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a29c55e3e3253004/Desktop/"/>
    </mc:Choice>
  </mc:AlternateContent>
  <xr:revisionPtr revIDLastSave="125" documentId="6_{4D074968-A8F5-46B9-8F53-779FD8982700}" xr6:coauthVersionLast="47" xr6:coauthVersionMax="47" xr10:uidLastSave="{3EDA124B-9EA0-499E-89CE-7689814BC227}"/>
  <bookViews>
    <workbookView xWindow="-108" yWindow="-108" windowWidth="23256" windowHeight="12456" activeTab="1" xr2:uid="{20F85AAB-D7DD-4E1F-B786-10BEBBB1DE4E}"/>
  </bookViews>
  <sheets>
    <sheet name="Data" sheetId="2" r:id="rId1"/>
    <sheet name="Pivot Charts" sheetId="3" r:id="rId2"/>
    <sheet name="Dashboard" sheetId="1"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5" i="3" l="1"/>
  <c r="O13" i="3"/>
  <c r="X14" i="3"/>
  <c r="G13" i="3"/>
  <c r="G16" i="3"/>
  <c r="X11" i="3"/>
  <c r="T15" i="3"/>
  <c r="AB15" i="3"/>
  <c r="AB17" i="3"/>
  <c r="AB13" i="3"/>
  <c r="O14" i="3"/>
  <c r="J12" i="3"/>
  <c r="J13" i="3"/>
  <c r="J16" i="3"/>
  <c r="T14" i="3"/>
  <c r="C11" i="3"/>
  <c r="T13" i="3"/>
  <c r="F13" i="3"/>
  <c r="J22" i="3"/>
  <c r="T11" i="3"/>
  <c r="X12" i="3"/>
  <c r="C8" i="3"/>
  <c r="G17" i="3"/>
  <c r="C9" i="3"/>
  <c r="AB16" i="3"/>
  <c r="AB12" i="3"/>
  <c r="J15" i="3"/>
  <c r="X13" i="3"/>
  <c r="F16" i="3"/>
  <c r="F15" i="3"/>
  <c r="G12" i="3"/>
  <c r="G14" i="3"/>
  <c r="C10" i="3"/>
  <c r="F14" i="3"/>
  <c r="F17" i="3"/>
  <c r="J21" i="3"/>
  <c r="J14" i="3"/>
  <c r="T12" i="3"/>
  <c r="F12" i="3"/>
  <c r="O12" i="3"/>
  <c r="AB14" i="3"/>
  <c r="G15" i="3"/>
  <c r="P12" i="3" l="1"/>
  <c r="Q12" i="3" s="1"/>
  <c r="O15" i="3"/>
  <c r="F18" i="3"/>
  <c r="K21" i="3"/>
  <c r="L21" i="3" s="1"/>
  <c r="G18" i="3"/>
  <c r="AB18" i="3"/>
  <c r="C12" i="3"/>
  <c r="T16" i="3"/>
  <c r="K22" i="3"/>
  <c r="L22" i="3" s="1"/>
  <c r="J18" i="3"/>
  <c r="P14" i="3"/>
  <c r="Q14" i="3" s="1"/>
  <c r="P13" i="3"/>
  <c r="Q13" i="3" s="1"/>
</calcChain>
</file>

<file path=xl/sharedStrings.xml><?xml version="1.0" encoding="utf-8"?>
<sst xmlns="http://schemas.openxmlformats.org/spreadsheetml/2006/main" count="7194" uniqueCount="1127">
  <si>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</si>
  <si>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</si>
  <si>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</si>
  <si>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</si>
  <si>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</si>
  <si>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</si>
  <si>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</si>
  <si>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</si>
  <si>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</si>
  <si>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</si>
  <si>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</si>
  <si>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</si>
  <si>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</si>
  <si>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</si>
  <si>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</si>
  <si>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</si>
  <si>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</si>
  <si>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</si>
  <si>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</si>
  <si>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</si>
  <si>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</si>
  <si>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</si>
  <si>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</si>
  <si>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</si>
  <si>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</si>
  <si>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</si>
  <si>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</si>
  <si>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</si>
  <si>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</si>
  <si>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</si>
  <si>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</si>
  <si>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</si>
  <si>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</si>
  <si>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</si>
  <si>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</si>
  <si>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</si>
  <si>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</si>
  <si>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</si>
  <si>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</si>
  <si>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</si>
  <si>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</si>
  <si>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</si>
  <si>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</si>
  <si>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</si>
  <si>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</si>
  <si>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</si>
  <si>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</si>
  <si>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</si>
  <si>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</si>
  <si>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</si>
  <si>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</si>
  <si>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</si>
  <si>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</si>
  <si>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</si>
  <si>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</si>
  <si>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</si>
  <si>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</si>
  <si>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</si>
  <si>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</si>
  <si>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</si>
  <si>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</si>
  <si>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</si>
  <si>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</si>
  <si>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</si>
  <si>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</si>
  <si>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</si>
  <si>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</si>
  <si>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</si>
  <si>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</si>
  <si>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</si>
  <si>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</si>
  <si>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</si>
  <si>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</si>
  <si>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</si>
  <si>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</si>
  <si>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</si>
  <si>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</si>
  <si>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</si>
  <si>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</si>
  <si>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</si>
  <si>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</si>
  <si>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</si>
  <si>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</si>
  <si>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</si>
  <si>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</si>
  <si>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</si>
  <si>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</si>
  <si>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</si>
  <si>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</si>
  <si>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</si>
  <si>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</si>
  <si>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</si>
  <si>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</si>
  <si>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</si>
  <si>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</si>
  <si>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</si>
  <si>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</si>
  <si>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</si>
  <si>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</si>
  <si>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</si>
  <si>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</si>
  <si>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</si>
  <si>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</si>
  <si>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</si>
  <si>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</si>
  <si>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</si>
  <si>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</si>
  <si>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</si>
  <si>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</si>
  <si>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</si>
  <si>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</si>
  <si>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</si>
  <si>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</si>
  <si>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</si>
  <si>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</si>
  <si>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</si>
  <si>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</si>
  <si>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</si>
  <si>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</si>
  <si>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</si>
  <si>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</si>
  <si>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</si>
  <si>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</si>
  <si>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</si>
  <si>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</si>
  <si>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</si>
  <si>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</si>
  <si>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</si>
  <si>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</si>
  <si>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</si>
  <si>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</si>
  <si>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</si>
  <si>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</si>
  <si>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</si>
  <si>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</si>
  <si>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</si>
  <si>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</si>
  <si>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</si>
  <si>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</si>
  <si>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</si>
  <si>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</si>
  <si>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</si>
  <si>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</si>
  <si>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</si>
  <si>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</si>
  <si>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</si>
  <si>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</si>
  <si>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</si>
  <si>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</si>
  <si>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</si>
  <si>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</si>
  <si>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</si>
  <si>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</si>
  <si>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</si>
  <si>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</si>
  <si>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</si>
  <si>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</si>
  <si>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</si>
  <si>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</si>
  <si>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</si>
  <si>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</si>
  <si>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</si>
  <si>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</si>
  <si>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</si>
  <si>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</si>
  <si>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</si>
  <si>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</si>
  <si>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</si>
  <si>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</si>
  <si>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</si>
  <si>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</si>
  <si>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</si>
  <si>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</si>
  <si>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</si>
  <si>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</si>
  <si>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</si>
  <si>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</si>
  <si>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</si>
  <si>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</si>
  <si>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</si>
  <si>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</si>
  <si>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</si>
  <si>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</si>
  <si>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</si>
  <si>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</si>
  <si>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</si>
  <si>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</si>
  <si>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</si>
  <si>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</si>
  <si>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</si>
  <si>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</si>
  <si>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</si>
  <si>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</si>
  <si>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</si>
  <si>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</si>
  <si>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</si>
  <si>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</si>
  <si>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</si>
  <si>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</si>
  <si>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</si>
  <si>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</si>
  <si>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</si>
  <si>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</si>
  <si>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</si>
  <si>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</si>
  <si>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</si>
  <si>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</si>
  <si>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</si>
  <si>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</si>
  <si>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</si>
  <si>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</si>
  <si>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</si>
  <si>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</si>
  <si>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</si>
  <si>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Row Labels</t>
  </si>
  <si>
    <t>Grand Total</t>
  </si>
  <si>
    <t>Count of Full Name</t>
  </si>
  <si>
    <t>Number of employees to employment status</t>
  </si>
  <si>
    <t>Total</t>
  </si>
  <si>
    <t>Sum of Salary</t>
  </si>
  <si>
    <t>Salaries to department</t>
  </si>
  <si>
    <t>Column Labels</t>
  </si>
  <si>
    <t>Age range to Gender</t>
  </si>
  <si>
    <t>workplace</t>
  </si>
  <si>
    <t>Sum of Leave Taken</t>
  </si>
  <si>
    <t>Avg. Performance</t>
  </si>
  <si>
    <t>Average of Performance Rating</t>
  </si>
  <si>
    <t>Avg.</t>
  </si>
  <si>
    <t>Shubham</t>
  </si>
  <si>
    <t>Allison Hill</t>
  </si>
  <si>
    <t>Noah Rhodes</t>
  </si>
  <si>
    <t>Javier Johnson</t>
  </si>
  <si>
    <t>Jonathan Johnson</t>
  </si>
  <si>
    <t>Meredith Barnes</t>
  </si>
  <si>
    <t>Donald Booth</t>
  </si>
  <si>
    <t>Agile Methods</t>
  </si>
  <si>
    <t>Analysis</t>
  </si>
  <si>
    <t>Gina Moore</t>
  </si>
  <si>
    <t>Gabrielle Davis</t>
  </si>
  <si>
    <t>Gregory Baker</t>
  </si>
  <si>
    <t>Joe Martinez</t>
  </si>
  <si>
    <t>Edward Fuller</t>
  </si>
  <si>
    <t>Heidi Lee</t>
  </si>
  <si>
    <t>Darren Roberts</t>
  </si>
  <si>
    <t>David Garcia</t>
  </si>
  <si>
    <t>Roy Martin</t>
  </si>
  <si>
    <t>Michael Miles</t>
  </si>
  <si>
    <t>Carolyn Daniel</t>
  </si>
  <si>
    <t>Sales Executive</t>
  </si>
  <si>
    <t>James Mayo</t>
  </si>
  <si>
    <t>Dental</t>
  </si>
  <si>
    <t>Frederick Tate</t>
  </si>
  <si>
    <t>Rodney Trujillo</t>
  </si>
  <si>
    <t>Daniel Hahn</t>
  </si>
  <si>
    <t>Emily Rios</t>
  </si>
  <si>
    <t>Maria Thomas</t>
  </si>
  <si>
    <t>Patrick Ryan</t>
  </si>
  <si>
    <t>Kevin Cox</t>
  </si>
  <si>
    <t>Brenda Snyder PhD</t>
  </si>
  <si>
    <t>Christopher Becker</t>
  </si>
  <si>
    <t>Janice Carlson</t>
  </si>
  <si>
    <t>Tricia Valencia</t>
  </si>
  <si>
    <t>Nathan Maldonado</t>
  </si>
  <si>
    <t>Patricia Peterson</t>
  </si>
  <si>
    <t>Christopher Smith</t>
  </si>
  <si>
    <t>Pamela Romero</t>
  </si>
  <si>
    <t>Mario Skinner</t>
  </si>
  <si>
    <t>Brittany Farmer</t>
  </si>
  <si>
    <t>Paula Moreno</t>
  </si>
  <si>
    <t>Katherine Rodriguez</t>
  </si>
  <si>
    <t>Sales</t>
  </si>
  <si>
    <t>William Roman</t>
  </si>
  <si>
    <t>Shawn Arroyo</t>
  </si>
  <si>
    <t>John Jones</t>
  </si>
  <si>
    <t>Betty Alvarez</t>
  </si>
  <si>
    <t>Deborah Brennan</t>
  </si>
  <si>
    <t>Tanya Campos</t>
  </si>
  <si>
    <t>Michelle Ross</t>
  </si>
  <si>
    <t>Joseph Martinez</t>
  </si>
  <si>
    <t>George Chapman</t>
  </si>
  <si>
    <t>Adrienne Zimmerman</t>
  </si>
  <si>
    <t>Austin Johnson</t>
  </si>
  <si>
    <t>David Caldwell</t>
  </si>
  <si>
    <t>Carlos Walls</t>
  </si>
  <si>
    <t>Dana Kennedy</t>
  </si>
  <si>
    <t>Brandon Hopkins</t>
  </si>
  <si>
    <t>John Daniel</t>
  </si>
  <si>
    <t>Victoria Garcia</t>
  </si>
  <si>
    <t>Rebecca Rodriguez</t>
  </si>
  <si>
    <t>Joshua Taylor</t>
  </si>
  <si>
    <t>David Leblanc</t>
  </si>
  <si>
    <t>Scott Pierce</t>
  </si>
  <si>
    <t>Kimberly Smith</t>
  </si>
  <si>
    <t>Paul Young</t>
  </si>
  <si>
    <t>Mr. James Brown</t>
  </si>
  <si>
    <t>William Baker</t>
  </si>
  <si>
    <t>Michael Cross</t>
  </si>
  <si>
    <t>Mary Tucker</t>
  </si>
  <si>
    <t>Wayne Riley</t>
  </si>
  <si>
    <t>Nicole Brown</t>
  </si>
  <si>
    <t>Thomas Schmidt</t>
  </si>
  <si>
    <t>Jordan York</t>
  </si>
  <si>
    <t>Megan Young</t>
  </si>
  <si>
    <t>Steve Sanchez</t>
  </si>
  <si>
    <t>Jennifer Silva</t>
  </si>
  <si>
    <t>Taylor Harris</t>
  </si>
  <si>
    <t>James Powers</t>
  </si>
  <si>
    <t>Eugene Walton</t>
  </si>
  <si>
    <t>Marc Hart</t>
  </si>
  <si>
    <t>Joshua Wagner</t>
  </si>
  <si>
    <t>Shirley Suarez</t>
  </si>
  <si>
    <t>Victoria Valdez</t>
  </si>
  <si>
    <t>Robert Evans</t>
  </si>
  <si>
    <t>Brandy Wilson</t>
  </si>
  <si>
    <t>Juan Nelson</t>
  </si>
  <si>
    <t>Christina Walters</t>
  </si>
  <si>
    <t>John Whitehead</t>
  </si>
  <si>
    <t>Jeff Hill</t>
  </si>
  <si>
    <t>Ray Walsh</t>
  </si>
  <si>
    <t>Jeremy Thornton</t>
  </si>
  <si>
    <t>Ashley Landry</t>
  </si>
  <si>
    <t>Sandra Aguilar</t>
  </si>
  <si>
    <t>Cameron Parker</t>
  </si>
  <si>
    <t>Christine Wright</t>
  </si>
  <si>
    <t>Richard Henson</t>
  </si>
  <si>
    <t>Nicole Frost</t>
  </si>
  <si>
    <t>Christopher Marsh</t>
  </si>
  <si>
    <t>Allison Doyle</t>
  </si>
  <si>
    <t>Timothy Pham</t>
  </si>
  <si>
    <t>Richard Rodriguez</t>
  </si>
  <si>
    <t>Shannon Walker</t>
  </si>
  <si>
    <t>Robert Savage</t>
  </si>
  <si>
    <t>Matthew Ross</t>
  </si>
  <si>
    <t>Tracy Ramirez</t>
  </si>
  <si>
    <t>Jennifer Zavala</t>
  </si>
  <si>
    <t>Alexander Wiley</t>
  </si>
  <si>
    <t>Kevin Terrell</t>
  </si>
  <si>
    <t>Jeffrey Chandler</t>
  </si>
  <si>
    <t>Larry Dixon</t>
  </si>
  <si>
    <t>Cheryl Williams</t>
  </si>
  <si>
    <t>Joseph Drake</t>
  </si>
  <si>
    <t>Benjamin Beck</t>
  </si>
  <si>
    <t>Erik Charles</t>
  </si>
  <si>
    <t>Mary Nguyen</t>
  </si>
  <si>
    <t>Kristen Lee</t>
  </si>
  <si>
    <t>Stephanie Gilbert</t>
  </si>
  <si>
    <t>Joshua Smith</t>
  </si>
  <si>
    <t>Richard Lawson</t>
  </si>
  <si>
    <t>Jeremy Lowe</t>
  </si>
  <si>
    <t>Steven Flynn</t>
  </si>
  <si>
    <t>Bradley Robertson</t>
  </si>
  <si>
    <t>Trevor Young</t>
  </si>
  <si>
    <t>Robert Hernandez</t>
  </si>
  <si>
    <t>John Atkinson</t>
  </si>
  <si>
    <t>Jason Soto</t>
  </si>
  <si>
    <t>Janet Ross</t>
  </si>
  <si>
    <t>Michael Stafford</t>
  </si>
  <si>
    <t>Colleen Brock</t>
  </si>
  <si>
    <t>Julie Grant</t>
  </si>
  <si>
    <t>Robert Contreras</t>
  </si>
  <si>
    <t>Linda Dodson DVM</t>
  </si>
  <si>
    <t>Terry Griffin</t>
  </si>
  <si>
    <t>Scott Cole</t>
  </si>
  <si>
    <t>Destiny Strickland</t>
  </si>
  <si>
    <t>Mr. Jeremiah Reeves</t>
  </si>
  <si>
    <t>Francisco Fernandez</t>
  </si>
  <si>
    <t>David Benson</t>
  </si>
  <si>
    <t>Jason Daniels</t>
  </si>
  <si>
    <t>Daniel Fisher</t>
  </si>
  <si>
    <t>Alicia Gilmore</t>
  </si>
  <si>
    <t>Karen Bender</t>
  </si>
  <si>
    <t>Sarah Ashley</t>
  </si>
  <si>
    <t>Paul Payne</t>
  </si>
  <si>
    <t>Don Tucker MD</t>
  </si>
  <si>
    <t>Rebecca Ramsey</t>
  </si>
  <si>
    <t>Veronica Ferguson</t>
  </si>
  <si>
    <t>Leslie Alvarado</t>
  </si>
  <si>
    <t>Brandy Murray</t>
  </si>
  <si>
    <t>James Lewis</t>
  </si>
  <si>
    <t>Shawn Ramirez</t>
  </si>
  <si>
    <t>Jennifer Conley</t>
  </si>
  <si>
    <t>Joshua Cooke</t>
  </si>
  <si>
    <t>Matthew Harrington</t>
  </si>
  <si>
    <t>Tiffany Gonzalez</t>
  </si>
  <si>
    <t>Christian Martinez</t>
  </si>
  <si>
    <t>Claudia Lyons</t>
  </si>
  <si>
    <t>Carol Lawson</t>
  </si>
  <si>
    <t>Carla Collins</t>
  </si>
  <si>
    <t>Tanya Johnston</t>
  </si>
  <si>
    <t>Miguel Jones</t>
  </si>
  <si>
    <t>Lori Garcia</t>
  </si>
  <si>
    <t>Lindsay Martinez</t>
  </si>
  <si>
    <t>Dr. Hannah Patterson</t>
  </si>
  <si>
    <t>Matthew Smith</t>
  </si>
  <si>
    <t>John Hamilton</t>
  </si>
  <si>
    <t>Sandra Zimmerman</t>
  </si>
  <si>
    <t>Nicholas Sheppard</t>
  </si>
  <si>
    <t>Tamara Hampton</t>
  </si>
  <si>
    <t>Roger Vargas</t>
  </si>
  <si>
    <t>Sandra Miller</t>
  </si>
  <si>
    <t>Dana Marshall</t>
  </si>
  <si>
    <t>Johnny Nguyen</t>
  </si>
  <si>
    <t>Mr. David Ramirez</t>
  </si>
  <si>
    <t>Kellie Lee</t>
  </si>
  <si>
    <t>Jason Peters</t>
  </si>
  <si>
    <t>Maria Henry</t>
  </si>
  <si>
    <t>Anna Walker</t>
  </si>
  <si>
    <t>Kevin Kennedy</t>
  </si>
  <si>
    <t>Jessica Reese</t>
  </si>
  <si>
    <t>Jesse Parker</t>
  </si>
  <si>
    <t>Nathan Stewart</t>
  </si>
  <si>
    <t>Melissa Lee</t>
  </si>
  <si>
    <t>Destiny Lawrence</t>
  </si>
  <si>
    <t>Veronica Wall</t>
  </si>
  <si>
    <t>Isaac Turner</t>
  </si>
  <si>
    <t>Angel Brown</t>
  </si>
  <si>
    <t>Tony Little</t>
  </si>
  <si>
    <t>Adam Mitchell</t>
  </si>
  <si>
    <t>Glen Sheppard</t>
  </si>
  <si>
    <t>Karen Short</t>
  </si>
  <si>
    <t>Benjamin Soto</t>
  </si>
  <si>
    <t>Robert Avery</t>
  </si>
  <si>
    <t>David Grant</t>
  </si>
  <si>
    <t>Rachel Perez</t>
  </si>
  <si>
    <t>Joanna Ramos</t>
  </si>
  <si>
    <t>Marc Lynch</t>
  </si>
  <si>
    <t>Theresa Clark</t>
  </si>
  <si>
    <t>Brad Allen</t>
  </si>
  <si>
    <t>Brooke Ortiz</t>
  </si>
  <si>
    <t>David Mann</t>
  </si>
  <si>
    <t>Jordan Mcdaniel</t>
  </si>
  <si>
    <t>Lori Guerrero</t>
  </si>
  <si>
    <t>Jessica Stephens</t>
  </si>
  <si>
    <t>Samantha Jones</t>
  </si>
  <si>
    <t>Eric Curry</t>
  </si>
  <si>
    <t>Jessica Harrison</t>
  </si>
  <si>
    <t>James Nelson</t>
  </si>
  <si>
    <t>Bobby Williams MD</t>
  </si>
  <si>
    <t>David Davis</t>
  </si>
  <si>
    <t>Alicia Hubbard</t>
  </si>
  <si>
    <t>Laura Hines</t>
  </si>
  <si>
    <t>Matthew Moon</t>
  </si>
  <si>
    <t>Kevin Walters</t>
  </si>
  <si>
    <t>Julie Ortiz</t>
  </si>
  <si>
    <t>Brian Martin</t>
  </si>
  <si>
    <t>Donna Landry</t>
  </si>
  <si>
    <t>Krista Gibson</t>
  </si>
  <si>
    <t>Brian Barton</t>
  </si>
  <si>
    <t>Samantha Smith</t>
  </si>
  <si>
    <t>Anthony Stone</t>
  </si>
  <si>
    <t>Kathleen Ramos</t>
  </si>
  <si>
    <t>Joshua Pennington</t>
  </si>
  <si>
    <t>Michael Martinez</t>
  </si>
  <si>
    <t>Emily Smith</t>
  </si>
  <si>
    <t>Danny Skinner</t>
  </si>
  <si>
    <t>Bruce Collier</t>
  </si>
  <si>
    <t>Dr. Jordan Hill PhD</t>
  </si>
  <si>
    <t>Juan Reyes</t>
  </si>
  <si>
    <t>Katie Suarez</t>
  </si>
  <si>
    <t>Richard Perry</t>
  </si>
  <si>
    <t>Katie Hoover</t>
  </si>
  <si>
    <t>Sara Carpenter</t>
  </si>
  <si>
    <t>Sharon Griffin</t>
  </si>
  <si>
    <t>Juan Daniels</t>
  </si>
  <si>
    <t>Frank Lopez</t>
  </si>
  <si>
    <t>Cynthia Rowe</t>
  </si>
  <si>
    <t>Patrick Thornton</t>
  </si>
  <si>
    <t>Matthew Hoover</t>
  </si>
  <si>
    <t>Mrs. Amanda Shaw</t>
  </si>
  <si>
    <t>Shelly Alexander</t>
  </si>
  <si>
    <t>Joyce Bowen</t>
  </si>
  <si>
    <t>Tracy Jones</t>
  </si>
  <si>
    <t>Deborah Hanson</t>
  </si>
  <si>
    <t>Sarah Phelps</t>
  </si>
  <si>
    <t>Jamie Stewart</t>
  </si>
  <si>
    <t>Amanda Jones</t>
  </si>
  <si>
    <t>Tammie Bright</t>
  </si>
  <si>
    <t>Brett Schultz</t>
  </si>
  <si>
    <t>Jill Benson</t>
  </si>
  <si>
    <t>Robert Carter</t>
  </si>
  <si>
    <t>Charles Schmidt</t>
  </si>
  <si>
    <t>Catherine Thompson</t>
  </si>
  <si>
    <t>Janet Vega</t>
  </si>
  <si>
    <t>Briana Murray</t>
  </si>
  <si>
    <t>David Smith</t>
  </si>
  <si>
    <t>Megan Moore</t>
  </si>
  <si>
    <t>Gregory Matthews</t>
  </si>
  <si>
    <t>Joyce Turner</t>
  </si>
  <si>
    <t>Dr. Ashley James MD</t>
  </si>
  <si>
    <t>Elizabeth Spence DDS</t>
  </si>
  <si>
    <t>Keith Jennings</t>
  </si>
  <si>
    <t>Natasha Wall</t>
  </si>
  <si>
    <t>Patricia Hall</t>
  </si>
  <si>
    <t>Connor King</t>
  </si>
  <si>
    <t>Patricia Becker</t>
  </si>
  <si>
    <t>Stephanie Lucas</t>
  </si>
  <si>
    <t>Jeremiah Riley</t>
  </si>
  <si>
    <t>Edward Burgess</t>
  </si>
  <si>
    <t>Carlos Ryan</t>
  </si>
  <si>
    <t>Susan Rivas</t>
  </si>
  <si>
    <t>Roger Olson</t>
  </si>
  <si>
    <t>Gina Wilson</t>
  </si>
  <si>
    <t>Brenda Levy</t>
  </si>
  <si>
    <t>Regina Diaz</t>
  </si>
  <si>
    <t>Alexis Herrera</t>
  </si>
  <si>
    <t>Paul Baker</t>
  </si>
  <si>
    <t>Mark Watson</t>
  </si>
  <si>
    <t>Manuel Hahn</t>
  </si>
  <si>
    <t>Leonard Holland</t>
  </si>
  <si>
    <t>Elizabeth Ortiz</t>
  </si>
  <si>
    <t>Tracy Torres</t>
  </si>
  <si>
    <t>David Medina</t>
  </si>
  <si>
    <t>Jacob Avery</t>
  </si>
  <si>
    <t>Patrick Moore</t>
  </si>
  <si>
    <t>Brett Burns</t>
  </si>
  <si>
    <t>Diana Vaughn</t>
  </si>
  <si>
    <t>Jeremy Young</t>
  </si>
  <si>
    <t>Michael Stephens</t>
  </si>
  <si>
    <t>Heather Sanders</t>
  </si>
  <si>
    <t>Tiffany Holloway</t>
  </si>
  <si>
    <t>Daniel Fowler</t>
  </si>
  <si>
    <t>Gavin Zhang</t>
  </si>
  <si>
    <t>Christine Gallegos</t>
  </si>
  <si>
    <t>Daniel Kane</t>
  </si>
  <si>
    <t>Charles Lester</t>
  </si>
  <si>
    <t>William Huerta</t>
  </si>
  <si>
    <t>Hunter Kramer</t>
  </si>
  <si>
    <t>Alexis Baker</t>
  </si>
  <si>
    <t>Kelly Reese</t>
  </si>
  <si>
    <t>Richard Palmer</t>
  </si>
  <si>
    <t>Daniel Gilbert</t>
  </si>
  <si>
    <t>Susan Hopkins</t>
  </si>
  <si>
    <t>Victor Brown</t>
  </si>
  <si>
    <t>James Parks</t>
  </si>
  <si>
    <t>Jill Lam</t>
  </si>
  <si>
    <t>Charles Martinez</t>
  </si>
  <si>
    <t>Erika Vang</t>
  </si>
  <si>
    <t>Jody Jacobs</t>
  </si>
  <si>
    <t>Ashley Pena</t>
  </si>
  <si>
    <t>Kristen Glenn</t>
  </si>
  <si>
    <t>Darryl Morgan</t>
  </si>
  <si>
    <t>Jason Davis</t>
  </si>
  <si>
    <t>David Mckay</t>
  </si>
  <si>
    <t>Kara Davis</t>
  </si>
  <si>
    <t>Brent Rodgers</t>
  </si>
  <si>
    <t>Kristie Willis</t>
  </si>
  <si>
    <t>Meagan Jenkins</t>
  </si>
  <si>
    <t>Teresa Henderson</t>
  </si>
  <si>
    <t>Lindsay Bell</t>
  </si>
  <si>
    <t>Christy Douglas</t>
  </si>
  <si>
    <t>Hayley Hawkins</t>
  </si>
  <si>
    <t>Donald Perez</t>
  </si>
  <si>
    <t>Vanessa Cardenas</t>
  </si>
  <si>
    <t>Maria Johnson</t>
  </si>
  <si>
    <t>Donald Farmer</t>
  </si>
  <si>
    <t>Heather White</t>
  </si>
  <si>
    <t>Jennifer Thomas</t>
  </si>
  <si>
    <t>Amanda Reese</t>
  </si>
  <si>
    <t>Jesse Moore</t>
  </si>
  <si>
    <t>Frederick Pugh</t>
  </si>
  <si>
    <t>Brittney Webster</t>
  </si>
  <si>
    <t>Brad Ramos</t>
  </si>
  <si>
    <t>Mr. Donald Fischer</t>
  </si>
  <si>
    <t>Jeffrey Campbell</t>
  </si>
  <si>
    <t>Elizabeth Walker</t>
  </si>
  <si>
    <t>Mrs. Christine Dougherty</t>
  </si>
  <si>
    <t>Donna Wilson</t>
  </si>
  <si>
    <t>Jeffrey Anderson MD</t>
  </si>
  <si>
    <t>Sandra Drake</t>
  </si>
  <si>
    <t>Scott Williams</t>
  </si>
  <si>
    <t>Blake Edwards</t>
  </si>
  <si>
    <t>Jared Bowman</t>
  </si>
  <si>
    <t>Alex Nguyen</t>
  </si>
  <si>
    <t>Lisa Collier</t>
  </si>
  <si>
    <t>Ryan Sanchez</t>
  </si>
  <si>
    <t>Kelly Foster</t>
  </si>
  <si>
    <t>Connie Maxwell</t>
  </si>
  <si>
    <t>Mark Schmidt</t>
  </si>
  <si>
    <t>Hannah Luna</t>
  </si>
  <si>
    <t>Robin Young</t>
  </si>
  <si>
    <t>Christopher Hernandez</t>
  </si>
  <si>
    <t>Angela Bean</t>
  </si>
  <si>
    <t>Justin Riley</t>
  </si>
  <si>
    <t>Sonia Day</t>
  </si>
  <si>
    <t>Lori Hernandez</t>
  </si>
  <si>
    <t>Jeremy Turner</t>
  </si>
  <si>
    <t>Heather Jones</t>
  </si>
  <si>
    <t>Andrew Wood</t>
  </si>
  <si>
    <t>Sean Wyatt</t>
  </si>
  <si>
    <t>Katie Ford</t>
  </si>
  <si>
    <t>Nancy Williams</t>
  </si>
  <si>
    <t>Laura Lopez</t>
  </si>
  <si>
    <t>Tina Hayes</t>
  </si>
  <si>
    <t>Sara Haas</t>
  </si>
  <si>
    <t>Carrie Wright</t>
  </si>
  <si>
    <t>Jeffrey Mills</t>
  </si>
  <si>
    <t>Thomas Hughes</t>
  </si>
  <si>
    <t>Meghan Williams</t>
  </si>
  <si>
    <t>Brandon Gregory</t>
  </si>
  <si>
    <t>Nathaniel Douglas</t>
  </si>
  <si>
    <t>Kevin Thomas</t>
  </si>
  <si>
    <t>Walter Hale</t>
  </si>
  <si>
    <t>Michael Miller</t>
  </si>
  <si>
    <t>Maria Murphy</t>
  </si>
  <si>
    <t>Sandra Rodgers</t>
  </si>
  <si>
    <t>Kelsey Lucas</t>
  </si>
  <si>
    <t>Alicia Parker</t>
  </si>
  <si>
    <t>Gloria Miranda</t>
  </si>
  <si>
    <t>Chad Jones</t>
  </si>
  <si>
    <t>Ashley Wise</t>
  </si>
  <si>
    <t>George Miranda</t>
  </si>
  <si>
    <t>James Martin</t>
  </si>
  <si>
    <t>Amanda Diaz</t>
  </si>
  <si>
    <t>Tracy Bishop</t>
  </si>
  <si>
    <t>David Sheppard</t>
  </si>
  <si>
    <t>Stephanie Lee</t>
  </si>
  <si>
    <t>Mrs. Diane Reyes</t>
  </si>
  <si>
    <t>Tracy Montoya</t>
  </si>
  <si>
    <t>Amy Castillo</t>
  </si>
  <si>
    <t>Timothy Dawson</t>
  </si>
  <si>
    <t>Dominique Hines</t>
  </si>
  <si>
    <t>Taylor Hernandez</t>
  </si>
  <si>
    <t>Thomas Velasquez</t>
  </si>
  <si>
    <t>Tara Perry</t>
  </si>
  <si>
    <t>Cynthia Vang</t>
  </si>
  <si>
    <t>Alfred Galvan</t>
  </si>
  <si>
    <t>Brenda Mitchell</t>
  </si>
  <si>
    <t>Melissa Taylor</t>
  </si>
  <si>
    <t>Aaron Miller</t>
  </si>
  <si>
    <t>Ruben Dunn</t>
  </si>
  <si>
    <t>Ricardo Young</t>
  </si>
  <si>
    <t>David Fowler</t>
  </si>
  <si>
    <t>Russell Porter</t>
  </si>
  <si>
    <t>Lynn Andrews</t>
  </si>
  <si>
    <t>Aaron Gomez</t>
  </si>
  <si>
    <t>Chelsea Barnett</t>
  </si>
  <si>
    <t>Andrea Fox</t>
  </si>
  <si>
    <t>Virginia Spencer</t>
  </si>
  <si>
    <t>Amanda Hughes</t>
  </si>
  <si>
    <t>Paul Kelly</t>
  </si>
  <si>
    <t>Nicholas Fuller</t>
  </si>
  <si>
    <t>Nancy Cook</t>
  </si>
  <si>
    <t>George Day</t>
  </si>
  <si>
    <t>Melinda Pollard</t>
  </si>
  <si>
    <t>Robin Brown</t>
  </si>
  <si>
    <t>Judith Carter</t>
  </si>
  <si>
    <t>Stacey Stewart</t>
  </si>
  <si>
    <t>James Ochoa</t>
  </si>
  <si>
    <t>Paul Lee</t>
  </si>
  <si>
    <t>Richard Glenn</t>
  </si>
  <si>
    <t>Robert Kim</t>
  </si>
  <si>
    <t>Jeremiah Huber</t>
  </si>
  <si>
    <t>Kathleen Jimenez</t>
  </si>
  <si>
    <t>Kelly Owen</t>
  </si>
  <si>
    <t>Lance Short</t>
  </si>
  <si>
    <t>Erica Miller</t>
  </si>
  <si>
    <t>Lance Simmons</t>
  </si>
  <si>
    <t>Heather Williams</t>
  </si>
  <si>
    <t>Jessica Fowler</t>
  </si>
  <si>
    <t>Amy Lambert</t>
  </si>
  <si>
    <t>Robert Shelton</t>
  </si>
  <si>
    <t>Brenda Lawson</t>
  </si>
  <si>
    <t>Austin Osborne</t>
  </si>
  <si>
    <t>James Bradley</t>
  </si>
  <si>
    <t>Tiffany Watson</t>
  </si>
  <si>
    <t>Laura Moreno</t>
  </si>
  <si>
    <t>Donald Horne</t>
  </si>
  <si>
    <t>Cody Holmes</t>
  </si>
  <si>
    <t>Reginald Padilla</t>
  </si>
  <si>
    <t>Logan Benson</t>
  </si>
  <si>
    <t>Micheal Osborn</t>
  </si>
  <si>
    <t>Michelle Pierce</t>
  </si>
  <si>
    <t>Elijah Moore</t>
  </si>
  <si>
    <t>Katie Martinez</t>
  </si>
  <si>
    <t>Charles Tyler</t>
  </si>
  <si>
    <t>Kenneth Mcdonald</t>
  </si>
  <si>
    <t>Mrs. Stacey Jones</t>
  </si>
  <si>
    <t>Dr. Kelly Hammond DVM</t>
  </si>
  <si>
    <t>William Day</t>
  </si>
  <si>
    <t>Joseph Anderson</t>
  </si>
  <si>
    <t>Kristen Matthews</t>
  </si>
  <si>
    <t>Thomas Brown</t>
  </si>
  <si>
    <t>Christian Martin</t>
  </si>
  <si>
    <t>Courtney Meza</t>
  </si>
  <si>
    <t>Diane Miller</t>
  </si>
  <si>
    <t>Krista Martinez</t>
  </si>
  <si>
    <t>Joseph Shaw</t>
  </si>
  <si>
    <t>Lauren Jackson</t>
  </si>
  <si>
    <t>Stephanie Morgan</t>
  </si>
  <si>
    <t>Scott Miller</t>
  </si>
  <si>
    <t>Patricia Baker</t>
  </si>
  <si>
    <t>Jennifer Fowler</t>
  </si>
  <si>
    <t>Mr. Dylan Frye MD</t>
  </si>
  <si>
    <t>Benjamin Brown</t>
  </si>
  <si>
    <t>John Harris</t>
  </si>
  <si>
    <t>Nathan Gross</t>
  </si>
  <si>
    <t>Vanessa Anderson</t>
  </si>
  <si>
    <t>Ashley Allen</t>
  </si>
  <si>
    <t>Jerry Thomas</t>
  </si>
  <si>
    <t>James Gilbert</t>
  </si>
  <si>
    <t>Sean Moore</t>
  </si>
  <si>
    <t>Michelle Lee</t>
  </si>
  <si>
    <t>Zachary Owens</t>
  </si>
  <si>
    <t>Brandon Long MD</t>
  </si>
  <si>
    <t>Kevin Williams</t>
  </si>
  <si>
    <t>Stephen Pena MD</t>
  </si>
  <si>
    <t>Sarah Jordan</t>
  </si>
  <si>
    <t>Pamela Diaz</t>
  </si>
  <si>
    <t>Kelly Lee</t>
  </si>
  <si>
    <t>James Cole</t>
  </si>
  <si>
    <t>Samantha Hanson</t>
  </si>
  <si>
    <t>Brent Brooks</t>
  </si>
  <si>
    <t>Ms. Holly Thomas</t>
  </si>
  <si>
    <t>Andrew Williams</t>
  </si>
  <si>
    <t>Regina Stone</t>
  </si>
  <si>
    <t>Kaylee Murphy</t>
  </si>
  <si>
    <t>Carla Ewing</t>
  </si>
  <si>
    <t>Katie Hicks</t>
  </si>
  <si>
    <t>Justin Wells Jr.</t>
  </si>
  <si>
    <t>Veronica Silva</t>
  </si>
  <si>
    <t>Molly Watts</t>
  </si>
  <si>
    <t>Deborah Rios</t>
  </si>
  <si>
    <t>Laura Perez</t>
  </si>
  <si>
    <t>Carolyn Fuller</t>
  </si>
  <si>
    <t>Sarah Hernandez</t>
  </si>
  <si>
    <t>Travis Rodriguez</t>
  </si>
  <si>
    <t>Erik Hernandez</t>
  </si>
  <si>
    <t>Reginald Knapp</t>
  </si>
  <si>
    <t>Nancy Brown</t>
  </si>
  <si>
    <t>Kristina Bolton</t>
  </si>
  <si>
    <t>James Frye</t>
  </si>
  <si>
    <t>Gloria Gomez</t>
  </si>
  <si>
    <t>Michelle Schneider</t>
  </si>
  <si>
    <t>Cheryl Wright</t>
  </si>
  <si>
    <t>Courtney Dudley</t>
  </si>
  <si>
    <t>Michele Vaughn</t>
  </si>
  <si>
    <t>John Castro DVM</t>
  </si>
  <si>
    <t>Kenneth Daniels</t>
  </si>
  <si>
    <t>Jennifer Reed</t>
  </si>
  <si>
    <t>Dwayne Klein</t>
  </si>
  <si>
    <t>Jeremy Scott</t>
  </si>
  <si>
    <t>Ronald Nelson</t>
  </si>
  <si>
    <t>Denise Rodriguez</t>
  </si>
  <si>
    <t>Anthony Stein</t>
  </si>
  <si>
    <t>Ashlee Townsend</t>
  </si>
  <si>
    <t>Joshua Hickman</t>
  </si>
  <si>
    <t>Shirley Alvarez</t>
  </si>
  <si>
    <t>Nicole Mitchell</t>
  </si>
  <si>
    <t>Susan Davis</t>
  </si>
  <si>
    <t>Kimberly Sharp</t>
  </si>
  <si>
    <t>Carrie Khan</t>
  </si>
  <si>
    <t>Thomas Osborn</t>
  </si>
  <si>
    <t>Charlotte Curry</t>
  </si>
  <si>
    <t>Donna Johnson</t>
  </si>
  <si>
    <t>Ashley Bird</t>
  </si>
  <si>
    <t>William Daniels</t>
  </si>
  <si>
    <t>Brandi Gordon</t>
  </si>
  <si>
    <t>Robert Rivera</t>
  </si>
  <si>
    <t>Michelle Smith</t>
  </si>
  <si>
    <t>Edward Craig</t>
  </si>
  <si>
    <t>Scott Prince</t>
  </si>
  <si>
    <t>Kaylee Miller</t>
  </si>
  <si>
    <t>Charles Morris</t>
  </si>
  <si>
    <t>Dean Young</t>
  </si>
  <si>
    <t>Elizabeth Sharp</t>
  </si>
  <si>
    <t>Matthew Schwartz</t>
  </si>
  <si>
    <t>Julie Moore</t>
  </si>
  <si>
    <t>Tammy Barron</t>
  </si>
  <si>
    <t>Margaret Shepard</t>
  </si>
  <si>
    <t>Daniel Bernard</t>
  </si>
  <si>
    <t>Paul Obrien</t>
  </si>
  <si>
    <t>Joshua Ruiz</t>
  </si>
  <si>
    <t>Samantha Gill</t>
  </si>
  <si>
    <t>Linda Cobb</t>
  </si>
  <si>
    <t>Amy Kelley</t>
  </si>
  <si>
    <t>Joshua Martin</t>
  </si>
  <si>
    <t>Jessica Frazier</t>
  </si>
  <si>
    <t>Steven Griffin Jr.</t>
  </si>
  <si>
    <t>Jason Elliott</t>
  </si>
  <si>
    <t>Robert Cummings</t>
  </si>
  <si>
    <t>Robert Reese</t>
  </si>
  <si>
    <t>Jeff Graves</t>
  </si>
  <si>
    <t>Amy Shannon</t>
  </si>
  <si>
    <t>Jason Mack</t>
  </si>
  <si>
    <t>Veronica Brewer</t>
  </si>
  <si>
    <t>Steven West</t>
  </si>
  <si>
    <t>Jamie Miller</t>
  </si>
  <si>
    <t>Scott Wilson</t>
  </si>
  <si>
    <t>Jenna Anderson DVM</t>
  </si>
  <si>
    <t>Veronica Ford</t>
  </si>
  <si>
    <t>Jessica Gray</t>
  </si>
  <si>
    <t>Gregory Hill</t>
  </si>
  <si>
    <t>Molly Rodriguez</t>
  </si>
  <si>
    <t>Taylor Small</t>
  </si>
  <si>
    <t>Austin Wheeler</t>
  </si>
  <si>
    <t>Michele Williams</t>
  </si>
  <si>
    <t>Jennifer Young</t>
  </si>
  <si>
    <t>Patty Taylor</t>
  </si>
  <si>
    <t>Cynthia Hendricks DDS</t>
  </si>
  <si>
    <t>Megan Flores</t>
  </si>
  <si>
    <t>Charles Keller</t>
  </si>
  <si>
    <t>Donald Hawkins</t>
  </si>
  <si>
    <t>Nancy Thompson</t>
  </si>
  <si>
    <t>Amber Cooper</t>
  </si>
  <si>
    <t>Jane Warren</t>
  </si>
  <si>
    <t>Elijah White</t>
  </si>
  <si>
    <t>Daisy Perez</t>
  </si>
  <si>
    <t>Suzanne Hart</t>
  </si>
  <si>
    <t>Kristin Anderson</t>
  </si>
  <si>
    <t>Gary Miller</t>
  </si>
  <si>
    <t>Jacob Nichols</t>
  </si>
  <si>
    <t>James Jacobs</t>
  </si>
  <si>
    <t>Benjamin Ballard</t>
  </si>
  <si>
    <t>Kristin Mendoza</t>
  </si>
  <si>
    <t>Felicia Krueger</t>
  </si>
  <si>
    <t>Colton Figueroa</t>
  </si>
  <si>
    <t>Nicole Rocha</t>
  </si>
  <si>
    <t>David Morris</t>
  </si>
  <si>
    <t>John Wong</t>
  </si>
  <si>
    <t>Jose Crawford</t>
  </si>
  <si>
    <t>William Harrison</t>
  </si>
  <si>
    <t>Jacqueline Gutierrez</t>
  </si>
  <si>
    <t>Connie Thomas</t>
  </si>
  <si>
    <t>Lauren Cortez</t>
  </si>
  <si>
    <t>Craig Hall</t>
  </si>
  <si>
    <t>Kathryn Pena</t>
  </si>
  <si>
    <t>Dawn Underwood</t>
  </si>
  <si>
    <t>Nicholas Bell</t>
  </si>
  <si>
    <t>Joshua White</t>
  </si>
  <si>
    <t>Tina Warren DVM</t>
  </si>
  <si>
    <t>Ryan Hall</t>
  </si>
  <si>
    <t>Alexa Wagner</t>
  </si>
  <si>
    <t>Mark Peck</t>
  </si>
  <si>
    <t>Mary Smith</t>
  </si>
  <si>
    <t>Alexandra Moreno</t>
  </si>
  <si>
    <t>William Smith</t>
  </si>
  <si>
    <t>Susan Rodriguez</t>
  </si>
  <si>
    <t>Chase Lee</t>
  </si>
  <si>
    <t>Hector Norton</t>
  </si>
  <si>
    <t>Tyler Stevens</t>
  </si>
  <si>
    <t>Courtney Sutton DVM</t>
  </si>
  <si>
    <t>Shannon Malone</t>
  </si>
  <si>
    <t>James Alvarez</t>
  </si>
  <si>
    <t>Michele Miller</t>
  </si>
  <si>
    <t>Erin Madden</t>
  </si>
  <si>
    <t>Stephanie Ellison</t>
  </si>
  <si>
    <t>Sean Clay</t>
  </si>
  <si>
    <t>Anthony Jones</t>
  </si>
  <si>
    <t>Kristy Johnson</t>
  </si>
  <si>
    <t>Emily Ali</t>
  </si>
  <si>
    <t>Robert Nicholson</t>
  </si>
  <si>
    <t>Elizabeth Elliott</t>
  </si>
  <si>
    <t>Jasmine Mosley</t>
  </si>
  <si>
    <t>Perry Taylor</t>
  </si>
  <si>
    <t>Valerie Brown</t>
  </si>
  <si>
    <t>Ryan Peterson</t>
  </si>
  <si>
    <t>Erin Walters</t>
  </si>
  <si>
    <t>Joanne Perez</t>
  </si>
  <si>
    <t>Angelica Montgomery</t>
  </si>
  <si>
    <t>Angela Moore</t>
  </si>
  <si>
    <t>Madison Singh</t>
  </si>
  <si>
    <t>Brandon Hahn</t>
  </si>
  <si>
    <t>Philip Garcia</t>
  </si>
  <si>
    <t>Jerry Peters</t>
  </si>
  <si>
    <t>Alexander Gomez</t>
  </si>
  <si>
    <t>Rachel Shields</t>
  </si>
  <si>
    <t>Jason Maxwell</t>
  </si>
  <si>
    <t>Vanessa Armstrong</t>
  </si>
  <si>
    <t>James Taylor</t>
  </si>
  <si>
    <t>Charles Jackson</t>
  </si>
  <si>
    <t>Elijah Patton</t>
  </si>
  <si>
    <t>David Weber</t>
  </si>
  <si>
    <t>Christina Rodriguez</t>
  </si>
  <si>
    <t>James Skinner</t>
  </si>
  <si>
    <t>Scott Alexander</t>
  </si>
  <si>
    <t>Shannon Mccann</t>
  </si>
  <si>
    <t>Frank Valentine</t>
  </si>
  <si>
    <t>Christopher Sanders</t>
  </si>
  <si>
    <t>Nicholas Chen</t>
  </si>
  <si>
    <t>Erika Ramirez</t>
  </si>
  <si>
    <t>Holly Frederick</t>
  </si>
  <si>
    <t>Kimberly Maldonado</t>
  </si>
  <si>
    <t>Tiffany Murray</t>
  </si>
  <si>
    <t>Eddie Schwartz</t>
  </si>
  <si>
    <t>Rebecca Ortiz</t>
  </si>
  <si>
    <t>Eric King</t>
  </si>
  <si>
    <t>Jay Bennett</t>
  </si>
  <si>
    <t>Karen Morales DDS</t>
  </si>
  <si>
    <t>Melissa Stephens</t>
  </si>
  <si>
    <t>Robin Wheeler</t>
  </si>
  <si>
    <t>Ashley Wright</t>
  </si>
  <si>
    <t>Lonnie Hart</t>
  </si>
  <si>
    <t>Maria Rasmussen</t>
  </si>
  <si>
    <t>Jessica Smith</t>
  </si>
  <si>
    <t>Jorge Stone</t>
  </si>
  <si>
    <t>Connie Brooks</t>
  </si>
  <si>
    <t>Michael Vaughn</t>
  </si>
  <si>
    <t>Alexander Garcia</t>
  </si>
  <si>
    <t>Vernon Wilson</t>
  </si>
  <si>
    <t>Grant Mueller</t>
  </si>
  <si>
    <t>Hannah Davis</t>
  </si>
  <si>
    <t>Eric Patrick</t>
  </si>
  <si>
    <t>Samuel Wong</t>
  </si>
  <si>
    <t>Natalie Black</t>
  </si>
  <si>
    <t>Erin Simmons</t>
  </si>
  <si>
    <t>Jared Lopez</t>
  </si>
  <si>
    <t>Jessica Johnson</t>
  </si>
  <si>
    <t>Jeffrey Smith</t>
  </si>
  <si>
    <t>Donald Padilla</t>
  </si>
  <si>
    <t>Rebecca Herrera</t>
  </si>
  <si>
    <t>Craig Wilson</t>
  </si>
  <si>
    <t>Margaret Harper</t>
  </si>
  <si>
    <t>Laurie Bailey</t>
  </si>
  <si>
    <t>Robin Mccarthy</t>
  </si>
  <si>
    <t>Lucas Miller</t>
  </si>
  <si>
    <t>David Wilson</t>
  </si>
  <si>
    <t>Charles Price</t>
  </si>
  <si>
    <t>Jenny Tucker</t>
  </si>
  <si>
    <t>Tamara Arias</t>
  </si>
  <si>
    <t>Katherine Taylor</t>
  </si>
  <si>
    <t>Jerry Brown</t>
  </si>
  <si>
    <t>Kari Lee</t>
  </si>
  <si>
    <t>Justin Delgado</t>
  </si>
  <si>
    <t>Jennifer Larsen</t>
  </si>
  <si>
    <t>Bradley Johnson DDS</t>
  </si>
  <si>
    <t>Danny Roberts</t>
  </si>
  <si>
    <t>Krystal Barton</t>
  </si>
  <si>
    <t>Ashley Wilson</t>
  </si>
  <si>
    <t>Samantha Richardson</t>
  </si>
  <si>
    <t>Jessica Robinson</t>
  </si>
  <si>
    <t>Noah Valdez</t>
  </si>
  <si>
    <t>Zachary Cole</t>
  </si>
  <si>
    <t>Robert Gonzales</t>
  </si>
  <si>
    <t>Cynthia Cochran</t>
  </si>
  <si>
    <t>Heather Page</t>
  </si>
  <si>
    <t>Charles Clark</t>
  </si>
  <si>
    <t>Anthony Bell</t>
  </si>
  <si>
    <t>Caroline Werner</t>
  </si>
  <si>
    <t>Kenneth Farley</t>
  </si>
  <si>
    <t>Miss Anna Estes</t>
  </si>
  <si>
    <t>Tamara Riddle</t>
  </si>
  <si>
    <t>Brandi Thomas</t>
  </si>
  <si>
    <t>David Bridges</t>
  </si>
  <si>
    <t>Kenneth Adams MD</t>
  </si>
  <si>
    <t>Mark Beard</t>
  </si>
  <si>
    <t>Paul Neal</t>
  </si>
  <si>
    <t>Jordan Freeman</t>
  </si>
  <si>
    <t>Raymond Oconnor</t>
  </si>
  <si>
    <t>Judy Beck</t>
  </si>
  <si>
    <t>Rebecca Sanders</t>
  </si>
  <si>
    <t>Samantha Simpson</t>
  </si>
  <si>
    <t>Gail Lane</t>
  </si>
  <si>
    <t>Karina Cooper</t>
  </si>
  <si>
    <t>Mark Copeland</t>
  </si>
  <si>
    <t>Timothy Moore</t>
  </si>
  <si>
    <t>Tyler Harris</t>
  </si>
  <si>
    <t>Bonnie Santos</t>
  </si>
  <si>
    <t>Sherri Davis</t>
  </si>
  <si>
    <t>Bradley Beck</t>
  </si>
  <si>
    <t>Mario Barber</t>
  </si>
  <si>
    <t>Jessica Davis</t>
  </si>
  <si>
    <t>John Anderson</t>
  </si>
  <si>
    <t>Michael Smith</t>
  </si>
  <si>
    <t>Virginia Henderson</t>
  </si>
  <si>
    <t>Benjamin Reyes</t>
  </si>
  <si>
    <t>Jacob Evans</t>
  </si>
  <si>
    <t>Robert Baxter</t>
  </si>
  <si>
    <t>Justin Bishop</t>
  </si>
  <si>
    <t>Gregory Lewis</t>
  </si>
  <si>
    <t>Lisa Ramos</t>
  </si>
  <si>
    <t>Steven Taylor</t>
  </si>
  <si>
    <t>Janet Richmond</t>
  </si>
  <si>
    <t>Charles Hill</t>
  </si>
  <si>
    <t>Kyle Griffith</t>
  </si>
  <si>
    <t>Todd Johnson</t>
  </si>
  <si>
    <t>Lawrence Lopez</t>
  </si>
  <si>
    <t>Matthew Bowers</t>
  </si>
  <si>
    <t>Brian Porter MD</t>
  </si>
  <si>
    <t>Vanessa Hatfield</t>
  </si>
  <si>
    <t>Scott Carroll</t>
  </si>
  <si>
    <t>Michael Farmer</t>
  </si>
  <si>
    <t>Austin Baker</t>
  </si>
  <si>
    <t>Antonio Mccormick</t>
  </si>
  <si>
    <t>Micheal Wang</t>
  </si>
  <si>
    <t>James Davidson</t>
  </si>
  <si>
    <t>Diamond Collins</t>
  </si>
  <si>
    <t>Christina Morton</t>
  </si>
  <si>
    <t>Kevin Hines</t>
  </si>
  <si>
    <t>Maria Collins</t>
  </si>
  <si>
    <t>Sarah Brown</t>
  </si>
  <si>
    <t>Jeffrey Chavez</t>
  </si>
  <si>
    <t>Patrick Yang</t>
  </si>
  <si>
    <t>Gregory Holmes PhD</t>
  </si>
  <si>
    <t>Jacob Brady</t>
  </si>
  <si>
    <t>Bailey Yoder</t>
  </si>
  <si>
    <t>Jeffrey Warren</t>
  </si>
  <si>
    <t>Laura Jones</t>
  </si>
  <si>
    <t>Ian Porter</t>
  </si>
  <si>
    <t>Christopher Ayala</t>
  </si>
  <si>
    <t>Megan Wilson</t>
  </si>
  <si>
    <t>Scott Smith</t>
  </si>
  <si>
    <t>Jack Mora</t>
  </si>
  <si>
    <t>Shannon Tran</t>
  </si>
  <si>
    <t>Natalie Barnes</t>
  </si>
  <si>
    <t>Thomas Flores</t>
  </si>
  <si>
    <t>Laura Wilson</t>
  </si>
  <si>
    <t>Robert Jarvis</t>
  </si>
  <si>
    <t>Andrea Marshall</t>
  </si>
  <si>
    <t>Emily Miller</t>
  </si>
  <si>
    <t>Jacob Carter</t>
  </si>
  <si>
    <t>Dana Richardson</t>
  </si>
  <si>
    <t>Yolanda Parsons</t>
  </si>
  <si>
    <t>Danielle Smith</t>
  </si>
  <si>
    <t>David Reed</t>
  </si>
  <si>
    <t>April Sandoval</t>
  </si>
  <si>
    <t>Monica Garcia</t>
  </si>
  <si>
    <t>Mrs. Tonya Kaufman</t>
  </si>
  <si>
    <t>Douglas Williams</t>
  </si>
  <si>
    <t>Kelly Haynes</t>
  </si>
  <si>
    <t>William Miller</t>
  </si>
  <si>
    <t>Mandy Foster</t>
  </si>
  <si>
    <t>Amy Bates</t>
  </si>
  <si>
    <t>Dean Edwards</t>
  </si>
  <si>
    <t>Mercedes Moss</t>
  </si>
  <si>
    <t>David Harding</t>
  </si>
  <si>
    <t>Randy Rodriguez</t>
  </si>
  <si>
    <t>John Russell</t>
  </si>
  <si>
    <t>Traci Clark</t>
  </si>
  <si>
    <t>Samuel Davis</t>
  </si>
  <si>
    <t>Elizabeth Bush</t>
  </si>
  <si>
    <t>Scott Hernandez</t>
  </si>
  <si>
    <t>Tracy Foster</t>
  </si>
  <si>
    <t>Debbie Ewing</t>
  </si>
  <si>
    <t>Jared Chavez</t>
  </si>
  <si>
    <t>Joel Lara</t>
  </si>
  <si>
    <t>Adam Greer</t>
  </si>
  <si>
    <t>Rodney Watson</t>
  </si>
  <si>
    <t>Maria Aguilar</t>
  </si>
  <si>
    <t>Angela Osborn</t>
  </si>
  <si>
    <t>Matthew Lamb</t>
  </si>
  <si>
    <t>Sandra Rivera</t>
  </si>
  <si>
    <t>Joel Jackson</t>
  </si>
  <si>
    <t>Nathaniel Crawford</t>
  </si>
  <si>
    <t>Jeffery Gomez</t>
  </si>
  <si>
    <t>Jeremy Hernandez</t>
  </si>
  <si>
    <t>Lisa Holland</t>
  </si>
  <si>
    <t>Juan Brown</t>
  </si>
  <si>
    <t>Chad Gonzalez</t>
  </si>
  <si>
    <t>Zachary Stephens</t>
  </si>
  <si>
    <t>James Reeves</t>
  </si>
  <si>
    <t>Kari Durham</t>
  </si>
  <si>
    <t>Jasmine White</t>
  </si>
  <si>
    <t>Alyssa Cochran</t>
  </si>
  <si>
    <t>Robert Ruiz</t>
  </si>
  <si>
    <t>Yvonne Dickson</t>
  </si>
  <si>
    <t>Matthew Adams</t>
  </si>
  <si>
    <t>Theresa Johnston</t>
  </si>
  <si>
    <t>Mrs. Taylor Frey</t>
  </si>
  <si>
    <t>Kevin Drake</t>
  </si>
  <si>
    <t>Suzanne Johnson</t>
  </si>
  <si>
    <t>Kristy Hart</t>
  </si>
  <si>
    <t>William Keith</t>
  </si>
  <si>
    <t>Casey Johnson</t>
  </si>
  <si>
    <t>Kyle Smith</t>
  </si>
  <si>
    <t>Thomas Harris</t>
  </si>
  <si>
    <t>Mitchell Sellers</t>
  </si>
  <si>
    <t>Charles Bush</t>
  </si>
  <si>
    <t>Brian Fox</t>
  </si>
  <si>
    <t>Jacqueline Mcmahon</t>
  </si>
  <si>
    <t>Brian Turner</t>
  </si>
  <si>
    <t>Morgan Kim</t>
  </si>
  <si>
    <t>Katelyn Stewart</t>
  </si>
  <si>
    <t>Tanya Buchanan</t>
  </si>
  <si>
    <t>Kevin Thompson</t>
  </si>
  <si>
    <t>Elizabeth Thompson</t>
  </si>
  <si>
    <t>Michael Berry</t>
  </si>
  <si>
    <t>Lance Mccall</t>
  </si>
  <si>
    <t>Connie Cunningham</t>
  </si>
  <si>
    <t>Patrick Young</t>
  </si>
  <si>
    <t>Mrs. Stacey Davis</t>
  </si>
  <si>
    <t>Derek Wright</t>
  </si>
  <si>
    <t>David Rodriguez</t>
  </si>
  <si>
    <t>Jeffrey Barnes</t>
  </si>
  <si>
    <t>Jason Macias</t>
  </si>
  <si>
    <t>Ashley Mendoza</t>
  </si>
  <si>
    <t>Marilyn Mcdaniel</t>
  </si>
  <si>
    <t>Robert Johnson</t>
  </si>
  <si>
    <t>Dean Garcia</t>
  </si>
  <si>
    <t>James Dennis</t>
  </si>
  <si>
    <t>Stephanie Davis</t>
  </si>
  <si>
    <t>Jessica Valdez</t>
  </si>
  <si>
    <t>Jessica Brown</t>
  </si>
  <si>
    <t>Colton Terry</t>
  </si>
  <si>
    <t>Monica Baker</t>
  </si>
  <si>
    <t>Brendan Long</t>
  </si>
  <si>
    <t>Katherine Brown</t>
  </si>
  <si>
    <t>Edward Stanley</t>
  </si>
  <si>
    <t>Christina Johnson</t>
  </si>
  <si>
    <t>Vanessa Wells</t>
  </si>
  <si>
    <t>Richard Ruiz</t>
  </si>
  <si>
    <t>Joshua Lopez</t>
  </si>
  <si>
    <t>Jaclyn Griffin</t>
  </si>
  <si>
    <t>Dennis Hood</t>
  </si>
  <si>
    <t>Brittany Horton</t>
  </si>
  <si>
    <t>Gregg Weaver</t>
  </si>
  <si>
    <t>Leah Spencer</t>
  </si>
  <si>
    <t>Jennifer Nichols</t>
  </si>
  <si>
    <t>Karen Keith</t>
  </si>
  <si>
    <t>James Nash</t>
  </si>
  <si>
    <t>Kenneth Black</t>
  </si>
  <si>
    <t>Lisa Martinez</t>
  </si>
  <si>
    <t>Carrie Joyce</t>
  </si>
  <si>
    <t>Beth Henderson</t>
  </si>
  <si>
    <t>Jessica Osborn DDS</t>
  </si>
  <si>
    <t>Nicholas Aguirre</t>
  </si>
  <si>
    <t>Justin Arnold</t>
  </si>
  <si>
    <t>Sylvia Smith</t>
  </si>
  <si>
    <t>Laurie Harrington</t>
  </si>
  <si>
    <t>Charles Matthews</t>
  </si>
  <si>
    <t>Teresa Buckley</t>
  </si>
  <si>
    <t>Rachel Dillon</t>
  </si>
  <si>
    <t>Sherry Baker</t>
  </si>
  <si>
    <t>Kara Jackson</t>
  </si>
  <si>
    <t>Luke Becker</t>
  </si>
  <si>
    <t>Steve Rivera</t>
  </si>
  <si>
    <t>Patrick Mccall</t>
  </si>
  <si>
    <t>Part-time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</si>
</sst>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yyyy\-mm\-dd"/>
    <numFmt numFmtId="167" formatCode="_-[$$-409]* #,##0_ ;_-[$$-409]* \-#,##0\ ;_-[$$-409]* &quot;-&quot;??_ ;_-@_ "/>
  </numFmts>
  <fonts count="5">
    <font>
      <sz val="11"/>
      <color theme="1"/>
      <name val="Aptos Narrow"/>
      <family val="2"/>
      <scheme val="minor"/>
    </font>
    <font>
      <sz val="11"/>
      <color theme="1"/>
      <name val="Aptos Narrow"/>
      <family val="2"/>
      <scheme val="minor"/>
    </font>
    <font>
      <sz val="11"/>
      <color theme="0"/>
      <name val="Aptos Narrow"/>
      <family val="2"/>
      <scheme val="minor"/>
    </font>
    <font>
      <b/>
      <sz val="11"/>
      <color theme="1"/>
      <name val="Aptos Narrow"/>
      <family val="2"/>
      <scheme val="minor"/>
    </font>
    <font>
      <sz val="11"/>
      <color theme="1"/>
      <name val="Kulim Park"/>
    </font>
  </fonts>
  <fills count="6">
    <fill>
      <patternFill patternType="none"/>
    </fill>
    <fill>
      <patternFill patternType="gray125"/>
    </fill>
    <fill>
      <patternFill patternType="solid">
        <fgColor rgb="FF414141"/>
        <bgColor indexed="64"/>
      </patternFill>
    </fill>
    <fill>
      <patternFill patternType="solid">
        <fgColor theme="3" tint="0.249977111117893"/>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theme="1" tint="0.499984740745262"/>
      </top>
      <bottom style="thin">
        <color theme="1" tint="0.499984740745262"/>
      </bottom>
      <diagonal/>
    </border>
    <border>
      <left/>
      <right/>
      <top style="thin">
        <color theme="1" tint="0.499984740745262"/>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xf>
    <xf numFmtId="164" fontId="0" fillId="0" borderId="0" xfId="0" applyNumberFormat="1"/>
    <xf numFmtId="164" fontId="0" fillId="0" borderId="0" xfId="1" applyNumberFormat="1" applyFont="1"/>
    <xf numFmtId="9" fontId="3" fillId="0" borderId="0" xfId="2" applyFont="1"/>
    <xf numFmtId="9" fontId="1" fillId="0" borderId="0" xfId="2" applyFont="1"/>
    <xf numFmtId="9" fontId="0" fillId="0" borderId="0" xfId="0" applyNumberFormat="1"/>
    <xf numFmtId="165" fontId="0" fillId="0" borderId="0" xfId="0" applyNumberFormat="1"/>
    <xf numFmtId="165" fontId="0" fillId="2" borderId="0" xfId="0" applyNumberFormat="1" applyFill="1"/>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166" fontId="4" fillId="4" borderId="1" xfId="0" applyNumberFormat="1" applyFont="1" applyFill="1" applyBorder="1" applyAlignment="1">
      <alignment horizontal="center" vertical="center"/>
    </xf>
    <xf numFmtId="166" fontId="4" fillId="4" borderId="2" xfId="0" applyNumberFormat="1" applyFont="1" applyFill="1" applyBorder="1" applyAlignment="1">
      <alignment horizontal="center" vertical="center"/>
    </xf>
    <xf numFmtId="0" fontId="4" fillId="4" borderId="0" xfId="0" applyFont="1" applyFill="1" applyAlignment="1">
      <alignment horizontal="center" vertical="center"/>
    </xf>
    <xf numFmtId="167" fontId="4" fillId="4" borderId="0" xfId="0" applyNumberFormat="1" applyFont="1" applyFill="1" applyAlignment="1">
      <alignment horizontal="center" vertical="center"/>
    </xf>
    <xf numFmtId="167" fontId="4" fillId="4" borderId="1" xfId="0" applyNumberFormat="1" applyFont="1" applyFill="1" applyBorder="1" applyAlignment="1">
      <alignment horizontal="center" vertical="center"/>
    </xf>
    <xf numFmtId="167" fontId="4" fillId="4" borderId="2" xfId="0" applyNumberFormat="1" applyFont="1" applyFill="1" applyBorder="1" applyAlignment="1">
      <alignment horizontal="center" vertical="center"/>
    </xf>
    <xf numFmtId="167" fontId="0" fillId="0" borderId="0" xfId="0" applyNumberFormat="1"/>
    <xf numFmtId="0" fontId="4" fillId="5" borderId="0" xfId="0" applyFont="1" applyFill="1" applyAlignment="1">
      <alignment horizontal="center" vertical="center"/>
    </xf>
    <xf numFmtId="0" fontId="2" fillId="3" borderId="0" xfId="0" applyFont="1" applyFill="1" applyAlignment="1">
      <alignment horizontal="center"/>
    </xf>
    <xf numFmtId="0" fontId="0" fillId="0" borderId="0" xfId="0" applyNumberFormat="1"/>
  </cellXfs>
  <cellStyles count="3">
    <cellStyle name="Comma" xfId="1" builtinId="3"/>
    <cellStyle name="Normal" xfId="0" builtinId="0"/>
    <cellStyle name="Percent" xfId="2" builtinId="5"/>
  </cellStyles>
  <dxfs count="29">
    <dxf>
      <numFmt numFmtId="164" formatCode="_ * #,##0_ ;_ * \-#,##0_ ;_ * &quot;-&quot;??_ ;_ @_ "/>
    </dxf>
    <dxf>
      <numFmt numFmtId="164" formatCode="_ * #,##0_ ;_ * \-#,##0_ ;_ * &quot;-&quot;??_ ;_ @_ "/>
    </dxf>
    <dxf>
      <numFmt numFmtId="165" formatCode="0.0"/>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numFmt numFmtId="167" formatCode="_-[$$-409]* #,##0_ ;_-[$$-409]* \-#,##0\ ;_-[$$-409]* &quot;-&quot;??_ ;_-@_ "/>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name val="Kulim Park"/>
        <scheme val="none"/>
      </font>
      <fill>
        <patternFill patternType="solid">
          <fgColor indexed="64"/>
          <bgColor theme="0"/>
        </patternFill>
      </fill>
      <alignment horizontal="center" vertical="center" textRotation="0" wrapText="0" indent="0" justifyLastLine="0" shrinkToFit="0" readingOrder="0"/>
    </dxf>
    <dxf>
      <font>
        <b/>
        <i val="0"/>
        <sz val="12"/>
        <color theme="0"/>
      </font>
    </dxf>
    <dxf>
      <font>
        <strike val="0"/>
        <name val="Aptos Narrow"/>
        <family val="2"/>
        <scheme val="minor"/>
      </font>
      <fill>
        <patternFill>
          <fgColor rgb="FF393939"/>
          <bgColor rgb="FF393939"/>
        </patternFill>
      </fill>
    </dxf>
    <dxf>
      <font>
        <color theme="0"/>
      </font>
      <fill>
        <patternFill>
          <fgColor rgb="FFFF9900"/>
        </patternFill>
      </fill>
    </dxf>
  </dxfs>
  <tableStyles count="2" defaultTableStyle="TableStyleMedium2" defaultPivotStyle="PivotStyleLight16">
    <tableStyle name="Slicer Style 1" pivot="0" table="0" count="1" xr9:uid="{2D856931-0868-408B-94DA-F06563F21B41}">
      <tableStyleElement type="wholeTable" dxfId="28"/>
    </tableStyle>
    <tableStyle name="Slicer Style 2" pivot="0" table="0" count="4" xr9:uid="{D105EB83-1B52-4958-B89F-D0C242B8F4CC}">
      <tableStyleElement type="wholeTable" dxfId="27"/>
      <tableStyleElement type="headerRow" dxfId="26"/>
    </tableStyle>
  </tableStyles>
  <colors>
    <mruColors>
      <color rgb="FFFF9900"/>
      <color rgb="FF04343A"/>
      <color rgb="FF000000"/>
      <color rgb="FF414141"/>
      <color rgb="FF4F4E56"/>
      <color rgb="FFFFCC66"/>
      <color rgb="FF393939"/>
      <color rgb="FF343434"/>
      <color rgb="FF1F1F1F"/>
      <color rgb="FF4F0A8E"/>
    </mruColors>
  </colors>
  <extLst>
    <ext xmlns:x14="http://schemas.microsoft.com/office/spreadsheetml/2009/9/main" uri="{46F421CA-312F-682f-3DD2-61675219B42D}">
      <x14:dxfs count="2">
        <dxf>
          <font>
            <b/>
            <i val="0"/>
            <color theme="1"/>
          </font>
          <fill>
            <patternFill>
              <fgColor rgb="FFFF9900"/>
              <bgColor rgb="FFFF9900"/>
            </patternFill>
          </fill>
        </dxf>
        <dxf>
          <font>
            <color theme="2" tint="-9.9948118533890809E-2"/>
          </font>
          <fill>
            <patternFill>
              <fgColor theme="1"/>
              <bgColor rgb="FF00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A-4F26-AE68-64574B6ED9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A-4F26-AE68-64574B6ED9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A-4F26-AE68-64574B6ED979}"/>
              </c:ext>
            </c:extLst>
          </c:dPt>
          <c:cat>
            <c:strRef>
              <c:f>'Pivot Charts'!$B$9:$B$11</c:f>
              <c:strCache>
                <c:ptCount val="3"/>
                <c:pt idx="0">
                  <c:v>Contract</c:v>
                </c:pt>
                <c:pt idx="1">
                  <c:v>Full-Time</c:v>
                </c:pt>
                <c:pt idx="2">
                  <c:v>Part-Time</c:v>
                </c:pt>
              </c:strCache>
            </c:strRef>
          </c:cat>
          <c:val>
            <c:numRef>
              <c:f>'Pivot Charts'!$C$9:$C$11</c:f>
              <c:numCache>
                <c:formatCode>General</c:formatCode>
                <c:ptCount val="3"/>
                <c:pt idx="0">
                  <c:v>179</c:v>
                </c:pt>
                <c:pt idx="1">
                  <c:v>154</c:v>
                </c:pt>
                <c:pt idx="2">
                  <c:v>168</c:v>
                </c:pt>
              </c:numCache>
            </c:numRef>
          </c:val>
          <c:extLst>
            <c:ext xmlns:c16="http://schemas.microsoft.com/office/drawing/2014/chart" uri="{C3380CC4-5D6E-409C-BE32-E72D297353CC}">
              <c16:uniqueId val="{00000000-91F2-49B9-BB42-1D8F0BCDF6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1750"/>
          </c:spPr>
          <c:dPt>
            <c:idx val="0"/>
            <c:bubble3D val="0"/>
            <c:spPr>
              <a:solidFill>
                <a:srgbClr val="FF9900"/>
              </a:solidFill>
              <a:ln w="31750">
                <a:solidFill>
                  <a:srgbClr val="1F1F1F"/>
                </a:solidFill>
              </a:ln>
              <a:effectLst/>
            </c:spPr>
            <c:extLst>
              <c:ext xmlns:c16="http://schemas.microsoft.com/office/drawing/2014/chart" uri="{C3380CC4-5D6E-409C-BE32-E72D297353CC}">
                <c16:uniqueId val="{00000001-6196-4014-A7DA-ACC4D62E61EC}"/>
              </c:ext>
            </c:extLst>
          </c:dPt>
          <c:dPt>
            <c:idx val="1"/>
            <c:bubble3D val="0"/>
            <c:spPr>
              <a:solidFill>
                <a:schemeClr val="bg2">
                  <a:lumMod val="25000"/>
                </a:schemeClr>
              </a:solidFill>
              <a:ln w="31750">
                <a:solidFill>
                  <a:srgbClr val="1F1F1F"/>
                </a:solidFill>
              </a:ln>
              <a:effectLst/>
            </c:spPr>
            <c:extLst>
              <c:ext xmlns:c16="http://schemas.microsoft.com/office/drawing/2014/chart" uri="{C3380CC4-5D6E-409C-BE32-E72D297353CC}">
                <c16:uniqueId val="{00000003-6196-4014-A7DA-ACC4D62E61EC}"/>
              </c:ext>
            </c:extLst>
          </c:dPt>
          <c:dPt>
            <c:idx val="2"/>
            <c:bubble3D val="0"/>
            <c:spPr>
              <a:solidFill>
                <a:schemeClr val="bg2">
                  <a:lumMod val="90000"/>
                </a:schemeClr>
              </a:solidFill>
              <a:ln w="31750">
                <a:solidFill>
                  <a:srgbClr val="1F1F1F"/>
                </a:solidFill>
              </a:ln>
              <a:effectLst/>
            </c:spPr>
            <c:extLst>
              <c:ext xmlns:c16="http://schemas.microsoft.com/office/drawing/2014/chart" uri="{C3380CC4-5D6E-409C-BE32-E72D297353CC}">
                <c16:uniqueId val="{00000005-6196-4014-A7DA-ACC4D62E61EC}"/>
              </c:ext>
            </c:extLst>
          </c:dPt>
          <c:cat>
            <c:strRef>
              <c:f>'Pivot Charts'!$B$9:$B$11</c:f>
              <c:strCache>
                <c:ptCount val="3"/>
                <c:pt idx="0">
                  <c:v>Contract</c:v>
                </c:pt>
                <c:pt idx="1">
                  <c:v>Full-Time</c:v>
                </c:pt>
                <c:pt idx="2">
                  <c:v>Part-Time</c:v>
                </c:pt>
              </c:strCache>
            </c:strRef>
          </c:cat>
          <c:val>
            <c:numRef>
              <c:f>'Pivot Charts'!$C$9:$C$11</c:f>
              <c:numCache>
                <c:formatCode>General</c:formatCode>
                <c:ptCount val="3"/>
                <c:pt idx="0">
                  <c:v>179</c:v>
                </c:pt>
                <c:pt idx="1">
                  <c:v>154</c:v>
                </c:pt>
                <c:pt idx="2">
                  <c:v>168</c:v>
                </c:pt>
              </c:numCache>
            </c:numRef>
          </c:val>
          <c:extLst>
            <c:ext xmlns:c16="http://schemas.microsoft.com/office/drawing/2014/chart" uri="{C3380CC4-5D6E-409C-BE32-E72D297353CC}">
              <c16:uniqueId val="{00000006-6196-4014-A7DA-ACC4D62E61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Charts!PivotTable3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99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Charts'!$J$3:$J$4</c:f>
              <c:strCache>
                <c:ptCount val="1"/>
                <c:pt idx="0">
                  <c:v>Female</c:v>
                </c:pt>
              </c:strCache>
            </c:strRef>
          </c:tx>
          <c:spPr>
            <a:solidFill>
              <a:srgbClr val="FF9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99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Charts'!$I$5:$I$10</c:f>
              <c:strCache>
                <c:ptCount val="5"/>
                <c:pt idx="0">
                  <c:v>18-25</c:v>
                </c:pt>
                <c:pt idx="1">
                  <c:v>26-35</c:v>
                </c:pt>
                <c:pt idx="2">
                  <c:v>36-45</c:v>
                </c:pt>
                <c:pt idx="3">
                  <c:v>46-55</c:v>
                </c:pt>
                <c:pt idx="4">
                  <c:v>56 &lt;</c:v>
                </c:pt>
              </c:strCache>
            </c:strRef>
          </c:cat>
          <c:val>
            <c:numRef>
              <c:f>'Pivot Charts'!$J$5:$J$10</c:f>
              <c:numCache>
                <c:formatCode>General</c:formatCode>
                <c:ptCount val="5"/>
                <c:pt idx="0">
                  <c:v>19</c:v>
                </c:pt>
                <c:pt idx="1">
                  <c:v>52</c:v>
                </c:pt>
                <c:pt idx="2">
                  <c:v>49</c:v>
                </c:pt>
                <c:pt idx="3">
                  <c:v>45</c:v>
                </c:pt>
                <c:pt idx="4">
                  <c:v>63</c:v>
                </c:pt>
              </c:numCache>
            </c:numRef>
          </c:val>
          <c:extLst>
            <c:ext xmlns:c16="http://schemas.microsoft.com/office/drawing/2014/chart" uri="{C3380CC4-5D6E-409C-BE32-E72D297353CC}">
              <c16:uniqueId val="{00000000-017B-437E-BA3B-3F836911B154}"/>
            </c:ext>
          </c:extLst>
        </c:ser>
        <c:ser>
          <c:idx val="1"/>
          <c:order val="1"/>
          <c:tx>
            <c:strRef>
              <c:f>'Pivot Charts'!$K$3:$K$4</c:f>
              <c:strCache>
                <c:ptCount val="1"/>
                <c:pt idx="0">
                  <c:v>Male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Charts'!$I$5:$I$10</c:f>
              <c:strCache>
                <c:ptCount val="5"/>
                <c:pt idx="0">
                  <c:v>18-25</c:v>
                </c:pt>
                <c:pt idx="1">
                  <c:v>26-35</c:v>
                </c:pt>
                <c:pt idx="2">
                  <c:v>36-45</c:v>
                </c:pt>
                <c:pt idx="3">
                  <c:v>46-55</c:v>
                </c:pt>
                <c:pt idx="4">
                  <c:v>56 &lt;</c:v>
                </c:pt>
              </c:strCache>
            </c:strRef>
          </c:cat>
          <c:val>
            <c:numRef>
              <c:f>'Pivot Charts'!$K$5:$K$10</c:f>
              <c:numCache>
                <c:formatCode>General</c:formatCode>
                <c:ptCount val="5"/>
                <c:pt idx="0">
                  <c:v>23</c:v>
                </c:pt>
                <c:pt idx="1">
                  <c:v>61</c:v>
                </c:pt>
                <c:pt idx="2">
                  <c:v>65</c:v>
                </c:pt>
                <c:pt idx="3">
                  <c:v>57</c:v>
                </c:pt>
                <c:pt idx="4">
                  <c:v>67</c:v>
                </c:pt>
              </c:numCache>
            </c:numRef>
          </c:val>
          <c:extLst>
            <c:ext xmlns:c16="http://schemas.microsoft.com/office/drawing/2014/chart" uri="{C3380CC4-5D6E-409C-BE32-E72D297353CC}">
              <c16:uniqueId val="{00000001-83B4-4AC9-8F2C-098ED4FE9673}"/>
            </c:ext>
          </c:extLst>
        </c:ser>
        <c:dLbls>
          <c:dLblPos val="outEnd"/>
          <c:showLegendKey val="0"/>
          <c:showVal val="1"/>
          <c:showCatName val="0"/>
          <c:showSerName val="0"/>
          <c:showPercent val="0"/>
          <c:showBubbleSize val="0"/>
        </c:dLbls>
        <c:gapWidth val="219"/>
        <c:overlap val="-27"/>
        <c:axId val="948436256"/>
        <c:axId val="948432896"/>
      </c:barChart>
      <c:catAx>
        <c:axId val="94843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8432896"/>
        <c:crosses val="autoZero"/>
        <c:auto val="1"/>
        <c:lblAlgn val="ctr"/>
        <c:lblOffset val="100"/>
        <c:noMultiLvlLbl val="0"/>
      </c:catAx>
      <c:valAx>
        <c:axId val="948432896"/>
        <c:scaling>
          <c:orientation val="minMax"/>
        </c:scaling>
        <c:delete val="1"/>
        <c:axPos val="l"/>
        <c:majorGridlines>
          <c:spPr>
            <a:ln w="9525" cap="flat" cmpd="sng" algn="ctr">
              <a:solidFill>
                <a:schemeClr val="tx1">
                  <a:lumMod val="65000"/>
                  <a:lumOff val="35000"/>
                </a:schemeClr>
              </a:solidFill>
              <a:prstDash val="dash"/>
              <a:round/>
            </a:ln>
            <a:effectLst/>
          </c:spPr>
        </c:majorGridlines>
        <c:numFmt formatCode="General" sourceLinked="1"/>
        <c:majorTickMark val="none"/>
        <c:minorTickMark val="none"/>
        <c:tickLblPos val="nextTo"/>
        <c:crossAx val="948436256"/>
        <c:crosses val="autoZero"/>
        <c:crossBetween val="between"/>
      </c:valAx>
      <c:spPr>
        <a:noFill/>
        <a:ln>
          <a:no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9900"/>
            </a:solidFill>
            <a:ln>
              <a:noFill/>
            </a:ln>
            <a:effectLst/>
          </c:spPr>
          <c:invertIfNegative val="0"/>
          <c:val>
            <c:numRef>
              <c:f>'Pivot Charts'!$P$12</c:f>
              <c:numCache>
                <c:formatCode>0%</c:formatCode>
                <c:ptCount val="1"/>
                <c:pt idx="0">
                  <c:v>0.32335329341317365</c:v>
                </c:pt>
              </c:numCache>
            </c:numRef>
          </c:val>
          <c:extLst>
            <c:ext xmlns:c16="http://schemas.microsoft.com/office/drawing/2014/chart" uri="{C3380CC4-5D6E-409C-BE32-E72D297353CC}">
              <c16:uniqueId val="{00000000-8F7B-4136-B5F1-C2DACA635DCA}"/>
            </c:ext>
          </c:extLst>
        </c:ser>
        <c:ser>
          <c:idx val="1"/>
          <c:order val="1"/>
          <c:spPr>
            <a:solidFill>
              <a:srgbClr val="1F1F1F"/>
            </a:solidFill>
            <a:ln>
              <a:noFill/>
            </a:ln>
            <a:effectLst/>
          </c:spPr>
          <c:invertIfNegative val="0"/>
          <c:val>
            <c:numRef>
              <c:f>'Pivot Charts'!$Q$12</c:f>
              <c:numCache>
                <c:formatCode>0%</c:formatCode>
                <c:ptCount val="1"/>
                <c:pt idx="0">
                  <c:v>0.67664670658682635</c:v>
                </c:pt>
              </c:numCache>
            </c:numRef>
          </c:val>
          <c:extLst>
            <c:ext xmlns:c16="http://schemas.microsoft.com/office/drawing/2014/chart" uri="{C3380CC4-5D6E-409C-BE32-E72D297353CC}">
              <c16:uniqueId val="{00000001-8F7B-4136-B5F1-C2DACA635DCA}"/>
            </c:ext>
          </c:extLst>
        </c:ser>
        <c:dLbls>
          <c:showLegendKey val="0"/>
          <c:showVal val="0"/>
          <c:showCatName val="0"/>
          <c:showSerName val="0"/>
          <c:showPercent val="0"/>
          <c:showBubbleSize val="0"/>
        </c:dLbls>
        <c:gapWidth val="150"/>
        <c:overlap val="100"/>
        <c:axId val="966577824"/>
        <c:axId val="966578304"/>
      </c:barChart>
      <c:catAx>
        <c:axId val="966577824"/>
        <c:scaling>
          <c:orientation val="minMax"/>
        </c:scaling>
        <c:delete val="1"/>
        <c:axPos val="l"/>
        <c:majorTickMark val="none"/>
        <c:minorTickMark val="none"/>
        <c:tickLblPos val="nextTo"/>
        <c:crossAx val="966578304"/>
        <c:crosses val="autoZero"/>
        <c:auto val="1"/>
        <c:lblAlgn val="ctr"/>
        <c:lblOffset val="100"/>
        <c:noMultiLvlLbl val="0"/>
      </c:catAx>
      <c:valAx>
        <c:axId val="96657830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96657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9900"/>
            </a:solidFill>
            <a:ln>
              <a:noFill/>
            </a:ln>
            <a:effectLst/>
          </c:spPr>
          <c:invertIfNegative val="0"/>
          <c:val>
            <c:numRef>
              <c:f>'Pivot Charts'!$P$13</c:f>
              <c:numCache>
                <c:formatCode>0%</c:formatCode>
                <c:ptCount val="1"/>
                <c:pt idx="0">
                  <c:v>0.30938123752495011</c:v>
                </c:pt>
              </c:numCache>
            </c:numRef>
          </c:val>
          <c:extLst>
            <c:ext xmlns:c16="http://schemas.microsoft.com/office/drawing/2014/chart" uri="{C3380CC4-5D6E-409C-BE32-E72D297353CC}">
              <c16:uniqueId val="{00000000-AF6F-4C5C-B60F-CD1BD03F36E1}"/>
            </c:ext>
          </c:extLst>
        </c:ser>
        <c:ser>
          <c:idx val="1"/>
          <c:order val="1"/>
          <c:spPr>
            <a:solidFill>
              <a:srgbClr val="1F1F1F"/>
            </a:solidFill>
            <a:ln>
              <a:noFill/>
            </a:ln>
            <a:effectLst/>
          </c:spPr>
          <c:invertIfNegative val="0"/>
          <c:val>
            <c:numRef>
              <c:f>'Pivot Charts'!$Q$13</c:f>
              <c:numCache>
                <c:formatCode>0%</c:formatCode>
                <c:ptCount val="1"/>
                <c:pt idx="0">
                  <c:v>0.69061876247504994</c:v>
                </c:pt>
              </c:numCache>
            </c:numRef>
          </c:val>
          <c:extLst>
            <c:ext xmlns:c16="http://schemas.microsoft.com/office/drawing/2014/chart" uri="{C3380CC4-5D6E-409C-BE32-E72D297353CC}">
              <c16:uniqueId val="{00000001-AF6F-4C5C-B60F-CD1BD03F36E1}"/>
            </c:ext>
          </c:extLst>
        </c:ser>
        <c:dLbls>
          <c:showLegendKey val="0"/>
          <c:showVal val="0"/>
          <c:showCatName val="0"/>
          <c:showSerName val="0"/>
          <c:showPercent val="0"/>
          <c:showBubbleSize val="0"/>
        </c:dLbls>
        <c:gapWidth val="150"/>
        <c:overlap val="100"/>
        <c:axId val="788382048"/>
        <c:axId val="788379168"/>
      </c:barChart>
      <c:catAx>
        <c:axId val="788382048"/>
        <c:scaling>
          <c:orientation val="minMax"/>
        </c:scaling>
        <c:delete val="1"/>
        <c:axPos val="l"/>
        <c:majorTickMark val="none"/>
        <c:minorTickMark val="none"/>
        <c:tickLblPos val="nextTo"/>
        <c:crossAx val="788379168"/>
        <c:crosses val="autoZero"/>
        <c:auto val="1"/>
        <c:lblAlgn val="ctr"/>
        <c:lblOffset val="100"/>
        <c:noMultiLvlLbl val="0"/>
      </c:catAx>
      <c:valAx>
        <c:axId val="788379168"/>
        <c:scaling>
          <c:orientation val="minMax"/>
        </c:scaling>
        <c:delete val="1"/>
        <c:axPos val="b"/>
        <c:numFmt formatCode="0%" sourceLinked="1"/>
        <c:majorTickMark val="none"/>
        <c:minorTickMark val="none"/>
        <c:tickLblPos val="nextTo"/>
        <c:crossAx val="78838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9900"/>
            </a:solidFill>
            <a:ln>
              <a:noFill/>
            </a:ln>
            <a:effectLst/>
          </c:spPr>
          <c:invertIfNegative val="0"/>
          <c:val>
            <c:numRef>
              <c:f>'Pivot Charts'!$P$14</c:f>
              <c:numCache>
                <c:formatCode>0%</c:formatCode>
                <c:ptCount val="1"/>
                <c:pt idx="0">
                  <c:v>0.36726546906187624</c:v>
                </c:pt>
              </c:numCache>
            </c:numRef>
          </c:val>
          <c:extLst>
            <c:ext xmlns:c16="http://schemas.microsoft.com/office/drawing/2014/chart" uri="{C3380CC4-5D6E-409C-BE32-E72D297353CC}">
              <c16:uniqueId val="{00000000-334D-4A60-A783-804250ABAE95}"/>
            </c:ext>
          </c:extLst>
        </c:ser>
        <c:ser>
          <c:idx val="1"/>
          <c:order val="1"/>
          <c:spPr>
            <a:solidFill>
              <a:srgbClr val="1F1F1F"/>
            </a:solidFill>
            <a:ln>
              <a:noFill/>
            </a:ln>
            <a:effectLst/>
          </c:spPr>
          <c:invertIfNegative val="0"/>
          <c:val>
            <c:numRef>
              <c:f>'Pivot Charts'!$Q$14</c:f>
              <c:numCache>
                <c:formatCode>0%</c:formatCode>
                <c:ptCount val="1"/>
                <c:pt idx="0">
                  <c:v>0.63273453093812382</c:v>
                </c:pt>
              </c:numCache>
            </c:numRef>
          </c:val>
          <c:extLst>
            <c:ext xmlns:c16="http://schemas.microsoft.com/office/drawing/2014/chart" uri="{C3380CC4-5D6E-409C-BE32-E72D297353CC}">
              <c16:uniqueId val="{00000001-334D-4A60-A783-804250ABAE95}"/>
            </c:ext>
          </c:extLst>
        </c:ser>
        <c:dLbls>
          <c:showLegendKey val="0"/>
          <c:showVal val="0"/>
          <c:showCatName val="0"/>
          <c:showSerName val="0"/>
          <c:showPercent val="0"/>
          <c:showBubbleSize val="0"/>
        </c:dLbls>
        <c:gapWidth val="150"/>
        <c:overlap val="100"/>
        <c:axId val="990626464"/>
        <c:axId val="990626944"/>
      </c:barChart>
      <c:catAx>
        <c:axId val="990626464"/>
        <c:scaling>
          <c:orientation val="minMax"/>
        </c:scaling>
        <c:delete val="1"/>
        <c:axPos val="l"/>
        <c:majorTickMark val="none"/>
        <c:minorTickMark val="none"/>
        <c:tickLblPos val="nextTo"/>
        <c:crossAx val="990626944"/>
        <c:crosses val="autoZero"/>
        <c:auto val="1"/>
        <c:lblAlgn val="ctr"/>
        <c:lblOffset val="100"/>
        <c:noMultiLvlLbl val="0"/>
      </c:catAx>
      <c:valAx>
        <c:axId val="990626944"/>
        <c:scaling>
          <c:orientation val="minMax"/>
        </c:scaling>
        <c:delete val="1"/>
        <c:axPos val="b"/>
        <c:numFmt formatCode="0%" sourceLinked="1"/>
        <c:majorTickMark val="none"/>
        <c:minorTickMark val="none"/>
        <c:tickLblPos val="nextTo"/>
        <c:crossAx val="9906264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69515033611584"/>
          <c:y val="0.11083574860373063"/>
          <c:w val="0.75720725372165265"/>
          <c:h val="0.88340866141732288"/>
        </c:manualLayout>
      </c:layout>
      <c:doughnutChart>
        <c:varyColors val="1"/>
        <c:ser>
          <c:idx val="0"/>
          <c:order val="0"/>
          <c:spPr>
            <a:solidFill>
              <a:srgbClr val="FF9900"/>
            </a:solidFill>
          </c:spPr>
          <c:dPt>
            <c:idx val="0"/>
            <c:bubble3D val="0"/>
            <c:spPr>
              <a:solidFill>
                <a:srgbClr val="FF9900"/>
              </a:solidFill>
              <a:ln w="19050">
                <a:noFill/>
              </a:ln>
              <a:effectLst/>
            </c:spPr>
            <c:extLst>
              <c:ext xmlns:c16="http://schemas.microsoft.com/office/drawing/2014/chart" uri="{C3380CC4-5D6E-409C-BE32-E72D297353CC}">
                <c16:uniqueId val="{00000001-6F6D-4A95-8247-37EBD1AE3EFB}"/>
              </c:ext>
            </c:extLst>
          </c:dPt>
          <c:dPt>
            <c:idx val="1"/>
            <c:bubble3D val="0"/>
            <c:spPr>
              <a:solidFill>
                <a:srgbClr val="1F1F1F"/>
              </a:solidFill>
              <a:ln w="19050">
                <a:noFill/>
              </a:ln>
              <a:effectLst/>
            </c:spPr>
            <c:extLst>
              <c:ext xmlns:c16="http://schemas.microsoft.com/office/drawing/2014/chart" uri="{C3380CC4-5D6E-409C-BE32-E72D297353CC}">
                <c16:uniqueId val="{00000003-6F6D-4A95-8247-37EBD1AE3EFB}"/>
              </c:ext>
            </c:extLst>
          </c:dPt>
          <c:val>
            <c:numRef>
              <c:f>'Pivot Charts'!$K$22:$L$22</c:f>
              <c:numCache>
                <c:formatCode>0%</c:formatCode>
                <c:ptCount val="2"/>
                <c:pt idx="0">
                  <c:v>0.45508982035928142</c:v>
                </c:pt>
                <c:pt idx="1">
                  <c:v>0.54491017964071853</c:v>
                </c:pt>
              </c:numCache>
            </c:numRef>
          </c:val>
          <c:extLst>
            <c:ext xmlns:c16="http://schemas.microsoft.com/office/drawing/2014/chart" uri="{C3380CC4-5D6E-409C-BE32-E72D297353CC}">
              <c16:uniqueId val="{00000004-6F6D-4A95-8247-37EBD1AE3EFB}"/>
            </c:ext>
          </c:extLst>
        </c:ser>
        <c:dLbls>
          <c:showLegendKey val="0"/>
          <c:showVal val="0"/>
          <c:showCatName val="0"/>
          <c:showSerName val="0"/>
          <c:showPercent val="0"/>
          <c:showBubbleSize val="0"/>
          <c:showLeaderLines val="1"/>
        </c:dLbls>
        <c:firstSliceAng val="0"/>
        <c:holeSize val="75"/>
      </c:doughnutChart>
      <c:spPr>
        <a:solidFill>
          <a:srgbClr val="34343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581019746925563E-2"/>
          <c:y val="4.2857142857142858E-2"/>
          <c:w val="0.92092989528295355"/>
          <c:h val="0.94285714285714284"/>
        </c:manualLayout>
      </c:layout>
      <c:doughnutChart>
        <c:varyColors val="1"/>
        <c:ser>
          <c:idx val="0"/>
          <c:order val="0"/>
          <c:spPr>
            <a:ln>
              <a:noFill/>
            </a:ln>
          </c:spPr>
          <c:dPt>
            <c:idx val="0"/>
            <c:bubble3D val="0"/>
            <c:spPr>
              <a:solidFill>
                <a:schemeClr val="bg2">
                  <a:lumMod val="90000"/>
                </a:schemeClr>
              </a:solidFill>
              <a:ln w="19050">
                <a:noFill/>
              </a:ln>
              <a:effectLst/>
            </c:spPr>
            <c:extLst>
              <c:ext xmlns:c16="http://schemas.microsoft.com/office/drawing/2014/chart" uri="{C3380CC4-5D6E-409C-BE32-E72D297353CC}">
                <c16:uniqueId val="{00000001-666E-454D-96BF-48A6442A17AC}"/>
              </c:ext>
            </c:extLst>
          </c:dPt>
          <c:dPt>
            <c:idx val="1"/>
            <c:bubble3D val="0"/>
            <c:spPr>
              <a:solidFill>
                <a:srgbClr val="1F1F1F"/>
              </a:solidFill>
              <a:ln w="19050">
                <a:noFill/>
              </a:ln>
              <a:effectLst/>
            </c:spPr>
            <c:extLst>
              <c:ext xmlns:c16="http://schemas.microsoft.com/office/drawing/2014/chart" uri="{C3380CC4-5D6E-409C-BE32-E72D297353CC}">
                <c16:uniqueId val="{00000003-666E-454D-96BF-48A6442A17AC}"/>
              </c:ext>
            </c:extLst>
          </c:dPt>
          <c:val>
            <c:numRef>
              <c:f>'Pivot Charts'!$K$21:$L$21</c:f>
              <c:numCache>
                <c:formatCode>0%</c:formatCode>
                <c:ptCount val="2"/>
                <c:pt idx="0">
                  <c:v>0.54491017964071853</c:v>
                </c:pt>
                <c:pt idx="1">
                  <c:v>0.45508982035928147</c:v>
                </c:pt>
              </c:numCache>
            </c:numRef>
          </c:val>
          <c:extLst>
            <c:ext xmlns:c16="http://schemas.microsoft.com/office/drawing/2014/chart" uri="{C3380CC4-5D6E-409C-BE32-E72D297353CC}">
              <c16:uniqueId val="{00000004-666E-454D-96BF-48A6442A17A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Charts'!$E$12</c:f>
              <c:strCache>
                <c:ptCount val="1"/>
                <c:pt idx="0">
                  <c:v>Analyst</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Charts'!$G$12</c:f>
              <c:numCache>
                <c:formatCode>_ * #,##0_ ;_ * \-#,##0_ ;_ * "-"??_ ;_ @_ </c:formatCode>
                <c:ptCount val="1"/>
                <c:pt idx="0">
                  <c:v>1048</c:v>
                </c:pt>
              </c:numCache>
            </c:numRef>
          </c:val>
          <c:extLst>
            <c:ext xmlns:c16="http://schemas.microsoft.com/office/drawing/2014/chart" uri="{C3380CC4-5D6E-409C-BE32-E72D297353CC}">
              <c16:uniqueId val="{00000000-3FDA-4659-BA2F-EFC5D6121D71}"/>
            </c:ext>
          </c:extLst>
        </c:ser>
        <c:ser>
          <c:idx val="1"/>
          <c:order val="1"/>
          <c:tx>
            <c:strRef>
              <c:f>'Pivot Charts'!$E$13</c:f>
              <c:strCache>
                <c:ptCount val="1"/>
                <c:pt idx="0">
                  <c:v>Designer</c:v>
                </c:pt>
              </c:strCache>
            </c:strRef>
          </c:tx>
          <c:spPr>
            <a:solidFill>
              <a:srgbClr val="FF9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Charts'!$G$13</c:f>
              <c:numCache>
                <c:formatCode>_ * #,##0_ ;_ * \-#,##0_ ;_ * "-"??_ ;_ @_ </c:formatCode>
                <c:ptCount val="1"/>
                <c:pt idx="0">
                  <c:v>939</c:v>
                </c:pt>
              </c:numCache>
            </c:numRef>
          </c:val>
          <c:extLst>
            <c:ext xmlns:c16="http://schemas.microsoft.com/office/drawing/2014/chart" uri="{C3380CC4-5D6E-409C-BE32-E72D297353CC}">
              <c16:uniqueId val="{00000001-3FDA-4659-BA2F-EFC5D6121D71}"/>
            </c:ext>
          </c:extLst>
        </c:ser>
        <c:ser>
          <c:idx val="2"/>
          <c:order val="2"/>
          <c:tx>
            <c:strRef>
              <c:f>'Pivot Charts'!$E$14</c:f>
              <c:strCache>
                <c:ptCount val="1"/>
                <c:pt idx="0">
                  <c:v>Developer</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Charts'!$G$14</c:f>
              <c:numCache>
                <c:formatCode>_ * #,##0_ ;_ * \-#,##0_ ;_ * "-"??_ ;_ @_ </c:formatCode>
                <c:ptCount val="1"/>
                <c:pt idx="0">
                  <c:v>1341</c:v>
                </c:pt>
              </c:numCache>
            </c:numRef>
          </c:val>
          <c:extLst>
            <c:ext xmlns:c16="http://schemas.microsoft.com/office/drawing/2014/chart" uri="{C3380CC4-5D6E-409C-BE32-E72D297353CC}">
              <c16:uniqueId val="{00000002-3FDA-4659-BA2F-EFC5D6121D71}"/>
            </c:ext>
          </c:extLst>
        </c:ser>
        <c:ser>
          <c:idx val="3"/>
          <c:order val="3"/>
          <c:tx>
            <c:strRef>
              <c:f>'Pivot Charts'!$E$15</c:f>
              <c:strCache>
                <c:ptCount val="1"/>
                <c:pt idx="0">
                  <c:v>HR Specialist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Charts'!$G$15</c:f>
              <c:numCache>
                <c:formatCode>_ * #,##0_ ;_ * \-#,##0_ ;_ * "-"??_ ;_ @_ </c:formatCode>
                <c:ptCount val="1"/>
                <c:pt idx="0">
                  <c:v>1061</c:v>
                </c:pt>
              </c:numCache>
            </c:numRef>
          </c:val>
          <c:extLst>
            <c:ext xmlns:c16="http://schemas.microsoft.com/office/drawing/2014/chart" uri="{C3380CC4-5D6E-409C-BE32-E72D297353CC}">
              <c16:uniqueId val="{00000003-3FDA-4659-BA2F-EFC5D6121D71}"/>
            </c:ext>
          </c:extLst>
        </c:ser>
        <c:ser>
          <c:idx val="4"/>
          <c:order val="4"/>
          <c:tx>
            <c:strRef>
              <c:f>'Pivot Charts'!$E$16</c:f>
              <c:strCache>
                <c:ptCount val="1"/>
                <c:pt idx="0">
                  <c:v>Manager</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Charts'!$G$16</c:f>
              <c:numCache>
                <c:formatCode>_ * #,##0_ ;_ * \-#,##0_ ;_ * "-"??_ ;_ @_ </c:formatCode>
                <c:ptCount val="1"/>
                <c:pt idx="0">
                  <c:v>1092</c:v>
                </c:pt>
              </c:numCache>
            </c:numRef>
          </c:val>
          <c:extLst>
            <c:ext xmlns:c16="http://schemas.microsoft.com/office/drawing/2014/chart" uri="{C3380CC4-5D6E-409C-BE32-E72D297353CC}">
              <c16:uniqueId val="{00000004-3FDA-4659-BA2F-EFC5D6121D71}"/>
            </c:ext>
          </c:extLst>
        </c:ser>
        <c:dLbls>
          <c:dLblPos val="outEnd"/>
          <c:showLegendKey val="0"/>
          <c:showVal val="1"/>
          <c:showCatName val="0"/>
          <c:showSerName val="0"/>
          <c:showPercent val="0"/>
          <c:showBubbleSize val="0"/>
        </c:dLbls>
        <c:gapWidth val="219"/>
        <c:overlap val="-27"/>
        <c:axId val="709393360"/>
        <c:axId val="709403920"/>
      </c:barChart>
      <c:catAx>
        <c:axId val="7093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03920"/>
        <c:crosses val="autoZero"/>
        <c:auto val="1"/>
        <c:lblAlgn val="ctr"/>
        <c:lblOffset val="100"/>
        <c:noMultiLvlLbl val="0"/>
      </c:catAx>
      <c:valAx>
        <c:axId val="709403920"/>
        <c:scaling>
          <c:orientation val="minMax"/>
        </c:scaling>
        <c:delete val="1"/>
        <c:axPos val="l"/>
        <c:majorGridlines>
          <c:spPr>
            <a:ln w="9525" cap="flat" cmpd="sng" algn="ctr">
              <a:solidFill>
                <a:srgbClr val="4F4E56"/>
              </a:solidFill>
              <a:prstDash val="dash"/>
              <a:round/>
            </a:ln>
            <a:effectLst/>
          </c:spPr>
        </c:majorGridlines>
        <c:numFmt formatCode="_ * #,##0_ ;_ * \-#,##0_ ;_ * &quot;-&quot;??_ ;_ @_ " sourceLinked="1"/>
        <c:majorTickMark val="none"/>
        <c:minorTickMark val="none"/>
        <c:tickLblPos val="nextTo"/>
        <c:crossAx val="70939336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lang="en-US" sz="600" b="1" i="0" u="none" strike="noStrike" kern="1200" baseline="0">
                <a:solidFill>
                  <a:schemeClr val="bg1"/>
                </a:solidFill>
                <a:latin typeface="Amasis MT Pro" panose="02040504050005020304" pitchFamily="18" charset="0"/>
                <a:ea typeface="+mn-ea"/>
                <a:cs typeface="+mn-cs"/>
              </a:defRPr>
            </a:pPr>
            <a:endParaRPr lang="en-US"/>
          </a:p>
        </c:txPr>
      </c:legendEntry>
      <c:legendEntry>
        <c:idx val="1"/>
        <c:txPr>
          <a:bodyPr rot="0" spcFirstLastPara="1" vertOverflow="ellipsis" vert="horz" wrap="square" anchor="ctr" anchorCtr="1"/>
          <a:lstStyle/>
          <a:p>
            <a:pPr>
              <a:defRPr lang="en-US" sz="600" b="1" i="0" u="none" strike="noStrike" kern="1200" baseline="0">
                <a:solidFill>
                  <a:schemeClr val="bg1"/>
                </a:solidFill>
                <a:latin typeface="Amasis MT Pro" panose="02040504050005020304" pitchFamily="18" charset="0"/>
                <a:ea typeface="+mn-ea"/>
                <a:cs typeface="+mn-cs"/>
              </a:defRPr>
            </a:pPr>
            <a:endParaRPr lang="en-US"/>
          </a:p>
        </c:txPr>
      </c:legendEntry>
      <c:legendEntry>
        <c:idx val="2"/>
        <c:txPr>
          <a:bodyPr rot="0" spcFirstLastPara="1" vertOverflow="ellipsis" vert="horz" wrap="square" anchor="ctr" anchorCtr="1"/>
          <a:lstStyle/>
          <a:p>
            <a:pPr>
              <a:defRPr lang="en-US" sz="600" b="1" i="0" u="none" strike="noStrike" kern="1200" baseline="0">
                <a:solidFill>
                  <a:schemeClr val="bg1"/>
                </a:solidFill>
                <a:latin typeface="Amasis MT Pro" panose="02040504050005020304" pitchFamily="18" charset="0"/>
                <a:ea typeface="+mn-ea"/>
                <a:cs typeface="+mn-cs"/>
              </a:defRPr>
            </a:pPr>
            <a:endParaRPr lang="en-US"/>
          </a:p>
        </c:txPr>
      </c:legendEntry>
      <c:legendEntry>
        <c:idx val="3"/>
        <c:txPr>
          <a:bodyPr rot="0" spcFirstLastPara="1" vertOverflow="ellipsis" vert="horz" wrap="square" anchor="ctr" anchorCtr="1"/>
          <a:lstStyle/>
          <a:p>
            <a:pPr>
              <a:defRPr lang="en-US" sz="600" b="1" i="0" u="none" strike="noStrike" kern="1200" baseline="0">
                <a:solidFill>
                  <a:schemeClr val="bg1"/>
                </a:solidFill>
                <a:latin typeface="Amasis MT Pro" panose="02040504050005020304" pitchFamily="18" charset="0"/>
                <a:ea typeface="+mn-ea"/>
                <a:cs typeface="+mn-cs"/>
              </a:defRPr>
            </a:pPr>
            <a:endParaRPr lang="en-US"/>
          </a:p>
        </c:txPr>
      </c:legendEntry>
      <c:legendEntry>
        <c:idx val="4"/>
        <c:txPr>
          <a:bodyPr rot="0" spcFirstLastPara="1" vertOverflow="ellipsis" vert="horz" wrap="square" anchor="ctr" anchorCtr="1"/>
          <a:lstStyle/>
          <a:p>
            <a:pPr>
              <a:defRPr sz="600" b="1" i="0" u="none" strike="noStrike" kern="1200" baseline="0">
                <a:solidFill>
                  <a:schemeClr val="bg1"/>
                </a:solidFill>
                <a:latin typeface="Amasis MT Pro" panose="02040504050005020304" pitchFamily="18" charset="0"/>
                <a:ea typeface="+mn-ea"/>
                <a:cs typeface="+mn-cs"/>
              </a:defRPr>
            </a:pPr>
            <a:endParaRPr lang="en-US"/>
          </a:p>
        </c:txPr>
      </c:legendEntry>
      <c:layout>
        <c:manualLayout>
          <c:xMode val="edge"/>
          <c:yMode val="edge"/>
          <c:x val="6.9778047865156123E-2"/>
          <c:y val="0.77114161649044521"/>
          <c:w val="0.86825718765553139"/>
          <c:h val="0.18244951142785848"/>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lumMod val="50000"/>
              </a:schemeClr>
            </a:solidFill>
            <a:ln>
              <a:noFill/>
            </a:ln>
            <a:effectLst/>
          </c:spPr>
          <c:invertIfNegative val="0"/>
          <c:dPt>
            <c:idx val="3"/>
            <c:invertIfNegative val="0"/>
            <c:bubble3D val="0"/>
            <c:spPr>
              <a:solidFill>
                <a:schemeClr val="bg2">
                  <a:lumMod val="50000"/>
                </a:schemeClr>
              </a:solidFill>
              <a:ln>
                <a:noFill/>
              </a:ln>
              <a:effectLst>
                <a:softEdge rad="0"/>
              </a:effectLst>
            </c:spPr>
            <c:extLst>
              <c:ext xmlns:c16="http://schemas.microsoft.com/office/drawing/2014/chart" uri="{C3380CC4-5D6E-409C-BE32-E72D297353CC}">
                <c16:uniqueId val="{00000001-B438-4BF4-AB03-22A1588802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Charts'!$W$11:$W$15</c:f>
              <c:strCache>
                <c:ptCount val="5"/>
                <c:pt idx="0">
                  <c:v>Central</c:v>
                </c:pt>
                <c:pt idx="1">
                  <c:v>East</c:v>
                </c:pt>
                <c:pt idx="2">
                  <c:v>North</c:v>
                </c:pt>
                <c:pt idx="3">
                  <c:v>South</c:v>
                </c:pt>
                <c:pt idx="4">
                  <c:v>West</c:v>
                </c:pt>
              </c:strCache>
            </c:strRef>
          </c:cat>
          <c:val>
            <c:numRef>
              <c:f>'Pivot Charts'!$X$11:$X$15</c:f>
              <c:numCache>
                <c:formatCode>General</c:formatCode>
                <c:ptCount val="5"/>
                <c:pt idx="0">
                  <c:v>101</c:v>
                </c:pt>
                <c:pt idx="1">
                  <c:v>120</c:v>
                </c:pt>
                <c:pt idx="2">
                  <c:v>89</c:v>
                </c:pt>
                <c:pt idx="3">
                  <c:v>105</c:v>
                </c:pt>
                <c:pt idx="4">
                  <c:v>86</c:v>
                </c:pt>
              </c:numCache>
            </c:numRef>
          </c:val>
          <c:extLst>
            <c:ext xmlns:c16="http://schemas.microsoft.com/office/drawing/2014/chart" uri="{C3380CC4-5D6E-409C-BE32-E72D297353CC}">
              <c16:uniqueId val="{00000000-B438-4BF4-AB03-22A1588802CB}"/>
            </c:ext>
          </c:extLst>
        </c:ser>
        <c:dLbls>
          <c:showLegendKey val="0"/>
          <c:showVal val="0"/>
          <c:showCatName val="0"/>
          <c:showSerName val="0"/>
          <c:showPercent val="0"/>
          <c:showBubbleSize val="0"/>
        </c:dLbls>
        <c:gapWidth val="20"/>
        <c:axId val="954185296"/>
        <c:axId val="954187216"/>
      </c:barChart>
      <c:catAx>
        <c:axId val="9541852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54187216"/>
        <c:crosses val="autoZero"/>
        <c:auto val="1"/>
        <c:lblAlgn val="ctr"/>
        <c:lblOffset val="100"/>
        <c:noMultiLvlLbl val="0"/>
      </c:catAx>
      <c:valAx>
        <c:axId val="954187216"/>
        <c:scaling>
          <c:orientation val="minMax"/>
        </c:scaling>
        <c:delete val="1"/>
        <c:axPos val="b"/>
        <c:numFmt formatCode="General" sourceLinked="1"/>
        <c:majorTickMark val="none"/>
        <c:minorTickMark val="none"/>
        <c:tickLblPos val="nextTo"/>
        <c:crossAx val="9541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Charts!PivotTable3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Charts'!$J$3:$J$4</c:f>
              <c:strCache>
                <c:ptCount val="1"/>
                <c:pt idx="0">
                  <c:v>Female</c:v>
                </c:pt>
              </c:strCache>
            </c:strRef>
          </c:tx>
          <c:spPr>
            <a:solidFill>
              <a:schemeClr val="accent1"/>
            </a:solidFill>
            <a:ln>
              <a:noFill/>
            </a:ln>
            <a:effectLst/>
          </c:spPr>
          <c:invertIfNegative val="0"/>
          <c:cat>
            <c:strRef>
              <c:f>'Pivot Charts'!$I$5:$I$10</c:f>
              <c:strCache>
                <c:ptCount val="5"/>
                <c:pt idx="0">
                  <c:v>18-25</c:v>
                </c:pt>
                <c:pt idx="1">
                  <c:v>26-35</c:v>
                </c:pt>
                <c:pt idx="2">
                  <c:v>36-45</c:v>
                </c:pt>
                <c:pt idx="3">
                  <c:v>46-55</c:v>
                </c:pt>
                <c:pt idx="4">
                  <c:v>56 &lt;</c:v>
                </c:pt>
              </c:strCache>
            </c:strRef>
          </c:cat>
          <c:val>
            <c:numRef>
              <c:f>'Pivot Charts'!$J$5:$J$10</c:f>
              <c:numCache>
                <c:formatCode>General</c:formatCode>
                <c:ptCount val="5"/>
                <c:pt idx="0">
                  <c:v>19</c:v>
                </c:pt>
                <c:pt idx="1">
                  <c:v>52</c:v>
                </c:pt>
                <c:pt idx="2">
                  <c:v>49</c:v>
                </c:pt>
                <c:pt idx="3">
                  <c:v>45</c:v>
                </c:pt>
                <c:pt idx="4">
                  <c:v>63</c:v>
                </c:pt>
              </c:numCache>
            </c:numRef>
          </c:val>
          <c:extLst>
            <c:ext xmlns:c16="http://schemas.microsoft.com/office/drawing/2014/chart" uri="{C3380CC4-5D6E-409C-BE32-E72D297353CC}">
              <c16:uniqueId val="{00000000-8CD5-4C5D-A117-7663EAEF621B}"/>
            </c:ext>
          </c:extLst>
        </c:ser>
        <c:ser>
          <c:idx val="1"/>
          <c:order val="1"/>
          <c:tx>
            <c:strRef>
              <c:f>'Pivot Charts'!$K$3:$K$4</c:f>
              <c:strCache>
                <c:ptCount val="1"/>
                <c:pt idx="0">
                  <c:v>Male</c:v>
                </c:pt>
              </c:strCache>
            </c:strRef>
          </c:tx>
          <c:spPr>
            <a:solidFill>
              <a:schemeClr val="accent2"/>
            </a:solidFill>
            <a:ln>
              <a:noFill/>
            </a:ln>
            <a:effectLst/>
          </c:spPr>
          <c:invertIfNegative val="0"/>
          <c:cat>
            <c:strRef>
              <c:f>'Pivot Charts'!$I$5:$I$10</c:f>
              <c:strCache>
                <c:ptCount val="5"/>
                <c:pt idx="0">
                  <c:v>18-25</c:v>
                </c:pt>
                <c:pt idx="1">
                  <c:v>26-35</c:v>
                </c:pt>
                <c:pt idx="2">
                  <c:v>36-45</c:v>
                </c:pt>
                <c:pt idx="3">
                  <c:v>46-55</c:v>
                </c:pt>
                <c:pt idx="4">
                  <c:v>56 &lt;</c:v>
                </c:pt>
              </c:strCache>
            </c:strRef>
          </c:cat>
          <c:val>
            <c:numRef>
              <c:f>'Pivot Charts'!$K$5:$K$10</c:f>
              <c:numCache>
                <c:formatCode>General</c:formatCode>
                <c:ptCount val="5"/>
                <c:pt idx="0">
                  <c:v>23</c:v>
                </c:pt>
                <c:pt idx="1">
                  <c:v>61</c:v>
                </c:pt>
                <c:pt idx="2">
                  <c:v>65</c:v>
                </c:pt>
                <c:pt idx="3">
                  <c:v>57</c:v>
                </c:pt>
                <c:pt idx="4">
                  <c:v>67</c:v>
                </c:pt>
              </c:numCache>
            </c:numRef>
          </c:val>
          <c:extLst>
            <c:ext xmlns:c16="http://schemas.microsoft.com/office/drawing/2014/chart" uri="{C3380CC4-5D6E-409C-BE32-E72D297353CC}">
              <c16:uniqueId val="{00000001-DD0E-41EB-B108-686715DB156A}"/>
            </c:ext>
          </c:extLst>
        </c:ser>
        <c:dLbls>
          <c:showLegendKey val="0"/>
          <c:showVal val="0"/>
          <c:showCatName val="0"/>
          <c:showSerName val="0"/>
          <c:showPercent val="0"/>
          <c:showBubbleSize val="0"/>
        </c:dLbls>
        <c:gapWidth val="219"/>
        <c:overlap val="-27"/>
        <c:axId val="948436256"/>
        <c:axId val="948432896"/>
      </c:barChart>
      <c:catAx>
        <c:axId val="94843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32896"/>
        <c:crosses val="autoZero"/>
        <c:auto val="1"/>
        <c:lblAlgn val="ctr"/>
        <c:lblOffset val="100"/>
        <c:noMultiLvlLbl val="0"/>
      </c:catAx>
      <c:valAx>
        <c:axId val="9484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a:t>
            </a:r>
            <a:r>
              <a:rPr lang="en-IN" baseline="0"/>
              <a:t> Office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percentStacked"/>
        <c:varyColors val="0"/>
        <c:ser>
          <c:idx val="0"/>
          <c:order val="0"/>
          <c:spPr>
            <a:solidFill>
              <a:schemeClr val="accent1"/>
            </a:solidFill>
            <a:ln>
              <a:noFill/>
            </a:ln>
            <a:effectLst/>
          </c:spPr>
          <c:invertIfNegative val="0"/>
          <c:val>
            <c:numRef>
              <c:f>'Pivot Charts'!$P$12</c:f>
              <c:numCache>
                <c:formatCode>0%</c:formatCode>
                <c:ptCount val="1"/>
                <c:pt idx="0">
                  <c:v>0.32335329341317365</c:v>
                </c:pt>
              </c:numCache>
            </c:numRef>
          </c:val>
          <c:extLst>
            <c:ext xmlns:c16="http://schemas.microsoft.com/office/drawing/2014/chart" uri="{C3380CC4-5D6E-409C-BE32-E72D297353CC}">
              <c16:uniqueId val="{00000000-3E5A-4B64-A28E-3E6489E03FAD}"/>
            </c:ext>
          </c:extLst>
        </c:ser>
        <c:ser>
          <c:idx val="1"/>
          <c:order val="1"/>
          <c:spPr>
            <a:solidFill>
              <a:schemeClr val="accent2"/>
            </a:solidFill>
            <a:ln>
              <a:noFill/>
            </a:ln>
            <a:effectLst/>
          </c:spPr>
          <c:invertIfNegative val="0"/>
          <c:val>
            <c:numRef>
              <c:f>'Pivot Charts'!$Q$12</c:f>
              <c:numCache>
                <c:formatCode>0%</c:formatCode>
                <c:ptCount val="1"/>
                <c:pt idx="0">
                  <c:v>0.67664670658682635</c:v>
                </c:pt>
              </c:numCache>
            </c:numRef>
          </c:val>
          <c:extLst>
            <c:ext xmlns:c16="http://schemas.microsoft.com/office/drawing/2014/chart" uri="{C3380CC4-5D6E-409C-BE32-E72D297353CC}">
              <c16:uniqueId val="{00000001-3E5A-4B64-A28E-3E6489E03FAD}"/>
            </c:ext>
          </c:extLst>
        </c:ser>
        <c:dLbls>
          <c:showLegendKey val="0"/>
          <c:showVal val="0"/>
          <c:showCatName val="0"/>
          <c:showSerName val="0"/>
          <c:showPercent val="0"/>
          <c:showBubbleSize val="0"/>
        </c:dLbls>
        <c:gapWidth val="150"/>
        <c:overlap val="100"/>
        <c:axId val="966577824"/>
        <c:axId val="966578304"/>
      </c:barChart>
      <c:catAx>
        <c:axId val="96657782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78304"/>
        <c:crosses val="autoZero"/>
        <c:auto val="1"/>
        <c:lblAlgn val="ctr"/>
        <c:lblOffset val="100"/>
        <c:noMultiLvlLbl val="0"/>
      </c:catAx>
      <c:valAx>
        <c:axId val="966578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7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Head</a:t>
            </a:r>
            <a:r>
              <a:rPr lang="en-IN" baseline="0"/>
              <a:t> Office</a:t>
            </a: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IN"/>
        </a:p>
      </c:txPr>
    </c:title>
    <c:autoTitleDeleted val="0"/>
    <c:plotArea>
      <c:layout/>
      <c:barChart>
        <c:barDir val="bar"/>
        <c:grouping val="percentStacked"/>
        <c:varyColors val="0"/>
        <c:ser>
          <c:idx val="0"/>
          <c:order val="0"/>
          <c:spPr>
            <a:solidFill>
              <a:schemeClr val="accent1"/>
            </a:solidFill>
            <a:ln>
              <a:noFill/>
            </a:ln>
            <a:effectLst/>
          </c:spPr>
          <c:invertIfNegative val="0"/>
          <c:val>
            <c:numRef>
              <c:f>'Pivot Charts'!$P$13</c:f>
              <c:numCache>
                <c:formatCode>0%</c:formatCode>
                <c:ptCount val="1"/>
                <c:pt idx="0">
                  <c:v>0.30938123752495011</c:v>
                </c:pt>
              </c:numCache>
            </c:numRef>
          </c:val>
          <c:extLst>
            <c:ext xmlns:c16="http://schemas.microsoft.com/office/drawing/2014/chart" uri="{C3380CC4-5D6E-409C-BE32-E72D297353CC}">
              <c16:uniqueId val="{00000000-6108-49C7-A291-09E6F5921F46}"/>
            </c:ext>
          </c:extLst>
        </c:ser>
        <c:ser>
          <c:idx val="1"/>
          <c:order val="1"/>
          <c:spPr>
            <a:solidFill>
              <a:schemeClr val="accent2"/>
            </a:solidFill>
            <a:ln>
              <a:noFill/>
            </a:ln>
            <a:effectLst/>
          </c:spPr>
          <c:invertIfNegative val="0"/>
          <c:val>
            <c:numRef>
              <c:f>'Pivot Charts'!$Q$13</c:f>
              <c:numCache>
                <c:formatCode>0%</c:formatCode>
                <c:ptCount val="1"/>
                <c:pt idx="0">
                  <c:v>0.69061876247504994</c:v>
                </c:pt>
              </c:numCache>
            </c:numRef>
          </c:val>
          <c:extLst>
            <c:ext xmlns:c16="http://schemas.microsoft.com/office/drawing/2014/chart" uri="{C3380CC4-5D6E-409C-BE32-E72D297353CC}">
              <c16:uniqueId val="{00000001-6108-49C7-A291-09E6F5921F46}"/>
            </c:ext>
          </c:extLst>
        </c:ser>
        <c:dLbls>
          <c:showLegendKey val="0"/>
          <c:showVal val="0"/>
          <c:showCatName val="0"/>
          <c:showSerName val="0"/>
          <c:showPercent val="0"/>
          <c:showBubbleSize val="0"/>
        </c:dLbls>
        <c:gapWidth val="150"/>
        <c:overlap val="100"/>
        <c:axId val="788382048"/>
        <c:axId val="788379168"/>
      </c:barChart>
      <c:catAx>
        <c:axId val="78838204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88379168"/>
        <c:crosses val="autoZero"/>
        <c:auto val="1"/>
        <c:lblAlgn val="ctr"/>
        <c:lblOffset val="100"/>
        <c:noMultiLvlLbl val="0"/>
      </c:catAx>
      <c:valAx>
        <c:axId val="788379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8838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Remote</a:t>
            </a:r>
          </a:p>
        </c:rich>
      </c:tx>
      <c:layout>
        <c:manualLayout>
          <c:xMode val="edge"/>
          <c:yMode val="edge"/>
          <c:x val="0.46646906352338863"/>
          <c:y val="0"/>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'Pivot Charts'!$P$14</c:f>
              <c:numCache>
                <c:formatCode>0%</c:formatCode>
                <c:ptCount val="1"/>
                <c:pt idx="0">
                  <c:v>0.36726546906187624</c:v>
                </c:pt>
              </c:numCache>
            </c:numRef>
          </c:val>
          <c:extLst>
            <c:ext xmlns:c16="http://schemas.microsoft.com/office/drawing/2014/chart" uri="{C3380CC4-5D6E-409C-BE32-E72D297353CC}">
              <c16:uniqueId val="{00000000-474D-49BB-9A4B-2199B44B1CF8}"/>
            </c:ext>
          </c:extLst>
        </c:ser>
        <c:ser>
          <c:idx val="1"/>
          <c:order val="1"/>
          <c:spPr>
            <a:solidFill>
              <a:schemeClr val="accent2"/>
            </a:solidFill>
            <a:ln>
              <a:noFill/>
            </a:ln>
            <a:effectLst/>
          </c:spPr>
          <c:invertIfNegative val="0"/>
          <c:val>
            <c:numRef>
              <c:f>'Pivot Charts'!$Q$14</c:f>
              <c:numCache>
                <c:formatCode>0%</c:formatCode>
                <c:ptCount val="1"/>
                <c:pt idx="0">
                  <c:v>0.63273453093812382</c:v>
                </c:pt>
              </c:numCache>
            </c:numRef>
          </c:val>
          <c:extLst>
            <c:ext xmlns:c16="http://schemas.microsoft.com/office/drawing/2014/chart" uri="{C3380CC4-5D6E-409C-BE32-E72D297353CC}">
              <c16:uniqueId val="{00000001-474D-49BB-9A4B-2199B44B1CF8}"/>
            </c:ext>
          </c:extLst>
        </c:ser>
        <c:dLbls>
          <c:showLegendKey val="0"/>
          <c:showVal val="0"/>
          <c:showCatName val="0"/>
          <c:showSerName val="0"/>
          <c:showPercent val="0"/>
          <c:showBubbleSize val="0"/>
        </c:dLbls>
        <c:gapWidth val="150"/>
        <c:overlap val="100"/>
        <c:axId val="990626464"/>
        <c:axId val="990626944"/>
      </c:barChart>
      <c:catAx>
        <c:axId val="99062646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0626944"/>
        <c:crosses val="autoZero"/>
        <c:auto val="1"/>
        <c:lblAlgn val="ctr"/>
        <c:lblOffset val="100"/>
        <c:noMultiLvlLbl val="0"/>
      </c:catAx>
      <c:valAx>
        <c:axId val="990626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062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83833879172184"/>
          <c:y val="0.19599313865294396"/>
          <c:w val="0.42036919023254388"/>
          <c:h val="0.6881202668137820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3A-4440-889D-B36555D9E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3A-4440-889D-B36555D9E646}"/>
              </c:ext>
            </c:extLst>
          </c:dPt>
          <c:val>
            <c:numRef>
              <c:f>'Pivot Charts'!$K$22:$L$22</c:f>
              <c:numCache>
                <c:formatCode>0%</c:formatCode>
                <c:ptCount val="2"/>
                <c:pt idx="0">
                  <c:v>0.45508982035928142</c:v>
                </c:pt>
                <c:pt idx="1">
                  <c:v>0.54491017964071853</c:v>
                </c:pt>
              </c:numCache>
            </c:numRef>
          </c:val>
          <c:extLst>
            <c:ext xmlns:c16="http://schemas.microsoft.com/office/drawing/2014/chart" uri="{C3380CC4-5D6E-409C-BE32-E72D297353CC}">
              <c16:uniqueId val="{00000000-8466-4508-805C-BCD0238C0C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a:t>
            </a:r>
          </a:p>
        </c:rich>
      </c:tx>
      <c:layout>
        <c:manualLayout>
          <c:xMode val="edge"/>
          <c:yMode val="edge"/>
          <c:x val="0.26353624578653556"/>
          <c:y val="6.3591183046563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8C-4590-AAF4-00C4326A80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8C-4590-AAF4-00C4326A8045}"/>
              </c:ext>
            </c:extLst>
          </c:dPt>
          <c:val>
            <c:numRef>
              <c:f>'Pivot Charts'!$K$21:$L$21</c:f>
              <c:numCache>
                <c:formatCode>0%</c:formatCode>
                <c:ptCount val="2"/>
                <c:pt idx="0">
                  <c:v>0.54491017964071853</c:v>
                </c:pt>
                <c:pt idx="1">
                  <c:v>0.45508982035928147</c:v>
                </c:pt>
              </c:numCache>
            </c:numRef>
          </c:val>
          <c:extLst>
            <c:ext xmlns:c16="http://schemas.microsoft.com/office/drawing/2014/chart" uri="{C3380CC4-5D6E-409C-BE32-E72D297353CC}">
              <c16:uniqueId val="{00000000-3E29-4C93-BAC7-3B57A25679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Leave</a:t>
            </a:r>
            <a:r>
              <a:rPr lang="en-IN" baseline="0"/>
              <a:t> taken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 Charts'!$E$12</c:f>
              <c:strCache>
                <c:ptCount val="1"/>
                <c:pt idx="0">
                  <c:v>Analyst</c:v>
                </c:pt>
              </c:strCache>
            </c:strRef>
          </c:tx>
          <c:spPr>
            <a:solidFill>
              <a:schemeClr val="accent1"/>
            </a:solidFill>
            <a:ln>
              <a:noFill/>
            </a:ln>
            <a:effectLst/>
          </c:spPr>
          <c:invertIfNegative val="0"/>
          <c:val>
            <c:numRef>
              <c:f>'Pivot Charts'!$G$12</c:f>
              <c:numCache>
                <c:formatCode>_ * #,##0_ ;_ * \-#,##0_ ;_ * "-"??_ ;_ @_ </c:formatCode>
                <c:ptCount val="1"/>
                <c:pt idx="0">
                  <c:v>1048</c:v>
                </c:pt>
              </c:numCache>
            </c:numRef>
          </c:val>
          <c:extLst>
            <c:ext xmlns:c16="http://schemas.microsoft.com/office/drawing/2014/chart" uri="{C3380CC4-5D6E-409C-BE32-E72D297353CC}">
              <c16:uniqueId val="{00000000-7C24-4390-B0AC-7088D41A2731}"/>
            </c:ext>
          </c:extLst>
        </c:ser>
        <c:ser>
          <c:idx val="1"/>
          <c:order val="1"/>
          <c:tx>
            <c:strRef>
              <c:f>'Pivot Charts'!$E$13</c:f>
              <c:strCache>
                <c:ptCount val="1"/>
                <c:pt idx="0">
                  <c:v>Designer</c:v>
                </c:pt>
              </c:strCache>
            </c:strRef>
          </c:tx>
          <c:spPr>
            <a:solidFill>
              <a:schemeClr val="accent2"/>
            </a:solidFill>
            <a:ln>
              <a:noFill/>
            </a:ln>
            <a:effectLst/>
          </c:spPr>
          <c:invertIfNegative val="0"/>
          <c:val>
            <c:numRef>
              <c:f>'Pivot Charts'!$G$13</c:f>
              <c:numCache>
                <c:formatCode>_ * #,##0_ ;_ * \-#,##0_ ;_ * "-"??_ ;_ @_ </c:formatCode>
                <c:ptCount val="1"/>
                <c:pt idx="0">
                  <c:v>939</c:v>
                </c:pt>
              </c:numCache>
            </c:numRef>
          </c:val>
          <c:extLst>
            <c:ext xmlns:c16="http://schemas.microsoft.com/office/drawing/2014/chart" uri="{C3380CC4-5D6E-409C-BE32-E72D297353CC}">
              <c16:uniqueId val="{00000001-7C24-4390-B0AC-7088D41A2731}"/>
            </c:ext>
          </c:extLst>
        </c:ser>
        <c:ser>
          <c:idx val="2"/>
          <c:order val="2"/>
          <c:tx>
            <c:strRef>
              <c:f>'Pivot Charts'!$E$14</c:f>
              <c:strCache>
                <c:ptCount val="1"/>
                <c:pt idx="0">
                  <c:v>Developer</c:v>
                </c:pt>
              </c:strCache>
            </c:strRef>
          </c:tx>
          <c:spPr>
            <a:solidFill>
              <a:schemeClr val="accent3"/>
            </a:solidFill>
            <a:ln>
              <a:noFill/>
            </a:ln>
            <a:effectLst/>
          </c:spPr>
          <c:invertIfNegative val="0"/>
          <c:val>
            <c:numRef>
              <c:f>'Pivot Charts'!$G$14</c:f>
              <c:numCache>
                <c:formatCode>_ * #,##0_ ;_ * \-#,##0_ ;_ * "-"??_ ;_ @_ </c:formatCode>
                <c:ptCount val="1"/>
                <c:pt idx="0">
                  <c:v>1341</c:v>
                </c:pt>
              </c:numCache>
            </c:numRef>
          </c:val>
          <c:extLst>
            <c:ext xmlns:c16="http://schemas.microsoft.com/office/drawing/2014/chart" uri="{C3380CC4-5D6E-409C-BE32-E72D297353CC}">
              <c16:uniqueId val="{00000002-7C24-4390-B0AC-7088D41A2731}"/>
            </c:ext>
          </c:extLst>
        </c:ser>
        <c:ser>
          <c:idx val="3"/>
          <c:order val="3"/>
          <c:tx>
            <c:strRef>
              <c:f>'Pivot Charts'!$E$15</c:f>
              <c:strCache>
                <c:ptCount val="1"/>
                <c:pt idx="0">
                  <c:v>HR Specialist</c:v>
                </c:pt>
              </c:strCache>
            </c:strRef>
          </c:tx>
          <c:spPr>
            <a:solidFill>
              <a:schemeClr val="accent4"/>
            </a:solidFill>
            <a:ln>
              <a:noFill/>
            </a:ln>
            <a:effectLst/>
          </c:spPr>
          <c:invertIfNegative val="0"/>
          <c:val>
            <c:numRef>
              <c:f>'Pivot Charts'!$G$15</c:f>
              <c:numCache>
                <c:formatCode>_ * #,##0_ ;_ * \-#,##0_ ;_ * "-"??_ ;_ @_ </c:formatCode>
                <c:ptCount val="1"/>
                <c:pt idx="0">
                  <c:v>1061</c:v>
                </c:pt>
              </c:numCache>
            </c:numRef>
          </c:val>
          <c:extLst>
            <c:ext xmlns:c16="http://schemas.microsoft.com/office/drawing/2014/chart" uri="{C3380CC4-5D6E-409C-BE32-E72D297353CC}">
              <c16:uniqueId val="{00000003-7C24-4390-B0AC-7088D41A2731}"/>
            </c:ext>
          </c:extLst>
        </c:ser>
        <c:ser>
          <c:idx val="4"/>
          <c:order val="4"/>
          <c:tx>
            <c:strRef>
              <c:f>'Pivot Charts'!$E$16</c:f>
              <c:strCache>
                <c:ptCount val="1"/>
                <c:pt idx="0">
                  <c:v>Manager</c:v>
                </c:pt>
              </c:strCache>
            </c:strRef>
          </c:tx>
          <c:spPr>
            <a:solidFill>
              <a:schemeClr val="accent5"/>
            </a:solidFill>
            <a:ln>
              <a:noFill/>
            </a:ln>
            <a:effectLst/>
          </c:spPr>
          <c:invertIfNegative val="0"/>
          <c:val>
            <c:numRef>
              <c:f>'Pivot Charts'!$G$16</c:f>
              <c:numCache>
                <c:formatCode>_ * #,##0_ ;_ * \-#,##0_ ;_ * "-"??_ ;_ @_ </c:formatCode>
                <c:ptCount val="1"/>
                <c:pt idx="0">
                  <c:v>1092</c:v>
                </c:pt>
              </c:numCache>
            </c:numRef>
          </c:val>
          <c:extLst>
            <c:ext xmlns:c16="http://schemas.microsoft.com/office/drawing/2014/chart" uri="{C3380CC4-5D6E-409C-BE32-E72D297353CC}">
              <c16:uniqueId val="{00000004-7C24-4390-B0AC-7088D41A2731}"/>
            </c:ext>
          </c:extLst>
        </c:ser>
        <c:dLbls>
          <c:showLegendKey val="0"/>
          <c:showVal val="0"/>
          <c:showCatName val="0"/>
          <c:showSerName val="0"/>
          <c:showPercent val="0"/>
          <c:showBubbleSize val="0"/>
        </c:dLbls>
        <c:gapWidth val="219"/>
        <c:overlap val="-27"/>
        <c:axId val="709393360"/>
        <c:axId val="709403920"/>
      </c:barChart>
      <c:catAx>
        <c:axId val="7093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03920"/>
        <c:crosses val="autoZero"/>
        <c:auto val="1"/>
        <c:lblAlgn val="ctr"/>
        <c:lblOffset val="100"/>
        <c:noMultiLvlLbl val="0"/>
      </c:catAx>
      <c:valAx>
        <c:axId val="70940392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9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52607688744789"/>
          <c:y val="2.7548209366391185E-2"/>
          <c:w val="0.75317980546549324"/>
          <c:h val="0.84848484848484851"/>
        </c:manualLayout>
      </c:layout>
      <c:barChart>
        <c:barDir val="bar"/>
        <c:grouping val="clustered"/>
        <c:varyColors val="0"/>
        <c:ser>
          <c:idx val="0"/>
          <c:order val="0"/>
          <c:spPr>
            <a:solidFill>
              <a:schemeClr val="accent1"/>
            </a:solidFill>
            <a:ln>
              <a:noFill/>
            </a:ln>
            <a:effectLst/>
          </c:spPr>
          <c:invertIfNegative val="0"/>
          <c:cat>
            <c:strRef>
              <c:f>'Pivot Charts'!$W$11:$W$15</c:f>
              <c:strCache>
                <c:ptCount val="5"/>
                <c:pt idx="0">
                  <c:v>Central</c:v>
                </c:pt>
                <c:pt idx="1">
                  <c:v>East</c:v>
                </c:pt>
                <c:pt idx="2">
                  <c:v>North</c:v>
                </c:pt>
                <c:pt idx="3">
                  <c:v>South</c:v>
                </c:pt>
                <c:pt idx="4">
                  <c:v>West</c:v>
                </c:pt>
              </c:strCache>
            </c:strRef>
          </c:cat>
          <c:val>
            <c:numRef>
              <c:f>'Pivot Charts'!$X$11:$X$15</c:f>
              <c:numCache>
                <c:formatCode>General</c:formatCode>
                <c:ptCount val="5"/>
                <c:pt idx="0">
                  <c:v>101</c:v>
                </c:pt>
                <c:pt idx="1">
                  <c:v>120</c:v>
                </c:pt>
                <c:pt idx="2">
                  <c:v>89</c:v>
                </c:pt>
                <c:pt idx="3">
                  <c:v>105</c:v>
                </c:pt>
                <c:pt idx="4">
                  <c:v>86</c:v>
                </c:pt>
              </c:numCache>
            </c:numRef>
          </c:val>
          <c:extLst>
            <c:ext xmlns:c16="http://schemas.microsoft.com/office/drawing/2014/chart" uri="{C3380CC4-5D6E-409C-BE32-E72D297353CC}">
              <c16:uniqueId val="{00000000-8C95-495A-BFA8-F7EDA11CCF3A}"/>
            </c:ext>
          </c:extLst>
        </c:ser>
        <c:dLbls>
          <c:showLegendKey val="0"/>
          <c:showVal val="0"/>
          <c:showCatName val="0"/>
          <c:showSerName val="0"/>
          <c:showPercent val="0"/>
          <c:showBubbleSize val="0"/>
        </c:dLbls>
        <c:gapWidth val="182"/>
        <c:axId val="954185296"/>
        <c:axId val="954187216"/>
      </c:barChart>
      <c:catAx>
        <c:axId val="95418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87216"/>
        <c:crosses val="autoZero"/>
        <c:auto val="1"/>
        <c:lblAlgn val="ctr"/>
        <c:lblOffset val="100"/>
        <c:noMultiLvlLbl val="0"/>
      </c:catAx>
      <c:valAx>
        <c:axId val="954187216"/>
        <c:scaling>
          <c:orientation val="minMax"/>
        </c:scaling>
        <c:delete val="1"/>
        <c:axPos val="b"/>
        <c:numFmt formatCode="General" sourceLinked="1"/>
        <c:majorTickMark val="none"/>
        <c:minorTickMark val="none"/>
        <c:tickLblPos val="nextTo"/>
        <c:crossAx val="9541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png"/><Relationship Id="rId3" Type="http://schemas.openxmlformats.org/officeDocument/2006/relationships/chart" Target="../charts/chart12.xml"/><Relationship Id="rId7" Type="http://schemas.openxmlformats.org/officeDocument/2006/relationships/image" Target="../media/image2.png"/><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png"/><Relationship Id="rId11" Type="http://schemas.openxmlformats.org/officeDocument/2006/relationships/chart" Target="../charts/chart18.xml"/><Relationship Id="rId5" Type="http://schemas.openxmlformats.org/officeDocument/2006/relationships/chart" Target="../charts/chart14.xml"/><Relationship Id="rId10" Type="http://schemas.openxmlformats.org/officeDocument/2006/relationships/chart" Target="../charts/chart17.xml"/><Relationship Id="rId4" Type="http://schemas.openxmlformats.org/officeDocument/2006/relationships/chart" Target="../charts/chart13.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53340</xdr:colOff>
      <xdr:row>12</xdr:row>
      <xdr:rowOff>48260</xdr:rowOff>
    </xdr:from>
    <xdr:to>
      <xdr:col>2</xdr:col>
      <xdr:colOff>1120140</xdr:colOff>
      <xdr:row>20</xdr:row>
      <xdr:rowOff>144780</xdr:rowOff>
    </xdr:to>
    <xdr:graphicFrame macro="">
      <xdr:nvGraphicFramePr>
        <xdr:cNvPr id="2" name="Chart 1">
          <a:extLst>
            <a:ext uri="{FF2B5EF4-FFF2-40B4-BE49-F238E27FC236}">
              <a16:creationId xmlns:a16="http://schemas.microsoft.com/office/drawing/2014/main" id="{F5E43981-7847-1D2D-154D-95B133FC6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155575</xdr:colOff>
      <xdr:row>23</xdr:row>
      <xdr:rowOff>57150</xdr:rowOff>
    </xdr:from>
    <xdr:to>
      <xdr:col>12</xdr:col>
      <xdr:colOff>0</xdr:colOff>
      <xdr:row>31</xdr:row>
      <xdr:rowOff>95250</xdr:rowOff>
    </xdr:to>
    <xdr:graphicFrame macro="">
      <xdr:nvGraphicFramePr>
        <xdr:cNvPr id="3" name="Chart 2">
          <a:extLst>
            <a:ext uri="{FF2B5EF4-FFF2-40B4-BE49-F238E27FC236}">
              <a16:creationId xmlns:a16="http://schemas.microsoft.com/office/drawing/2014/main" id="{751AF33D-EEC2-F5B3-7CB3-7F60CDFAE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1217294</xdr:colOff>
      <xdr:row>15</xdr:row>
      <xdr:rowOff>175260</xdr:rowOff>
    </xdr:from>
    <xdr:to>
      <xdr:col>17</xdr:col>
      <xdr:colOff>22860</xdr:colOff>
      <xdr:row>22</xdr:row>
      <xdr:rowOff>91440</xdr:rowOff>
    </xdr:to>
    <xdr:graphicFrame macro="">
      <xdr:nvGraphicFramePr>
        <xdr:cNvPr id="7" name="Chart 6">
          <a:extLst>
            <a:ext uri="{FF2B5EF4-FFF2-40B4-BE49-F238E27FC236}">
              <a16:creationId xmlns:a16="http://schemas.microsoft.com/office/drawing/2014/main" id="{A273D514-11C0-2B6D-1567-EBEED9ED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18414</xdr:colOff>
      <xdr:row>23</xdr:row>
      <xdr:rowOff>11430</xdr:rowOff>
    </xdr:from>
    <xdr:to>
      <xdr:col>17</xdr:col>
      <xdr:colOff>30479</xdr:colOff>
      <xdr:row>28</xdr:row>
      <xdr:rowOff>91440</xdr:rowOff>
    </xdr:to>
    <xdr:graphicFrame macro="">
      <xdr:nvGraphicFramePr>
        <xdr:cNvPr id="8" name="Chart 7">
          <a:extLst>
            <a:ext uri="{FF2B5EF4-FFF2-40B4-BE49-F238E27FC236}">
              <a16:creationId xmlns:a16="http://schemas.microsoft.com/office/drawing/2014/main" id="{15EC61F0-AA3A-627F-843B-E38B2CD2B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1232535</xdr:colOff>
      <xdr:row>30</xdr:row>
      <xdr:rowOff>8890</xdr:rowOff>
    </xdr:from>
    <xdr:to>
      <xdr:col>17</xdr:col>
      <xdr:colOff>48260</xdr:colOff>
      <xdr:row>35</xdr:row>
      <xdr:rowOff>106680</xdr:rowOff>
    </xdr:to>
    <xdr:graphicFrame macro="">
      <xdr:nvGraphicFramePr>
        <xdr:cNvPr id="9" name="Chart 8">
          <a:extLst>
            <a:ext uri="{FF2B5EF4-FFF2-40B4-BE49-F238E27FC236}">
              <a16:creationId xmlns:a16="http://schemas.microsoft.com/office/drawing/2014/main" id="{6CA509CC-6B7D-EE1B-6B3D-88F4D7CD2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400050</xdr:colOff>
      <xdr:row>32</xdr:row>
      <xdr:rowOff>76200</xdr:rowOff>
    </xdr:from>
    <xdr:to>
      <xdr:col>10</xdr:col>
      <xdr:colOff>171450</xdr:colOff>
      <xdr:row>41</xdr:row>
      <xdr:rowOff>107950</xdr:rowOff>
    </xdr:to>
    <xdr:graphicFrame macro="">
      <xdr:nvGraphicFramePr>
        <xdr:cNvPr id="11" name="Chart 10">
          <a:extLst>
            <a:ext uri="{FF2B5EF4-FFF2-40B4-BE49-F238E27FC236}">
              <a16:creationId xmlns:a16="http://schemas.microsoft.com/office/drawing/2014/main" id="{B080EA2A-4F32-6376-718F-62393F132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415925</xdr:colOff>
      <xdr:row>42</xdr:row>
      <xdr:rowOff>139700</xdr:rowOff>
    </xdr:from>
    <xdr:to>
      <xdr:col>10</xdr:col>
      <xdr:colOff>82550</xdr:colOff>
      <xdr:row>51</xdr:row>
      <xdr:rowOff>139700</xdr:rowOff>
    </xdr:to>
    <xdr:graphicFrame macro="">
      <xdr:nvGraphicFramePr>
        <xdr:cNvPr id="12" name="Chart 11">
          <a:extLst>
            <a:ext uri="{FF2B5EF4-FFF2-40B4-BE49-F238E27FC236}">
              <a16:creationId xmlns:a16="http://schemas.microsoft.com/office/drawing/2014/main" id="{AAF45AF3-652E-22BB-BF34-C688C84BF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426085</xdr:colOff>
      <xdr:row>19</xdr:row>
      <xdr:rowOff>175260</xdr:rowOff>
    </xdr:from>
    <xdr:to>
      <xdr:col>6</xdr:col>
      <xdr:colOff>1165860</xdr:colOff>
      <xdr:row>29</xdr:row>
      <xdr:rowOff>132080</xdr:rowOff>
    </xdr:to>
    <xdr:graphicFrame macro="">
      <xdr:nvGraphicFramePr>
        <xdr:cNvPr id="14" name="Chart 13">
          <a:extLst>
            <a:ext uri="{FF2B5EF4-FFF2-40B4-BE49-F238E27FC236}">
              <a16:creationId xmlns:a16="http://schemas.microsoft.com/office/drawing/2014/main" id="{E35261CA-62A9-1138-00CD-F4DBCFC22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534670</xdr:colOff>
      <xdr:row>15</xdr:row>
      <xdr:rowOff>167640</xdr:rowOff>
    </xdr:from>
    <xdr:to>
      <xdr:col>24</xdr:col>
      <xdr:colOff>406400</xdr:colOff>
      <xdr:row>26</xdr:row>
      <xdr:rowOff>0</xdr:rowOff>
    </xdr:to>
    <xdr:graphicFrame macro="">
      <xdr:nvGraphicFramePr>
        <xdr:cNvPr id="15" name="Chart 14">
          <a:extLst>
            <a:ext uri="{FF2B5EF4-FFF2-40B4-BE49-F238E27FC236}">
              <a16:creationId xmlns:a16="http://schemas.microsoft.com/office/drawing/2014/main" id="{E72B286B-1F82-FBA1-6E9B-F64FCA360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74930</xdr:colOff>
      <xdr:row>39</xdr:row>
      <xdr:rowOff>156210</xdr:rowOff>
    </xdr:from>
    <xdr:to>
      <xdr:col>2</xdr:col>
      <xdr:colOff>914400</xdr:colOff>
      <xdr:row>54</xdr:row>
      <xdr:rowOff>13332</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325F6F74-8C25-3FA3-C76C-466DC2B412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30" y="7288530"/>
              <a:ext cx="1799590" cy="2600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55880</xdr:colOff>
      <xdr:row>22</xdr:row>
      <xdr:rowOff>11430</xdr:rowOff>
    </xdr:from>
    <xdr:to>
      <xdr:col>2</xdr:col>
      <xdr:colOff>895350</xdr:colOff>
      <xdr:row>36</xdr:row>
      <xdr:rowOff>52702</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99017092-15BC-1584-9854-065E8251F26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5880" y="4034790"/>
              <a:ext cx="1799590" cy="2601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100809</xdr:colOff>
      <xdr:row>24</xdr:row>
      <xdr:rowOff>142876</xdr:rowOff>
    </xdr:from>
    <xdr:to>
      <xdr:col>10</xdr:col>
      <xdr:colOff>561184</xdr:colOff>
      <xdr:row>25</xdr:row>
      <xdr:rowOff>158750</xdr:rowOff>
    </xdr:to>
    <xdr:sp macro="" textlink="">
      <xdr:nvSpPr>
        <xdr:cNvPr id="53" name="Rectangle: Rounded Corners 52">
          <a:extLst>
            <a:ext uri="{FF2B5EF4-FFF2-40B4-BE49-F238E27FC236}">
              <a16:creationId xmlns:a16="http://schemas.microsoft.com/office/drawing/2014/main" id="{BA3757C9-4371-5228-7D37-B700CFDC929A}"/>
            </a:ext>
          </a:extLst>
        </xdr:cNvPr>
        <xdr:cNvSpPr/>
      </xdr:nvSpPr>
      <xdr:spPr>
        <a:xfrm>
          <a:off x="5601497" y="4524376"/>
          <a:ext cx="1071562" cy="198437"/>
        </a:xfrm>
        <a:prstGeom prst="roundRect">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100809</xdr:colOff>
      <xdr:row>25</xdr:row>
      <xdr:rowOff>174625</xdr:rowOff>
    </xdr:from>
    <xdr:to>
      <xdr:col>10</xdr:col>
      <xdr:colOff>561184</xdr:colOff>
      <xdr:row>27</xdr:row>
      <xdr:rowOff>7937</xdr:rowOff>
    </xdr:to>
    <xdr:sp macro="" textlink="">
      <xdr:nvSpPr>
        <xdr:cNvPr id="59" name="Rectangle: Rounded Corners 58">
          <a:extLst>
            <a:ext uri="{FF2B5EF4-FFF2-40B4-BE49-F238E27FC236}">
              <a16:creationId xmlns:a16="http://schemas.microsoft.com/office/drawing/2014/main" id="{E1B02AEC-977E-4021-A882-25CC39BF2A6A}"/>
            </a:ext>
          </a:extLst>
        </xdr:cNvPr>
        <xdr:cNvSpPr/>
      </xdr:nvSpPr>
      <xdr:spPr>
        <a:xfrm>
          <a:off x="5601497" y="4738688"/>
          <a:ext cx="1071562" cy="198437"/>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100809</xdr:colOff>
      <xdr:row>27</xdr:row>
      <xdr:rowOff>23812</xdr:rowOff>
    </xdr:from>
    <xdr:to>
      <xdr:col>10</xdr:col>
      <xdr:colOff>561184</xdr:colOff>
      <xdr:row>28</xdr:row>
      <xdr:rowOff>39687</xdr:rowOff>
    </xdr:to>
    <xdr:sp macro="" textlink="">
      <xdr:nvSpPr>
        <xdr:cNvPr id="60" name="Rectangle: Rounded Corners 59">
          <a:extLst>
            <a:ext uri="{FF2B5EF4-FFF2-40B4-BE49-F238E27FC236}">
              <a16:creationId xmlns:a16="http://schemas.microsoft.com/office/drawing/2014/main" id="{2BF004E8-6F1E-47C6-9A17-2343D4D27C46}"/>
            </a:ext>
          </a:extLst>
        </xdr:cNvPr>
        <xdr:cNvSpPr/>
      </xdr:nvSpPr>
      <xdr:spPr>
        <a:xfrm>
          <a:off x="5601497" y="4953000"/>
          <a:ext cx="1071562" cy="198437"/>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100809</xdr:colOff>
      <xdr:row>28</xdr:row>
      <xdr:rowOff>55562</xdr:rowOff>
    </xdr:from>
    <xdr:to>
      <xdr:col>10</xdr:col>
      <xdr:colOff>561184</xdr:colOff>
      <xdr:row>29</xdr:row>
      <xdr:rowOff>71436</xdr:rowOff>
    </xdr:to>
    <xdr:sp macro="" textlink="">
      <xdr:nvSpPr>
        <xdr:cNvPr id="61" name="Rectangle: Rounded Corners 60">
          <a:extLst>
            <a:ext uri="{FF2B5EF4-FFF2-40B4-BE49-F238E27FC236}">
              <a16:creationId xmlns:a16="http://schemas.microsoft.com/office/drawing/2014/main" id="{D7719DB1-B5F8-45DE-8CCB-D7C0351701F4}"/>
            </a:ext>
          </a:extLst>
        </xdr:cNvPr>
        <xdr:cNvSpPr/>
      </xdr:nvSpPr>
      <xdr:spPr>
        <a:xfrm>
          <a:off x="5601497" y="5167312"/>
          <a:ext cx="1071562" cy="198437"/>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100809</xdr:colOff>
      <xdr:row>29</xdr:row>
      <xdr:rowOff>87311</xdr:rowOff>
    </xdr:from>
    <xdr:to>
      <xdr:col>10</xdr:col>
      <xdr:colOff>561184</xdr:colOff>
      <xdr:row>30</xdr:row>
      <xdr:rowOff>103186</xdr:rowOff>
    </xdr:to>
    <xdr:sp macro="" textlink="">
      <xdr:nvSpPr>
        <xdr:cNvPr id="62" name="Rectangle: Rounded Corners 61">
          <a:extLst>
            <a:ext uri="{FF2B5EF4-FFF2-40B4-BE49-F238E27FC236}">
              <a16:creationId xmlns:a16="http://schemas.microsoft.com/office/drawing/2014/main" id="{0223E21F-0B37-4E57-9D0F-F6F4594562F9}"/>
            </a:ext>
          </a:extLst>
        </xdr:cNvPr>
        <xdr:cNvSpPr/>
      </xdr:nvSpPr>
      <xdr:spPr>
        <a:xfrm>
          <a:off x="5601497" y="5381624"/>
          <a:ext cx="1071562" cy="198437"/>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100809</xdr:colOff>
      <xdr:row>30</xdr:row>
      <xdr:rowOff>119063</xdr:rowOff>
    </xdr:from>
    <xdr:to>
      <xdr:col>10</xdr:col>
      <xdr:colOff>561184</xdr:colOff>
      <xdr:row>31</xdr:row>
      <xdr:rowOff>134937</xdr:rowOff>
    </xdr:to>
    <xdr:sp macro="" textlink="">
      <xdr:nvSpPr>
        <xdr:cNvPr id="63" name="Rectangle: Rounded Corners 62">
          <a:extLst>
            <a:ext uri="{FF2B5EF4-FFF2-40B4-BE49-F238E27FC236}">
              <a16:creationId xmlns:a16="http://schemas.microsoft.com/office/drawing/2014/main" id="{B49346FB-1847-4781-9A00-62F72B416269}"/>
            </a:ext>
          </a:extLst>
        </xdr:cNvPr>
        <xdr:cNvSpPr/>
      </xdr:nvSpPr>
      <xdr:spPr>
        <a:xfrm>
          <a:off x="5601497" y="5595938"/>
          <a:ext cx="1071562" cy="198437"/>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0</xdr:rowOff>
    </xdr:from>
    <xdr:to>
      <xdr:col>15</xdr:col>
      <xdr:colOff>360948</xdr:colOff>
      <xdr:row>34</xdr:row>
      <xdr:rowOff>92875</xdr:rowOff>
    </xdr:to>
    <xdr:sp macro="" textlink="">
      <xdr:nvSpPr>
        <xdr:cNvPr id="2" name="Rectangle: Rounded Corners 1">
          <a:extLst>
            <a:ext uri="{FF2B5EF4-FFF2-40B4-BE49-F238E27FC236}">
              <a16:creationId xmlns:a16="http://schemas.microsoft.com/office/drawing/2014/main" id="{4FF50E19-9810-8B0E-A367-7136694C2051}"/>
            </a:ext>
          </a:extLst>
        </xdr:cNvPr>
        <xdr:cNvSpPr/>
      </xdr:nvSpPr>
      <xdr:spPr>
        <a:xfrm>
          <a:off x="0" y="0"/>
          <a:ext cx="9384632" cy="6365338"/>
        </a:xfrm>
        <a:prstGeom prst="roundRect">
          <a:avLst>
            <a:gd name="adj" fmla="val 6922"/>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180454</xdr:colOff>
      <xdr:row>22</xdr:row>
      <xdr:rowOff>174155</xdr:rowOff>
    </xdr:from>
    <xdr:to>
      <xdr:col>3</xdr:col>
      <xdr:colOff>144727</xdr:colOff>
      <xdr:row>32</xdr:row>
      <xdr:rowOff>126002</xdr:rowOff>
    </xdr:to>
    <xdr:sp macro="" textlink="">
      <xdr:nvSpPr>
        <xdr:cNvPr id="3" name="Rectangle: Rounded Corners 2">
          <a:extLst>
            <a:ext uri="{FF2B5EF4-FFF2-40B4-BE49-F238E27FC236}">
              <a16:creationId xmlns:a16="http://schemas.microsoft.com/office/drawing/2014/main" id="{EFE71741-3091-BF6C-6A32-654CF435ED94}"/>
            </a:ext>
          </a:extLst>
        </xdr:cNvPr>
        <xdr:cNvSpPr/>
      </xdr:nvSpPr>
      <xdr:spPr>
        <a:xfrm>
          <a:off x="180454" y="4209933"/>
          <a:ext cx="1784606" cy="1786291"/>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309924</xdr:colOff>
      <xdr:row>20</xdr:row>
      <xdr:rowOff>87313</xdr:rowOff>
    </xdr:from>
    <xdr:to>
      <xdr:col>7</xdr:col>
      <xdr:colOff>25174</xdr:colOff>
      <xdr:row>32</xdr:row>
      <xdr:rowOff>148999</xdr:rowOff>
    </xdr:to>
    <xdr:sp macro="" textlink="">
      <xdr:nvSpPr>
        <xdr:cNvPr id="4" name="Rectangle: Rounded Corners 3">
          <a:extLst>
            <a:ext uri="{FF2B5EF4-FFF2-40B4-BE49-F238E27FC236}">
              <a16:creationId xmlns:a16="http://schemas.microsoft.com/office/drawing/2014/main" id="{B380AD9C-7461-4D4D-8E28-2249DF9731E1}"/>
            </a:ext>
          </a:extLst>
        </xdr:cNvPr>
        <xdr:cNvSpPr/>
      </xdr:nvSpPr>
      <xdr:spPr>
        <a:xfrm>
          <a:off x="2143487" y="3738563"/>
          <a:ext cx="2160000" cy="225243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198437</xdr:colOff>
      <xdr:row>7</xdr:row>
      <xdr:rowOff>20686</xdr:rowOff>
    </xdr:from>
    <xdr:to>
      <xdr:col>3</xdr:col>
      <xdr:colOff>162710</xdr:colOff>
      <xdr:row>22</xdr:row>
      <xdr:rowOff>130658</xdr:rowOff>
    </xdr:to>
    <xdr:sp macro="" textlink="">
      <xdr:nvSpPr>
        <xdr:cNvPr id="5" name="Rectangle: Rounded Corners 4">
          <a:extLst>
            <a:ext uri="{FF2B5EF4-FFF2-40B4-BE49-F238E27FC236}">
              <a16:creationId xmlns:a16="http://schemas.microsoft.com/office/drawing/2014/main" id="{674D4004-F573-445D-916F-F37392C143C6}"/>
            </a:ext>
          </a:extLst>
        </xdr:cNvPr>
        <xdr:cNvSpPr/>
      </xdr:nvSpPr>
      <xdr:spPr>
        <a:xfrm>
          <a:off x="198437" y="1304797"/>
          <a:ext cx="1784606" cy="2861639"/>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237694</xdr:colOff>
      <xdr:row>20</xdr:row>
      <xdr:rowOff>80963</xdr:rowOff>
    </xdr:from>
    <xdr:to>
      <xdr:col>10</xdr:col>
      <xdr:colOff>564132</xdr:colOff>
      <xdr:row>32</xdr:row>
      <xdr:rowOff>142649</xdr:rowOff>
    </xdr:to>
    <xdr:sp macro="" textlink="">
      <xdr:nvSpPr>
        <xdr:cNvPr id="7" name="Rectangle: Rounded Corners 6">
          <a:extLst>
            <a:ext uri="{FF2B5EF4-FFF2-40B4-BE49-F238E27FC236}">
              <a16:creationId xmlns:a16="http://schemas.microsoft.com/office/drawing/2014/main" id="{1D52049B-D4BB-4C33-B9A8-A285314A8F9A}"/>
            </a:ext>
          </a:extLst>
        </xdr:cNvPr>
        <xdr:cNvSpPr/>
      </xdr:nvSpPr>
      <xdr:spPr>
        <a:xfrm>
          <a:off x="4516007" y="3732213"/>
          <a:ext cx="2160000" cy="225243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201359</xdr:colOff>
      <xdr:row>6</xdr:row>
      <xdr:rowOff>175909</xdr:rowOff>
    </xdr:from>
    <xdr:to>
      <xdr:col>10</xdr:col>
      <xdr:colOff>527797</xdr:colOff>
      <xdr:row>19</xdr:row>
      <xdr:rowOff>55032</xdr:rowOff>
    </xdr:to>
    <xdr:sp macro="" textlink="">
      <xdr:nvSpPr>
        <xdr:cNvPr id="8" name="Rectangle: Rounded Corners 7">
          <a:extLst>
            <a:ext uri="{FF2B5EF4-FFF2-40B4-BE49-F238E27FC236}">
              <a16:creationId xmlns:a16="http://schemas.microsoft.com/office/drawing/2014/main" id="{4960B962-6C45-4420-B53F-F45786CD9A1E}"/>
            </a:ext>
          </a:extLst>
        </xdr:cNvPr>
        <xdr:cNvSpPr/>
      </xdr:nvSpPr>
      <xdr:spPr>
        <a:xfrm>
          <a:off x="4448803" y="1276576"/>
          <a:ext cx="2146772" cy="2263900"/>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349612</xdr:colOff>
      <xdr:row>6</xdr:row>
      <xdr:rowOff>162503</xdr:rowOff>
    </xdr:from>
    <xdr:to>
      <xdr:col>7</xdr:col>
      <xdr:colOff>64862</xdr:colOff>
      <xdr:row>12</xdr:row>
      <xdr:rowOff>147128</xdr:rowOff>
    </xdr:to>
    <xdr:sp macro="" textlink="">
      <xdr:nvSpPr>
        <xdr:cNvPr id="9" name="Rectangle: Rounded Corners 8">
          <a:extLst>
            <a:ext uri="{FF2B5EF4-FFF2-40B4-BE49-F238E27FC236}">
              <a16:creationId xmlns:a16="http://schemas.microsoft.com/office/drawing/2014/main" id="{C32BFC72-51EF-49C4-8564-976FE8861C8A}"/>
            </a:ext>
          </a:extLst>
        </xdr:cNvPr>
        <xdr:cNvSpPr/>
      </xdr:nvSpPr>
      <xdr:spPr>
        <a:xfrm>
          <a:off x="2183175" y="1257878"/>
          <a:ext cx="2160000" cy="1080000"/>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375010</xdr:colOff>
      <xdr:row>13</xdr:row>
      <xdr:rowOff>100590</xdr:rowOff>
    </xdr:from>
    <xdr:to>
      <xdr:col>5</xdr:col>
      <xdr:colOff>126999</xdr:colOff>
      <xdr:row>18</xdr:row>
      <xdr:rowOff>166688</xdr:rowOff>
    </xdr:to>
    <xdr:sp macro="" textlink="">
      <xdr:nvSpPr>
        <xdr:cNvPr id="10" name="Rectangle: Rounded Corners 9">
          <a:extLst>
            <a:ext uri="{FF2B5EF4-FFF2-40B4-BE49-F238E27FC236}">
              <a16:creationId xmlns:a16="http://schemas.microsoft.com/office/drawing/2014/main" id="{3D1EC41C-9900-4F0E-AEBE-7C9262B2A53D}"/>
            </a:ext>
          </a:extLst>
        </xdr:cNvPr>
        <xdr:cNvSpPr/>
      </xdr:nvSpPr>
      <xdr:spPr>
        <a:xfrm>
          <a:off x="2208573" y="2473903"/>
          <a:ext cx="974364" cy="978910"/>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257535</xdr:colOff>
      <xdr:row>13</xdr:row>
      <xdr:rowOff>102177</xdr:rowOff>
    </xdr:from>
    <xdr:to>
      <xdr:col>7</xdr:col>
      <xdr:colOff>31750</xdr:colOff>
      <xdr:row>18</xdr:row>
      <xdr:rowOff>169333</xdr:rowOff>
    </xdr:to>
    <xdr:sp macro="" textlink="">
      <xdr:nvSpPr>
        <xdr:cNvPr id="14" name="Rectangle: Rounded Corners 13">
          <a:extLst>
            <a:ext uri="{FF2B5EF4-FFF2-40B4-BE49-F238E27FC236}">
              <a16:creationId xmlns:a16="http://schemas.microsoft.com/office/drawing/2014/main" id="{6FA06E5C-F871-4D39-8223-5E8D44FA0142}"/>
            </a:ext>
          </a:extLst>
        </xdr:cNvPr>
        <xdr:cNvSpPr/>
      </xdr:nvSpPr>
      <xdr:spPr>
        <a:xfrm>
          <a:off x="3291424" y="2486955"/>
          <a:ext cx="987770" cy="984378"/>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261507</xdr:colOff>
      <xdr:row>20</xdr:row>
      <xdr:rowOff>73026</xdr:rowOff>
    </xdr:from>
    <xdr:to>
      <xdr:col>10</xdr:col>
      <xdr:colOff>587945</xdr:colOff>
      <xdr:row>32</xdr:row>
      <xdr:rowOff>134712</xdr:rowOff>
    </xdr:to>
    <xdr:sp macro="" textlink="">
      <xdr:nvSpPr>
        <xdr:cNvPr id="17" name="Rectangle: Rounded Corners 16">
          <a:extLst>
            <a:ext uri="{FF2B5EF4-FFF2-40B4-BE49-F238E27FC236}">
              <a16:creationId xmlns:a16="http://schemas.microsoft.com/office/drawing/2014/main" id="{D597FDCA-9339-6066-75AF-A728D9DB4AC4}"/>
            </a:ext>
          </a:extLst>
        </xdr:cNvPr>
        <xdr:cNvSpPr/>
      </xdr:nvSpPr>
      <xdr:spPr>
        <a:xfrm>
          <a:off x="4539820" y="3724276"/>
          <a:ext cx="2160000" cy="225243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167844</xdr:colOff>
      <xdr:row>26</xdr:row>
      <xdr:rowOff>137535</xdr:rowOff>
    </xdr:from>
    <xdr:to>
      <xdr:col>13</xdr:col>
      <xdr:colOff>31231</xdr:colOff>
      <xdr:row>32</xdr:row>
      <xdr:rowOff>111126</xdr:rowOff>
    </xdr:to>
    <xdr:sp macro="" textlink="">
      <xdr:nvSpPr>
        <xdr:cNvPr id="15" name="Rectangle: Rounded Corners 14">
          <a:extLst>
            <a:ext uri="{FF2B5EF4-FFF2-40B4-BE49-F238E27FC236}">
              <a16:creationId xmlns:a16="http://schemas.microsoft.com/office/drawing/2014/main" id="{546099E4-0334-4F2D-BE57-9FB101AA52B0}"/>
            </a:ext>
          </a:extLst>
        </xdr:cNvPr>
        <xdr:cNvSpPr/>
      </xdr:nvSpPr>
      <xdr:spPr>
        <a:xfrm>
          <a:off x="6890907" y="4884160"/>
          <a:ext cx="1085762" cy="106896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213342</xdr:colOff>
      <xdr:row>26</xdr:row>
      <xdr:rowOff>140181</xdr:rowOff>
    </xdr:from>
    <xdr:to>
      <xdr:col>15</xdr:col>
      <xdr:colOff>76729</xdr:colOff>
      <xdr:row>32</xdr:row>
      <xdr:rowOff>113772</xdr:rowOff>
    </xdr:to>
    <xdr:sp macro="" textlink="">
      <xdr:nvSpPr>
        <xdr:cNvPr id="16" name="Rectangle: Rounded Corners 15">
          <a:extLst>
            <a:ext uri="{FF2B5EF4-FFF2-40B4-BE49-F238E27FC236}">
              <a16:creationId xmlns:a16="http://schemas.microsoft.com/office/drawing/2014/main" id="{D194C6F0-6D0A-4841-BAF5-551C75DF9675}"/>
            </a:ext>
          </a:extLst>
        </xdr:cNvPr>
        <xdr:cNvSpPr/>
      </xdr:nvSpPr>
      <xdr:spPr>
        <a:xfrm>
          <a:off x="8158780" y="4886806"/>
          <a:ext cx="1085762" cy="106896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217457</xdr:colOff>
      <xdr:row>20</xdr:row>
      <xdr:rowOff>16738</xdr:rowOff>
    </xdr:from>
    <xdr:to>
      <xdr:col>15</xdr:col>
      <xdr:colOff>80844</xdr:colOff>
      <xdr:row>25</xdr:row>
      <xdr:rowOff>172891</xdr:rowOff>
    </xdr:to>
    <xdr:sp macro="" textlink="">
      <xdr:nvSpPr>
        <xdr:cNvPr id="19" name="Rectangle: Rounded Corners 18">
          <a:extLst>
            <a:ext uri="{FF2B5EF4-FFF2-40B4-BE49-F238E27FC236}">
              <a16:creationId xmlns:a16="http://schemas.microsoft.com/office/drawing/2014/main" id="{847DC772-E97E-48EB-9FC7-5179DF6C8DC5}"/>
            </a:ext>
          </a:extLst>
        </xdr:cNvPr>
        <xdr:cNvSpPr/>
      </xdr:nvSpPr>
      <xdr:spPr>
        <a:xfrm>
          <a:off x="8162895" y="3667988"/>
          <a:ext cx="1085762" cy="106896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99981</xdr:colOff>
      <xdr:row>10</xdr:row>
      <xdr:rowOff>127001</xdr:rowOff>
    </xdr:from>
    <xdr:to>
      <xdr:col>15</xdr:col>
      <xdr:colOff>63500</xdr:colOff>
      <xdr:row>18</xdr:row>
      <xdr:rowOff>150667</xdr:rowOff>
    </xdr:to>
    <xdr:sp macro="" textlink="">
      <xdr:nvSpPr>
        <xdr:cNvPr id="22" name="Rectangle: Rounded Corners 21">
          <a:extLst>
            <a:ext uri="{FF2B5EF4-FFF2-40B4-BE49-F238E27FC236}">
              <a16:creationId xmlns:a16="http://schemas.microsoft.com/office/drawing/2014/main" id="{810F4DCE-154F-4846-BA18-A5B6B3E81005}"/>
            </a:ext>
          </a:extLst>
        </xdr:cNvPr>
        <xdr:cNvSpPr/>
      </xdr:nvSpPr>
      <xdr:spPr>
        <a:xfrm>
          <a:off x="6823044" y="1952626"/>
          <a:ext cx="2408269" cy="1484166"/>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116801</xdr:colOff>
      <xdr:row>4</xdr:row>
      <xdr:rowOff>117861</xdr:rowOff>
    </xdr:from>
    <xdr:to>
      <xdr:col>15</xdr:col>
      <xdr:colOff>39044</xdr:colOff>
      <xdr:row>9</xdr:row>
      <xdr:rowOff>179773</xdr:rowOff>
    </xdr:to>
    <xdr:sp macro="" textlink="">
      <xdr:nvSpPr>
        <xdr:cNvPr id="23" name="Rectangle: Rounded Corners 22">
          <a:extLst>
            <a:ext uri="{FF2B5EF4-FFF2-40B4-BE49-F238E27FC236}">
              <a16:creationId xmlns:a16="http://schemas.microsoft.com/office/drawing/2014/main" id="{1F480C23-4E81-4973-BB02-F28A3FC4984A}"/>
            </a:ext>
          </a:extLst>
        </xdr:cNvPr>
        <xdr:cNvSpPr/>
      </xdr:nvSpPr>
      <xdr:spPr>
        <a:xfrm>
          <a:off x="6818625" y="838672"/>
          <a:ext cx="2359270" cy="962925"/>
        </a:xfrm>
        <a:prstGeom prst="roundRect">
          <a:avLst>
            <a:gd name="adj" fmla="val 12177"/>
          </a:avLst>
        </a:prstGeom>
        <a:solidFill>
          <a:srgbClr val="343434"/>
        </a:solidFill>
        <a:ln>
          <a:solidFill>
            <a:srgbClr val="3434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259291</xdr:colOff>
      <xdr:row>20</xdr:row>
      <xdr:rowOff>79375</xdr:rowOff>
    </xdr:from>
    <xdr:to>
      <xdr:col>15</xdr:col>
      <xdr:colOff>7937</xdr:colOff>
      <xdr:row>23</xdr:row>
      <xdr:rowOff>142875</xdr:rowOff>
    </xdr:to>
    <xdr:sp macro="" textlink="">
      <xdr:nvSpPr>
        <xdr:cNvPr id="24" name="TextBox 23">
          <a:extLst>
            <a:ext uri="{FF2B5EF4-FFF2-40B4-BE49-F238E27FC236}">
              <a16:creationId xmlns:a16="http://schemas.microsoft.com/office/drawing/2014/main" id="{EB0EFAAB-8A89-8993-E271-03A1DCCEB741}"/>
            </a:ext>
          </a:extLst>
        </xdr:cNvPr>
        <xdr:cNvSpPr txBox="1"/>
      </xdr:nvSpPr>
      <xdr:spPr>
        <a:xfrm>
          <a:off x="8204729" y="3730625"/>
          <a:ext cx="971021" cy="61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Part </a:t>
          </a:r>
        </a:p>
        <a:p>
          <a:r>
            <a:rPr lang="en-IN" sz="1100">
              <a:solidFill>
                <a:schemeClr val="bg1"/>
              </a:solidFill>
              <a:latin typeface="Amasis MT Pro" panose="02040504050005020304" pitchFamily="18" charset="0"/>
            </a:rPr>
            <a:t>time</a:t>
          </a:r>
          <a:r>
            <a:rPr lang="en-IN" sz="1100" baseline="0">
              <a:solidFill>
                <a:schemeClr val="bg1"/>
              </a:solidFill>
              <a:latin typeface="Amasis MT Pro" panose="02040504050005020304" pitchFamily="18" charset="0"/>
            </a:rPr>
            <a:t> </a:t>
          </a:r>
        </a:p>
        <a:p>
          <a:r>
            <a:rPr lang="en-IN" sz="1100" baseline="0">
              <a:solidFill>
                <a:schemeClr val="bg1"/>
              </a:solidFill>
              <a:latin typeface="Amasis MT Pro" panose="02040504050005020304" pitchFamily="18" charset="0"/>
            </a:rPr>
            <a:t>employee</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13</xdr:col>
      <xdr:colOff>572613</xdr:colOff>
      <xdr:row>23</xdr:row>
      <xdr:rowOff>45061</xdr:rowOff>
    </xdr:from>
    <xdr:to>
      <xdr:col>15</xdr:col>
      <xdr:colOff>48126</xdr:colOff>
      <xdr:row>25</xdr:row>
      <xdr:rowOff>105916</xdr:rowOff>
    </xdr:to>
    <xdr:sp macro="" textlink="'Pivot Charts'!C11">
      <xdr:nvSpPr>
        <xdr:cNvPr id="25" name="TextBox 24">
          <a:extLst>
            <a:ext uri="{FF2B5EF4-FFF2-40B4-BE49-F238E27FC236}">
              <a16:creationId xmlns:a16="http://schemas.microsoft.com/office/drawing/2014/main" id="{44694ED8-F4DF-412E-AA6C-08106CDA9937}"/>
            </a:ext>
          </a:extLst>
        </xdr:cNvPr>
        <xdr:cNvSpPr txBox="1"/>
      </xdr:nvSpPr>
      <xdr:spPr>
        <a:xfrm>
          <a:off x="8393139" y="4288198"/>
          <a:ext cx="678671" cy="429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8AF1B4-912E-41BE-B1F4-F20A32110E78}" type="TxLink">
            <a:rPr lang="en-US" sz="2000" b="1" i="0" u="none" strike="noStrike">
              <a:solidFill>
                <a:schemeClr val="bg1"/>
              </a:solidFill>
              <a:effectLst/>
              <a:latin typeface="Aptos Narrow"/>
            </a:rPr>
            <a:pPr/>
            <a:t>168</a:t>
          </a:fld>
          <a:endParaRPr lang="en-IN" sz="2000" b="1">
            <a:solidFill>
              <a:schemeClr val="bg1"/>
            </a:solidFill>
          </a:endParaRPr>
        </a:p>
      </xdr:txBody>
    </xdr:sp>
    <xdr:clientData/>
  </xdr:twoCellAnchor>
  <xdr:twoCellAnchor>
    <xdr:from>
      <xdr:col>13</xdr:col>
      <xdr:colOff>239800</xdr:colOff>
      <xdr:row>27</xdr:row>
      <xdr:rowOff>15825</xdr:rowOff>
    </xdr:from>
    <xdr:to>
      <xdr:col>14</xdr:col>
      <xdr:colOff>599634</xdr:colOff>
      <xdr:row>30</xdr:row>
      <xdr:rowOff>79326</xdr:rowOff>
    </xdr:to>
    <xdr:sp macro="" textlink="">
      <xdr:nvSpPr>
        <xdr:cNvPr id="28" name="TextBox 27">
          <a:extLst>
            <a:ext uri="{FF2B5EF4-FFF2-40B4-BE49-F238E27FC236}">
              <a16:creationId xmlns:a16="http://schemas.microsoft.com/office/drawing/2014/main" id="{8CCF1087-AD0C-4986-A29B-F56D9565C2A0}"/>
            </a:ext>
          </a:extLst>
        </xdr:cNvPr>
        <xdr:cNvSpPr txBox="1"/>
      </xdr:nvSpPr>
      <xdr:spPr>
        <a:xfrm>
          <a:off x="8185238" y="4945013"/>
          <a:ext cx="971021" cy="61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Full </a:t>
          </a:r>
        </a:p>
        <a:p>
          <a:r>
            <a:rPr lang="en-IN" sz="1100">
              <a:solidFill>
                <a:schemeClr val="bg1"/>
              </a:solidFill>
              <a:latin typeface="Amasis MT Pro" panose="02040504050005020304" pitchFamily="18" charset="0"/>
            </a:rPr>
            <a:t>time</a:t>
          </a:r>
          <a:r>
            <a:rPr lang="en-IN" sz="1100" baseline="0">
              <a:solidFill>
                <a:schemeClr val="bg1"/>
              </a:solidFill>
              <a:latin typeface="Amasis MT Pro" panose="02040504050005020304" pitchFamily="18" charset="0"/>
            </a:rPr>
            <a:t> </a:t>
          </a:r>
        </a:p>
        <a:p>
          <a:r>
            <a:rPr lang="en-IN" sz="1100" baseline="0">
              <a:solidFill>
                <a:schemeClr val="bg1"/>
              </a:solidFill>
              <a:latin typeface="Amasis MT Pro" panose="02040504050005020304" pitchFamily="18" charset="0"/>
            </a:rPr>
            <a:t>employee</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13</xdr:col>
      <xdr:colOff>488509</xdr:colOff>
      <xdr:row>29</xdr:row>
      <xdr:rowOff>161345</xdr:rowOff>
    </xdr:from>
    <xdr:to>
      <xdr:col>15</xdr:col>
      <xdr:colOff>186885</xdr:colOff>
      <xdr:row>32</xdr:row>
      <xdr:rowOff>39638</xdr:rowOff>
    </xdr:to>
    <xdr:sp macro="" textlink="">
      <xdr:nvSpPr>
        <xdr:cNvPr id="29" name="TextBox 28">
          <a:extLst>
            <a:ext uri="{FF2B5EF4-FFF2-40B4-BE49-F238E27FC236}">
              <a16:creationId xmlns:a16="http://schemas.microsoft.com/office/drawing/2014/main" id="{EEEA3347-16F0-4E89-BB6E-F2F6C07F0343}"/>
            </a:ext>
          </a:extLst>
        </xdr:cNvPr>
        <xdr:cNvSpPr txBox="1"/>
      </xdr:nvSpPr>
      <xdr:spPr>
        <a:xfrm>
          <a:off x="8433947" y="5455658"/>
          <a:ext cx="920751" cy="425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bg1"/>
              </a:solidFill>
              <a:effectLst/>
              <a:latin typeface="Aptos Narrow" panose="020B0004020202020204" pitchFamily="34" charset="0"/>
            </a:rPr>
            <a:t>       </a:t>
          </a:r>
          <a:r>
            <a:rPr lang="en-IN" sz="2400" b="1">
              <a:solidFill>
                <a:schemeClr val="bg1"/>
              </a:solidFill>
            </a:rPr>
            <a:t> </a:t>
          </a:r>
        </a:p>
      </xdr:txBody>
    </xdr:sp>
    <xdr:clientData/>
  </xdr:twoCellAnchor>
  <xdr:twoCellAnchor>
    <xdr:from>
      <xdr:col>13</xdr:col>
      <xdr:colOff>561145</xdr:colOff>
      <xdr:row>29</xdr:row>
      <xdr:rowOff>164075</xdr:rowOff>
    </xdr:from>
    <xdr:to>
      <xdr:col>15</xdr:col>
      <xdr:colOff>48126</xdr:colOff>
      <xdr:row>32</xdr:row>
      <xdr:rowOff>39721</xdr:rowOff>
    </xdr:to>
    <xdr:sp macro="" textlink="'Pivot Charts'!C10">
      <xdr:nvSpPr>
        <xdr:cNvPr id="30" name="TextBox 29">
          <a:extLst>
            <a:ext uri="{FF2B5EF4-FFF2-40B4-BE49-F238E27FC236}">
              <a16:creationId xmlns:a16="http://schemas.microsoft.com/office/drawing/2014/main" id="{3674C1AE-83B3-40CC-99AD-84D993567049}"/>
            </a:ext>
          </a:extLst>
        </xdr:cNvPr>
        <xdr:cNvSpPr txBox="1"/>
      </xdr:nvSpPr>
      <xdr:spPr>
        <a:xfrm>
          <a:off x="8381671" y="5514117"/>
          <a:ext cx="690139" cy="42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1F9061-F56B-4333-9BC2-49C8669B75A2}" type="TxLink">
            <a:rPr lang="en-US" sz="2000" b="1" i="0" u="none" strike="noStrike">
              <a:solidFill>
                <a:schemeClr val="bg1"/>
              </a:solidFill>
              <a:effectLst/>
              <a:latin typeface="Aptos Narrow"/>
              <a:ea typeface="+mn-ea"/>
              <a:cs typeface="+mn-cs"/>
            </a:rPr>
            <a:pPr marL="0" indent="0"/>
            <a:t>154</a:t>
          </a:fld>
          <a:endParaRPr lang="en-IN" sz="2000" b="1" i="0" u="none" strike="noStrike">
            <a:solidFill>
              <a:schemeClr val="bg1"/>
            </a:solidFill>
            <a:effectLst/>
            <a:latin typeface="Aptos Narrow"/>
            <a:ea typeface="+mn-ea"/>
            <a:cs typeface="+mn-cs"/>
          </a:endParaRPr>
        </a:p>
      </xdr:txBody>
    </xdr:sp>
    <xdr:clientData/>
  </xdr:twoCellAnchor>
  <xdr:twoCellAnchor>
    <xdr:from>
      <xdr:col>11</xdr:col>
      <xdr:colOff>218115</xdr:colOff>
      <xdr:row>27</xdr:row>
      <xdr:rowOff>15827</xdr:rowOff>
    </xdr:from>
    <xdr:to>
      <xdr:col>12</xdr:col>
      <xdr:colOff>575302</xdr:colOff>
      <xdr:row>30</xdr:row>
      <xdr:rowOff>79328</xdr:rowOff>
    </xdr:to>
    <xdr:sp macro="" textlink="">
      <xdr:nvSpPr>
        <xdr:cNvPr id="31" name="TextBox 30">
          <a:extLst>
            <a:ext uri="{FF2B5EF4-FFF2-40B4-BE49-F238E27FC236}">
              <a16:creationId xmlns:a16="http://schemas.microsoft.com/office/drawing/2014/main" id="{51A1B876-228B-4B1F-A4FA-3E8DDCD12ACE}"/>
            </a:ext>
          </a:extLst>
        </xdr:cNvPr>
        <xdr:cNvSpPr txBox="1"/>
      </xdr:nvSpPr>
      <xdr:spPr>
        <a:xfrm>
          <a:off x="6912073" y="5016452"/>
          <a:ext cx="965729"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latin typeface="Amasis MT Pro" panose="02040504050005020304" pitchFamily="18" charset="0"/>
            </a:rPr>
            <a:t>Employee </a:t>
          </a:r>
        </a:p>
        <a:p>
          <a:r>
            <a:rPr lang="en-IN" sz="1100" baseline="0">
              <a:solidFill>
                <a:schemeClr val="bg1"/>
              </a:solidFill>
              <a:latin typeface="Amasis MT Pro" panose="02040504050005020304" pitchFamily="18" charset="0"/>
            </a:rPr>
            <a:t>with </a:t>
          </a:r>
        </a:p>
        <a:p>
          <a:r>
            <a:rPr lang="en-IN" sz="1100" baseline="0">
              <a:solidFill>
                <a:schemeClr val="bg1"/>
              </a:solidFill>
              <a:latin typeface="Amasis MT Pro" panose="02040504050005020304" pitchFamily="18" charset="0"/>
            </a:rPr>
            <a:t>contracts</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9</xdr:col>
      <xdr:colOff>100013</xdr:colOff>
      <xdr:row>24</xdr:row>
      <xdr:rowOff>111125</xdr:rowOff>
    </xdr:from>
    <xdr:to>
      <xdr:col>10</xdr:col>
      <xdr:colOff>488951</xdr:colOff>
      <xdr:row>25</xdr:row>
      <xdr:rowOff>150812</xdr:rowOff>
    </xdr:to>
    <xdr:sp macro="" textlink="">
      <xdr:nvSpPr>
        <xdr:cNvPr id="6" name="Rectangle: Rounded Corners 5">
          <a:extLst>
            <a:ext uri="{FF2B5EF4-FFF2-40B4-BE49-F238E27FC236}">
              <a16:creationId xmlns:a16="http://schemas.microsoft.com/office/drawing/2014/main" id="{EFF8F722-B029-600C-2D02-BECA3D58B10B}"/>
            </a:ext>
          </a:extLst>
        </xdr:cNvPr>
        <xdr:cNvSpPr/>
      </xdr:nvSpPr>
      <xdr:spPr>
        <a:xfrm>
          <a:off x="5600701" y="4492625"/>
          <a:ext cx="1000125" cy="222250"/>
        </a:xfrm>
        <a:prstGeom prst="roundRect">
          <a:avLst/>
        </a:prstGeom>
        <a:solidFill>
          <a:srgbClr val="FF9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532189</xdr:colOff>
      <xdr:row>29</xdr:row>
      <xdr:rowOff>164160</xdr:rowOff>
    </xdr:from>
    <xdr:to>
      <xdr:col>13</xdr:col>
      <xdr:colOff>40106</xdr:colOff>
      <xdr:row>32</xdr:row>
      <xdr:rowOff>32084</xdr:rowOff>
    </xdr:to>
    <xdr:sp macro="" textlink="'Pivot Charts'!C9">
      <xdr:nvSpPr>
        <xdr:cNvPr id="32" name="TextBox 31">
          <a:extLst>
            <a:ext uri="{FF2B5EF4-FFF2-40B4-BE49-F238E27FC236}">
              <a16:creationId xmlns:a16="http://schemas.microsoft.com/office/drawing/2014/main" id="{3836FD90-C5CE-42A3-8AAA-1FB9FBC3C831}"/>
            </a:ext>
          </a:extLst>
        </xdr:cNvPr>
        <xdr:cNvSpPr txBox="1"/>
      </xdr:nvSpPr>
      <xdr:spPr>
        <a:xfrm>
          <a:off x="7149557" y="5514202"/>
          <a:ext cx="711075" cy="42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99D805-E8EE-42BB-B60B-996E91DCD4EE}" type="TxLink">
            <a:rPr lang="en-US" sz="2000" b="1" i="0" u="none" strike="noStrike">
              <a:solidFill>
                <a:schemeClr val="bg1"/>
              </a:solidFill>
              <a:effectLst/>
              <a:latin typeface="Aptos Narrow"/>
              <a:ea typeface="+mn-ea"/>
              <a:cs typeface="+mn-cs"/>
            </a:rPr>
            <a:pPr marL="0" indent="0"/>
            <a:t>179</a:t>
          </a:fld>
          <a:endParaRPr lang="en-IN" sz="2000" b="1" i="0" u="none" strike="noStrike">
            <a:solidFill>
              <a:schemeClr val="bg1"/>
            </a:solidFill>
            <a:effectLst/>
            <a:latin typeface="Aptos Narrow"/>
            <a:ea typeface="+mn-ea"/>
            <a:cs typeface="+mn-cs"/>
          </a:endParaRPr>
        </a:p>
      </xdr:txBody>
    </xdr:sp>
    <xdr:clientData/>
  </xdr:twoCellAnchor>
  <xdr:twoCellAnchor>
    <xdr:from>
      <xdr:col>9</xdr:col>
      <xdr:colOff>100013</xdr:colOff>
      <xdr:row>25</xdr:row>
      <xdr:rowOff>153987</xdr:rowOff>
    </xdr:from>
    <xdr:to>
      <xdr:col>10</xdr:col>
      <xdr:colOff>488951</xdr:colOff>
      <xdr:row>27</xdr:row>
      <xdr:rowOff>11112</xdr:rowOff>
    </xdr:to>
    <xdr:sp macro="" textlink="">
      <xdr:nvSpPr>
        <xdr:cNvPr id="11" name="Rectangle: Rounded Corners 10">
          <a:extLst>
            <a:ext uri="{FF2B5EF4-FFF2-40B4-BE49-F238E27FC236}">
              <a16:creationId xmlns:a16="http://schemas.microsoft.com/office/drawing/2014/main" id="{683643DD-E873-4AD8-AA03-8005E4F0655A}"/>
            </a:ext>
          </a:extLst>
        </xdr:cNvPr>
        <xdr:cNvSpPr/>
      </xdr:nvSpPr>
      <xdr:spPr>
        <a:xfrm>
          <a:off x="5600701" y="4718050"/>
          <a:ext cx="1000125" cy="2222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9</xdr:col>
      <xdr:colOff>100013</xdr:colOff>
      <xdr:row>27</xdr:row>
      <xdr:rowOff>14287</xdr:rowOff>
    </xdr:from>
    <xdr:to>
      <xdr:col>10</xdr:col>
      <xdr:colOff>488951</xdr:colOff>
      <xdr:row>28</xdr:row>
      <xdr:rowOff>53975</xdr:rowOff>
    </xdr:to>
    <xdr:sp macro="" textlink="">
      <xdr:nvSpPr>
        <xdr:cNvPr id="12" name="Rectangle: Rounded Corners 11">
          <a:extLst>
            <a:ext uri="{FF2B5EF4-FFF2-40B4-BE49-F238E27FC236}">
              <a16:creationId xmlns:a16="http://schemas.microsoft.com/office/drawing/2014/main" id="{8222979A-FDF2-4901-8099-1E2E23B866DF}"/>
            </a:ext>
          </a:extLst>
        </xdr:cNvPr>
        <xdr:cNvSpPr/>
      </xdr:nvSpPr>
      <xdr:spPr>
        <a:xfrm>
          <a:off x="5600701" y="4943475"/>
          <a:ext cx="1000125" cy="2222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9</xdr:col>
      <xdr:colOff>100013</xdr:colOff>
      <xdr:row>28</xdr:row>
      <xdr:rowOff>57150</xdr:rowOff>
    </xdr:from>
    <xdr:to>
      <xdr:col>10</xdr:col>
      <xdr:colOff>488951</xdr:colOff>
      <xdr:row>29</xdr:row>
      <xdr:rowOff>96837</xdr:rowOff>
    </xdr:to>
    <xdr:sp macro="" textlink="">
      <xdr:nvSpPr>
        <xdr:cNvPr id="13" name="Rectangle: Rounded Corners 12">
          <a:extLst>
            <a:ext uri="{FF2B5EF4-FFF2-40B4-BE49-F238E27FC236}">
              <a16:creationId xmlns:a16="http://schemas.microsoft.com/office/drawing/2014/main" id="{3963B5EC-49C8-4CF6-89FD-54D5A5C37C45}"/>
            </a:ext>
          </a:extLst>
        </xdr:cNvPr>
        <xdr:cNvSpPr/>
      </xdr:nvSpPr>
      <xdr:spPr>
        <a:xfrm>
          <a:off x="5600701" y="5168900"/>
          <a:ext cx="1000125" cy="2222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100013</xdr:colOff>
      <xdr:row>29</xdr:row>
      <xdr:rowOff>100012</xdr:rowOff>
    </xdr:from>
    <xdr:to>
      <xdr:col>10</xdr:col>
      <xdr:colOff>488951</xdr:colOff>
      <xdr:row>30</xdr:row>
      <xdr:rowOff>139700</xdr:rowOff>
    </xdr:to>
    <xdr:sp macro="" textlink="">
      <xdr:nvSpPr>
        <xdr:cNvPr id="18" name="Rectangle: Rounded Corners 17">
          <a:extLst>
            <a:ext uri="{FF2B5EF4-FFF2-40B4-BE49-F238E27FC236}">
              <a16:creationId xmlns:a16="http://schemas.microsoft.com/office/drawing/2014/main" id="{3E80D44D-52B1-411D-9F54-E373F122AA59}"/>
            </a:ext>
          </a:extLst>
        </xdr:cNvPr>
        <xdr:cNvSpPr/>
      </xdr:nvSpPr>
      <xdr:spPr>
        <a:xfrm>
          <a:off x="5600701" y="5394325"/>
          <a:ext cx="1000125" cy="2222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100013</xdr:colOff>
      <xdr:row>30</xdr:row>
      <xdr:rowOff>142875</xdr:rowOff>
    </xdr:from>
    <xdr:to>
      <xdr:col>10</xdr:col>
      <xdr:colOff>488951</xdr:colOff>
      <xdr:row>32</xdr:row>
      <xdr:rowOff>0</xdr:rowOff>
    </xdr:to>
    <xdr:sp macro="" textlink="">
      <xdr:nvSpPr>
        <xdr:cNvPr id="20" name="Rectangle: Rounded Corners 19">
          <a:extLst>
            <a:ext uri="{FF2B5EF4-FFF2-40B4-BE49-F238E27FC236}">
              <a16:creationId xmlns:a16="http://schemas.microsoft.com/office/drawing/2014/main" id="{FE756D76-8231-4EB9-94DC-30D2F53746F7}"/>
            </a:ext>
          </a:extLst>
        </xdr:cNvPr>
        <xdr:cNvSpPr/>
      </xdr:nvSpPr>
      <xdr:spPr>
        <a:xfrm>
          <a:off x="5600701" y="5619750"/>
          <a:ext cx="1000125" cy="2222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431369</xdr:colOff>
      <xdr:row>24</xdr:row>
      <xdr:rowOff>82551</xdr:rowOff>
    </xdr:from>
    <xdr:to>
      <xdr:col>10</xdr:col>
      <xdr:colOff>528637</xdr:colOff>
      <xdr:row>31</xdr:row>
      <xdr:rowOff>136524</xdr:rowOff>
    </xdr:to>
    <xdr:grpSp>
      <xdr:nvGrpSpPr>
        <xdr:cNvPr id="45" name="Group 44">
          <a:extLst>
            <a:ext uri="{FF2B5EF4-FFF2-40B4-BE49-F238E27FC236}">
              <a16:creationId xmlns:a16="http://schemas.microsoft.com/office/drawing/2014/main" id="{27C9EA5A-077C-528F-1518-0723CF48E5F1}"/>
            </a:ext>
          </a:extLst>
        </xdr:cNvPr>
        <xdr:cNvGrpSpPr/>
      </xdr:nvGrpSpPr>
      <xdr:grpSpPr>
        <a:xfrm>
          <a:off x="5244001" y="4510172"/>
          <a:ext cx="1300425" cy="1345363"/>
          <a:chOff x="4535057" y="4287838"/>
          <a:chExt cx="1319643" cy="1331911"/>
        </a:xfrm>
      </xdr:grpSpPr>
      <xdr:sp macro="" textlink="'Pivot Charts'!F16">
        <xdr:nvSpPr>
          <xdr:cNvPr id="40" name="TextBox 39">
            <a:extLst>
              <a:ext uri="{FF2B5EF4-FFF2-40B4-BE49-F238E27FC236}">
                <a16:creationId xmlns:a16="http://schemas.microsoft.com/office/drawing/2014/main" id="{5BB9DEA4-DD2B-4B82-9DD7-FF2BA324707A}"/>
              </a:ext>
            </a:extLst>
          </xdr:cNvPr>
          <xdr:cNvSpPr txBox="1"/>
        </xdr:nvSpPr>
        <xdr:spPr>
          <a:xfrm>
            <a:off x="4541407" y="4495800"/>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3E63A51-0695-40C3-A7E8-C2D689B816D5}" type="TxLink">
              <a:rPr lang="en-US" sz="1200" b="0" i="0" u="none" strike="noStrike">
                <a:solidFill>
                  <a:schemeClr val="bg1"/>
                </a:solidFill>
                <a:latin typeface="Aptos Narrow"/>
              </a:rPr>
              <a:pPr algn="r"/>
              <a:t> 60,12,439 </a:t>
            </a:fld>
            <a:endParaRPr lang="en-IN" sz="1200">
              <a:solidFill>
                <a:schemeClr val="bg1"/>
              </a:solidFill>
            </a:endParaRPr>
          </a:p>
        </xdr:txBody>
      </xdr:sp>
      <xdr:sp macro="" textlink="'Pivot Charts'!F15">
        <xdr:nvSpPr>
          <xdr:cNvPr id="41" name="TextBox 40">
            <a:extLst>
              <a:ext uri="{FF2B5EF4-FFF2-40B4-BE49-F238E27FC236}">
                <a16:creationId xmlns:a16="http://schemas.microsoft.com/office/drawing/2014/main" id="{2744BA9E-85FA-4DB0-9C01-6265AAC4639B}"/>
              </a:ext>
            </a:extLst>
          </xdr:cNvPr>
          <xdr:cNvSpPr txBox="1"/>
        </xdr:nvSpPr>
        <xdr:spPr>
          <a:xfrm>
            <a:off x="4535057" y="4703762"/>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BA24EA7-E97D-4274-B4CB-3BF11D11DD46}" type="TxLink">
              <a:rPr lang="en-US" sz="1200" b="0" i="0" u="none" strike="noStrike">
                <a:solidFill>
                  <a:schemeClr val="bg1"/>
                </a:solidFill>
                <a:latin typeface="Aptos Narrow"/>
              </a:rPr>
              <a:pPr algn="r"/>
              <a:t> 66,78,483 </a:t>
            </a:fld>
            <a:endParaRPr lang="en-IN" sz="1200">
              <a:solidFill>
                <a:schemeClr val="bg1"/>
              </a:solidFill>
            </a:endParaRPr>
          </a:p>
        </xdr:txBody>
      </xdr:sp>
      <xdr:sp macro="" textlink="'Pivot Charts'!F14">
        <xdr:nvSpPr>
          <xdr:cNvPr id="42" name="TextBox 41">
            <a:extLst>
              <a:ext uri="{FF2B5EF4-FFF2-40B4-BE49-F238E27FC236}">
                <a16:creationId xmlns:a16="http://schemas.microsoft.com/office/drawing/2014/main" id="{02AB3E44-3AD6-4F03-8C39-E5EBF8C56410}"/>
              </a:ext>
            </a:extLst>
          </xdr:cNvPr>
          <xdr:cNvSpPr txBox="1"/>
        </xdr:nvSpPr>
        <xdr:spPr>
          <a:xfrm>
            <a:off x="4544582" y="4911724"/>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6FBD7B9-7F8F-4111-814E-326F139FF948}" type="TxLink">
              <a:rPr lang="en-US" sz="1200" b="0" i="0" u="none" strike="noStrike">
                <a:solidFill>
                  <a:schemeClr val="bg1"/>
                </a:solidFill>
                <a:latin typeface="Aptos Narrow"/>
              </a:rPr>
              <a:pPr algn="r"/>
              <a:t> 72,14,947 </a:t>
            </a:fld>
            <a:endParaRPr lang="en-IN" sz="1200">
              <a:solidFill>
                <a:schemeClr val="bg1"/>
              </a:solidFill>
            </a:endParaRPr>
          </a:p>
        </xdr:txBody>
      </xdr:sp>
      <xdr:sp macro="" textlink="'Pivot Charts'!F13">
        <xdr:nvSpPr>
          <xdr:cNvPr id="43" name="TextBox 42">
            <a:extLst>
              <a:ext uri="{FF2B5EF4-FFF2-40B4-BE49-F238E27FC236}">
                <a16:creationId xmlns:a16="http://schemas.microsoft.com/office/drawing/2014/main" id="{AFD338DD-7ED9-4E79-8401-6D32F416DD83}"/>
              </a:ext>
            </a:extLst>
          </xdr:cNvPr>
          <xdr:cNvSpPr txBox="1"/>
        </xdr:nvSpPr>
        <xdr:spPr>
          <a:xfrm>
            <a:off x="4538232" y="5119686"/>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787778D-7D0E-4B7E-8CEC-13435D3E1135}" type="TxLink">
              <a:rPr lang="en-US" sz="1200" b="0" i="0" u="none" strike="noStrike">
                <a:solidFill>
                  <a:schemeClr val="bg1"/>
                </a:solidFill>
                <a:latin typeface="Aptos Narrow"/>
              </a:rPr>
              <a:pPr algn="r"/>
              <a:t> 58,12,463 </a:t>
            </a:fld>
            <a:endParaRPr lang="en-IN" sz="1200">
              <a:solidFill>
                <a:schemeClr val="bg1"/>
              </a:solidFill>
            </a:endParaRPr>
          </a:p>
        </xdr:txBody>
      </xdr:sp>
      <xdr:sp macro="" textlink="'Pivot Charts'!F18">
        <xdr:nvSpPr>
          <xdr:cNvPr id="33" name="TextBox 32">
            <a:extLst>
              <a:ext uri="{FF2B5EF4-FFF2-40B4-BE49-F238E27FC236}">
                <a16:creationId xmlns:a16="http://schemas.microsoft.com/office/drawing/2014/main" id="{4CFB8FA6-1129-476A-A2F6-090725E010EB}"/>
              </a:ext>
            </a:extLst>
          </xdr:cNvPr>
          <xdr:cNvSpPr txBox="1"/>
        </xdr:nvSpPr>
        <xdr:spPr>
          <a:xfrm>
            <a:off x="4539820" y="4287838"/>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919C703-E78B-49D8-81E2-84FEC5D72D44}" type="TxLink">
              <a:rPr lang="en-US" sz="1400" b="1" i="0" u="none" strike="noStrike">
                <a:solidFill>
                  <a:schemeClr val="tx1"/>
                </a:solidFill>
                <a:latin typeface="Aptos Narrow"/>
              </a:rPr>
              <a:pPr algn="r"/>
              <a:t> 3,17,46,679 </a:t>
            </a:fld>
            <a:endParaRPr lang="en-IN" sz="1400" b="1">
              <a:solidFill>
                <a:schemeClr val="tx1"/>
              </a:solidFill>
            </a:endParaRPr>
          </a:p>
        </xdr:txBody>
      </xdr:sp>
      <xdr:sp macro="" textlink="'Pivot Charts'!F12">
        <xdr:nvSpPr>
          <xdr:cNvPr id="44" name="TextBox 43">
            <a:extLst>
              <a:ext uri="{FF2B5EF4-FFF2-40B4-BE49-F238E27FC236}">
                <a16:creationId xmlns:a16="http://schemas.microsoft.com/office/drawing/2014/main" id="{B5732566-7615-4C99-8CD9-0771FA78BEB0}"/>
              </a:ext>
            </a:extLst>
          </xdr:cNvPr>
          <xdr:cNvSpPr txBox="1"/>
        </xdr:nvSpPr>
        <xdr:spPr>
          <a:xfrm>
            <a:off x="4539819" y="5327650"/>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21998C9-40A5-4511-AB55-2A15ED3B50DC}" type="TxLink">
              <a:rPr lang="en-US" sz="1200" b="0" i="0" u="none" strike="noStrike">
                <a:solidFill>
                  <a:schemeClr val="bg1"/>
                </a:solidFill>
                <a:latin typeface="Aptos Narrow"/>
              </a:rPr>
              <a:pPr algn="r"/>
              <a:t> 60,28,347 </a:t>
            </a:fld>
            <a:endParaRPr lang="en-IN" sz="1200">
              <a:solidFill>
                <a:schemeClr val="bg1"/>
              </a:solidFill>
            </a:endParaRPr>
          </a:p>
        </xdr:txBody>
      </xdr:sp>
    </xdr:grpSp>
    <xdr:clientData/>
  </xdr:twoCellAnchor>
  <xdr:twoCellAnchor>
    <xdr:from>
      <xdr:col>7</xdr:col>
      <xdr:colOff>298019</xdr:colOff>
      <xdr:row>24</xdr:row>
      <xdr:rowOff>74613</xdr:rowOff>
    </xdr:from>
    <xdr:to>
      <xdr:col>9</xdr:col>
      <xdr:colOff>395287</xdr:colOff>
      <xdr:row>31</xdr:row>
      <xdr:rowOff>128586</xdr:rowOff>
    </xdr:to>
    <xdr:grpSp>
      <xdr:nvGrpSpPr>
        <xdr:cNvPr id="46" name="Group 45">
          <a:extLst>
            <a:ext uri="{FF2B5EF4-FFF2-40B4-BE49-F238E27FC236}">
              <a16:creationId xmlns:a16="http://schemas.microsoft.com/office/drawing/2014/main" id="{D6C622CF-CC86-48C1-BC5C-838C4BEB4D19}"/>
            </a:ext>
          </a:extLst>
        </xdr:cNvPr>
        <xdr:cNvGrpSpPr/>
      </xdr:nvGrpSpPr>
      <xdr:grpSpPr>
        <a:xfrm>
          <a:off x="4509072" y="4502234"/>
          <a:ext cx="1300426" cy="1345363"/>
          <a:chOff x="4535057" y="4287838"/>
          <a:chExt cx="1319643" cy="1331911"/>
        </a:xfrm>
      </xdr:grpSpPr>
      <xdr:sp macro="" textlink="">
        <xdr:nvSpPr>
          <xdr:cNvPr id="47" name="TextBox 46">
            <a:extLst>
              <a:ext uri="{FF2B5EF4-FFF2-40B4-BE49-F238E27FC236}">
                <a16:creationId xmlns:a16="http://schemas.microsoft.com/office/drawing/2014/main" id="{10EB8343-2207-3351-B643-B2B2365E1E91}"/>
              </a:ext>
            </a:extLst>
          </xdr:cNvPr>
          <xdr:cNvSpPr txBox="1"/>
        </xdr:nvSpPr>
        <xdr:spPr>
          <a:xfrm>
            <a:off x="4539820" y="4287838"/>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Total Salaries</a:t>
            </a:r>
          </a:p>
          <a:p>
            <a:endParaRPr lang="en-IN" sz="1100"/>
          </a:p>
        </xdr:txBody>
      </xdr:sp>
      <xdr:sp macro="" textlink="">
        <xdr:nvSpPr>
          <xdr:cNvPr id="48" name="TextBox 47">
            <a:extLst>
              <a:ext uri="{FF2B5EF4-FFF2-40B4-BE49-F238E27FC236}">
                <a16:creationId xmlns:a16="http://schemas.microsoft.com/office/drawing/2014/main" id="{AFCA4EFE-866C-3349-28D5-AA1350D4996F}"/>
              </a:ext>
            </a:extLst>
          </xdr:cNvPr>
          <xdr:cNvSpPr txBox="1"/>
        </xdr:nvSpPr>
        <xdr:spPr>
          <a:xfrm>
            <a:off x="4541407" y="4495800"/>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Managers</a:t>
            </a:r>
          </a:p>
          <a:p>
            <a:endParaRPr lang="en-IN" sz="1100">
              <a:solidFill>
                <a:schemeClr val="bg1"/>
              </a:solidFill>
              <a:latin typeface="Amasis MT Pro" panose="02040504050005020304" pitchFamily="18" charset="0"/>
            </a:endParaRPr>
          </a:p>
          <a:p>
            <a:endParaRPr lang="en-IN" sz="1100"/>
          </a:p>
        </xdr:txBody>
      </xdr:sp>
      <xdr:sp macro="" textlink="">
        <xdr:nvSpPr>
          <xdr:cNvPr id="49" name="TextBox 48">
            <a:extLst>
              <a:ext uri="{FF2B5EF4-FFF2-40B4-BE49-F238E27FC236}">
                <a16:creationId xmlns:a16="http://schemas.microsoft.com/office/drawing/2014/main" id="{4E7DB3F3-5CAA-0945-203D-74E251F668D6}"/>
              </a:ext>
            </a:extLst>
          </xdr:cNvPr>
          <xdr:cNvSpPr txBox="1"/>
        </xdr:nvSpPr>
        <xdr:spPr>
          <a:xfrm>
            <a:off x="4535057" y="4703762"/>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HR Specialists</a:t>
            </a:r>
          </a:p>
          <a:p>
            <a:endParaRPr lang="en-IN" sz="1100"/>
          </a:p>
        </xdr:txBody>
      </xdr:sp>
      <xdr:sp macro="" textlink="">
        <xdr:nvSpPr>
          <xdr:cNvPr id="50" name="TextBox 49">
            <a:extLst>
              <a:ext uri="{FF2B5EF4-FFF2-40B4-BE49-F238E27FC236}">
                <a16:creationId xmlns:a16="http://schemas.microsoft.com/office/drawing/2014/main" id="{7766DA23-F6DA-7E6D-02F0-52FA4F866F55}"/>
              </a:ext>
            </a:extLst>
          </xdr:cNvPr>
          <xdr:cNvSpPr txBox="1"/>
        </xdr:nvSpPr>
        <xdr:spPr>
          <a:xfrm>
            <a:off x="4544582" y="4911724"/>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Developers</a:t>
            </a:r>
          </a:p>
          <a:p>
            <a:endParaRPr lang="en-IN" sz="1100"/>
          </a:p>
        </xdr:txBody>
      </xdr:sp>
      <xdr:sp macro="" textlink="">
        <xdr:nvSpPr>
          <xdr:cNvPr id="51" name="TextBox 50">
            <a:extLst>
              <a:ext uri="{FF2B5EF4-FFF2-40B4-BE49-F238E27FC236}">
                <a16:creationId xmlns:a16="http://schemas.microsoft.com/office/drawing/2014/main" id="{9ABE6149-0561-1199-7BC9-4B2E93CB38D3}"/>
              </a:ext>
            </a:extLst>
          </xdr:cNvPr>
          <xdr:cNvSpPr txBox="1"/>
        </xdr:nvSpPr>
        <xdr:spPr>
          <a:xfrm>
            <a:off x="4538232" y="5119686"/>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Designers</a:t>
            </a:r>
          </a:p>
          <a:p>
            <a:endParaRPr lang="en-IN" sz="1100"/>
          </a:p>
        </xdr:txBody>
      </xdr:sp>
      <xdr:sp macro="" textlink="">
        <xdr:nvSpPr>
          <xdr:cNvPr id="52" name="TextBox 51">
            <a:extLst>
              <a:ext uri="{FF2B5EF4-FFF2-40B4-BE49-F238E27FC236}">
                <a16:creationId xmlns:a16="http://schemas.microsoft.com/office/drawing/2014/main" id="{1A331005-C644-D8AB-BD1F-A2ED7638AAA3}"/>
              </a:ext>
            </a:extLst>
          </xdr:cNvPr>
          <xdr:cNvSpPr txBox="1"/>
        </xdr:nvSpPr>
        <xdr:spPr>
          <a:xfrm>
            <a:off x="4539819" y="5327650"/>
            <a:ext cx="1310118" cy="29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Analysts</a:t>
            </a:r>
          </a:p>
          <a:p>
            <a:endParaRPr lang="en-IN" sz="1100"/>
          </a:p>
        </xdr:txBody>
      </xdr:sp>
    </xdr:grpSp>
    <xdr:clientData/>
  </xdr:twoCellAnchor>
  <xdr:twoCellAnchor>
    <xdr:from>
      <xdr:col>7</xdr:col>
      <xdr:colOff>285751</xdr:colOff>
      <xdr:row>20</xdr:row>
      <xdr:rowOff>166687</xdr:rowOff>
    </xdr:from>
    <xdr:to>
      <xdr:col>8</xdr:col>
      <xdr:colOff>587376</xdr:colOff>
      <xdr:row>22</xdr:row>
      <xdr:rowOff>63500</xdr:rowOff>
    </xdr:to>
    <xdr:sp macro="" textlink="">
      <xdr:nvSpPr>
        <xdr:cNvPr id="21" name="TextBox 20">
          <a:extLst>
            <a:ext uri="{FF2B5EF4-FFF2-40B4-BE49-F238E27FC236}">
              <a16:creationId xmlns:a16="http://schemas.microsoft.com/office/drawing/2014/main" id="{6B1777C4-4EA3-4022-B869-42A7ECD6B70B}"/>
            </a:ext>
          </a:extLst>
        </xdr:cNvPr>
        <xdr:cNvSpPr txBox="1"/>
      </xdr:nvSpPr>
      <xdr:spPr>
        <a:xfrm>
          <a:off x="4564064" y="3817937"/>
          <a:ext cx="912812"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9900"/>
              </a:solidFill>
              <a:latin typeface="Amasis MT Pro" panose="02040504050005020304" pitchFamily="18" charset="0"/>
            </a:rPr>
            <a:t>Salaries</a:t>
          </a:r>
        </a:p>
        <a:p>
          <a:endParaRPr lang="en-IN" sz="1100"/>
        </a:p>
      </xdr:txBody>
    </xdr:sp>
    <xdr:clientData/>
  </xdr:twoCellAnchor>
  <xdr:twoCellAnchor>
    <xdr:from>
      <xdr:col>7</xdr:col>
      <xdr:colOff>303213</xdr:colOff>
      <xdr:row>22</xdr:row>
      <xdr:rowOff>65088</xdr:rowOff>
    </xdr:from>
    <xdr:to>
      <xdr:col>10</xdr:col>
      <xdr:colOff>396874</xdr:colOff>
      <xdr:row>23</xdr:row>
      <xdr:rowOff>142875</xdr:rowOff>
    </xdr:to>
    <xdr:sp macro="" textlink="">
      <xdr:nvSpPr>
        <xdr:cNvPr id="26" name="TextBox 25">
          <a:extLst>
            <a:ext uri="{FF2B5EF4-FFF2-40B4-BE49-F238E27FC236}">
              <a16:creationId xmlns:a16="http://schemas.microsoft.com/office/drawing/2014/main" id="{33F8B62C-24B0-45CA-846F-E9DAAC1D3856}"/>
            </a:ext>
          </a:extLst>
        </xdr:cNvPr>
        <xdr:cNvSpPr txBox="1"/>
      </xdr:nvSpPr>
      <xdr:spPr>
        <a:xfrm>
          <a:off x="4581526" y="4081463"/>
          <a:ext cx="1927223"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bg1">
                  <a:lumMod val="50000"/>
                </a:schemeClr>
              </a:solidFill>
              <a:latin typeface="Amasis MT Pro" panose="02040504050005020304" pitchFamily="18" charset="0"/>
            </a:rPr>
            <a:t>Salary amount by job title</a:t>
          </a:r>
        </a:p>
        <a:p>
          <a:endParaRPr lang="en-IN" sz="900"/>
        </a:p>
      </xdr:txBody>
    </xdr:sp>
    <xdr:clientData/>
  </xdr:twoCellAnchor>
  <xdr:twoCellAnchor>
    <xdr:from>
      <xdr:col>11</xdr:col>
      <xdr:colOff>17462</xdr:colOff>
      <xdr:row>18</xdr:row>
      <xdr:rowOff>160336</xdr:rowOff>
    </xdr:from>
    <xdr:to>
      <xdr:col>15</xdr:col>
      <xdr:colOff>190499</xdr:colOff>
      <xdr:row>20</xdr:row>
      <xdr:rowOff>79375</xdr:rowOff>
    </xdr:to>
    <xdr:sp macro="" textlink="">
      <xdr:nvSpPr>
        <xdr:cNvPr id="27" name="TextBox 26">
          <a:extLst>
            <a:ext uri="{FF2B5EF4-FFF2-40B4-BE49-F238E27FC236}">
              <a16:creationId xmlns:a16="http://schemas.microsoft.com/office/drawing/2014/main" id="{5CC4A63F-B170-42CC-8EF7-AD360056A79A}"/>
            </a:ext>
          </a:extLst>
        </xdr:cNvPr>
        <xdr:cNvSpPr txBox="1"/>
      </xdr:nvSpPr>
      <xdr:spPr>
        <a:xfrm>
          <a:off x="6740525" y="3446461"/>
          <a:ext cx="2617787" cy="284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9900"/>
              </a:solidFill>
              <a:latin typeface="Amasis MT Pro" panose="02040504050005020304" pitchFamily="18" charset="0"/>
            </a:rPr>
            <a:t>Employments Status</a:t>
          </a:r>
          <a:r>
            <a:rPr lang="en-IN" sz="1200" b="1" baseline="0">
              <a:solidFill>
                <a:srgbClr val="FF9900"/>
              </a:solidFill>
              <a:latin typeface="Amasis MT Pro" panose="02040504050005020304" pitchFamily="18" charset="0"/>
            </a:rPr>
            <a:t> BreakDown</a:t>
          </a:r>
          <a:endParaRPr lang="en-IN" sz="1200" b="1">
            <a:solidFill>
              <a:srgbClr val="FF9900"/>
            </a:solidFill>
            <a:latin typeface="Amasis MT Pro" panose="02040504050005020304" pitchFamily="18" charset="0"/>
          </a:endParaRPr>
        </a:p>
        <a:p>
          <a:endParaRPr lang="en-IN" sz="1100"/>
        </a:p>
      </xdr:txBody>
    </xdr:sp>
    <xdr:clientData/>
  </xdr:twoCellAnchor>
  <xdr:twoCellAnchor>
    <xdr:from>
      <xdr:col>11</xdr:col>
      <xdr:colOff>87313</xdr:colOff>
      <xdr:row>19</xdr:row>
      <xdr:rowOff>158750</xdr:rowOff>
    </xdr:from>
    <xdr:to>
      <xdr:col>13</xdr:col>
      <xdr:colOff>55563</xdr:colOff>
      <xdr:row>26</xdr:row>
      <xdr:rowOff>55563</xdr:rowOff>
    </xdr:to>
    <xdr:graphicFrame macro="">
      <xdr:nvGraphicFramePr>
        <xdr:cNvPr id="34" name="Chart 33">
          <a:extLst>
            <a:ext uri="{FF2B5EF4-FFF2-40B4-BE49-F238E27FC236}">
              <a16:creationId xmlns:a16="http://schemas.microsoft.com/office/drawing/2014/main" id="{F5CE0DC4-D913-4836-A3E8-31EDFD276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444500</xdr:colOff>
      <xdr:row>20</xdr:row>
      <xdr:rowOff>95248</xdr:rowOff>
    </xdr:from>
    <xdr:to>
      <xdr:col>14</xdr:col>
      <xdr:colOff>606500</xdr:colOff>
      <xdr:row>21</xdr:row>
      <xdr:rowOff>85485</xdr:rowOff>
    </xdr:to>
    <xdr:sp macro="" textlink="">
      <xdr:nvSpPr>
        <xdr:cNvPr id="35" name="Oval 34">
          <a:extLst>
            <a:ext uri="{FF2B5EF4-FFF2-40B4-BE49-F238E27FC236}">
              <a16:creationId xmlns:a16="http://schemas.microsoft.com/office/drawing/2014/main" id="{CB759809-18F3-8C91-EF6A-20F618759FD8}"/>
            </a:ext>
          </a:extLst>
        </xdr:cNvPr>
        <xdr:cNvSpPr/>
      </xdr:nvSpPr>
      <xdr:spPr>
        <a:xfrm>
          <a:off x="9001125" y="3746498"/>
          <a:ext cx="162000" cy="17280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438151</xdr:colOff>
      <xdr:row>27</xdr:row>
      <xdr:rowOff>33335</xdr:rowOff>
    </xdr:from>
    <xdr:to>
      <xdr:col>14</xdr:col>
      <xdr:colOff>600151</xdr:colOff>
      <xdr:row>28</xdr:row>
      <xdr:rowOff>23573</xdr:rowOff>
    </xdr:to>
    <xdr:sp macro="" textlink="">
      <xdr:nvSpPr>
        <xdr:cNvPr id="36" name="Oval 35">
          <a:extLst>
            <a:ext uri="{FF2B5EF4-FFF2-40B4-BE49-F238E27FC236}">
              <a16:creationId xmlns:a16="http://schemas.microsoft.com/office/drawing/2014/main" id="{C8B2ECBF-D097-4FEA-A24A-3E3DF575F2F2}"/>
            </a:ext>
          </a:extLst>
        </xdr:cNvPr>
        <xdr:cNvSpPr/>
      </xdr:nvSpPr>
      <xdr:spPr>
        <a:xfrm>
          <a:off x="8994776" y="4962523"/>
          <a:ext cx="162000" cy="172800"/>
        </a:xfrm>
        <a:prstGeom prst="ellipse">
          <a:avLst/>
        </a:prstGeom>
        <a:solidFill>
          <a:srgbClr val="4F4E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400051</xdr:colOff>
      <xdr:row>27</xdr:row>
      <xdr:rowOff>26986</xdr:rowOff>
    </xdr:from>
    <xdr:to>
      <xdr:col>12</xdr:col>
      <xdr:colOff>563563</xdr:colOff>
      <xdr:row>28</xdr:row>
      <xdr:rowOff>15875</xdr:rowOff>
    </xdr:to>
    <xdr:sp macro="" textlink="">
      <xdr:nvSpPr>
        <xdr:cNvPr id="37" name="Oval 36">
          <a:extLst>
            <a:ext uri="{FF2B5EF4-FFF2-40B4-BE49-F238E27FC236}">
              <a16:creationId xmlns:a16="http://schemas.microsoft.com/office/drawing/2014/main" id="{A4626251-6487-4A8A-8F19-2816E706EF62}"/>
            </a:ext>
          </a:extLst>
        </xdr:cNvPr>
        <xdr:cNvSpPr/>
      </xdr:nvSpPr>
      <xdr:spPr>
        <a:xfrm>
          <a:off x="7734301" y="4956174"/>
          <a:ext cx="163512" cy="171451"/>
        </a:xfrm>
        <a:prstGeom prst="ellipse">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277811</xdr:colOff>
      <xdr:row>25</xdr:row>
      <xdr:rowOff>87313</xdr:rowOff>
    </xdr:from>
    <xdr:to>
      <xdr:col>7</xdr:col>
      <xdr:colOff>31749</xdr:colOff>
      <xdr:row>32</xdr:row>
      <xdr:rowOff>111127</xdr:rowOff>
    </xdr:to>
    <xdr:graphicFrame macro="">
      <xdr:nvGraphicFramePr>
        <xdr:cNvPr id="38" name="Chart 37">
          <a:extLst>
            <a:ext uri="{FF2B5EF4-FFF2-40B4-BE49-F238E27FC236}">
              <a16:creationId xmlns:a16="http://schemas.microsoft.com/office/drawing/2014/main" id="{0FACC31E-B485-4B5A-85EA-5FF64C582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303574</xdr:colOff>
      <xdr:row>20</xdr:row>
      <xdr:rowOff>134937</xdr:rowOff>
    </xdr:from>
    <xdr:to>
      <xdr:col>6</xdr:col>
      <xdr:colOff>412751</xdr:colOff>
      <xdr:row>24</xdr:row>
      <xdr:rowOff>87312</xdr:rowOff>
    </xdr:to>
    <xdr:grpSp>
      <xdr:nvGrpSpPr>
        <xdr:cNvPr id="1035" name="Group 1034">
          <a:extLst>
            <a:ext uri="{FF2B5EF4-FFF2-40B4-BE49-F238E27FC236}">
              <a16:creationId xmlns:a16="http://schemas.microsoft.com/office/drawing/2014/main" id="{6852D992-BD54-B7CB-B6A0-9F64D8B9FD5F}"/>
            </a:ext>
          </a:extLst>
        </xdr:cNvPr>
        <xdr:cNvGrpSpPr/>
      </xdr:nvGrpSpPr>
      <xdr:grpSpPr>
        <a:xfrm>
          <a:off x="2108311" y="3824621"/>
          <a:ext cx="1913914" cy="690312"/>
          <a:chOff x="2160949" y="3746500"/>
          <a:chExt cx="1982426" cy="698499"/>
        </a:xfrm>
      </xdr:grpSpPr>
      <xdr:sp macro="" textlink="">
        <xdr:nvSpPr>
          <xdr:cNvPr id="39" name="TextBox 38">
            <a:extLst>
              <a:ext uri="{FF2B5EF4-FFF2-40B4-BE49-F238E27FC236}">
                <a16:creationId xmlns:a16="http://schemas.microsoft.com/office/drawing/2014/main" id="{ECAC4552-72CA-42D3-95E7-CF9C0343C420}"/>
              </a:ext>
            </a:extLst>
          </xdr:cNvPr>
          <xdr:cNvSpPr txBox="1"/>
        </xdr:nvSpPr>
        <xdr:spPr>
          <a:xfrm>
            <a:off x="2183174" y="3746500"/>
            <a:ext cx="1317263" cy="293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9900"/>
                </a:solidFill>
                <a:latin typeface="Amasis MT Pro" panose="02040504050005020304" pitchFamily="18" charset="0"/>
              </a:rPr>
              <a:t>Age Range</a:t>
            </a:r>
          </a:p>
          <a:p>
            <a:endParaRPr lang="en-IN" sz="1100"/>
          </a:p>
        </xdr:txBody>
      </xdr:sp>
      <xdr:sp macro="" textlink="">
        <xdr:nvSpPr>
          <xdr:cNvPr id="54" name="TextBox 53">
            <a:extLst>
              <a:ext uri="{FF2B5EF4-FFF2-40B4-BE49-F238E27FC236}">
                <a16:creationId xmlns:a16="http://schemas.microsoft.com/office/drawing/2014/main" id="{35002BE6-4FC0-4342-89CD-4B1ADE36AE21}"/>
              </a:ext>
            </a:extLst>
          </xdr:cNvPr>
          <xdr:cNvSpPr txBox="1"/>
        </xdr:nvSpPr>
        <xdr:spPr>
          <a:xfrm>
            <a:off x="2160949" y="4002088"/>
            <a:ext cx="1982426" cy="442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a:solidFill>
                  <a:schemeClr val="bg1">
                    <a:lumMod val="50000"/>
                  </a:schemeClr>
                </a:solidFill>
                <a:latin typeface="Amasis MT Pro" panose="02040504050005020304" pitchFamily="18" charset="0"/>
              </a:rPr>
              <a:t>No.</a:t>
            </a:r>
            <a:r>
              <a:rPr lang="en-IN" sz="1000" b="0" baseline="0">
                <a:solidFill>
                  <a:schemeClr val="bg1">
                    <a:lumMod val="50000"/>
                  </a:schemeClr>
                </a:solidFill>
                <a:latin typeface="Amasis MT Pro" panose="02040504050005020304" pitchFamily="18" charset="0"/>
              </a:rPr>
              <a:t> of employees </a:t>
            </a:r>
            <a:r>
              <a:rPr lang="en-IN" sz="1000" b="0">
                <a:solidFill>
                  <a:schemeClr val="bg1">
                    <a:lumMod val="50000"/>
                  </a:schemeClr>
                </a:solidFill>
                <a:latin typeface="Amasis MT Pro" panose="02040504050005020304" pitchFamily="18" charset="0"/>
              </a:rPr>
              <a:t> according to age range and gender</a:t>
            </a:r>
          </a:p>
          <a:p>
            <a:endParaRPr lang="en-IN" sz="900"/>
          </a:p>
        </xdr:txBody>
      </xdr:sp>
    </xdr:grpSp>
    <xdr:clientData/>
  </xdr:twoCellAnchor>
  <xdr:twoCellAnchor>
    <xdr:from>
      <xdr:col>6</xdr:col>
      <xdr:colOff>40049</xdr:colOff>
      <xdr:row>23</xdr:row>
      <xdr:rowOff>174624</xdr:rowOff>
    </xdr:from>
    <xdr:to>
      <xdr:col>7</xdr:col>
      <xdr:colOff>15875</xdr:colOff>
      <xdr:row>25</xdr:row>
      <xdr:rowOff>63499</xdr:rowOff>
    </xdr:to>
    <xdr:sp macro="" textlink="">
      <xdr:nvSpPr>
        <xdr:cNvPr id="1031" name="TextBox 1030">
          <a:extLst>
            <a:ext uri="{FF2B5EF4-FFF2-40B4-BE49-F238E27FC236}">
              <a16:creationId xmlns:a16="http://schemas.microsoft.com/office/drawing/2014/main" id="{D2FDADDE-E974-4603-AAAA-E6095478460F}"/>
            </a:ext>
          </a:extLst>
        </xdr:cNvPr>
        <xdr:cNvSpPr txBox="1"/>
      </xdr:nvSpPr>
      <xdr:spPr>
        <a:xfrm>
          <a:off x="3707174" y="4373562"/>
          <a:ext cx="587014"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latin typeface="Amasis MT Pro" panose="02040504050005020304" pitchFamily="18" charset="0"/>
            </a:rPr>
            <a:t>Males</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4</xdr:col>
      <xdr:colOff>531813</xdr:colOff>
      <xdr:row>23</xdr:row>
      <xdr:rowOff>179386</xdr:rowOff>
    </xdr:from>
    <xdr:to>
      <xdr:col>6</xdr:col>
      <xdr:colOff>9526</xdr:colOff>
      <xdr:row>25</xdr:row>
      <xdr:rowOff>26987</xdr:rowOff>
    </xdr:to>
    <xdr:sp macro="" textlink="">
      <xdr:nvSpPr>
        <xdr:cNvPr id="1032" name="TextBox 1031">
          <a:extLst>
            <a:ext uri="{FF2B5EF4-FFF2-40B4-BE49-F238E27FC236}">
              <a16:creationId xmlns:a16="http://schemas.microsoft.com/office/drawing/2014/main" id="{18F85F4A-4CE5-4BDB-BAB4-6548F052D541}"/>
            </a:ext>
          </a:extLst>
        </xdr:cNvPr>
        <xdr:cNvSpPr txBox="1"/>
      </xdr:nvSpPr>
      <xdr:spPr>
        <a:xfrm>
          <a:off x="2976563" y="4378324"/>
          <a:ext cx="700088" cy="21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latin typeface="Amasis MT Pro" panose="02040504050005020304" pitchFamily="18" charset="0"/>
            </a:rPr>
            <a:t>Females</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4</xdr:col>
      <xdr:colOff>441326</xdr:colOff>
      <xdr:row>24</xdr:row>
      <xdr:rowOff>76200</xdr:rowOff>
    </xdr:from>
    <xdr:to>
      <xdr:col>4</xdr:col>
      <xdr:colOff>563562</xdr:colOff>
      <xdr:row>25</xdr:row>
      <xdr:rowOff>1</xdr:rowOff>
    </xdr:to>
    <xdr:sp macro="" textlink="">
      <xdr:nvSpPr>
        <xdr:cNvPr id="1033" name="Oval 1032">
          <a:extLst>
            <a:ext uri="{FF2B5EF4-FFF2-40B4-BE49-F238E27FC236}">
              <a16:creationId xmlns:a16="http://schemas.microsoft.com/office/drawing/2014/main" id="{E16A5568-9AE1-4AB6-B141-8D7AE3A32D88}"/>
            </a:ext>
          </a:extLst>
        </xdr:cNvPr>
        <xdr:cNvSpPr/>
      </xdr:nvSpPr>
      <xdr:spPr>
        <a:xfrm>
          <a:off x="2886076" y="4457700"/>
          <a:ext cx="122236" cy="106364"/>
        </a:xfrm>
        <a:prstGeom prst="ellipse">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585788</xdr:colOff>
      <xdr:row>24</xdr:row>
      <xdr:rowOff>77787</xdr:rowOff>
    </xdr:from>
    <xdr:to>
      <xdr:col>6</xdr:col>
      <xdr:colOff>96837</xdr:colOff>
      <xdr:row>25</xdr:row>
      <xdr:rowOff>1588</xdr:rowOff>
    </xdr:to>
    <xdr:sp macro="" textlink="">
      <xdr:nvSpPr>
        <xdr:cNvPr id="1034" name="Oval 1033">
          <a:extLst>
            <a:ext uri="{FF2B5EF4-FFF2-40B4-BE49-F238E27FC236}">
              <a16:creationId xmlns:a16="http://schemas.microsoft.com/office/drawing/2014/main" id="{F3EE41C0-7FE7-4288-915F-BDBA3ABFFC77}"/>
            </a:ext>
          </a:extLst>
        </xdr:cNvPr>
        <xdr:cNvSpPr/>
      </xdr:nvSpPr>
      <xdr:spPr>
        <a:xfrm>
          <a:off x="3641726" y="4459287"/>
          <a:ext cx="122236" cy="106364"/>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25</xdr:row>
      <xdr:rowOff>174624</xdr:rowOff>
    </xdr:from>
    <xdr:to>
      <xdr:col>2</xdr:col>
      <xdr:colOff>452687</xdr:colOff>
      <xdr:row>29</xdr:row>
      <xdr:rowOff>23813</xdr:rowOff>
    </xdr:to>
    <xdr:graphicFrame macro="">
      <xdr:nvGraphicFramePr>
        <xdr:cNvPr id="1056" name="Chart 1055">
          <a:extLst>
            <a:ext uri="{FF2B5EF4-FFF2-40B4-BE49-F238E27FC236}">
              <a16:creationId xmlns:a16="http://schemas.microsoft.com/office/drawing/2014/main" id="{924FA1A5-41CB-43E7-975D-ABE7A008E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155575</xdr:colOff>
      <xdr:row>27</xdr:row>
      <xdr:rowOff>134935</xdr:rowOff>
    </xdr:from>
    <xdr:to>
      <xdr:col>2</xdr:col>
      <xdr:colOff>425435</xdr:colOff>
      <xdr:row>31</xdr:row>
      <xdr:rowOff>42820</xdr:rowOff>
    </xdr:to>
    <xdr:graphicFrame macro="">
      <xdr:nvGraphicFramePr>
        <xdr:cNvPr id="1057" name="Chart 1056">
          <a:extLst>
            <a:ext uri="{FF2B5EF4-FFF2-40B4-BE49-F238E27FC236}">
              <a16:creationId xmlns:a16="http://schemas.microsoft.com/office/drawing/2014/main" id="{499A9D4E-9C85-4362-BB18-54E461760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158751</xdr:colOff>
      <xdr:row>29</xdr:row>
      <xdr:rowOff>163511</xdr:rowOff>
    </xdr:from>
    <xdr:to>
      <xdr:col>2</xdr:col>
      <xdr:colOff>428625</xdr:colOff>
      <xdr:row>33</xdr:row>
      <xdr:rowOff>31750</xdr:rowOff>
    </xdr:to>
    <xdr:graphicFrame macro="">
      <xdr:nvGraphicFramePr>
        <xdr:cNvPr id="1058" name="Chart 1057">
          <a:extLst>
            <a:ext uri="{FF2B5EF4-FFF2-40B4-BE49-F238E27FC236}">
              <a16:creationId xmlns:a16="http://schemas.microsoft.com/office/drawing/2014/main" id="{D26AE8B7-768B-40E2-8D1D-5FF352844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200603</xdr:colOff>
      <xdr:row>25</xdr:row>
      <xdr:rowOff>114297</xdr:rowOff>
    </xdr:from>
    <xdr:to>
      <xdr:col>2</xdr:col>
      <xdr:colOff>288346</xdr:colOff>
      <xdr:row>27</xdr:row>
      <xdr:rowOff>14717</xdr:rowOff>
    </xdr:to>
    <xdr:sp macro="" textlink="">
      <xdr:nvSpPr>
        <xdr:cNvPr id="1050" name="TextBox 1049">
          <a:extLst>
            <a:ext uri="{FF2B5EF4-FFF2-40B4-BE49-F238E27FC236}">
              <a16:creationId xmlns:a16="http://schemas.microsoft.com/office/drawing/2014/main" id="{A8751B2F-982E-4400-9805-76E22A45B16B}"/>
            </a:ext>
          </a:extLst>
        </xdr:cNvPr>
        <xdr:cNvSpPr txBox="1"/>
      </xdr:nvSpPr>
      <xdr:spPr>
        <a:xfrm>
          <a:off x="200603" y="4678360"/>
          <a:ext cx="1310118"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Branch Office</a:t>
          </a:r>
        </a:p>
        <a:p>
          <a:endParaRPr lang="en-IN" sz="1100"/>
        </a:p>
      </xdr:txBody>
    </xdr:sp>
    <xdr:clientData/>
  </xdr:twoCellAnchor>
  <xdr:twoCellAnchor>
    <xdr:from>
      <xdr:col>0</xdr:col>
      <xdr:colOff>208540</xdr:colOff>
      <xdr:row>27</xdr:row>
      <xdr:rowOff>143667</xdr:rowOff>
    </xdr:from>
    <xdr:to>
      <xdr:col>2</xdr:col>
      <xdr:colOff>296283</xdr:colOff>
      <xdr:row>29</xdr:row>
      <xdr:rowOff>44087</xdr:rowOff>
    </xdr:to>
    <xdr:sp macro="" textlink="">
      <xdr:nvSpPr>
        <xdr:cNvPr id="1051" name="TextBox 1050">
          <a:extLst>
            <a:ext uri="{FF2B5EF4-FFF2-40B4-BE49-F238E27FC236}">
              <a16:creationId xmlns:a16="http://schemas.microsoft.com/office/drawing/2014/main" id="{F1F2F429-833E-4A12-A743-1ABBCA18580B}"/>
            </a:ext>
          </a:extLst>
        </xdr:cNvPr>
        <xdr:cNvSpPr txBox="1"/>
      </xdr:nvSpPr>
      <xdr:spPr>
        <a:xfrm>
          <a:off x="208540" y="5072855"/>
          <a:ext cx="1310118"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Head</a:t>
          </a:r>
          <a:r>
            <a:rPr lang="en-IN" sz="1100" baseline="0">
              <a:solidFill>
                <a:schemeClr val="bg1"/>
              </a:solidFill>
              <a:latin typeface="Amasis MT Pro" panose="02040504050005020304" pitchFamily="18" charset="0"/>
            </a:rPr>
            <a:t> Office</a:t>
          </a:r>
          <a:endParaRPr lang="en-IN" sz="1100">
            <a:solidFill>
              <a:schemeClr val="bg1"/>
            </a:solidFill>
            <a:latin typeface="Amasis MT Pro" panose="02040504050005020304" pitchFamily="18" charset="0"/>
          </a:endParaRPr>
        </a:p>
        <a:p>
          <a:endParaRPr lang="en-IN" sz="1100"/>
        </a:p>
      </xdr:txBody>
    </xdr:sp>
    <xdr:clientData/>
  </xdr:twoCellAnchor>
  <xdr:twoCellAnchor>
    <xdr:from>
      <xdr:col>0</xdr:col>
      <xdr:colOff>208541</xdr:colOff>
      <xdr:row>29</xdr:row>
      <xdr:rowOff>149224</xdr:rowOff>
    </xdr:from>
    <xdr:to>
      <xdr:col>2</xdr:col>
      <xdr:colOff>296284</xdr:colOff>
      <xdr:row>31</xdr:row>
      <xdr:rowOff>49644</xdr:rowOff>
    </xdr:to>
    <xdr:sp macro="" textlink="">
      <xdr:nvSpPr>
        <xdr:cNvPr id="1052" name="TextBox 1051">
          <a:extLst>
            <a:ext uri="{FF2B5EF4-FFF2-40B4-BE49-F238E27FC236}">
              <a16:creationId xmlns:a16="http://schemas.microsoft.com/office/drawing/2014/main" id="{29F57064-2BEB-4D41-A847-0467C79FE227}"/>
            </a:ext>
          </a:extLst>
        </xdr:cNvPr>
        <xdr:cNvSpPr txBox="1"/>
      </xdr:nvSpPr>
      <xdr:spPr>
        <a:xfrm>
          <a:off x="208541" y="5443537"/>
          <a:ext cx="1310118"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Remote</a:t>
          </a:r>
        </a:p>
        <a:p>
          <a:endParaRPr lang="en-IN" sz="1100"/>
        </a:p>
      </xdr:txBody>
    </xdr:sp>
    <xdr:clientData/>
  </xdr:twoCellAnchor>
  <xdr:twoCellAnchor>
    <xdr:from>
      <xdr:col>2</xdr:col>
      <xdr:colOff>160582</xdr:colOff>
      <xdr:row>26</xdr:row>
      <xdr:rowOff>154352</xdr:rowOff>
    </xdr:from>
    <xdr:to>
      <xdr:col>3</xdr:col>
      <xdr:colOff>53640</xdr:colOff>
      <xdr:row>28</xdr:row>
      <xdr:rowOff>22593</xdr:rowOff>
    </xdr:to>
    <xdr:sp macro="" textlink="'Pivot Charts'!P12">
      <xdr:nvSpPr>
        <xdr:cNvPr id="1059" name="TextBox 1058">
          <a:extLst>
            <a:ext uri="{FF2B5EF4-FFF2-40B4-BE49-F238E27FC236}">
              <a16:creationId xmlns:a16="http://schemas.microsoft.com/office/drawing/2014/main" id="{4D6B8A09-8A6D-4219-A2C8-09304597B6B3}"/>
            </a:ext>
          </a:extLst>
        </xdr:cNvPr>
        <xdr:cNvSpPr txBox="1"/>
      </xdr:nvSpPr>
      <xdr:spPr>
        <a:xfrm>
          <a:off x="1381736" y="4980352"/>
          <a:ext cx="503635" cy="239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944231F-1099-4A8D-8296-D9C523A27DE7}" type="TxLink">
            <a:rPr lang="en-US" sz="1100" b="1" i="0" u="none" strike="noStrike">
              <a:solidFill>
                <a:schemeClr val="bg1"/>
              </a:solidFill>
              <a:latin typeface="Aptos Narrow"/>
            </a:rPr>
            <a:pPr algn="r"/>
            <a:t>32%</a:t>
          </a:fld>
          <a:endParaRPr lang="en-IN" sz="1100" b="1">
            <a:solidFill>
              <a:schemeClr val="bg1"/>
            </a:solidFill>
          </a:endParaRPr>
        </a:p>
      </xdr:txBody>
    </xdr:sp>
    <xdr:clientData/>
  </xdr:twoCellAnchor>
  <xdr:twoCellAnchor>
    <xdr:from>
      <xdr:col>2</xdr:col>
      <xdr:colOff>209433</xdr:colOff>
      <xdr:row>28</xdr:row>
      <xdr:rowOff>130082</xdr:rowOff>
    </xdr:from>
    <xdr:to>
      <xdr:col>3</xdr:col>
      <xdr:colOff>153862</xdr:colOff>
      <xdr:row>30</xdr:row>
      <xdr:rowOff>30502</xdr:rowOff>
    </xdr:to>
    <xdr:sp macro="" textlink="'Pivot Charts'!P13">
      <xdr:nvSpPr>
        <xdr:cNvPr id="1060" name="TextBox 1059">
          <a:extLst>
            <a:ext uri="{FF2B5EF4-FFF2-40B4-BE49-F238E27FC236}">
              <a16:creationId xmlns:a16="http://schemas.microsoft.com/office/drawing/2014/main" id="{2D50991C-DACE-4E24-A990-30F462C5ACCB}"/>
            </a:ext>
          </a:extLst>
        </xdr:cNvPr>
        <xdr:cNvSpPr txBox="1"/>
      </xdr:nvSpPr>
      <xdr:spPr>
        <a:xfrm>
          <a:off x="1430587" y="5327313"/>
          <a:ext cx="555006" cy="271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A4C9C4-C5FF-46D7-BCD4-144F2833FA55}" type="TxLink">
            <a:rPr lang="en-US" sz="1100" b="1" i="0" u="none" strike="noStrike">
              <a:solidFill>
                <a:schemeClr val="bg1"/>
              </a:solidFill>
              <a:latin typeface="Aptos Narrow"/>
            </a:rPr>
            <a:pPr/>
            <a:t>31%</a:t>
          </a:fld>
          <a:endParaRPr lang="en-IN" sz="1100" b="1">
            <a:solidFill>
              <a:schemeClr val="bg1"/>
            </a:solidFill>
          </a:endParaRPr>
        </a:p>
      </xdr:txBody>
    </xdr:sp>
    <xdr:clientData/>
  </xdr:twoCellAnchor>
  <xdr:twoCellAnchor>
    <xdr:from>
      <xdr:col>2</xdr:col>
      <xdr:colOff>219898</xdr:colOff>
      <xdr:row>30</xdr:row>
      <xdr:rowOff>142875</xdr:rowOff>
    </xdr:from>
    <xdr:to>
      <xdr:col>3</xdr:col>
      <xdr:colOff>128831</xdr:colOff>
      <xdr:row>32</xdr:row>
      <xdr:rowOff>15876</xdr:rowOff>
    </xdr:to>
    <xdr:sp macro="" textlink="'Pivot Charts'!P14">
      <xdr:nvSpPr>
        <xdr:cNvPr id="1061" name="TextBox 1060">
          <a:extLst>
            <a:ext uri="{FF2B5EF4-FFF2-40B4-BE49-F238E27FC236}">
              <a16:creationId xmlns:a16="http://schemas.microsoft.com/office/drawing/2014/main" id="{9C98F44A-80BC-4D17-9BFF-A692CCE8C191}"/>
            </a:ext>
          </a:extLst>
        </xdr:cNvPr>
        <xdr:cNvSpPr txBox="1"/>
      </xdr:nvSpPr>
      <xdr:spPr>
        <a:xfrm>
          <a:off x="1441052" y="5711337"/>
          <a:ext cx="519510" cy="24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71A0C0-6D98-4838-8096-B8F2B4BEA041}" type="TxLink">
            <a:rPr lang="en-US" sz="1100" b="1" i="0" u="none" strike="noStrike">
              <a:solidFill>
                <a:schemeClr val="bg1"/>
              </a:solidFill>
              <a:latin typeface="Aptos Narrow"/>
            </a:rPr>
            <a:pPr/>
            <a:t>37%</a:t>
          </a:fld>
          <a:endParaRPr lang="en-IN" sz="1100" b="1">
            <a:solidFill>
              <a:schemeClr val="bg1"/>
            </a:solidFill>
          </a:endParaRPr>
        </a:p>
      </xdr:txBody>
    </xdr:sp>
    <xdr:clientData/>
  </xdr:twoCellAnchor>
  <xdr:twoCellAnchor>
    <xdr:from>
      <xdr:col>0</xdr:col>
      <xdr:colOff>224417</xdr:colOff>
      <xdr:row>23</xdr:row>
      <xdr:rowOff>21645</xdr:rowOff>
    </xdr:from>
    <xdr:to>
      <xdr:col>3</xdr:col>
      <xdr:colOff>119062</xdr:colOff>
      <xdr:row>26</xdr:row>
      <xdr:rowOff>63500</xdr:rowOff>
    </xdr:to>
    <xdr:grpSp>
      <xdr:nvGrpSpPr>
        <xdr:cNvPr id="1062" name="Group 1061">
          <a:extLst>
            <a:ext uri="{FF2B5EF4-FFF2-40B4-BE49-F238E27FC236}">
              <a16:creationId xmlns:a16="http://schemas.microsoft.com/office/drawing/2014/main" id="{4EAE2FBE-7592-44ED-8404-AF2984FDD6B9}"/>
            </a:ext>
          </a:extLst>
        </xdr:cNvPr>
        <xdr:cNvGrpSpPr/>
      </xdr:nvGrpSpPr>
      <xdr:grpSpPr>
        <a:xfrm>
          <a:off x="224417" y="4264782"/>
          <a:ext cx="1699382" cy="595307"/>
          <a:chOff x="2160950" y="3746499"/>
          <a:chExt cx="1886245" cy="669899"/>
        </a:xfrm>
      </xdr:grpSpPr>
      <xdr:sp macro="" textlink="">
        <xdr:nvSpPr>
          <xdr:cNvPr id="1063" name="TextBox 1062">
            <a:extLst>
              <a:ext uri="{FF2B5EF4-FFF2-40B4-BE49-F238E27FC236}">
                <a16:creationId xmlns:a16="http://schemas.microsoft.com/office/drawing/2014/main" id="{66681790-24E0-FFD7-21B4-61835C0CF129}"/>
              </a:ext>
            </a:extLst>
          </xdr:cNvPr>
          <xdr:cNvSpPr txBox="1"/>
        </xdr:nvSpPr>
        <xdr:spPr>
          <a:xfrm>
            <a:off x="2183173" y="3746499"/>
            <a:ext cx="1706634" cy="34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9900"/>
                </a:solidFill>
                <a:latin typeface="Amasis MT Pro" panose="02040504050005020304" pitchFamily="18" charset="0"/>
              </a:rPr>
              <a:t>Work</a:t>
            </a:r>
            <a:r>
              <a:rPr lang="en-IN" sz="1400" b="1" baseline="0">
                <a:solidFill>
                  <a:srgbClr val="FF9900"/>
                </a:solidFill>
                <a:latin typeface="Amasis MT Pro" panose="02040504050005020304" pitchFamily="18" charset="0"/>
              </a:rPr>
              <a:t> Location</a:t>
            </a:r>
            <a:endParaRPr lang="en-IN" sz="1100"/>
          </a:p>
        </xdr:txBody>
      </xdr:sp>
      <xdr:sp macro="" textlink="">
        <xdr:nvSpPr>
          <xdr:cNvPr id="1064" name="TextBox 1063">
            <a:extLst>
              <a:ext uri="{FF2B5EF4-FFF2-40B4-BE49-F238E27FC236}">
                <a16:creationId xmlns:a16="http://schemas.microsoft.com/office/drawing/2014/main" id="{6B6E6338-BE23-4CEB-8AB4-D0B4F3012097}"/>
              </a:ext>
            </a:extLst>
          </xdr:cNvPr>
          <xdr:cNvSpPr txBox="1"/>
        </xdr:nvSpPr>
        <xdr:spPr>
          <a:xfrm>
            <a:off x="2160950" y="4002089"/>
            <a:ext cx="1886245" cy="414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baseline="0">
                <a:solidFill>
                  <a:schemeClr val="bg1">
                    <a:lumMod val="50000"/>
                  </a:schemeClr>
                </a:solidFill>
                <a:latin typeface="Amasis MT Pro" panose="02040504050005020304" pitchFamily="18" charset="0"/>
              </a:rPr>
              <a:t>Employees </a:t>
            </a:r>
            <a:r>
              <a:rPr lang="en-IN" sz="1000" b="0">
                <a:solidFill>
                  <a:schemeClr val="bg1">
                    <a:lumMod val="50000"/>
                  </a:schemeClr>
                </a:solidFill>
                <a:latin typeface="Amasis MT Pro" panose="02040504050005020304" pitchFamily="18" charset="0"/>
              </a:rPr>
              <a:t> to</a:t>
            </a:r>
            <a:r>
              <a:rPr lang="en-IN" sz="1000" b="0" baseline="0">
                <a:solidFill>
                  <a:schemeClr val="bg1">
                    <a:lumMod val="50000"/>
                  </a:schemeClr>
                </a:solidFill>
                <a:latin typeface="Amasis MT Pro" panose="02040504050005020304" pitchFamily="18" charset="0"/>
              </a:rPr>
              <a:t> workplace</a:t>
            </a:r>
            <a:endParaRPr lang="en-IN" sz="1000" b="0">
              <a:solidFill>
                <a:schemeClr val="bg1">
                  <a:lumMod val="50000"/>
                </a:schemeClr>
              </a:solidFill>
              <a:latin typeface="Amasis MT Pro" panose="02040504050005020304" pitchFamily="18" charset="0"/>
            </a:endParaRPr>
          </a:p>
          <a:p>
            <a:endParaRPr lang="en-IN" sz="900"/>
          </a:p>
        </xdr:txBody>
      </xdr:sp>
    </xdr:grpSp>
    <xdr:clientData/>
  </xdr:twoCellAnchor>
  <xdr:twoCellAnchor>
    <xdr:from>
      <xdr:col>0</xdr:col>
      <xdr:colOff>177271</xdr:colOff>
      <xdr:row>15</xdr:row>
      <xdr:rowOff>36562</xdr:rowOff>
    </xdr:from>
    <xdr:to>
      <xdr:col>2</xdr:col>
      <xdr:colOff>265078</xdr:colOff>
      <xdr:row>16</xdr:row>
      <xdr:rowOff>146571</xdr:rowOff>
    </xdr:to>
    <xdr:sp macro="" textlink="">
      <xdr:nvSpPr>
        <xdr:cNvPr id="1065" name="TextBox 1064">
          <a:extLst>
            <a:ext uri="{FF2B5EF4-FFF2-40B4-BE49-F238E27FC236}">
              <a16:creationId xmlns:a16="http://schemas.microsoft.com/office/drawing/2014/main" id="{6B214839-FF1C-4F16-85FE-A6F13CFAFA1D}"/>
            </a:ext>
          </a:extLst>
        </xdr:cNvPr>
        <xdr:cNvSpPr txBox="1"/>
      </xdr:nvSpPr>
      <xdr:spPr>
        <a:xfrm>
          <a:off x="177271" y="2788229"/>
          <a:ext cx="1301363"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Communication</a:t>
          </a:r>
          <a:endParaRPr lang="en-IN" sz="1100"/>
        </a:p>
      </xdr:txBody>
    </xdr:sp>
    <xdr:clientData/>
  </xdr:twoCellAnchor>
  <xdr:twoCellAnchor>
    <xdr:from>
      <xdr:col>0</xdr:col>
      <xdr:colOff>177271</xdr:colOff>
      <xdr:row>16</xdr:row>
      <xdr:rowOff>86738</xdr:rowOff>
    </xdr:from>
    <xdr:to>
      <xdr:col>2</xdr:col>
      <xdr:colOff>265078</xdr:colOff>
      <xdr:row>18</xdr:row>
      <xdr:rowOff>13302</xdr:rowOff>
    </xdr:to>
    <xdr:sp macro="" textlink="">
      <xdr:nvSpPr>
        <xdr:cNvPr id="1066" name="TextBox 1065">
          <a:extLst>
            <a:ext uri="{FF2B5EF4-FFF2-40B4-BE49-F238E27FC236}">
              <a16:creationId xmlns:a16="http://schemas.microsoft.com/office/drawing/2014/main" id="{13200209-AE30-4721-A34E-ED0D71275C6F}"/>
            </a:ext>
          </a:extLst>
        </xdr:cNvPr>
        <xdr:cNvSpPr txBox="1"/>
      </xdr:nvSpPr>
      <xdr:spPr>
        <a:xfrm>
          <a:off x="177271" y="3021849"/>
          <a:ext cx="1301363"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Design</a:t>
          </a:r>
        </a:p>
        <a:p>
          <a:endParaRPr lang="en-IN" sz="1100">
            <a:solidFill>
              <a:schemeClr val="bg1"/>
            </a:solidFill>
            <a:latin typeface="Amasis MT Pro" panose="02040504050005020304" pitchFamily="18" charset="0"/>
          </a:endParaRPr>
        </a:p>
        <a:p>
          <a:endParaRPr lang="en-IN" sz="1100"/>
        </a:p>
      </xdr:txBody>
    </xdr:sp>
    <xdr:clientData/>
  </xdr:twoCellAnchor>
  <xdr:twoCellAnchor>
    <xdr:from>
      <xdr:col>0</xdr:col>
      <xdr:colOff>177271</xdr:colOff>
      <xdr:row>17</xdr:row>
      <xdr:rowOff>136913</xdr:rowOff>
    </xdr:from>
    <xdr:to>
      <xdr:col>2</xdr:col>
      <xdr:colOff>265078</xdr:colOff>
      <xdr:row>19</xdr:row>
      <xdr:rowOff>63478</xdr:rowOff>
    </xdr:to>
    <xdr:sp macro="" textlink="">
      <xdr:nvSpPr>
        <xdr:cNvPr id="1067" name="TextBox 1066">
          <a:extLst>
            <a:ext uri="{FF2B5EF4-FFF2-40B4-BE49-F238E27FC236}">
              <a16:creationId xmlns:a16="http://schemas.microsoft.com/office/drawing/2014/main" id="{BE7E5623-EA79-4E6B-B5DF-899DCC0240E7}"/>
            </a:ext>
          </a:extLst>
        </xdr:cNvPr>
        <xdr:cNvSpPr txBox="1"/>
      </xdr:nvSpPr>
      <xdr:spPr>
        <a:xfrm>
          <a:off x="177271" y="3255469"/>
          <a:ext cx="1301363"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Excel</a:t>
          </a:r>
          <a:endParaRPr lang="en-IN" sz="1100"/>
        </a:p>
      </xdr:txBody>
    </xdr:sp>
    <xdr:clientData/>
  </xdr:twoCellAnchor>
  <xdr:twoCellAnchor>
    <xdr:from>
      <xdr:col>0</xdr:col>
      <xdr:colOff>177271</xdr:colOff>
      <xdr:row>19</xdr:row>
      <xdr:rowOff>3645</xdr:rowOff>
    </xdr:from>
    <xdr:to>
      <xdr:col>2</xdr:col>
      <xdr:colOff>265078</xdr:colOff>
      <xdr:row>20</xdr:row>
      <xdr:rowOff>113653</xdr:rowOff>
    </xdr:to>
    <xdr:sp macro="" textlink="">
      <xdr:nvSpPr>
        <xdr:cNvPr id="1068" name="TextBox 1067">
          <a:extLst>
            <a:ext uri="{FF2B5EF4-FFF2-40B4-BE49-F238E27FC236}">
              <a16:creationId xmlns:a16="http://schemas.microsoft.com/office/drawing/2014/main" id="{F2C62ECC-6A2E-4128-AB1C-E158174B7734}"/>
            </a:ext>
          </a:extLst>
        </xdr:cNvPr>
        <xdr:cNvSpPr txBox="1"/>
      </xdr:nvSpPr>
      <xdr:spPr>
        <a:xfrm>
          <a:off x="177271" y="3489089"/>
          <a:ext cx="1301363"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Management</a:t>
          </a:r>
          <a:endParaRPr lang="en-IN" sz="1100"/>
        </a:p>
      </xdr:txBody>
    </xdr:sp>
    <xdr:clientData/>
  </xdr:twoCellAnchor>
  <xdr:twoCellAnchor>
    <xdr:from>
      <xdr:col>0</xdr:col>
      <xdr:colOff>177271</xdr:colOff>
      <xdr:row>20</xdr:row>
      <xdr:rowOff>53821</xdr:rowOff>
    </xdr:from>
    <xdr:to>
      <xdr:col>2</xdr:col>
      <xdr:colOff>265078</xdr:colOff>
      <xdr:row>21</xdr:row>
      <xdr:rowOff>163830</xdr:rowOff>
    </xdr:to>
    <xdr:sp macro="" textlink="">
      <xdr:nvSpPr>
        <xdr:cNvPr id="1069" name="TextBox 1068">
          <a:extLst>
            <a:ext uri="{FF2B5EF4-FFF2-40B4-BE49-F238E27FC236}">
              <a16:creationId xmlns:a16="http://schemas.microsoft.com/office/drawing/2014/main" id="{25B09ECB-EF53-407B-AD40-1F9043B676F6}"/>
            </a:ext>
          </a:extLst>
        </xdr:cNvPr>
        <xdr:cNvSpPr txBox="1"/>
      </xdr:nvSpPr>
      <xdr:spPr>
        <a:xfrm>
          <a:off x="177271" y="3722710"/>
          <a:ext cx="1301363"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masis MT Pro" panose="02040504050005020304" pitchFamily="18" charset="0"/>
            </a:rPr>
            <a:t>Python</a:t>
          </a:r>
        </a:p>
        <a:p>
          <a:endParaRPr lang="en-IN" sz="1100"/>
        </a:p>
      </xdr:txBody>
    </xdr:sp>
    <xdr:clientData/>
  </xdr:twoCellAnchor>
  <xdr:twoCellAnchor>
    <xdr:from>
      <xdr:col>2</xdr:col>
      <xdr:colOff>246944</xdr:colOff>
      <xdr:row>15</xdr:row>
      <xdr:rowOff>47850</xdr:rowOff>
    </xdr:from>
    <xdr:to>
      <xdr:col>3</xdr:col>
      <xdr:colOff>121146</xdr:colOff>
      <xdr:row>16</xdr:row>
      <xdr:rowOff>157859</xdr:rowOff>
    </xdr:to>
    <xdr:sp macro="" textlink="'Pivot Charts'!T11">
      <xdr:nvSpPr>
        <xdr:cNvPr id="1071" name="TextBox 1070">
          <a:extLst>
            <a:ext uri="{FF2B5EF4-FFF2-40B4-BE49-F238E27FC236}">
              <a16:creationId xmlns:a16="http://schemas.microsoft.com/office/drawing/2014/main" id="{F0F8BA11-E01B-47E8-84E1-50163EC5D862}"/>
            </a:ext>
          </a:extLst>
        </xdr:cNvPr>
        <xdr:cNvSpPr txBox="1"/>
      </xdr:nvSpPr>
      <xdr:spPr>
        <a:xfrm>
          <a:off x="1460500" y="2799517"/>
          <a:ext cx="480979"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6FA8382-2894-4D6C-867B-7D66F4ADD3F1}" type="TxLink">
            <a:rPr lang="en-US" sz="1200" b="1" i="0" u="none" strike="noStrike">
              <a:solidFill>
                <a:srgbClr val="FF9900"/>
              </a:solidFill>
              <a:latin typeface="Aptos Narrow"/>
            </a:rPr>
            <a:pPr algn="r"/>
            <a:t>90</a:t>
          </a:fld>
          <a:endParaRPr lang="en-IN" sz="1200" b="1">
            <a:solidFill>
              <a:srgbClr val="FF9900"/>
            </a:solidFill>
          </a:endParaRPr>
        </a:p>
      </xdr:txBody>
    </xdr:sp>
    <xdr:clientData/>
  </xdr:twoCellAnchor>
  <xdr:twoCellAnchor>
    <xdr:from>
      <xdr:col>2</xdr:col>
      <xdr:colOff>246944</xdr:colOff>
      <xdr:row>16</xdr:row>
      <xdr:rowOff>98026</xdr:rowOff>
    </xdr:from>
    <xdr:to>
      <xdr:col>3</xdr:col>
      <xdr:colOff>121146</xdr:colOff>
      <xdr:row>18</xdr:row>
      <xdr:rowOff>24590</xdr:rowOff>
    </xdr:to>
    <xdr:sp macro="" textlink="'Pivot Charts'!T12">
      <xdr:nvSpPr>
        <xdr:cNvPr id="1072" name="TextBox 1071">
          <a:extLst>
            <a:ext uri="{FF2B5EF4-FFF2-40B4-BE49-F238E27FC236}">
              <a16:creationId xmlns:a16="http://schemas.microsoft.com/office/drawing/2014/main" id="{A4DC59CD-EBE1-49B3-93F7-4F7990C51848}"/>
            </a:ext>
          </a:extLst>
        </xdr:cNvPr>
        <xdr:cNvSpPr txBox="1"/>
      </xdr:nvSpPr>
      <xdr:spPr>
        <a:xfrm>
          <a:off x="1460500" y="3033137"/>
          <a:ext cx="480979"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BA2097F-C68B-4083-AA68-83A0B74DD97E}" type="TxLink">
            <a:rPr lang="en-US" sz="1200" b="1" i="0" u="none" strike="noStrike">
              <a:solidFill>
                <a:srgbClr val="FF9900"/>
              </a:solidFill>
              <a:latin typeface="Aptos Narrow"/>
            </a:rPr>
            <a:pPr algn="r"/>
            <a:t>85</a:t>
          </a:fld>
          <a:endParaRPr lang="en-IN" sz="1200" b="1">
            <a:solidFill>
              <a:srgbClr val="FF9900"/>
            </a:solidFill>
          </a:endParaRPr>
        </a:p>
      </xdr:txBody>
    </xdr:sp>
    <xdr:clientData/>
  </xdr:twoCellAnchor>
  <xdr:twoCellAnchor>
    <xdr:from>
      <xdr:col>2</xdr:col>
      <xdr:colOff>246944</xdr:colOff>
      <xdr:row>17</xdr:row>
      <xdr:rowOff>148201</xdr:rowOff>
    </xdr:from>
    <xdr:to>
      <xdr:col>3</xdr:col>
      <xdr:colOff>121146</xdr:colOff>
      <xdr:row>19</xdr:row>
      <xdr:rowOff>74766</xdr:rowOff>
    </xdr:to>
    <xdr:sp macro="" textlink="'Pivot Charts'!T13">
      <xdr:nvSpPr>
        <xdr:cNvPr id="1073" name="TextBox 1072">
          <a:extLst>
            <a:ext uri="{FF2B5EF4-FFF2-40B4-BE49-F238E27FC236}">
              <a16:creationId xmlns:a16="http://schemas.microsoft.com/office/drawing/2014/main" id="{28A375CA-0428-4FB5-BE3D-A973E78032A5}"/>
            </a:ext>
          </a:extLst>
        </xdr:cNvPr>
        <xdr:cNvSpPr txBox="1"/>
      </xdr:nvSpPr>
      <xdr:spPr>
        <a:xfrm>
          <a:off x="1460500" y="3266757"/>
          <a:ext cx="480979"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FC8EE60-26F8-4D15-9CC7-4FCCAC95C6A4}" type="TxLink">
            <a:rPr lang="en-US" sz="1200" b="1" i="0" u="none" strike="noStrike">
              <a:solidFill>
                <a:srgbClr val="FF9900"/>
              </a:solidFill>
              <a:latin typeface="Aptos Narrow"/>
            </a:rPr>
            <a:pPr algn="r"/>
            <a:t>94</a:t>
          </a:fld>
          <a:endParaRPr lang="en-IN" sz="1200" b="1">
            <a:solidFill>
              <a:srgbClr val="FF9900"/>
            </a:solidFill>
          </a:endParaRPr>
        </a:p>
      </xdr:txBody>
    </xdr:sp>
    <xdr:clientData/>
  </xdr:twoCellAnchor>
  <xdr:twoCellAnchor>
    <xdr:from>
      <xdr:col>2</xdr:col>
      <xdr:colOff>246944</xdr:colOff>
      <xdr:row>19</xdr:row>
      <xdr:rowOff>14933</xdr:rowOff>
    </xdr:from>
    <xdr:to>
      <xdr:col>3</xdr:col>
      <xdr:colOff>121146</xdr:colOff>
      <xdr:row>20</xdr:row>
      <xdr:rowOff>124941</xdr:rowOff>
    </xdr:to>
    <xdr:sp macro="" textlink="'Pivot Charts'!T14">
      <xdr:nvSpPr>
        <xdr:cNvPr id="1074" name="TextBox 1073">
          <a:extLst>
            <a:ext uri="{FF2B5EF4-FFF2-40B4-BE49-F238E27FC236}">
              <a16:creationId xmlns:a16="http://schemas.microsoft.com/office/drawing/2014/main" id="{A351FEC5-CBE8-4053-B6CC-7A82C9D0417D}"/>
            </a:ext>
          </a:extLst>
        </xdr:cNvPr>
        <xdr:cNvSpPr txBox="1"/>
      </xdr:nvSpPr>
      <xdr:spPr>
        <a:xfrm>
          <a:off x="1460500" y="3500377"/>
          <a:ext cx="480979"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621F1C4-72B7-490D-9916-AC567CC25FBB}" type="TxLink">
            <a:rPr lang="en-US" sz="1200" b="1" i="0" u="none" strike="noStrike">
              <a:solidFill>
                <a:srgbClr val="FF9900"/>
              </a:solidFill>
              <a:latin typeface="Aptos Narrow"/>
            </a:rPr>
            <a:pPr algn="r"/>
            <a:t>114</a:t>
          </a:fld>
          <a:endParaRPr lang="en-IN" sz="1200" b="1">
            <a:solidFill>
              <a:srgbClr val="FF9900"/>
            </a:solidFill>
          </a:endParaRPr>
        </a:p>
      </xdr:txBody>
    </xdr:sp>
    <xdr:clientData/>
  </xdr:twoCellAnchor>
  <xdr:twoCellAnchor>
    <xdr:from>
      <xdr:col>2</xdr:col>
      <xdr:colOff>246944</xdr:colOff>
      <xdr:row>20</xdr:row>
      <xdr:rowOff>65109</xdr:rowOff>
    </xdr:from>
    <xdr:to>
      <xdr:col>3</xdr:col>
      <xdr:colOff>121146</xdr:colOff>
      <xdr:row>21</xdr:row>
      <xdr:rowOff>175118</xdr:rowOff>
    </xdr:to>
    <xdr:sp macro="" textlink="'Pivot Charts'!T15">
      <xdr:nvSpPr>
        <xdr:cNvPr id="1075" name="TextBox 1074">
          <a:extLst>
            <a:ext uri="{FF2B5EF4-FFF2-40B4-BE49-F238E27FC236}">
              <a16:creationId xmlns:a16="http://schemas.microsoft.com/office/drawing/2014/main" id="{59A9DA6F-C7A2-41D1-8B6C-8BB74B19B37C}"/>
            </a:ext>
          </a:extLst>
        </xdr:cNvPr>
        <xdr:cNvSpPr txBox="1"/>
      </xdr:nvSpPr>
      <xdr:spPr>
        <a:xfrm>
          <a:off x="1460500" y="3733998"/>
          <a:ext cx="480979" cy="29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5CBCB73-8962-415B-96DD-03DEAB7E1ED8}" type="TxLink">
            <a:rPr lang="en-US" sz="1200" b="1" i="0" u="none" strike="noStrike">
              <a:solidFill>
                <a:srgbClr val="FF9900"/>
              </a:solidFill>
              <a:latin typeface="Aptos Narrow"/>
            </a:rPr>
            <a:pPr algn="r"/>
            <a:t>106</a:t>
          </a:fld>
          <a:endParaRPr lang="en-IN" sz="1200" b="1">
            <a:solidFill>
              <a:srgbClr val="FF9900"/>
            </a:solidFill>
          </a:endParaRPr>
        </a:p>
      </xdr:txBody>
    </xdr:sp>
    <xdr:clientData/>
  </xdr:twoCellAnchor>
  <xdr:twoCellAnchor>
    <xdr:from>
      <xdr:col>0</xdr:col>
      <xdr:colOff>198904</xdr:colOff>
      <xdr:row>12</xdr:row>
      <xdr:rowOff>40086</xdr:rowOff>
    </xdr:from>
    <xdr:to>
      <xdr:col>2</xdr:col>
      <xdr:colOff>416277</xdr:colOff>
      <xdr:row>15</xdr:row>
      <xdr:rowOff>77610</xdr:rowOff>
    </xdr:to>
    <xdr:sp macro="" textlink="">
      <xdr:nvSpPr>
        <xdr:cNvPr id="1102" name="TextBox 1101">
          <a:extLst>
            <a:ext uri="{FF2B5EF4-FFF2-40B4-BE49-F238E27FC236}">
              <a16:creationId xmlns:a16="http://schemas.microsoft.com/office/drawing/2014/main" id="{08BC3687-B571-FD04-D0CF-4FC147B62597}"/>
            </a:ext>
          </a:extLst>
        </xdr:cNvPr>
        <xdr:cNvSpPr txBox="1"/>
      </xdr:nvSpPr>
      <xdr:spPr>
        <a:xfrm>
          <a:off x="198904" y="2241419"/>
          <a:ext cx="1430929" cy="587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9900"/>
              </a:solidFill>
              <a:latin typeface="Amasis MT Pro" panose="02040504050005020304" pitchFamily="18" charset="0"/>
            </a:rPr>
            <a:t>Skills</a:t>
          </a:r>
        </a:p>
        <a:p>
          <a:r>
            <a:rPr lang="en-IN" sz="1400" b="1">
              <a:solidFill>
                <a:srgbClr val="FF9900"/>
              </a:solidFill>
              <a:latin typeface="Amasis MT Pro" panose="02040504050005020304" pitchFamily="18" charset="0"/>
            </a:rPr>
            <a:t>Breakdown</a:t>
          </a:r>
        </a:p>
        <a:p>
          <a:endParaRPr lang="en-IN" sz="1100"/>
        </a:p>
      </xdr:txBody>
    </xdr:sp>
    <xdr:clientData/>
  </xdr:twoCellAnchor>
  <xdr:twoCellAnchor editAs="oneCell">
    <xdr:from>
      <xdr:col>0</xdr:col>
      <xdr:colOff>578555</xdr:colOff>
      <xdr:row>7</xdr:row>
      <xdr:rowOff>56444</xdr:rowOff>
    </xdr:from>
    <xdr:to>
      <xdr:col>2</xdr:col>
      <xdr:colOff>317499</xdr:colOff>
      <xdr:row>12</xdr:row>
      <xdr:rowOff>91722</xdr:rowOff>
    </xdr:to>
    <xdr:pic>
      <xdr:nvPicPr>
        <xdr:cNvPr id="1106" name="Picture 1105">
          <a:extLst>
            <a:ext uri="{FF2B5EF4-FFF2-40B4-BE49-F238E27FC236}">
              <a16:creationId xmlns:a16="http://schemas.microsoft.com/office/drawing/2014/main" id="{70047A29-2713-06B3-18B9-07E63CF85856}"/>
            </a:ext>
          </a:extLst>
        </xdr:cNvPr>
        <xdr:cNvPicPr>
          <a:picLocks noChangeAspect="1"/>
        </xdr:cNvPicPr>
      </xdr:nvPicPr>
      <xdr:blipFill>
        <a:blip xmlns:r="http://schemas.openxmlformats.org/officeDocument/2006/relationships" r:embed="rId6"/>
        <a:stretch>
          <a:fillRect/>
        </a:stretch>
      </xdr:blipFill>
      <xdr:spPr>
        <a:xfrm>
          <a:off x="578555" y="1340555"/>
          <a:ext cx="952500" cy="952500"/>
        </a:xfrm>
        <a:prstGeom prst="rect">
          <a:avLst/>
        </a:prstGeom>
        <a:effectLst>
          <a:outerShdw blurRad="50800" dist="38100" algn="l" rotWithShape="0">
            <a:prstClr val="black">
              <a:alpha val="40000"/>
            </a:prstClr>
          </a:outerShdw>
        </a:effectLst>
      </xdr:spPr>
    </xdr:pic>
    <xdr:clientData/>
  </xdr:twoCellAnchor>
  <xdr:twoCellAnchor>
    <xdr:from>
      <xdr:col>3</xdr:col>
      <xdr:colOff>594784</xdr:colOff>
      <xdr:row>9</xdr:row>
      <xdr:rowOff>40461</xdr:rowOff>
    </xdr:from>
    <xdr:to>
      <xdr:col>5</xdr:col>
      <xdr:colOff>124252</xdr:colOff>
      <xdr:row>12</xdr:row>
      <xdr:rowOff>123137</xdr:rowOff>
    </xdr:to>
    <xdr:sp macro="" textlink="'Pivot Charts'!$C$8">
      <xdr:nvSpPr>
        <xdr:cNvPr id="1108" name="TextBox 1107">
          <a:extLst>
            <a:ext uri="{FF2B5EF4-FFF2-40B4-BE49-F238E27FC236}">
              <a16:creationId xmlns:a16="http://schemas.microsoft.com/office/drawing/2014/main" id="{4C6A1BC8-052A-418A-BE2B-36863089B136}"/>
            </a:ext>
          </a:extLst>
        </xdr:cNvPr>
        <xdr:cNvSpPr txBox="1"/>
      </xdr:nvSpPr>
      <xdr:spPr>
        <a:xfrm>
          <a:off x="2399521" y="1700819"/>
          <a:ext cx="732626" cy="63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B73305-F57A-48BB-A10C-33112394C908}" type="TxLink">
            <a:rPr lang="en-US" sz="2800" b="1" i="0" u="none" strike="noStrike">
              <a:solidFill>
                <a:schemeClr val="bg1"/>
              </a:solidFill>
              <a:latin typeface="Aptos Narrow"/>
            </a:rPr>
            <a:pPr/>
            <a:t>501</a:t>
          </a:fld>
          <a:endParaRPr lang="en-IN" sz="2800" b="1">
            <a:solidFill>
              <a:schemeClr val="bg1"/>
            </a:solidFill>
          </a:endParaRPr>
        </a:p>
      </xdr:txBody>
    </xdr:sp>
    <xdr:clientData/>
  </xdr:twoCellAnchor>
  <xdr:twoCellAnchor>
    <xdr:from>
      <xdr:col>3</xdr:col>
      <xdr:colOff>398119</xdr:colOff>
      <xdr:row>11</xdr:row>
      <xdr:rowOff>107822</xdr:rowOff>
    </xdr:from>
    <xdr:to>
      <xdr:col>5</xdr:col>
      <xdr:colOff>458610</xdr:colOff>
      <xdr:row>12</xdr:row>
      <xdr:rowOff>176388</xdr:rowOff>
    </xdr:to>
    <xdr:sp macro="" textlink="">
      <xdr:nvSpPr>
        <xdr:cNvPr id="1109" name="TextBox 1108">
          <a:extLst>
            <a:ext uri="{FF2B5EF4-FFF2-40B4-BE49-F238E27FC236}">
              <a16:creationId xmlns:a16="http://schemas.microsoft.com/office/drawing/2014/main" id="{8CAAF39A-F516-41ED-AEAB-91ADD21C75A0}"/>
            </a:ext>
          </a:extLst>
        </xdr:cNvPr>
        <xdr:cNvSpPr txBox="1"/>
      </xdr:nvSpPr>
      <xdr:spPr>
        <a:xfrm>
          <a:off x="2218452" y="2125711"/>
          <a:ext cx="1274047" cy="252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bg1"/>
              </a:solidFill>
              <a:latin typeface="Amasis MT Pro" panose="02040504050005020304" pitchFamily="18" charset="0"/>
            </a:rPr>
            <a:t>Total Employees</a:t>
          </a:r>
        </a:p>
        <a:p>
          <a:endParaRPr lang="en-IN" sz="800"/>
        </a:p>
      </xdr:txBody>
    </xdr:sp>
    <xdr:clientData/>
  </xdr:twoCellAnchor>
  <xdr:twoCellAnchor>
    <xdr:from>
      <xdr:col>3</xdr:col>
      <xdr:colOff>376953</xdr:colOff>
      <xdr:row>7</xdr:row>
      <xdr:rowOff>51378</xdr:rowOff>
    </xdr:from>
    <xdr:to>
      <xdr:col>6</xdr:col>
      <xdr:colOff>35277</xdr:colOff>
      <xdr:row>8</xdr:row>
      <xdr:rowOff>119944</xdr:rowOff>
    </xdr:to>
    <xdr:sp macro="" textlink="">
      <xdr:nvSpPr>
        <xdr:cNvPr id="1110" name="TextBox 1109">
          <a:extLst>
            <a:ext uri="{FF2B5EF4-FFF2-40B4-BE49-F238E27FC236}">
              <a16:creationId xmlns:a16="http://schemas.microsoft.com/office/drawing/2014/main" id="{E68A3837-1944-4962-9454-1E52A7900E59}"/>
            </a:ext>
          </a:extLst>
        </xdr:cNvPr>
        <xdr:cNvSpPr txBox="1"/>
      </xdr:nvSpPr>
      <xdr:spPr>
        <a:xfrm>
          <a:off x="2197286" y="1335489"/>
          <a:ext cx="1478658" cy="252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9900"/>
              </a:solidFill>
              <a:latin typeface="Amasis MT Pro" panose="02040504050005020304" pitchFamily="18" charset="0"/>
            </a:rPr>
            <a:t>Employees Number</a:t>
          </a:r>
        </a:p>
        <a:p>
          <a:endParaRPr lang="en-IN" sz="900"/>
        </a:p>
      </xdr:txBody>
    </xdr:sp>
    <xdr:clientData/>
  </xdr:twoCellAnchor>
  <xdr:twoCellAnchor editAs="oneCell">
    <xdr:from>
      <xdr:col>5</xdr:col>
      <xdr:colOff>472722</xdr:colOff>
      <xdr:row>8</xdr:row>
      <xdr:rowOff>28222</xdr:rowOff>
    </xdr:from>
    <xdr:to>
      <xdr:col>7</xdr:col>
      <xdr:colOff>14111</xdr:colOff>
      <xdr:row>12</xdr:row>
      <xdr:rowOff>49389</xdr:rowOff>
    </xdr:to>
    <xdr:pic>
      <xdr:nvPicPr>
        <xdr:cNvPr id="1111" name="Picture 1110">
          <a:extLst>
            <a:ext uri="{FF2B5EF4-FFF2-40B4-BE49-F238E27FC236}">
              <a16:creationId xmlns:a16="http://schemas.microsoft.com/office/drawing/2014/main" id="{22553DCB-CE33-5029-D050-6EB0A304C862}"/>
            </a:ext>
          </a:extLst>
        </xdr:cNvPr>
        <xdr:cNvPicPr>
          <a:picLocks noChangeAspect="1"/>
        </xdr:cNvPicPr>
      </xdr:nvPicPr>
      <xdr:blipFill>
        <a:blip xmlns:r="http://schemas.openxmlformats.org/officeDocument/2006/relationships" r:embed="rId7"/>
        <a:stretch>
          <a:fillRect/>
        </a:stretch>
      </xdr:blipFill>
      <xdr:spPr>
        <a:xfrm>
          <a:off x="3506611" y="1495778"/>
          <a:ext cx="754944" cy="754944"/>
        </a:xfrm>
        <a:prstGeom prst="rect">
          <a:avLst/>
        </a:prstGeom>
      </xdr:spPr>
    </xdr:pic>
    <xdr:clientData/>
  </xdr:twoCellAnchor>
  <xdr:twoCellAnchor>
    <xdr:from>
      <xdr:col>3</xdr:col>
      <xdr:colOff>388240</xdr:colOff>
      <xdr:row>13</xdr:row>
      <xdr:rowOff>117347</xdr:rowOff>
    </xdr:from>
    <xdr:to>
      <xdr:col>5</xdr:col>
      <xdr:colOff>119944</xdr:colOff>
      <xdr:row>14</xdr:row>
      <xdr:rowOff>162278</xdr:rowOff>
    </xdr:to>
    <xdr:sp macro="" textlink="">
      <xdr:nvSpPr>
        <xdr:cNvPr id="1113" name="TextBox 1112">
          <a:extLst>
            <a:ext uri="{FF2B5EF4-FFF2-40B4-BE49-F238E27FC236}">
              <a16:creationId xmlns:a16="http://schemas.microsoft.com/office/drawing/2014/main" id="{99906107-4AD2-4487-B22C-0CBB8477F18D}"/>
            </a:ext>
          </a:extLst>
        </xdr:cNvPr>
        <xdr:cNvSpPr txBox="1"/>
      </xdr:nvSpPr>
      <xdr:spPr>
        <a:xfrm>
          <a:off x="2208573" y="2502125"/>
          <a:ext cx="945260" cy="22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9900"/>
              </a:solidFill>
              <a:latin typeface="Amasis MT Pro" panose="02040504050005020304" pitchFamily="18" charset="0"/>
            </a:rPr>
            <a:t>Males</a:t>
          </a:r>
          <a:endParaRPr lang="en-IN" sz="900"/>
        </a:p>
      </xdr:txBody>
    </xdr:sp>
    <xdr:clientData/>
  </xdr:twoCellAnchor>
  <xdr:twoCellAnchor>
    <xdr:from>
      <xdr:col>5</xdr:col>
      <xdr:colOff>258418</xdr:colOff>
      <xdr:row>13</xdr:row>
      <xdr:rowOff>107469</xdr:rowOff>
    </xdr:from>
    <xdr:to>
      <xdr:col>6</xdr:col>
      <xdr:colOff>596900</xdr:colOff>
      <xdr:row>14</xdr:row>
      <xdr:rowOff>152400</xdr:rowOff>
    </xdr:to>
    <xdr:sp macro="" textlink="">
      <xdr:nvSpPr>
        <xdr:cNvPr id="1114" name="TextBox 1113">
          <a:extLst>
            <a:ext uri="{FF2B5EF4-FFF2-40B4-BE49-F238E27FC236}">
              <a16:creationId xmlns:a16="http://schemas.microsoft.com/office/drawing/2014/main" id="{42F2576D-D01A-4C22-AD4B-498A40F44DAD}"/>
            </a:ext>
          </a:extLst>
        </xdr:cNvPr>
        <xdr:cNvSpPr txBox="1"/>
      </xdr:nvSpPr>
      <xdr:spPr>
        <a:xfrm>
          <a:off x="3292307" y="2492247"/>
          <a:ext cx="945260" cy="22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9900"/>
              </a:solidFill>
              <a:latin typeface="Amasis MT Pro" panose="02040504050005020304" pitchFamily="18" charset="0"/>
            </a:rPr>
            <a:t>Females</a:t>
          </a:r>
          <a:endParaRPr lang="en-IN" sz="900"/>
        </a:p>
      </xdr:txBody>
    </xdr:sp>
    <xdr:clientData/>
  </xdr:twoCellAnchor>
  <xdr:twoCellAnchor>
    <xdr:from>
      <xdr:col>5</xdr:col>
      <xdr:colOff>296332</xdr:colOff>
      <xdr:row>14</xdr:row>
      <xdr:rowOff>28223</xdr:rowOff>
    </xdr:from>
    <xdr:to>
      <xdr:col>6</xdr:col>
      <xdr:colOff>543276</xdr:colOff>
      <xdr:row>18</xdr:row>
      <xdr:rowOff>162277</xdr:rowOff>
    </xdr:to>
    <xdr:graphicFrame macro="">
      <xdr:nvGraphicFramePr>
        <xdr:cNvPr id="1115" name="Chart 1114">
          <a:extLst>
            <a:ext uri="{FF2B5EF4-FFF2-40B4-BE49-F238E27FC236}">
              <a16:creationId xmlns:a16="http://schemas.microsoft.com/office/drawing/2014/main" id="{18A08EB6-2C5A-4B85-9274-7F035F3EA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500946</xdr:colOff>
      <xdr:row>14</xdr:row>
      <xdr:rowOff>148167</xdr:rowOff>
    </xdr:from>
    <xdr:to>
      <xdr:col>5</xdr:col>
      <xdr:colOff>21167</xdr:colOff>
      <xdr:row>18</xdr:row>
      <xdr:rowOff>119945</xdr:rowOff>
    </xdr:to>
    <xdr:graphicFrame macro="">
      <xdr:nvGraphicFramePr>
        <xdr:cNvPr id="1116" name="Chart 1115">
          <a:extLst>
            <a:ext uri="{FF2B5EF4-FFF2-40B4-BE49-F238E27FC236}">
              <a16:creationId xmlns:a16="http://schemas.microsoft.com/office/drawing/2014/main" id="{C26C169B-13D3-4B54-BCC1-6141B91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609097</xdr:colOff>
      <xdr:row>15</xdr:row>
      <xdr:rowOff>160862</xdr:rowOff>
    </xdr:from>
    <xdr:to>
      <xdr:col>5</xdr:col>
      <xdr:colOff>0</xdr:colOff>
      <xdr:row>17</xdr:row>
      <xdr:rowOff>154459</xdr:rowOff>
    </xdr:to>
    <xdr:sp macro="" textlink="'Pivot Charts'!K21">
      <xdr:nvSpPr>
        <xdr:cNvPr id="1118" name="TextBox 1117">
          <a:extLst>
            <a:ext uri="{FF2B5EF4-FFF2-40B4-BE49-F238E27FC236}">
              <a16:creationId xmlns:a16="http://schemas.microsoft.com/office/drawing/2014/main" id="{03AD1B2F-20C4-4884-B0CC-0FF75EE5F4A9}"/>
            </a:ext>
          </a:extLst>
        </xdr:cNvPr>
        <xdr:cNvSpPr txBox="1"/>
      </xdr:nvSpPr>
      <xdr:spPr>
        <a:xfrm>
          <a:off x="2436867" y="2863903"/>
          <a:ext cx="609417" cy="354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3FE96B-85AF-4FFA-BF2C-15DE4A03506A}" type="TxLink">
            <a:rPr lang="en-US" sz="1200" b="1" i="0" u="none" strike="noStrike">
              <a:solidFill>
                <a:schemeClr val="bg1"/>
              </a:solidFill>
              <a:latin typeface="Aptos Narrow"/>
            </a:rPr>
            <a:pPr/>
            <a:t>54%</a:t>
          </a:fld>
          <a:endParaRPr lang="en-IN" sz="1000">
            <a:solidFill>
              <a:schemeClr val="bg1"/>
            </a:solidFill>
          </a:endParaRPr>
        </a:p>
      </xdr:txBody>
    </xdr:sp>
    <xdr:clientData/>
  </xdr:twoCellAnchor>
  <xdr:twoCellAnchor>
    <xdr:from>
      <xdr:col>5</xdr:col>
      <xdr:colOff>490906</xdr:colOff>
      <xdr:row>15</xdr:row>
      <xdr:rowOff>168147</xdr:rowOff>
    </xdr:from>
    <xdr:to>
      <xdr:col>6</xdr:col>
      <xdr:colOff>454797</xdr:colOff>
      <xdr:row>17</xdr:row>
      <xdr:rowOff>137297</xdr:rowOff>
    </xdr:to>
    <xdr:sp macro="" textlink="'Pivot Charts'!K22">
      <xdr:nvSpPr>
        <xdr:cNvPr id="1119" name="TextBox 1118">
          <a:extLst>
            <a:ext uri="{FF2B5EF4-FFF2-40B4-BE49-F238E27FC236}">
              <a16:creationId xmlns:a16="http://schemas.microsoft.com/office/drawing/2014/main" id="{D7DEB354-8B06-4F53-9C75-0E7036F0B63C}"/>
            </a:ext>
          </a:extLst>
        </xdr:cNvPr>
        <xdr:cNvSpPr txBox="1"/>
      </xdr:nvSpPr>
      <xdr:spPr>
        <a:xfrm>
          <a:off x="3537190" y="2871188"/>
          <a:ext cx="573148" cy="329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DD6690-51CB-4CCD-9F01-E4205DDC47DC}" type="TxLink">
            <a:rPr lang="en-US" sz="1200" b="1" i="0" u="none" strike="noStrike">
              <a:solidFill>
                <a:schemeClr val="bg1"/>
              </a:solidFill>
              <a:latin typeface="Aptos Narrow"/>
            </a:rPr>
            <a:pPr/>
            <a:t>46%</a:t>
          </a:fld>
          <a:endParaRPr lang="en-IN" sz="1050">
            <a:solidFill>
              <a:schemeClr val="bg1"/>
            </a:solidFill>
          </a:endParaRPr>
        </a:p>
      </xdr:txBody>
    </xdr:sp>
    <xdr:clientData/>
  </xdr:twoCellAnchor>
  <xdr:twoCellAnchor>
    <xdr:from>
      <xdr:col>7</xdr:col>
      <xdr:colOff>211669</xdr:colOff>
      <xdr:row>9</xdr:row>
      <xdr:rowOff>121708</xdr:rowOff>
    </xdr:from>
    <xdr:to>
      <xdr:col>10</xdr:col>
      <xdr:colOff>523876</xdr:colOff>
      <xdr:row>18</xdr:row>
      <xdr:rowOff>100542</xdr:rowOff>
    </xdr:to>
    <xdr:graphicFrame macro="">
      <xdr:nvGraphicFramePr>
        <xdr:cNvPr id="1120" name="Chart 1119">
          <a:extLst>
            <a:ext uri="{FF2B5EF4-FFF2-40B4-BE49-F238E27FC236}">
              <a16:creationId xmlns:a16="http://schemas.microsoft.com/office/drawing/2014/main" id="{F8395010-8E9D-4654-BFBB-4DD16A82D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209452</xdr:colOff>
      <xdr:row>7</xdr:row>
      <xdr:rowOff>6797</xdr:rowOff>
    </xdr:from>
    <xdr:to>
      <xdr:col>9</xdr:col>
      <xdr:colOff>560917</xdr:colOff>
      <xdr:row>9</xdr:row>
      <xdr:rowOff>66755</xdr:rowOff>
    </xdr:to>
    <xdr:sp macro="" textlink="">
      <xdr:nvSpPr>
        <xdr:cNvPr id="1122" name="TextBox 1121">
          <a:extLst>
            <a:ext uri="{FF2B5EF4-FFF2-40B4-BE49-F238E27FC236}">
              <a16:creationId xmlns:a16="http://schemas.microsoft.com/office/drawing/2014/main" id="{86499264-A0C7-421D-A45C-584E82F74EF0}"/>
            </a:ext>
          </a:extLst>
        </xdr:cNvPr>
        <xdr:cNvSpPr txBox="1"/>
      </xdr:nvSpPr>
      <xdr:spPr>
        <a:xfrm>
          <a:off x="4469244" y="1303255"/>
          <a:ext cx="1568548" cy="43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9900"/>
              </a:solidFill>
              <a:latin typeface="Amasis MT Pro" panose="02040504050005020304" pitchFamily="18" charset="0"/>
            </a:rPr>
            <a:t>Leave Tracking</a:t>
          </a:r>
        </a:p>
        <a:p>
          <a:endParaRPr lang="en-IN" sz="1200"/>
        </a:p>
      </xdr:txBody>
    </xdr:sp>
    <xdr:clientData/>
  </xdr:twoCellAnchor>
  <xdr:twoCellAnchor>
    <xdr:from>
      <xdr:col>7</xdr:col>
      <xdr:colOff>209452</xdr:colOff>
      <xdr:row>8</xdr:row>
      <xdr:rowOff>44072</xdr:rowOff>
    </xdr:from>
    <xdr:to>
      <xdr:col>9</xdr:col>
      <xdr:colOff>432330</xdr:colOff>
      <xdr:row>9</xdr:row>
      <xdr:rowOff>79376</xdr:rowOff>
    </xdr:to>
    <xdr:sp macro="" textlink="">
      <xdr:nvSpPr>
        <xdr:cNvPr id="1123" name="TextBox 1122">
          <a:extLst>
            <a:ext uri="{FF2B5EF4-FFF2-40B4-BE49-F238E27FC236}">
              <a16:creationId xmlns:a16="http://schemas.microsoft.com/office/drawing/2014/main" id="{54C40831-C982-4DEB-9D64-A23EB49047E0}"/>
            </a:ext>
          </a:extLst>
        </xdr:cNvPr>
        <xdr:cNvSpPr txBox="1"/>
      </xdr:nvSpPr>
      <xdr:spPr>
        <a:xfrm>
          <a:off x="4469244" y="1525739"/>
          <a:ext cx="1439961" cy="22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bg1">
                  <a:lumMod val="50000"/>
                </a:schemeClr>
              </a:solidFill>
              <a:latin typeface="Amasis MT Pro" panose="02040504050005020304" pitchFamily="18" charset="0"/>
            </a:rPr>
            <a:t>Leave taken by job title</a:t>
          </a:r>
        </a:p>
        <a:p>
          <a:endParaRPr lang="en-IN" sz="900"/>
        </a:p>
      </xdr:txBody>
    </xdr:sp>
    <xdr:clientData/>
  </xdr:twoCellAnchor>
  <xdr:twoCellAnchor>
    <xdr:from>
      <xdr:col>11</xdr:col>
      <xdr:colOff>209776</xdr:colOff>
      <xdr:row>13</xdr:row>
      <xdr:rowOff>130402</xdr:rowOff>
    </xdr:from>
    <xdr:to>
      <xdr:col>14</xdr:col>
      <xdr:colOff>544285</xdr:colOff>
      <xdr:row>19</xdr:row>
      <xdr:rowOff>22678</xdr:rowOff>
    </xdr:to>
    <xdr:graphicFrame macro="">
      <xdr:nvGraphicFramePr>
        <xdr:cNvPr id="1124" name="Chart 1123">
          <a:extLst>
            <a:ext uri="{FF2B5EF4-FFF2-40B4-BE49-F238E27FC236}">
              <a16:creationId xmlns:a16="http://schemas.microsoft.com/office/drawing/2014/main" id="{02C334C4-7310-4C99-B08A-0C3580CE1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203623</xdr:colOff>
      <xdr:row>10</xdr:row>
      <xdr:rowOff>172810</xdr:rowOff>
    </xdr:from>
    <xdr:to>
      <xdr:col>12</xdr:col>
      <xdr:colOff>505248</xdr:colOff>
      <xdr:row>12</xdr:row>
      <xdr:rowOff>69624</xdr:rowOff>
    </xdr:to>
    <xdr:sp macro="" textlink="">
      <xdr:nvSpPr>
        <xdr:cNvPr id="1126" name="TextBox 1125">
          <a:extLst>
            <a:ext uri="{FF2B5EF4-FFF2-40B4-BE49-F238E27FC236}">
              <a16:creationId xmlns:a16="http://schemas.microsoft.com/office/drawing/2014/main" id="{4343CD09-C174-4219-96BD-D5EFCF2AFB0F}"/>
            </a:ext>
          </a:extLst>
        </xdr:cNvPr>
        <xdr:cNvSpPr txBox="1"/>
      </xdr:nvSpPr>
      <xdr:spPr>
        <a:xfrm>
          <a:off x="6939159" y="1987096"/>
          <a:ext cx="913946" cy="259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9900"/>
              </a:solidFill>
              <a:latin typeface="Amasis MT Pro" panose="02040504050005020304" pitchFamily="18" charset="0"/>
            </a:rPr>
            <a:t>Regions</a:t>
          </a:r>
        </a:p>
        <a:p>
          <a:endParaRPr lang="en-IN" sz="1100"/>
        </a:p>
      </xdr:txBody>
    </xdr:sp>
    <xdr:clientData/>
  </xdr:twoCellAnchor>
  <xdr:twoCellAnchor>
    <xdr:from>
      <xdr:col>11</xdr:col>
      <xdr:colOff>203623</xdr:colOff>
      <xdr:row>12</xdr:row>
      <xdr:rowOff>71212</xdr:rowOff>
    </xdr:from>
    <xdr:to>
      <xdr:col>14</xdr:col>
      <xdr:colOff>297284</xdr:colOff>
      <xdr:row>13</xdr:row>
      <xdr:rowOff>148999</xdr:rowOff>
    </xdr:to>
    <xdr:sp macro="" textlink="">
      <xdr:nvSpPr>
        <xdr:cNvPr id="1127" name="TextBox 1126">
          <a:extLst>
            <a:ext uri="{FF2B5EF4-FFF2-40B4-BE49-F238E27FC236}">
              <a16:creationId xmlns:a16="http://schemas.microsoft.com/office/drawing/2014/main" id="{DB51351C-004F-4276-992B-970B6D617342}"/>
            </a:ext>
          </a:extLst>
        </xdr:cNvPr>
        <xdr:cNvSpPr txBox="1"/>
      </xdr:nvSpPr>
      <xdr:spPr>
        <a:xfrm>
          <a:off x="6939159" y="2248355"/>
          <a:ext cx="1930625" cy="259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bg1">
                  <a:lumMod val="50000"/>
                </a:schemeClr>
              </a:solidFill>
              <a:latin typeface="Amasis MT Pro" panose="02040504050005020304" pitchFamily="18" charset="0"/>
            </a:rPr>
            <a:t>Employees per region</a:t>
          </a:r>
        </a:p>
        <a:p>
          <a:endParaRPr lang="en-IN" sz="900"/>
        </a:p>
      </xdr:txBody>
    </xdr:sp>
    <xdr:clientData/>
  </xdr:twoCellAnchor>
  <xdr:twoCellAnchor>
    <xdr:from>
      <xdr:col>11</xdr:col>
      <xdr:colOff>175276</xdr:colOff>
      <xdr:row>6</xdr:row>
      <xdr:rowOff>122704</xdr:rowOff>
    </xdr:from>
    <xdr:to>
      <xdr:col>12</xdr:col>
      <xdr:colOff>289153</xdr:colOff>
      <xdr:row>9</xdr:row>
      <xdr:rowOff>131322</xdr:rowOff>
    </xdr:to>
    <xdr:sp macro="" textlink="'Pivot Charts'!AB18">
      <xdr:nvSpPr>
        <xdr:cNvPr id="1128" name="TextBox 1127">
          <a:extLst>
            <a:ext uri="{FF2B5EF4-FFF2-40B4-BE49-F238E27FC236}">
              <a16:creationId xmlns:a16="http://schemas.microsoft.com/office/drawing/2014/main" id="{DB827B97-C100-49FF-A703-2377BB0D11C9}"/>
            </a:ext>
          </a:extLst>
        </xdr:cNvPr>
        <xdr:cNvSpPr txBox="1"/>
      </xdr:nvSpPr>
      <xdr:spPr>
        <a:xfrm>
          <a:off x="6877100" y="1203920"/>
          <a:ext cx="723134" cy="549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895027-1F32-42E2-9BD3-012DA551FF92}" type="TxLink">
            <a:rPr lang="en-US" sz="3200" b="1" i="0" u="none" strike="noStrike">
              <a:solidFill>
                <a:schemeClr val="bg1"/>
              </a:solidFill>
              <a:latin typeface="Aptos Narrow"/>
            </a:rPr>
            <a:pPr/>
            <a:t>3.0</a:t>
          </a:fld>
          <a:endParaRPr lang="en-IN" sz="6600" b="1">
            <a:solidFill>
              <a:schemeClr val="bg1"/>
            </a:solidFill>
          </a:endParaRPr>
        </a:p>
      </xdr:txBody>
    </xdr:sp>
    <xdr:clientData/>
  </xdr:twoCellAnchor>
  <xdr:twoCellAnchor>
    <xdr:from>
      <xdr:col>11</xdr:col>
      <xdr:colOff>112909</xdr:colOff>
      <xdr:row>4</xdr:row>
      <xdr:rowOff>156721</xdr:rowOff>
    </xdr:from>
    <xdr:to>
      <xdr:col>13</xdr:col>
      <xdr:colOff>385536</xdr:colOff>
      <xdr:row>6</xdr:row>
      <xdr:rowOff>81521</xdr:rowOff>
    </xdr:to>
    <xdr:sp macro="" textlink="">
      <xdr:nvSpPr>
        <xdr:cNvPr id="1131" name="TextBox 1130">
          <a:extLst>
            <a:ext uri="{FF2B5EF4-FFF2-40B4-BE49-F238E27FC236}">
              <a16:creationId xmlns:a16="http://schemas.microsoft.com/office/drawing/2014/main" id="{0880A067-D913-4219-ADAE-ADDE0024D9E5}"/>
            </a:ext>
          </a:extLst>
        </xdr:cNvPr>
        <xdr:cNvSpPr txBox="1"/>
      </xdr:nvSpPr>
      <xdr:spPr>
        <a:xfrm>
          <a:off x="6814733" y="877532"/>
          <a:ext cx="1491141" cy="285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9900"/>
              </a:solidFill>
              <a:latin typeface="Amasis MT Pro" panose="02040504050005020304" pitchFamily="18" charset="0"/>
            </a:rPr>
            <a:t>Performance Rating</a:t>
          </a:r>
        </a:p>
        <a:p>
          <a:endParaRPr lang="en-IN" sz="1100"/>
        </a:p>
      </xdr:txBody>
    </xdr:sp>
    <xdr:clientData/>
  </xdr:twoCellAnchor>
  <xdr:twoCellAnchor>
    <xdr:from>
      <xdr:col>11</xdr:col>
      <xdr:colOff>90232</xdr:colOff>
      <xdr:row>6</xdr:row>
      <xdr:rowOff>10993</xdr:rowOff>
    </xdr:from>
    <xdr:to>
      <xdr:col>13</xdr:col>
      <xdr:colOff>566965</xdr:colOff>
      <xdr:row>7</xdr:row>
      <xdr:rowOff>13486</xdr:rowOff>
    </xdr:to>
    <xdr:sp macro="" textlink="">
      <xdr:nvSpPr>
        <xdr:cNvPr id="1132" name="TextBox 1131">
          <a:extLst>
            <a:ext uri="{FF2B5EF4-FFF2-40B4-BE49-F238E27FC236}">
              <a16:creationId xmlns:a16="http://schemas.microsoft.com/office/drawing/2014/main" id="{382D2C74-FAFB-496C-A195-682CF5F43ACD}"/>
            </a:ext>
          </a:extLst>
        </xdr:cNvPr>
        <xdr:cNvSpPr txBox="1"/>
      </xdr:nvSpPr>
      <xdr:spPr>
        <a:xfrm>
          <a:off x="6792056" y="1092209"/>
          <a:ext cx="1695247" cy="182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bg1">
                  <a:lumMod val="50000"/>
                </a:schemeClr>
              </a:solidFill>
              <a:latin typeface="Amasis MT Pro" panose="02040504050005020304" pitchFamily="18" charset="0"/>
            </a:rPr>
            <a:t>Average performanc</a:t>
          </a:r>
          <a:r>
            <a:rPr lang="en-IN" sz="900" b="0" baseline="0">
              <a:solidFill>
                <a:schemeClr val="bg1">
                  <a:lumMod val="50000"/>
                </a:schemeClr>
              </a:solidFill>
              <a:latin typeface="Amasis MT Pro" panose="02040504050005020304" pitchFamily="18" charset="0"/>
            </a:rPr>
            <a:t>e rating</a:t>
          </a:r>
          <a:endParaRPr lang="en-IN" sz="700"/>
        </a:p>
      </xdr:txBody>
    </xdr:sp>
    <xdr:clientData/>
  </xdr:twoCellAnchor>
  <xdr:twoCellAnchor editAs="oneCell">
    <xdr:from>
      <xdr:col>13</xdr:col>
      <xdr:colOff>447417</xdr:colOff>
      <xdr:row>5</xdr:row>
      <xdr:rowOff>78572</xdr:rowOff>
    </xdr:from>
    <xdr:to>
      <xdr:col>14</xdr:col>
      <xdr:colOff>501393</xdr:colOff>
      <xdr:row>9</xdr:row>
      <xdr:rowOff>19155</xdr:rowOff>
    </xdr:to>
    <xdr:pic>
      <xdr:nvPicPr>
        <xdr:cNvPr id="1133" name="Picture 1132">
          <a:extLst>
            <a:ext uri="{FF2B5EF4-FFF2-40B4-BE49-F238E27FC236}">
              <a16:creationId xmlns:a16="http://schemas.microsoft.com/office/drawing/2014/main" id="{800909AE-1BC2-5A7A-B752-492CA477F93A}"/>
            </a:ext>
          </a:extLst>
        </xdr:cNvPr>
        <xdr:cNvPicPr>
          <a:picLocks noChangeAspect="1"/>
        </xdr:cNvPicPr>
      </xdr:nvPicPr>
      <xdr:blipFill>
        <a:blip xmlns:r="http://schemas.openxmlformats.org/officeDocument/2006/relationships" r:embed="rId12"/>
        <a:stretch>
          <a:fillRect/>
        </a:stretch>
      </xdr:blipFill>
      <xdr:spPr>
        <a:xfrm>
          <a:off x="8367755" y="979586"/>
          <a:ext cx="663233" cy="661393"/>
        </a:xfrm>
        <a:prstGeom prst="rect">
          <a:avLst/>
        </a:prstGeom>
      </xdr:spPr>
    </xdr:pic>
    <xdr:clientData/>
  </xdr:twoCellAnchor>
  <xdr:twoCellAnchor editAs="oneCell">
    <xdr:from>
      <xdr:col>0</xdr:col>
      <xdr:colOff>239890</xdr:colOff>
      <xdr:row>1</xdr:row>
      <xdr:rowOff>171980</xdr:rowOff>
    </xdr:from>
    <xdr:to>
      <xdr:col>1</xdr:col>
      <xdr:colOff>314855</xdr:colOff>
      <xdr:row>5</xdr:row>
      <xdr:rowOff>119945</xdr:rowOff>
    </xdr:to>
    <xdr:pic>
      <xdr:nvPicPr>
        <xdr:cNvPr id="1134" name="Picture 1133">
          <a:extLst>
            <a:ext uri="{FF2B5EF4-FFF2-40B4-BE49-F238E27FC236}">
              <a16:creationId xmlns:a16="http://schemas.microsoft.com/office/drawing/2014/main" id="{D0E6B839-0868-11B3-B732-8E8A11D9E4F3}"/>
            </a:ext>
          </a:extLst>
        </xdr:cNvPr>
        <xdr:cNvPicPr>
          <a:picLocks noChangeAspect="1"/>
        </xdr:cNvPicPr>
      </xdr:nvPicPr>
      <xdr:blipFill>
        <a:blip xmlns:r="http://schemas.openxmlformats.org/officeDocument/2006/relationships" r:embed="rId13"/>
        <a:stretch>
          <a:fillRect/>
        </a:stretch>
      </xdr:blipFill>
      <xdr:spPr>
        <a:xfrm>
          <a:off x="239890" y="355424"/>
          <a:ext cx="681743" cy="681743"/>
        </a:xfrm>
        <a:prstGeom prst="rect">
          <a:avLst/>
        </a:prstGeom>
        <a:solidFill>
          <a:srgbClr val="1F1F1F">
            <a:alpha val="94000"/>
          </a:srgbClr>
        </a:solidFill>
        <a:ln w="38100">
          <a:noFill/>
        </a:ln>
      </xdr:spPr>
    </xdr:pic>
    <xdr:clientData/>
  </xdr:twoCellAnchor>
  <xdr:twoCellAnchor>
    <xdr:from>
      <xdr:col>1</xdr:col>
      <xdr:colOff>268109</xdr:colOff>
      <xdr:row>1</xdr:row>
      <xdr:rowOff>179034</xdr:rowOff>
    </xdr:from>
    <xdr:to>
      <xdr:col>4</xdr:col>
      <xdr:colOff>102973</xdr:colOff>
      <xdr:row>5</xdr:row>
      <xdr:rowOff>154459</xdr:rowOff>
    </xdr:to>
    <xdr:sp macro="" textlink="">
      <xdr:nvSpPr>
        <xdr:cNvPr id="1135" name="TextBox 1134">
          <a:extLst>
            <a:ext uri="{FF2B5EF4-FFF2-40B4-BE49-F238E27FC236}">
              <a16:creationId xmlns:a16="http://schemas.microsoft.com/office/drawing/2014/main" id="{DB9A2BC1-3BD5-4DCD-A8A7-D7E335841D4D}"/>
            </a:ext>
          </a:extLst>
        </xdr:cNvPr>
        <xdr:cNvSpPr txBox="1"/>
      </xdr:nvSpPr>
      <xdr:spPr>
        <a:xfrm>
          <a:off x="877366" y="359237"/>
          <a:ext cx="1662634" cy="696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Amasis MT Pro" panose="02040504050005020304" pitchFamily="18" charset="0"/>
            </a:rPr>
            <a:t>HR</a:t>
          </a:r>
        </a:p>
        <a:p>
          <a:r>
            <a:rPr lang="en-IN" sz="1400" b="1">
              <a:solidFill>
                <a:schemeClr val="bg1"/>
              </a:solidFill>
              <a:latin typeface="Amasis MT Pro" panose="02040504050005020304" pitchFamily="18" charset="0"/>
            </a:rPr>
            <a:t>Dashboard</a:t>
          </a:r>
          <a:endParaRPr lang="en-IN" sz="1050" b="1">
            <a:solidFill>
              <a:schemeClr val="bg1"/>
            </a:solidFill>
          </a:endParaRPr>
        </a:p>
      </xdr:txBody>
    </xdr:sp>
    <xdr:clientData/>
  </xdr:twoCellAnchor>
  <xdr:twoCellAnchor>
    <xdr:from>
      <xdr:col>1</xdr:col>
      <xdr:colOff>258231</xdr:colOff>
      <xdr:row>5</xdr:row>
      <xdr:rowOff>13935</xdr:rowOff>
    </xdr:from>
    <xdr:to>
      <xdr:col>6</xdr:col>
      <xdr:colOff>246944</xdr:colOff>
      <xdr:row>6</xdr:row>
      <xdr:rowOff>112889</xdr:rowOff>
    </xdr:to>
    <xdr:sp macro="" textlink="">
      <xdr:nvSpPr>
        <xdr:cNvPr id="1136" name="TextBox 1135">
          <a:extLst>
            <a:ext uri="{FF2B5EF4-FFF2-40B4-BE49-F238E27FC236}">
              <a16:creationId xmlns:a16="http://schemas.microsoft.com/office/drawing/2014/main" id="{0C6E7E4B-B685-4128-94C8-9CCD12AF9A3D}"/>
            </a:ext>
          </a:extLst>
        </xdr:cNvPr>
        <xdr:cNvSpPr txBox="1"/>
      </xdr:nvSpPr>
      <xdr:spPr>
        <a:xfrm>
          <a:off x="865009" y="931157"/>
          <a:ext cx="3022602" cy="28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lumMod val="50000"/>
                </a:schemeClr>
              </a:solidFill>
              <a:latin typeface="Amasis MT Pro" panose="02040504050005020304" pitchFamily="18" charset="0"/>
              <a:ea typeface="+mn-ea"/>
              <a:cs typeface="+mn-cs"/>
            </a:rPr>
            <a:t>Analyse and Monitor the HR dashboard</a:t>
          </a:r>
        </a:p>
      </xdr:txBody>
    </xdr:sp>
    <xdr:clientData/>
  </xdr:twoCellAnchor>
  <xdr:twoCellAnchor editAs="oneCell">
    <xdr:from>
      <xdr:col>4</xdr:col>
      <xdr:colOff>8581</xdr:colOff>
      <xdr:row>0</xdr:row>
      <xdr:rowOff>72655</xdr:rowOff>
    </xdr:from>
    <xdr:to>
      <xdr:col>7</xdr:col>
      <xdr:colOff>8582</xdr:colOff>
      <xdr:row>4</xdr:row>
      <xdr:rowOff>25743</xdr:rowOff>
    </xdr:to>
    <mc:AlternateContent xmlns:mc="http://schemas.openxmlformats.org/markup-compatibility/2006" xmlns:a14="http://schemas.microsoft.com/office/drawing/2010/main">
      <mc:Choice Requires="a14">
        <xdr:graphicFrame macro="">
          <xdr:nvGraphicFramePr>
            <xdr:cNvPr id="1137" name="Gender 1">
              <a:extLst>
                <a:ext uri="{FF2B5EF4-FFF2-40B4-BE49-F238E27FC236}">
                  <a16:creationId xmlns:a16="http://schemas.microsoft.com/office/drawing/2014/main" id="{6CF85CF3-DCCC-41B9-9AC4-EBDEAE3E5D0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463914" y="72655"/>
              <a:ext cx="1841501" cy="672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132723</xdr:colOff>
      <xdr:row>0</xdr:row>
      <xdr:rowOff>51775</xdr:rowOff>
    </xdr:from>
    <xdr:to>
      <xdr:col>14</xdr:col>
      <xdr:colOff>197365</xdr:colOff>
      <xdr:row>4</xdr:row>
      <xdr:rowOff>25744</xdr:rowOff>
    </xdr:to>
    <mc:AlternateContent xmlns:mc="http://schemas.openxmlformats.org/markup-compatibility/2006" xmlns:a14="http://schemas.microsoft.com/office/drawing/2010/main">
      <mc:Choice Requires="a14">
        <xdr:graphicFrame macro="">
          <xdr:nvGraphicFramePr>
            <xdr:cNvPr id="1138" name="Department 1">
              <a:extLst>
                <a:ext uri="{FF2B5EF4-FFF2-40B4-BE49-F238E27FC236}">
                  <a16:creationId xmlns:a16="http://schemas.microsoft.com/office/drawing/2014/main" id="{155BEF7C-7A7C-4C0F-ACF3-6A308307C9C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429556" y="51775"/>
              <a:ext cx="4361476" cy="69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8.538217476853" createdVersion="8" refreshedVersion="8" minRefreshableVersion="3" recordCount="501" xr:uid="{88C249F6-1010-4DA4-B795-8B4DE48F46AC}">
  <cacheSource type="worksheet">
    <worksheetSource name="Table1"/>
  </cacheSource>
  <cacheFields count="21">
    <cacheField name="Employee ID" numFmtId="0">
      <sharedItems containsSemiMixedTypes="0" containsString="0" containsNumber="1" containsInteger="1" minValue="1004" maxValue="9986"/>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5"/>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6">
        <s v="Manager"/>
        <s v="Designer"/>
        <s v="HR Specialist"/>
        <s v="Developer"/>
        <s v="Analyst"/>
        <s v="Sales Executive"/>
      </sharedItems>
    </cacheField>
    <cacheField name="Department" numFmtId="0">
      <sharedItems count="6">
        <s v="Finance"/>
        <s v="HR"/>
        <s v="Marketing"/>
        <s v="Operations"/>
        <s v="IT"/>
        <s v="Sales"/>
      </sharedItems>
    </cacheField>
    <cacheField name="Manager/Supervisor" numFmtId="0">
      <sharedItems/>
    </cacheField>
    <cacheField name="Date of Hire" numFmtId="0">
      <sharedItems containsDate="1" containsMixedTypes="1" minDate="2015-04-11T00:00:00" maxDate="2025-04-07T00:00:00"/>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022" maxValue="119881"/>
    </cacheField>
    <cacheField name="Pay Grade" numFmtId="0">
      <sharedItems/>
    </cacheField>
    <cacheField name="Bonus/Allowances" numFmtId="0">
      <sharedItems containsSemiMixedTypes="0" containsString="0" containsNumber="1" containsInteger="1" minValue="1022" maxValue="9975"/>
    </cacheField>
    <cacheField name="Insurance Details" numFmtId="0">
      <sharedItems/>
    </cacheField>
    <cacheField name="Leave Taken" numFmtId="0">
      <sharedItems containsSemiMixedTypes="0" containsString="0" containsNumber="1" containsInteger="1" minValue="0" maxValue="25"/>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6">
        <s v="Design"/>
        <s v="Management"/>
        <s v="Python"/>
        <s v="Communication"/>
        <s v="Excel"/>
        <s v="Analysis"/>
      </sharedItems>
    </cacheField>
    <cacheField name="Certifications" numFmtId="0">
      <sharedItems/>
    </cacheField>
  </cacheFields>
  <extLst>
    <ext xmlns:x14="http://schemas.microsoft.com/office/spreadsheetml/2009/9/main" uri="{725AE2AE-9491-48be-B2B4-4EB974FC3084}">
      <x14:pivotCacheDefinition pivotCacheId="634031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4294"/>
    <s v="Lori Nguyen"/>
    <x v="0"/>
    <n v="25"/>
    <x v="0"/>
    <x v="0"/>
    <x v="0"/>
    <x v="0"/>
    <s v="Luis Reynolds"/>
    <s v="2019-03-15"/>
    <x v="0"/>
    <x v="0"/>
    <n v="53700"/>
    <s v="C"/>
    <n v="1463"/>
    <s v="Health"/>
    <n v="1"/>
    <n v="1"/>
    <s v="Leadership Training"/>
    <x v="0"/>
    <s v="Certified Professional"/>
  </r>
  <r>
    <n v="9116"/>
    <s v="Gary Garcia"/>
    <x v="1"/>
    <n v="27"/>
    <x v="1"/>
    <x v="1"/>
    <x v="1"/>
    <x v="1"/>
    <s v="Ashley Simmons MD"/>
    <s v="2022-12-20"/>
    <x v="0"/>
    <x v="1"/>
    <n v="91091"/>
    <s v="B"/>
    <n v="1024"/>
    <s v="None"/>
    <n v="19"/>
    <n v="4"/>
    <s v="Excel Workshop"/>
    <x v="0"/>
    <s v="Certified Professional"/>
  </r>
  <r>
    <n v="5120"/>
    <s v="Jeremy Nguyen"/>
    <x v="1"/>
    <n v="34"/>
    <x v="1"/>
    <x v="2"/>
    <x v="2"/>
    <x v="2"/>
    <s v="Cassandra Duncan"/>
    <s v="2022-08-10"/>
    <x v="0"/>
    <x v="2"/>
    <n v="57538"/>
    <s v="D"/>
    <n v="1674"/>
    <s v="None"/>
    <n v="8"/>
    <n v="1"/>
    <s v="None"/>
    <x v="1"/>
    <s v="Advanced Training"/>
  </r>
  <r>
    <n v="8071"/>
    <s v="Kimberly Jones"/>
    <x v="0"/>
    <n v="41"/>
    <x v="2"/>
    <x v="2"/>
    <x v="0"/>
    <x v="3"/>
    <s v="Janet Harris"/>
    <s v="2024-09-03"/>
    <x v="1"/>
    <x v="0"/>
    <n v="62993"/>
    <s v="A"/>
    <n v="2695"/>
    <s v="Health + Dental"/>
    <n v="0"/>
    <n v="2"/>
    <s v="None"/>
    <x v="2"/>
    <s v="None"/>
  </r>
  <r>
    <n v="9351"/>
    <s v="Anthony Gates"/>
    <x v="1"/>
    <n v="56"/>
    <x v="3"/>
    <x v="0"/>
    <x v="0"/>
    <x v="2"/>
    <s v="Mr. Frank Clay"/>
    <s v="2019-03-14"/>
    <x v="1"/>
    <x v="1"/>
    <n v="45773"/>
    <s v="A"/>
    <n v="8776"/>
    <s v="Health"/>
    <n v="16"/>
    <n v="4"/>
    <s v="Leadership Training"/>
    <x v="2"/>
    <s v="None"/>
  </r>
  <r>
    <n v="2873"/>
    <s v="Courtney Foster"/>
    <x v="0"/>
    <n v="28"/>
    <x v="1"/>
    <x v="2"/>
    <x v="3"/>
    <x v="2"/>
    <s v="Dorothy Price"/>
    <s v="2017-01-23"/>
    <x v="0"/>
    <x v="1"/>
    <n v="96249"/>
    <s v="C"/>
    <n v="4826"/>
    <s v="Health + Dental"/>
    <n v="7"/>
    <n v="3"/>
    <s v="Leadership Training"/>
    <x v="3"/>
    <s v="Certified Professional"/>
  </r>
  <r>
    <n v="3540"/>
    <s v="Catherine Hall"/>
    <x v="0"/>
    <n v="20"/>
    <x v="0"/>
    <x v="1"/>
    <x v="2"/>
    <x v="2"/>
    <s v="Michele Sexton"/>
    <s v="2024-08-17"/>
    <x v="0"/>
    <x v="2"/>
    <n v="61596"/>
    <s v="C"/>
    <n v="8818"/>
    <s v="Health + Dental"/>
    <n v="4"/>
    <n v="2"/>
    <s v="Leadership Training"/>
    <x v="1"/>
    <s v="None"/>
  </r>
  <r>
    <n v="3653"/>
    <s v="Deanna Ball"/>
    <x v="0"/>
    <n v="58"/>
    <x v="3"/>
    <x v="3"/>
    <x v="1"/>
    <x v="4"/>
    <s v="Richard Schmidt"/>
    <s v="2014-12-09"/>
    <x v="0"/>
    <x v="2"/>
    <n v="97869"/>
    <s v="A"/>
    <n v="1966"/>
    <s v="Health"/>
    <n v="10"/>
    <n v="1"/>
    <s v="Leadership Training"/>
    <x v="0"/>
    <s v="Certified Professional"/>
  </r>
  <r>
    <n v="5587"/>
    <s v="Candace Nelson"/>
    <x v="0"/>
    <n v="44"/>
    <x v="2"/>
    <x v="3"/>
    <x v="2"/>
    <x v="2"/>
    <s v="Teresa Pearson"/>
    <s v="2021-06-28"/>
    <x v="0"/>
    <x v="0"/>
    <n v="81235"/>
    <s v="A"/>
    <n v="6553"/>
    <s v="None"/>
    <n v="16"/>
    <n v="2"/>
    <s v="None"/>
    <x v="1"/>
    <s v="Certified Professional"/>
  </r>
  <r>
    <n v="9554"/>
    <s v="Mandy Davis"/>
    <x v="0"/>
    <n v="29"/>
    <x v="1"/>
    <x v="1"/>
    <x v="2"/>
    <x v="3"/>
    <s v="Laura Hart"/>
    <s v="2018-05-20"/>
    <x v="0"/>
    <x v="1"/>
    <n v="87852"/>
    <s v="A"/>
    <n v="4980"/>
    <s v="Health + Dental"/>
    <n v="19"/>
    <n v="3"/>
    <s v="None"/>
    <x v="2"/>
    <s v="Certified Professional"/>
  </r>
  <r>
    <n v="6213"/>
    <s v="Matthew Powell"/>
    <x v="1"/>
    <n v="23"/>
    <x v="0"/>
    <x v="3"/>
    <x v="0"/>
    <x v="2"/>
    <s v="Andrea May"/>
    <s v="2017-02-13"/>
    <x v="1"/>
    <x v="1"/>
    <n v="59359"/>
    <s v="A"/>
    <n v="9449"/>
    <s v="Health + Dental"/>
    <n v="20"/>
    <n v="3"/>
    <s v="None"/>
    <x v="1"/>
    <s v="None"/>
  </r>
  <r>
    <n v="9105"/>
    <s v="Bruce Nelson"/>
    <x v="1"/>
    <n v="30"/>
    <x v="1"/>
    <x v="0"/>
    <x v="1"/>
    <x v="0"/>
    <s v="Casey Martin"/>
    <s v="2024-05-05"/>
    <x v="1"/>
    <x v="2"/>
    <n v="81225"/>
    <s v="D"/>
    <n v="6202"/>
    <s v="Health + Dental"/>
    <n v="2"/>
    <n v="2"/>
    <s v="Excel Workshop"/>
    <x v="4"/>
    <s v="Certified Professional"/>
  </r>
  <r>
    <n v="9508"/>
    <s v="Dawn Cole"/>
    <x v="0"/>
    <n v="49"/>
    <x v="4"/>
    <x v="1"/>
    <x v="0"/>
    <x v="0"/>
    <s v="Amber Allen"/>
    <s v="2022-04-19"/>
    <x v="1"/>
    <x v="0"/>
    <n v="32788"/>
    <s v="D"/>
    <n v="4396"/>
    <s v="Health"/>
    <n v="13"/>
    <n v="5"/>
    <s v="None"/>
    <x v="3"/>
    <s v="Advanced Training"/>
  </r>
  <r>
    <n v="2436"/>
    <s v="Tanner Morse"/>
    <x v="1"/>
    <n v="60"/>
    <x v="3"/>
    <x v="4"/>
    <x v="0"/>
    <x v="3"/>
    <s v="Adam Johnson"/>
    <s v="2015-11-16"/>
    <x v="1"/>
    <x v="2"/>
    <n v="70452"/>
    <s v="D"/>
    <n v="9911"/>
    <s v="None"/>
    <n v="2"/>
    <n v="1"/>
    <s v="None"/>
    <x v="3"/>
    <s v="Certified Professional"/>
  </r>
  <r>
    <n v="4441"/>
    <s v="Jose Griffin"/>
    <x v="1"/>
    <n v="46"/>
    <x v="4"/>
    <x v="1"/>
    <x v="3"/>
    <x v="0"/>
    <s v="Nicole Dominguez"/>
    <s v="2023-09-09"/>
    <x v="0"/>
    <x v="1"/>
    <n v="33045"/>
    <s v="B"/>
    <n v="1456"/>
    <s v="None"/>
    <n v="16"/>
    <n v="3"/>
    <s v="Excel Workshop"/>
    <x v="3"/>
    <s v="None"/>
  </r>
  <r>
    <n v="5827"/>
    <s v="Daniel Hawkins"/>
    <x v="1"/>
    <n v="57"/>
    <x v="3"/>
    <x v="2"/>
    <x v="3"/>
    <x v="1"/>
    <s v="Andrew Best"/>
    <s v="2017-12-12"/>
    <x v="2"/>
    <x v="2"/>
    <n v="96429"/>
    <s v="C"/>
    <n v="4740"/>
    <s v="None"/>
    <n v="8"/>
    <n v="1"/>
    <s v="Excel Workshop"/>
    <x v="2"/>
    <s v="None"/>
  </r>
  <r>
    <n v="5184"/>
    <s v="Elaine Mcclain"/>
    <x v="0"/>
    <n v="24"/>
    <x v="0"/>
    <x v="1"/>
    <x v="2"/>
    <x v="2"/>
    <s v="Gabrielle Rodriguez"/>
    <s v="2017-03-10"/>
    <x v="2"/>
    <x v="2"/>
    <n v="33183"/>
    <s v="A"/>
    <n v="8114"/>
    <s v="None"/>
    <n v="4"/>
    <n v="2"/>
    <s v="Excel Workshop"/>
    <x v="4"/>
    <s v="Advanced Training"/>
  </r>
  <r>
    <n v="5874"/>
    <s v="Kimberly Jones"/>
    <x v="0"/>
    <n v="35"/>
    <x v="1"/>
    <x v="4"/>
    <x v="3"/>
    <x v="0"/>
    <s v="Allison Harvey"/>
    <s v="2019-03-04"/>
    <x v="2"/>
    <x v="0"/>
    <n v="75065"/>
    <s v="C"/>
    <n v="7123"/>
    <s v="None"/>
    <n v="20"/>
    <n v="2"/>
    <s v="None"/>
    <x v="0"/>
    <s v="Advanced Training"/>
  </r>
  <r>
    <n v="9834"/>
    <s v="Thomas Kramer"/>
    <x v="1"/>
    <n v="41"/>
    <x v="2"/>
    <x v="1"/>
    <x v="1"/>
    <x v="4"/>
    <s v="Tristan Mejia"/>
    <s v="2022-11-20"/>
    <x v="0"/>
    <x v="2"/>
    <n v="32877"/>
    <s v="C"/>
    <n v="6432"/>
    <s v="Health"/>
    <n v="11"/>
    <n v="1"/>
    <s v="None"/>
    <x v="0"/>
    <s v="None"/>
  </r>
  <r>
    <n v="5096"/>
    <s v="Kevin Whitaker"/>
    <x v="1"/>
    <n v="36"/>
    <x v="2"/>
    <x v="1"/>
    <x v="4"/>
    <x v="3"/>
    <s v="Mary Welch"/>
    <s v="2021-03-02"/>
    <x v="0"/>
    <x v="1"/>
    <n v="46811"/>
    <s v="D"/>
    <n v="1567"/>
    <s v="None"/>
    <n v="7"/>
    <n v="3"/>
    <s v="Excel Workshop"/>
    <x v="0"/>
    <s v="Advanced Training"/>
  </r>
  <r>
    <n v="2263"/>
    <s v="Dustin Carter"/>
    <x v="1"/>
    <n v="31"/>
    <x v="1"/>
    <x v="3"/>
    <x v="2"/>
    <x v="1"/>
    <s v="Douglas Miles"/>
    <s v="2021-08-01"/>
    <x v="1"/>
    <x v="1"/>
    <n v="87538"/>
    <s v="C"/>
    <n v="3588"/>
    <s v="Health + Dental"/>
    <n v="11"/>
    <n v="5"/>
    <s v="Excel Workshop"/>
    <x v="2"/>
    <s v="None"/>
  </r>
  <r>
    <n v="6505"/>
    <s v="Nicole Williamson"/>
    <x v="0"/>
    <n v="28"/>
    <x v="1"/>
    <x v="0"/>
    <x v="1"/>
    <x v="4"/>
    <s v="Jessica Fleming"/>
    <s v="2015-08-14"/>
    <x v="0"/>
    <x v="1"/>
    <n v="73002"/>
    <s v="C"/>
    <n v="6296"/>
    <s v="Health"/>
    <n v="2"/>
    <n v="5"/>
    <s v="Excel Workshop"/>
    <x v="1"/>
    <s v="Certified Professional"/>
  </r>
  <r>
    <n v="8626"/>
    <s v="Matthew Knight"/>
    <x v="1"/>
    <n v="37"/>
    <x v="2"/>
    <x v="3"/>
    <x v="1"/>
    <x v="3"/>
    <s v="Christine Lee"/>
    <s v="2015-10-21"/>
    <x v="2"/>
    <x v="2"/>
    <n v="41653"/>
    <s v="D"/>
    <n v="9236"/>
    <s v="None"/>
    <n v="13"/>
    <n v="1"/>
    <s v="Excel Workshop"/>
    <x v="0"/>
    <s v="None"/>
  </r>
  <r>
    <n v="5979"/>
    <s v="Donna Jones"/>
    <x v="0"/>
    <n v="31"/>
    <x v="1"/>
    <x v="0"/>
    <x v="0"/>
    <x v="2"/>
    <s v="Mario Smith DVM"/>
    <s v="2015-03-14"/>
    <x v="1"/>
    <x v="1"/>
    <n v="67582"/>
    <s v="A"/>
    <n v="1375"/>
    <s v="Health"/>
    <n v="20"/>
    <n v="3"/>
    <s v="Excel Workshop"/>
    <x v="1"/>
    <s v="None"/>
  </r>
  <r>
    <n v="3104"/>
    <s v="Carolyn Bullock"/>
    <x v="0"/>
    <n v="23"/>
    <x v="0"/>
    <x v="3"/>
    <x v="1"/>
    <x v="1"/>
    <s v="Joseph Francis"/>
    <s v="2024-05-22"/>
    <x v="2"/>
    <x v="1"/>
    <n v="37351"/>
    <s v="D"/>
    <n v="7858"/>
    <s v="Health + Dental"/>
    <n v="18"/>
    <n v="2"/>
    <s v="Leadership Training"/>
    <x v="1"/>
    <s v="Advanced Training"/>
  </r>
  <r>
    <n v="8967"/>
    <s v="Wendy Gomez"/>
    <x v="0"/>
    <n v="48"/>
    <x v="4"/>
    <x v="4"/>
    <x v="2"/>
    <x v="0"/>
    <s v="Sarah Young"/>
    <s v="2017-03-19"/>
    <x v="0"/>
    <x v="1"/>
    <n v="36721"/>
    <s v="B"/>
    <n v="8820"/>
    <s v="Health + Dental"/>
    <n v="0"/>
    <n v="2"/>
    <s v="Excel Workshop"/>
    <x v="1"/>
    <s v="Certified Professional"/>
  </r>
  <r>
    <n v="5087"/>
    <s v="Michael Thomas"/>
    <x v="1"/>
    <n v="28"/>
    <x v="1"/>
    <x v="2"/>
    <x v="4"/>
    <x v="0"/>
    <s v="Aaron Hart"/>
    <s v="2021-09-15"/>
    <x v="1"/>
    <x v="2"/>
    <n v="46326"/>
    <s v="B"/>
    <n v="9189"/>
    <s v="Health + Dental"/>
    <n v="8"/>
    <n v="4"/>
    <s v="Leadership Training"/>
    <x v="3"/>
    <s v="Advanced Training"/>
  </r>
  <r>
    <n v="3358"/>
    <s v="Kevin Bell"/>
    <x v="1"/>
    <n v="30"/>
    <x v="1"/>
    <x v="1"/>
    <x v="3"/>
    <x v="1"/>
    <s v="Brian Boyd"/>
    <s v="2022-05-09"/>
    <x v="0"/>
    <x v="0"/>
    <n v="59007"/>
    <s v="C"/>
    <n v="3380"/>
    <s v="Health"/>
    <n v="17"/>
    <n v="3"/>
    <s v="None"/>
    <x v="4"/>
    <s v="Certified Professional"/>
  </r>
  <r>
    <n v="8256"/>
    <s v="Richard Landry"/>
    <x v="1"/>
    <n v="46"/>
    <x v="4"/>
    <x v="3"/>
    <x v="0"/>
    <x v="3"/>
    <s v="Steven Krueger"/>
    <s v="2017-06-22"/>
    <x v="0"/>
    <x v="1"/>
    <n v="52020"/>
    <s v="B"/>
    <n v="9585"/>
    <s v="Health + Dental"/>
    <n v="0"/>
    <n v="4"/>
    <s v="Excel Workshop"/>
    <x v="4"/>
    <s v="None"/>
  </r>
  <r>
    <n v="5763"/>
    <s v="George Hurley"/>
    <x v="1"/>
    <n v="44"/>
    <x v="2"/>
    <x v="1"/>
    <x v="2"/>
    <x v="1"/>
    <s v="Debra Williams"/>
    <s v="2020-11-28"/>
    <x v="2"/>
    <x v="1"/>
    <n v="98961"/>
    <s v="D"/>
    <n v="2688"/>
    <s v="Health"/>
    <n v="2"/>
    <n v="5"/>
    <s v="Excel Workshop"/>
    <x v="4"/>
    <s v="Certified Professional"/>
  </r>
  <r>
    <n v="6838"/>
    <s v="Mark Lopez"/>
    <x v="1"/>
    <n v="45"/>
    <x v="2"/>
    <x v="2"/>
    <x v="3"/>
    <x v="2"/>
    <s v="Karen Mitchell"/>
    <s v="2015-08-30"/>
    <x v="2"/>
    <x v="1"/>
    <n v="81943"/>
    <s v="C"/>
    <n v="2255"/>
    <s v="Health"/>
    <n v="18"/>
    <n v="2"/>
    <s v="None"/>
    <x v="2"/>
    <s v="Certified Professional"/>
  </r>
  <r>
    <n v="9544"/>
    <s v="Robert Williams"/>
    <x v="1"/>
    <n v="52"/>
    <x v="4"/>
    <x v="4"/>
    <x v="2"/>
    <x v="1"/>
    <s v="Joseph Sanders"/>
    <s v="2018-10-27"/>
    <x v="2"/>
    <x v="1"/>
    <n v="47627"/>
    <s v="C"/>
    <n v="1221"/>
    <s v="None"/>
    <n v="4"/>
    <n v="3"/>
    <s v="None"/>
    <x v="1"/>
    <s v="None"/>
  </r>
  <r>
    <n v="8012"/>
    <s v="Mary Schmidt"/>
    <x v="0"/>
    <n v="52"/>
    <x v="4"/>
    <x v="0"/>
    <x v="0"/>
    <x v="4"/>
    <s v="Shelly George"/>
    <s v="2018-08-26"/>
    <x v="2"/>
    <x v="1"/>
    <n v="56162"/>
    <s v="D"/>
    <n v="6560"/>
    <s v="Health + Dental"/>
    <n v="9"/>
    <n v="4"/>
    <s v="Excel Workshop"/>
    <x v="3"/>
    <s v="None"/>
  </r>
  <r>
    <n v="9374"/>
    <s v="Mary Martinez"/>
    <x v="0"/>
    <n v="42"/>
    <x v="2"/>
    <x v="1"/>
    <x v="2"/>
    <x v="2"/>
    <s v="Nicole Houston"/>
    <s v="2023-07-24"/>
    <x v="1"/>
    <x v="2"/>
    <n v="95734"/>
    <s v="C"/>
    <n v="4854"/>
    <s v="Health"/>
    <n v="13"/>
    <n v="2"/>
    <s v="Leadership Training"/>
    <x v="0"/>
    <s v="Certified Professional"/>
  </r>
  <r>
    <n v="3487"/>
    <s v="Paul Hall"/>
    <x v="1"/>
    <n v="58"/>
    <x v="3"/>
    <x v="1"/>
    <x v="1"/>
    <x v="3"/>
    <s v="Kristin Shaffer"/>
    <s v="2018-07-09"/>
    <x v="1"/>
    <x v="2"/>
    <n v="74789"/>
    <s v="C"/>
    <n v="8101"/>
    <s v="Health + Dental"/>
    <n v="14"/>
    <n v="5"/>
    <s v="Excel Workshop"/>
    <x v="2"/>
    <s v="None"/>
  </r>
  <r>
    <n v="8445"/>
    <s v="Samantha Foster"/>
    <x v="0"/>
    <n v="24"/>
    <x v="0"/>
    <x v="4"/>
    <x v="0"/>
    <x v="3"/>
    <s v="Joel Aguilar"/>
    <s v="2016-12-21"/>
    <x v="0"/>
    <x v="2"/>
    <n v="30137"/>
    <s v="B"/>
    <n v="4031"/>
    <s v="None"/>
    <n v="5"/>
    <n v="3"/>
    <s v="None"/>
    <x v="1"/>
    <s v="Certified Professional"/>
  </r>
  <r>
    <n v="1550"/>
    <s v="Timothy Aguilar"/>
    <x v="1"/>
    <n v="21"/>
    <x v="0"/>
    <x v="1"/>
    <x v="0"/>
    <x v="0"/>
    <s v="Michael Wade"/>
    <s v="2019-06-27"/>
    <x v="0"/>
    <x v="2"/>
    <n v="95510"/>
    <s v="C"/>
    <n v="6811"/>
    <s v="Health"/>
    <n v="18"/>
    <n v="4"/>
    <s v="Excel Workshop"/>
    <x v="4"/>
    <s v="Certified Professional"/>
  </r>
  <r>
    <n v="9968"/>
    <s v="Charles Andrews"/>
    <x v="1"/>
    <n v="58"/>
    <x v="3"/>
    <x v="1"/>
    <x v="3"/>
    <x v="0"/>
    <s v="Jessica Walsh"/>
    <s v="2021-08-27"/>
    <x v="1"/>
    <x v="0"/>
    <n v="80325"/>
    <s v="B"/>
    <n v="6230"/>
    <s v="Health"/>
    <n v="5"/>
    <n v="4"/>
    <s v="None"/>
    <x v="2"/>
    <s v="Advanced Training"/>
  </r>
  <r>
    <n v="8029"/>
    <s v="Veronica Nelson"/>
    <x v="0"/>
    <n v="57"/>
    <x v="3"/>
    <x v="3"/>
    <x v="4"/>
    <x v="4"/>
    <s v="Kelly Mack"/>
    <s v="2017-05-28"/>
    <x v="2"/>
    <x v="1"/>
    <n v="34109"/>
    <s v="B"/>
    <n v="9232"/>
    <s v="Health"/>
    <n v="13"/>
    <n v="3"/>
    <s v="Leadership Training"/>
    <x v="0"/>
    <s v="Certified Professional"/>
  </r>
  <r>
    <n v="8847"/>
    <s v="Chris Sanchez"/>
    <x v="1"/>
    <n v="41"/>
    <x v="2"/>
    <x v="3"/>
    <x v="3"/>
    <x v="0"/>
    <s v="John Conley"/>
    <s v="2022-01-30"/>
    <x v="2"/>
    <x v="2"/>
    <n v="73330"/>
    <s v="C"/>
    <n v="2276"/>
    <s v="Health + Dental"/>
    <n v="5"/>
    <n v="1"/>
    <s v="None"/>
    <x v="1"/>
    <s v="Advanced Training"/>
  </r>
  <r>
    <n v="1955"/>
    <s v="Cassie Galvan"/>
    <x v="0"/>
    <n v="58"/>
    <x v="3"/>
    <x v="2"/>
    <x v="2"/>
    <x v="1"/>
    <s v="Aaron Baker"/>
    <s v="2017-04-20"/>
    <x v="1"/>
    <x v="2"/>
    <n v="46567"/>
    <s v="A"/>
    <n v="2825"/>
    <s v="Health"/>
    <n v="15"/>
    <n v="3"/>
    <s v="None"/>
    <x v="4"/>
    <s v="Advanced Training"/>
  </r>
  <r>
    <n v="4522"/>
    <s v="Jessica Jones"/>
    <x v="0"/>
    <n v="36"/>
    <x v="2"/>
    <x v="0"/>
    <x v="4"/>
    <x v="0"/>
    <s v="Christopher Bass"/>
    <s v="2019-07-22"/>
    <x v="1"/>
    <x v="1"/>
    <n v="39795"/>
    <s v="A"/>
    <n v="1670"/>
    <s v="None"/>
    <n v="0"/>
    <n v="2"/>
    <s v="Excel Workshop"/>
    <x v="3"/>
    <s v="None"/>
  </r>
  <r>
    <n v="3078"/>
    <s v="Emily Walker"/>
    <x v="0"/>
    <n v="21"/>
    <x v="0"/>
    <x v="0"/>
    <x v="0"/>
    <x v="4"/>
    <s v="Sean Tucker PhD"/>
    <s v="2018-11-29"/>
    <x v="1"/>
    <x v="2"/>
    <n v="59506"/>
    <s v="A"/>
    <n v="4428"/>
    <s v="Health + Dental"/>
    <n v="0"/>
    <n v="1"/>
    <s v="None"/>
    <x v="3"/>
    <s v="Certified Professional"/>
  </r>
  <r>
    <n v="6357"/>
    <s v="Vickie Lewis"/>
    <x v="0"/>
    <n v="46"/>
    <x v="4"/>
    <x v="2"/>
    <x v="1"/>
    <x v="4"/>
    <s v="Jacob Scott"/>
    <s v="2022-11-14"/>
    <x v="1"/>
    <x v="2"/>
    <n v="49058"/>
    <s v="B"/>
    <n v="4396"/>
    <s v="None"/>
    <n v="5"/>
    <n v="1"/>
    <s v="None"/>
    <x v="3"/>
    <s v="None"/>
  </r>
  <r>
    <n v="7951"/>
    <s v="Alexis Clark"/>
    <x v="0"/>
    <n v="36"/>
    <x v="2"/>
    <x v="3"/>
    <x v="2"/>
    <x v="4"/>
    <s v="Joel Park"/>
    <s v="2016-02-23"/>
    <x v="1"/>
    <x v="0"/>
    <n v="98612"/>
    <s v="A"/>
    <n v="1168"/>
    <s v="None"/>
    <n v="9"/>
    <n v="2"/>
    <s v="Excel Workshop"/>
    <x v="0"/>
    <s v="Certified Professional"/>
  </r>
  <r>
    <n v="9228"/>
    <s v="Robert Davis"/>
    <x v="1"/>
    <n v="41"/>
    <x v="2"/>
    <x v="4"/>
    <x v="3"/>
    <x v="1"/>
    <s v="Russell Marshall"/>
    <s v="2018-05-18"/>
    <x v="2"/>
    <x v="1"/>
    <n v="38201"/>
    <s v="A"/>
    <n v="7111"/>
    <s v="Health"/>
    <n v="8"/>
    <n v="4"/>
    <s v="Leadership Training"/>
    <x v="3"/>
    <s v="None"/>
  </r>
  <r>
    <n v="8988"/>
    <s v="Daniel Brown MD"/>
    <x v="1"/>
    <n v="25"/>
    <x v="0"/>
    <x v="0"/>
    <x v="2"/>
    <x v="2"/>
    <s v="James Holden"/>
    <s v="2024-03-09"/>
    <x v="2"/>
    <x v="1"/>
    <n v="92919"/>
    <s v="D"/>
    <n v="9497"/>
    <s v="Health"/>
    <n v="7"/>
    <n v="2"/>
    <s v="None"/>
    <x v="3"/>
    <s v="Advanced Training"/>
  </r>
  <r>
    <n v="1952"/>
    <s v="Anna Payne"/>
    <x v="0"/>
    <n v="29"/>
    <x v="1"/>
    <x v="4"/>
    <x v="0"/>
    <x v="1"/>
    <s v="Thomas Murphy"/>
    <s v="2024-03-27"/>
    <x v="0"/>
    <x v="2"/>
    <n v="45188"/>
    <s v="A"/>
    <n v="9591"/>
    <s v="Health + Dental"/>
    <n v="18"/>
    <n v="3"/>
    <s v="Leadership Training"/>
    <x v="3"/>
    <s v="None"/>
  </r>
  <r>
    <n v="5760"/>
    <s v="Rhonda Pena"/>
    <x v="0"/>
    <n v="59"/>
    <x v="3"/>
    <x v="2"/>
    <x v="1"/>
    <x v="0"/>
    <s v="Mark Abbott"/>
    <s v="2019-12-23"/>
    <x v="0"/>
    <x v="1"/>
    <n v="34927"/>
    <s v="D"/>
    <n v="6996"/>
    <s v="Health + Dental"/>
    <n v="16"/>
    <n v="1"/>
    <s v="Excel Workshop"/>
    <x v="0"/>
    <s v="Certified Professional"/>
  </r>
  <r>
    <n v="5742"/>
    <s v="Nicole Gonzalez"/>
    <x v="0"/>
    <n v="27"/>
    <x v="1"/>
    <x v="0"/>
    <x v="2"/>
    <x v="3"/>
    <s v="Robin Lynch"/>
    <s v="2016-08-25"/>
    <x v="0"/>
    <x v="1"/>
    <n v="33183"/>
    <s v="A"/>
    <n v="1659"/>
    <s v="None"/>
    <n v="11"/>
    <n v="1"/>
    <s v="Leadership Training"/>
    <x v="2"/>
    <s v="None"/>
  </r>
  <r>
    <n v="5748"/>
    <s v="Shubham"/>
    <x v="1"/>
    <n v="27"/>
    <x v="1"/>
    <x v="0"/>
    <x v="3"/>
    <x v="3"/>
    <s v="Robin Lynch"/>
    <s v="2016-08-25"/>
    <x v="0"/>
    <x v="1"/>
    <n v="33183"/>
    <s v="A"/>
    <n v="1659"/>
    <s v="None"/>
    <n v="11"/>
    <n v="1"/>
    <s v="Leadership Training"/>
    <x v="2"/>
    <s v="None"/>
  </r>
  <r>
    <n v="2824"/>
    <s v="Allison Hill"/>
    <x v="1"/>
    <n v="62"/>
    <x v="3"/>
    <x v="4"/>
    <x v="3"/>
    <x v="1"/>
    <s v="Noah Rhodes"/>
    <d v="2024-07-17T00:00:00"/>
    <x v="0"/>
    <x v="2"/>
    <n v="43434"/>
    <s v="A"/>
    <n v="7912"/>
    <s v="Health"/>
    <n v="0"/>
    <n v="1"/>
    <s v="Excel Workshop"/>
    <x v="4"/>
    <s v="None"/>
  </r>
  <r>
    <n v="1434"/>
    <s v="Javier Johnson"/>
    <x v="1"/>
    <n v="60"/>
    <x v="3"/>
    <x v="1"/>
    <x v="2"/>
    <x v="1"/>
    <s v="Jonathan Johnson"/>
    <d v="2018-08-25T00:00:00"/>
    <x v="2"/>
    <x v="2"/>
    <n v="66463"/>
    <s v="A"/>
    <n v="3615"/>
    <s v="None"/>
    <n v="10"/>
    <n v="3"/>
    <s v="Excel Workshop"/>
    <x v="4"/>
    <s v="Advanced Training"/>
  </r>
  <r>
    <n v="2519"/>
    <s v="Meredith Barnes"/>
    <x v="0"/>
    <n v="28"/>
    <x v="1"/>
    <x v="0"/>
    <x v="1"/>
    <x v="2"/>
    <s v="Donald Booth"/>
    <d v="2017-12-25T00:00:00"/>
    <x v="1"/>
    <x v="1"/>
    <n v="35695"/>
    <s v="D"/>
    <n v="9785"/>
    <s v="Health"/>
    <n v="12"/>
    <n v="1"/>
    <s v="Agile Methods"/>
    <x v="5"/>
    <s v="Advanced Training"/>
  </r>
  <r>
    <n v="4150"/>
    <s v="Gina Moore"/>
    <x v="1"/>
    <n v="58"/>
    <x v="3"/>
    <x v="0"/>
    <x v="4"/>
    <x v="1"/>
    <s v="Gabrielle Davis"/>
    <d v="2016-11-28T00:00:00"/>
    <x v="2"/>
    <x v="0"/>
    <n v="60512"/>
    <s v="A"/>
    <n v="7227"/>
    <s v="Health + Dental"/>
    <n v="14"/>
    <n v="3"/>
    <s v="Excel Workshop"/>
    <x v="1"/>
    <s v="Advanced Training"/>
  </r>
  <r>
    <n v="5374"/>
    <s v="Gregory Baker"/>
    <x v="1"/>
    <n v="35"/>
    <x v="1"/>
    <x v="1"/>
    <x v="4"/>
    <x v="1"/>
    <s v="Joe Martinez"/>
    <d v="2021-09-15T00:00:00"/>
    <x v="1"/>
    <x v="2"/>
    <n v="62087"/>
    <s v="B"/>
    <n v="8573"/>
    <s v="None"/>
    <n v="8"/>
    <n v="5"/>
    <s v="Excel Workshop"/>
    <x v="1"/>
    <s v="Certified Professional"/>
  </r>
  <r>
    <n v="1525"/>
    <s v="Edward Fuller"/>
    <x v="0"/>
    <n v="36"/>
    <x v="2"/>
    <x v="3"/>
    <x v="1"/>
    <x v="0"/>
    <s v="Heidi Lee"/>
    <d v="2016-06-13T00:00:00"/>
    <x v="0"/>
    <x v="2"/>
    <n v="71245"/>
    <s v="B"/>
    <n v="9179"/>
    <s v="None"/>
    <n v="20"/>
    <n v="4"/>
    <s v="Excel Workshop"/>
    <x v="1"/>
    <s v="Certified Professional"/>
  </r>
  <r>
    <n v="9830"/>
    <s v="Darren Roberts"/>
    <x v="0"/>
    <n v="37"/>
    <x v="2"/>
    <x v="1"/>
    <x v="2"/>
    <x v="4"/>
    <s v="David Garcia"/>
    <d v="2019-12-30T00:00:00"/>
    <x v="2"/>
    <x v="1"/>
    <n v="58746"/>
    <s v="B"/>
    <n v="9348"/>
    <s v="None"/>
    <n v="2"/>
    <n v="1"/>
    <s v="Leadership Training"/>
    <x v="4"/>
    <s v="None"/>
  </r>
  <r>
    <n v="7916"/>
    <s v="Roy Martin"/>
    <x v="1"/>
    <n v="32"/>
    <x v="1"/>
    <x v="3"/>
    <x v="2"/>
    <x v="4"/>
    <s v="Michael Miles"/>
    <d v="2016-06-24T00:00:00"/>
    <x v="2"/>
    <x v="2"/>
    <n v="62953"/>
    <s v="A"/>
    <n v="2876"/>
    <s v="Health + Dental"/>
    <n v="24"/>
    <n v="3"/>
    <s v="Leadership Training"/>
    <x v="1"/>
    <s v="Advanced Training"/>
  </r>
  <r>
    <n v="8433"/>
    <s v="Carolyn Daniel"/>
    <x v="1"/>
    <n v="32"/>
    <x v="1"/>
    <x v="4"/>
    <x v="5"/>
    <x v="1"/>
    <s v="James Mayo"/>
    <d v="2024-09-27T00:00:00"/>
    <x v="1"/>
    <x v="0"/>
    <n v="111959"/>
    <s v="C"/>
    <n v="9317"/>
    <s v="Dental"/>
    <n v="4"/>
    <n v="3"/>
    <s v="Excel Workshop"/>
    <x v="5"/>
    <s v="None"/>
  </r>
  <r>
    <n v="6310"/>
    <s v="Frederick Tate"/>
    <x v="0"/>
    <n v="22"/>
    <x v="0"/>
    <x v="0"/>
    <x v="0"/>
    <x v="2"/>
    <s v="Rodney Trujillo"/>
    <d v="2022-02-02T00:00:00"/>
    <x v="2"/>
    <x v="0"/>
    <n v="37592"/>
    <s v="B"/>
    <n v="2290"/>
    <s v="Health"/>
    <n v="23"/>
    <n v="4"/>
    <s v="Leadership Training"/>
    <x v="5"/>
    <s v="Certified Professional"/>
  </r>
  <r>
    <n v="8787"/>
    <s v="Daniel Hahn"/>
    <x v="1"/>
    <n v="30"/>
    <x v="1"/>
    <x v="4"/>
    <x v="5"/>
    <x v="4"/>
    <s v="Emily Rios"/>
    <d v="2021-12-30T00:00:00"/>
    <x v="2"/>
    <x v="0"/>
    <n v="100686"/>
    <s v="B"/>
    <n v="6107"/>
    <s v="None"/>
    <n v="21"/>
    <n v="3"/>
    <s v="None"/>
    <x v="5"/>
    <s v="Advanced Training"/>
  </r>
  <r>
    <n v="5061"/>
    <s v="Maria Thomas"/>
    <x v="1"/>
    <n v="29"/>
    <x v="1"/>
    <x v="0"/>
    <x v="1"/>
    <x v="0"/>
    <s v="Patrick Ryan"/>
    <d v="2025-03-18T00:00:00"/>
    <x v="1"/>
    <x v="2"/>
    <n v="60161"/>
    <s v="B"/>
    <n v="1117"/>
    <s v="Health"/>
    <n v="22"/>
    <n v="1"/>
    <s v="Excel Workshop"/>
    <x v="2"/>
    <s v="Certified Professional"/>
  </r>
  <r>
    <n v="2160"/>
    <s v="Kevin Cox"/>
    <x v="1"/>
    <n v="43"/>
    <x v="2"/>
    <x v="4"/>
    <x v="4"/>
    <x v="3"/>
    <s v="Brenda Snyder PhD"/>
    <d v="2017-02-17T00:00:00"/>
    <x v="0"/>
    <x v="2"/>
    <n v="47342"/>
    <s v="D"/>
    <n v="4981"/>
    <s v="None"/>
    <n v="25"/>
    <n v="4"/>
    <s v="Excel Workshop"/>
    <x v="2"/>
    <s v="Certified Professional"/>
  </r>
  <r>
    <n v="8062"/>
    <s v="Christopher Becker"/>
    <x v="0"/>
    <n v="64"/>
    <x v="3"/>
    <x v="3"/>
    <x v="2"/>
    <x v="3"/>
    <s v="Janice Carlson"/>
    <d v="2023-03-25T00:00:00"/>
    <x v="1"/>
    <x v="0"/>
    <n v="118259"/>
    <s v="A"/>
    <n v="1993"/>
    <s v="None"/>
    <n v="23"/>
    <n v="3"/>
    <s v="Leadership Training"/>
    <x v="4"/>
    <s v="Certified Professional"/>
  </r>
  <r>
    <n v="9786"/>
    <s v="Tricia Valencia"/>
    <x v="0"/>
    <n v="34"/>
    <x v="1"/>
    <x v="2"/>
    <x v="2"/>
    <x v="1"/>
    <s v="Nathan Maldonado"/>
    <d v="2024-05-26T00:00:00"/>
    <x v="2"/>
    <x v="1"/>
    <n v="62742"/>
    <s v="A"/>
    <n v="8260"/>
    <s v="Health"/>
    <n v="1"/>
    <n v="5"/>
    <s v="Leadership Training"/>
    <x v="2"/>
    <s v="Certified Professional"/>
  </r>
  <r>
    <n v="7658"/>
    <s v="Patricia Peterson"/>
    <x v="0"/>
    <n v="32"/>
    <x v="1"/>
    <x v="3"/>
    <x v="3"/>
    <x v="3"/>
    <s v="Christopher Smith"/>
    <d v="2019-09-30T00:00:00"/>
    <x v="0"/>
    <x v="0"/>
    <n v="79672"/>
    <s v="A"/>
    <n v="7396"/>
    <s v="Health + Dental"/>
    <n v="25"/>
    <n v="4"/>
    <s v="Agile Methods"/>
    <x v="0"/>
    <s v="None"/>
  </r>
  <r>
    <n v="8973"/>
    <s v="Pamela Romero"/>
    <x v="1"/>
    <n v="57"/>
    <x v="3"/>
    <x v="2"/>
    <x v="1"/>
    <x v="1"/>
    <s v="Mario Skinner"/>
    <d v="2023-11-26T00:00:00"/>
    <x v="0"/>
    <x v="2"/>
    <n v="101066"/>
    <s v="A"/>
    <n v="6138"/>
    <s v="Health"/>
    <n v="1"/>
    <n v="5"/>
    <s v="None"/>
    <x v="5"/>
    <s v="None"/>
  </r>
  <r>
    <n v="1931"/>
    <s v="Brittany Farmer"/>
    <x v="1"/>
    <n v="32"/>
    <x v="1"/>
    <x v="2"/>
    <x v="0"/>
    <x v="4"/>
    <s v="Paula Moreno"/>
    <d v="2015-04-11T00:00:00"/>
    <x v="0"/>
    <x v="2"/>
    <n v="60828"/>
    <s v="D"/>
    <n v="2964"/>
    <s v="Dental"/>
    <n v="18"/>
    <n v="5"/>
    <s v="Leadership Training"/>
    <x v="5"/>
    <s v="Certified Professional"/>
  </r>
  <r>
    <n v="9565"/>
    <s v="Katherine Rodriguez"/>
    <x v="0"/>
    <n v="48"/>
    <x v="4"/>
    <x v="4"/>
    <x v="3"/>
    <x v="5"/>
    <s v="William Roman"/>
    <d v="2019-05-04T00:00:00"/>
    <x v="1"/>
    <x v="1"/>
    <n v="61285"/>
    <s v="C"/>
    <n v="7484"/>
    <s v="Dental"/>
    <n v="21"/>
    <n v="3"/>
    <s v="None"/>
    <x v="1"/>
    <s v="Certified Professional"/>
  </r>
  <r>
    <n v="8508"/>
    <s v="Shawn Arroyo"/>
    <x v="1"/>
    <n v="22"/>
    <x v="0"/>
    <x v="0"/>
    <x v="5"/>
    <x v="1"/>
    <s v="John Jones"/>
    <d v="2024-04-30T00:00:00"/>
    <x v="1"/>
    <x v="1"/>
    <n v="47361"/>
    <s v="C"/>
    <n v="2127"/>
    <s v="Dental"/>
    <n v="11"/>
    <n v="3"/>
    <s v="Excel Workshop"/>
    <x v="0"/>
    <s v="None"/>
  </r>
  <r>
    <n v="9666"/>
    <s v="Betty Alvarez"/>
    <x v="1"/>
    <n v="41"/>
    <x v="2"/>
    <x v="1"/>
    <x v="1"/>
    <x v="5"/>
    <s v="Deborah Brennan"/>
    <d v="2022-06-19T00:00:00"/>
    <x v="0"/>
    <x v="0"/>
    <n v="64664"/>
    <s v="A"/>
    <n v="2753"/>
    <s v="Dental"/>
    <n v="8"/>
    <n v="3"/>
    <s v="Excel Workshop"/>
    <x v="1"/>
    <s v="Certified Professional"/>
  </r>
  <r>
    <n v="5325"/>
    <s v="Tanya Campos"/>
    <x v="0"/>
    <n v="65"/>
    <x v="3"/>
    <x v="4"/>
    <x v="0"/>
    <x v="0"/>
    <s v="Michelle Ross"/>
    <d v="2021-08-14T00:00:00"/>
    <x v="1"/>
    <x v="1"/>
    <n v="66265"/>
    <s v="A"/>
    <n v="1058"/>
    <s v="Health + Dental"/>
    <n v="24"/>
    <n v="2"/>
    <s v="Agile Methods"/>
    <x v="4"/>
    <s v="None"/>
  </r>
  <r>
    <n v="8007"/>
    <s v="Joseph Martinez"/>
    <x v="1"/>
    <n v="50"/>
    <x v="4"/>
    <x v="0"/>
    <x v="0"/>
    <x v="5"/>
    <s v="George Chapman"/>
    <d v="2019-03-07T00:00:00"/>
    <x v="0"/>
    <x v="2"/>
    <n v="34722"/>
    <s v="C"/>
    <n v="3426"/>
    <s v="None"/>
    <n v="4"/>
    <n v="1"/>
    <s v="Agile Methods"/>
    <x v="1"/>
    <s v="Certified Professional"/>
  </r>
  <r>
    <n v="4441"/>
    <s v="Adrienne Zimmerman"/>
    <x v="1"/>
    <n v="44"/>
    <x v="2"/>
    <x v="0"/>
    <x v="1"/>
    <x v="4"/>
    <s v="Austin Johnson"/>
    <d v="2020-11-20T00:00:00"/>
    <x v="2"/>
    <x v="2"/>
    <n v="50257"/>
    <s v="B"/>
    <n v="3662"/>
    <s v="Dental"/>
    <n v="13"/>
    <n v="1"/>
    <s v="Excel Workshop"/>
    <x v="1"/>
    <s v="Advanced Training"/>
  </r>
  <r>
    <n v="5065"/>
    <s v="David Caldwell"/>
    <x v="0"/>
    <n v="64"/>
    <x v="3"/>
    <x v="2"/>
    <x v="4"/>
    <x v="0"/>
    <s v="Carlos Walls"/>
    <d v="2024-12-24T00:00:00"/>
    <x v="2"/>
    <x v="0"/>
    <n v="91694"/>
    <s v="B"/>
    <n v="4269"/>
    <s v="None"/>
    <n v="11"/>
    <n v="3"/>
    <s v="Excel Workshop"/>
    <x v="4"/>
    <s v="Certified Professional"/>
  </r>
  <r>
    <n v="4164"/>
    <s v="Dana Kennedy"/>
    <x v="0"/>
    <n v="64"/>
    <x v="3"/>
    <x v="4"/>
    <x v="1"/>
    <x v="0"/>
    <s v="Brandon Hopkins"/>
    <d v="2021-04-17T00:00:00"/>
    <x v="2"/>
    <x v="1"/>
    <n v="114080"/>
    <s v="D"/>
    <n v="9785"/>
    <s v="Health + Dental"/>
    <n v="0"/>
    <n v="1"/>
    <s v="Agile Methods"/>
    <x v="4"/>
    <s v="None"/>
  </r>
  <r>
    <n v="1626"/>
    <s v="John Daniel"/>
    <x v="1"/>
    <n v="38"/>
    <x v="2"/>
    <x v="1"/>
    <x v="2"/>
    <x v="2"/>
    <s v="Victoria Garcia"/>
    <d v="2022-02-11T00:00:00"/>
    <x v="1"/>
    <x v="1"/>
    <n v="87199"/>
    <s v="A"/>
    <n v="7311"/>
    <s v="Dental"/>
    <n v="8"/>
    <n v="1"/>
    <s v="None"/>
    <x v="2"/>
    <s v="None"/>
  </r>
  <r>
    <n v="4228"/>
    <s v="Rebecca Rodriguez"/>
    <x v="0"/>
    <n v="56"/>
    <x v="3"/>
    <x v="3"/>
    <x v="0"/>
    <x v="5"/>
    <s v="Joshua Taylor"/>
    <d v="2018-05-22T00:00:00"/>
    <x v="2"/>
    <x v="2"/>
    <n v="71145"/>
    <s v="A"/>
    <n v="5920"/>
    <s v="Health + Dental"/>
    <n v="21"/>
    <n v="4"/>
    <s v="Agile Methods"/>
    <x v="0"/>
    <s v="None"/>
  </r>
  <r>
    <n v="3085"/>
    <s v="David Leblanc"/>
    <x v="1"/>
    <n v="40"/>
    <x v="2"/>
    <x v="3"/>
    <x v="4"/>
    <x v="3"/>
    <s v="Scott Pierce"/>
    <d v="2016-02-16T00:00:00"/>
    <x v="1"/>
    <x v="2"/>
    <n v="52810"/>
    <s v="C"/>
    <n v="7653"/>
    <s v="Health"/>
    <n v="9"/>
    <n v="3"/>
    <s v="Excel Workshop"/>
    <x v="0"/>
    <s v="None"/>
  </r>
  <r>
    <n v="6279"/>
    <s v="Kimberly Smith"/>
    <x v="0"/>
    <n v="60"/>
    <x v="3"/>
    <x v="3"/>
    <x v="2"/>
    <x v="5"/>
    <s v="Paul Young"/>
    <d v="2022-03-07T00:00:00"/>
    <x v="0"/>
    <x v="2"/>
    <n v="92021"/>
    <s v="B"/>
    <n v="2389"/>
    <s v="Health + Dental"/>
    <n v="16"/>
    <n v="5"/>
    <s v="Agile Methods"/>
    <x v="2"/>
    <s v="Certified Professional"/>
  </r>
  <r>
    <n v="6085"/>
    <s v="Mr. James Brown"/>
    <x v="1"/>
    <n v="65"/>
    <x v="3"/>
    <x v="2"/>
    <x v="3"/>
    <x v="0"/>
    <s v="William Baker"/>
    <d v="2023-01-03T00:00:00"/>
    <x v="0"/>
    <x v="0"/>
    <n v="92277"/>
    <s v="A"/>
    <n v="8461"/>
    <s v="None"/>
    <n v="20"/>
    <n v="5"/>
    <s v="Excel Workshop"/>
    <x v="0"/>
    <s v="Advanced Training"/>
  </r>
  <r>
    <n v="4997"/>
    <s v="Michael Cross"/>
    <x v="1"/>
    <n v="47"/>
    <x v="4"/>
    <x v="0"/>
    <x v="0"/>
    <x v="3"/>
    <s v="Mary Tucker"/>
    <d v="2018-06-30T00:00:00"/>
    <x v="0"/>
    <x v="0"/>
    <n v="97889"/>
    <s v="D"/>
    <n v="1822"/>
    <s v="Dental"/>
    <n v="3"/>
    <n v="4"/>
    <s v="Excel Workshop"/>
    <x v="0"/>
    <s v="None"/>
  </r>
  <r>
    <n v="6198"/>
    <s v="Wayne Riley"/>
    <x v="0"/>
    <n v="55"/>
    <x v="4"/>
    <x v="1"/>
    <x v="4"/>
    <x v="4"/>
    <s v="Nicole Brown"/>
    <d v="2025-03-15T00:00:00"/>
    <x v="2"/>
    <x v="2"/>
    <n v="88446"/>
    <s v="B"/>
    <n v="8777"/>
    <s v="None"/>
    <n v="8"/>
    <n v="2"/>
    <s v="Agile Methods"/>
    <x v="5"/>
    <s v="Advanced Training"/>
  </r>
  <r>
    <n v="4919"/>
    <s v="Thomas Schmidt"/>
    <x v="0"/>
    <n v="62"/>
    <x v="3"/>
    <x v="3"/>
    <x v="0"/>
    <x v="5"/>
    <s v="Jordan York"/>
    <d v="2016-06-06T00:00:00"/>
    <x v="2"/>
    <x v="0"/>
    <n v="65614"/>
    <s v="C"/>
    <n v="6238"/>
    <s v="Health"/>
    <n v="4"/>
    <n v="2"/>
    <s v="Excel Workshop"/>
    <x v="0"/>
    <s v="None"/>
  </r>
  <r>
    <n v="4505"/>
    <s v="Megan Young"/>
    <x v="1"/>
    <n v="31"/>
    <x v="1"/>
    <x v="3"/>
    <x v="2"/>
    <x v="2"/>
    <s v="Steve Sanchez"/>
    <d v="2015-12-10T00:00:00"/>
    <x v="1"/>
    <x v="1"/>
    <n v="84496"/>
    <s v="A"/>
    <n v="4388"/>
    <s v="None"/>
    <n v="12"/>
    <n v="5"/>
    <s v="Leadership Training"/>
    <x v="5"/>
    <s v="Advanced Training"/>
  </r>
  <r>
    <n v="1096"/>
    <s v="Jennifer Silva"/>
    <x v="0"/>
    <n v="52"/>
    <x v="4"/>
    <x v="4"/>
    <x v="2"/>
    <x v="3"/>
    <s v="Taylor Harris"/>
    <d v="2020-08-11T00:00:00"/>
    <x v="1"/>
    <x v="2"/>
    <n v="101582"/>
    <s v="B"/>
    <n v="8999"/>
    <s v="Dental"/>
    <n v="8"/>
    <n v="4"/>
    <s v="None"/>
    <x v="2"/>
    <s v="Advanced Training"/>
  </r>
  <r>
    <n v="7624"/>
    <s v="James Powers"/>
    <x v="1"/>
    <n v="43"/>
    <x v="2"/>
    <x v="3"/>
    <x v="3"/>
    <x v="4"/>
    <s v="Eugene Walton"/>
    <d v="2016-07-01T00:00:00"/>
    <x v="1"/>
    <x v="0"/>
    <n v="81645"/>
    <s v="A"/>
    <n v="2375"/>
    <s v="None"/>
    <n v="4"/>
    <n v="4"/>
    <s v="Excel Workshop"/>
    <x v="2"/>
    <s v="Advanced Training"/>
  </r>
  <r>
    <n v="6363"/>
    <s v="Marc Hart"/>
    <x v="1"/>
    <n v="46"/>
    <x v="4"/>
    <x v="3"/>
    <x v="1"/>
    <x v="2"/>
    <s v="Joshua Wagner"/>
    <d v="2017-07-09T00:00:00"/>
    <x v="2"/>
    <x v="1"/>
    <n v="85255"/>
    <s v="C"/>
    <n v="2341"/>
    <s v="None"/>
    <n v="0"/>
    <n v="5"/>
    <s v="Leadership Training"/>
    <x v="1"/>
    <s v="Certified Professional"/>
  </r>
  <r>
    <n v="2124"/>
    <s v="Shirley Suarez"/>
    <x v="1"/>
    <n v="63"/>
    <x v="3"/>
    <x v="0"/>
    <x v="3"/>
    <x v="1"/>
    <s v="Christopher Bass"/>
    <d v="2020-05-30T00:00:00"/>
    <x v="0"/>
    <x v="2"/>
    <n v="49973"/>
    <s v="B"/>
    <n v="3068"/>
    <s v="None"/>
    <n v="21"/>
    <n v="1"/>
    <s v="Excel Workshop"/>
    <x v="0"/>
    <s v="None"/>
  </r>
  <r>
    <n v="7043"/>
    <s v="Victoria Valdez"/>
    <x v="1"/>
    <n v="38"/>
    <x v="2"/>
    <x v="1"/>
    <x v="5"/>
    <x v="5"/>
    <s v="Robert Evans"/>
    <d v="2017-01-10T00:00:00"/>
    <x v="1"/>
    <x v="0"/>
    <n v="51465"/>
    <s v="C"/>
    <n v="2771"/>
    <s v="Health"/>
    <n v="9"/>
    <n v="5"/>
    <s v="None"/>
    <x v="0"/>
    <s v="None"/>
  </r>
  <r>
    <n v="2245"/>
    <s v="Brandy Wilson"/>
    <x v="1"/>
    <n v="34"/>
    <x v="1"/>
    <x v="0"/>
    <x v="4"/>
    <x v="2"/>
    <s v="Juan Nelson"/>
    <d v="2018-11-06T00:00:00"/>
    <x v="1"/>
    <x v="2"/>
    <n v="45866"/>
    <s v="A"/>
    <n v="6688"/>
    <s v="None"/>
    <n v="21"/>
    <n v="3"/>
    <s v="Leadership Training"/>
    <x v="5"/>
    <s v="None"/>
  </r>
  <r>
    <n v="1207"/>
    <s v="Christina Walters"/>
    <x v="0"/>
    <n v="43"/>
    <x v="2"/>
    <x v="3"/>
    <x v="0"/>
    <x v="3"/>
    <s v="John Whitehead"/>
    <d v="2016-02-17T00:00:00"/>
    <x v="2"/>
    <x v="2"/>
    <n v="90258"/>
    <s v="B"/>
    <n v="8135"/>
    <s v="Dental"/>
    <n v="23"/>
    <n v="5"/>
    <s v="Agile Methods"/>
    <x v="5"/>
    <s v="None"/>
  </r>
  <r>
    <n v="8616"/>
    <s v="Jeff Hill"/>
    <x v="0"/>
    <n v="52"/>
    <x v="4"/>
    <x v="1"/>
    <x v="1"/>
    <x v="2"/>
    <s v="Ray Walsh"/>
    <d v="2019-09-21T00:00:00"/>
    <x v="0"/>
    <x v="0"/>
    <n v="66559"/>
    <s v="D"/>
    <n v="4995"/>
    <s v="None"/>
    <n v="18"/>
    <n v="5"/>
    <s v="None"/>
    <x v="1"/>
    <s v="Certified Professional"/>
  </r>
  <r>
    <n v="6325"/>
    <s v="Jeremy Thornton"/>
    <x v="1"/>
    <n v="53"/>
    <x v="4"/>
    <x v="3"/>
    <x v="3"/>
    <x v="2"/>
    <s v="Ashley Landry"/>
    <d v="2017-10-20T00:00:00"/>
    <x v="2"/>
    <x v="1"/>
    <n v="66655"/>
    <s v="C"/>
    <n v="1166"/>
    <s v="Dental"/>
    <n v="2"/>
    <n v="2"/>
    <s v="None"/>
    <x v="0"/>
    <s v="None"/>
  </r>
  <r>
    <n v="8800"/>
    <s v="Sandra Aguilar"/>
    <x v="0"/>
    <n v="37"/>
    <x v="2"/>
    <x v="3"/>
    <x v="0"/>
    <x v="0"/>
    <s v="Cameron Parker"/>
    <d v="2015-12-11T00:00:00"/>
    <x v="2"/>
    <x v="0"/>
    <n v="83005"/>
    <s v="B"/>
    <n v="6016"/>
    <s v="Health + Dental"/>
    <n v="15"/>
    <n v="5"/>
    <s v="Agile Methods"/>
    <x v="0"/>
    <s v="None"/>
  </r>
  <r>
    <n v="6419"/>
    <s v="Christine Wright"/>
    <x v="0"/>
    <n v="57"/>
    <x v="3"/>
    <x v="3"/>
    <x v="1"/>
    <x v="2"/>
    <s v="Richard Henson"/>
    <d v="2022-03-07T00:00:00"/>
    <x v="2"/>
    <x v="0"/>
    <n v="45814"/>
    <s v="B"/>
    <n v="6169"/>
    <s v="Health"/>
    <n v="23"/>
    <n v="5"/>
    <s v="Excel Workshop"/>
    <x v="4"/>
    <s v="Certified Professional"/>
  </r>
  <r>
    <n v="5530"/>
    <s v="Nicole Frost"/>
    <x v="0"/>
    <n v="52"/>
    <x v="4"/>
    <x v="0"/>
    <x v="3"/>
    <x v="2"/>
    <s v="Christopher Marsh"/>
    <d v="2018-04-12T00:00:00"/>
    <x v="0"/>
    <x v="1"/>
    <n v="53519"/>
    <s v="C"/>
    <n v="1231"/>
    <s v="Dental"/>
    <n v="8"/>
    <n v="1"/>
    <s v="Leadership Training"/>
    <x v="5"/>
    <s v="Advanced Training"/>
  </r>
  <r>
    <n v="9042"/>
    <s v="Allison Doyle"/>
    <x v="1"/>
    <n v="30"/>
    <x v="1"/>
    <x v="0"/>
    <x v="5"/>
    <x v="2"/>
    <s v="Timothy Pham"/>
    <d v="2019-06-28T00:00:00"/>
    <x v="2"/>
    <x v="1"/>
    <n v="87733"/>
    <s v="C"/>
    <n v="4020"/>
    <s v="Health"/>
    <n v="8"/>
    <n v="4"/>
    <s v="Leadership Training"/>
    <x v="2"/>
    <s v="Advanced Training"/>
  </r>
  <r>
    <n v="2213"/>
    <s v="Richard Rodriguez"/>
    <x v="1"/>
    <n v="53"/>
    <x v="4"/>
    <x v="2"/>
    <x v="3"/>
    <x v="4"/>
    <s v="Shannon Walker"/>
    <d v="2023-02-05T00:00:00"/>
    <x v="2"/>
    <x v="0"/>
    <n v="62530"/>
    <s v="A"/>
    <n v="7818"/>
    <s v="Dental"/>
    <n v="24"/>
    <n v="5"/>
    <s v="None"/>
    <x v="0"/>
    <s v="Advanced Training"/>
  </r>
  <r>
    <n v="8025"/>
    <s v="Robert Savage"/>
    <x v="0"/>
    <n v="41"/>
    <x v="2"/>
    <x v="1"/>
    <x v="5"/>
    <x v="0"/>
    <s v="Matthew Ross"/>
    <d v="2020-01-03T00:00:00"/>
    <x v="1"/>
    <x v="2"/>
    <n v="43006"/>
    <s v="B"/>
    <n v="4457"/>
    <s v="Health + Dental"/>
    <n v="21"/>
    <n v="1"/>
    <s v="Excel Workshop"/>
    <x v="4"/>
    <s v="Certified Professional"/>
  </r>
  <r>
    <n v="2229"/>
    <s v="Tracy Ramirez"/>
    <x v="1"/>
    <n v="57"/>
    <x v="3"/>
    <x v="0"/>
    <x v="2"/>
    <x v="3"/>
    <s v="Jennifer Zavala"/>
    <d v="2024-05-21T00:00:00"/>
    <x v="1"/>
    <x v="2"/>
    <n v="91592"/>
    <s v="C"/>
    <n v="1534"/>
    <s v="Dental"/>
    <n v="9"/>
    <n v="3"/>
    <s v="None"/>
    <x v="2"/>
    <s v="None"/>
  </r>
  <r>
    <n v="5334"/>
    <s v="Alexander Wiley"/>
    <x v="1"/>
    <n v="36"/>
    <x v="2"/>
    <x v="3"/>
    <x v="0"/>
    <x v="4"/>
    <s v="Kevin Terrell"/>
    <d v="2015-12-01T00:00:00"/>
    <x v="0"/>
    <x v="2"/>
    <n v="49528"/>
    <s v="C"/>
    <n v="3330"/>
    <s v="Health"/>
    <n v="1"/>
    <n v="2"/>
    <s v="Agile Methods"/>
    <x v="5"/>
    <s v="None"/>
  </r>
  <r>
    <n v="5728"/>
    <s v="Jeffrey Chandler"/>
    <x v="0"/>
    <n v="58"/>
    <x v="3"/>
    <x v="0"/>
    <x v="2"/>
    <x v="5"/>
    <s v="Larry Dixon"/>
    <d v="2021-10-26T00:00:00"/>
    <x v="2"/>
    <x v="2"/>
    <n v="82757"/>
    <s v="C"/>
    <n v="9199"/>
    <s v="None"/>
    <n v="14"/>
    <n v="1"/>
    <s v="Leadership Training"/>
    <x v="0"/>
    <s v="None"/>
  </r>
  <r>
    <n v="5102"/>
    <s v="Cheryl Williams"/>
    <x v="1"/>
    <n v="42"/>
    <x v="2"/>
    <x v="0"/>
    <x v="3"/>
    <x v="5"/>
    <s v="Joseph Drake"/>
    <d v="2018-08-14T00:00:00"/>
    <x v="1"/>
    <x v="2"/>
    <n v="32719"/>
    <s v="C"/>
    <n v="1659"/>
    <s v="Dental"/>
    <n v="15"/>
    <n v="5"/>
    <s v="None"/>
    <x v="1"/>
    <s v="Certified Professional"/>
  </r>
  <r>
    <n v="8141"/>
    <s v="Benjamin Beck"/>
    <x v="0"/>
    <n v="59"/>
    <x v="3"/>
    <x v="0"/>
    <x v="2"/>
    <x v="2"/>
    <s v="Erik Charles"/>
    <d v="2020-05-17T00:00:00"/>
    <x v="2"/>
    <x v="1"/>
    <n v="72081"/>
    <s v="A"/>
    <n v="3634"/>
    <s v="Health + Dental"/>
    <n v="13"/>
    <n v="4"/>
    <s v="Agile Methods"/>
    <x v="0"/>
    <s v="None"/>
  </r>
  <r>
    <n v="8451"/>
    <s v="Mary Nguyen"/>
    <x v="1"/>
    <n v="24"/>
    <x v="0"/>
    <x v="4"/>
    <x v="1"/>
    <x v="2"/>
    <s v="Kristen Lee"/>
    <d v="2021-09-18T00:00:00"/>
    <x v="0"/>
    <x v="1"/>
    <n v="97449"/>
    <s v="A"/>
    <n v="9889"/>
    <s v="None"/>
    <n v="13"/>
    <n v="1"/>
    <s v="Excel Workshop"/>
    <x v="5"/>
    <s v="Advanced Training"/>
  </r>
  <r>
    <n v="9167"/>
    <s v="Stephanie Gilbert"/>
    <x v="0"/>
    <n v="61"/>
    <x v="3"/>
    <x v="0"/>
    <x v="3"/>
    <x v="2"/>
    <s v="Joshua Smith"/>
    <d v="2020-02-23T00:00:00"/>
    <x v="1"/>
    <x v="0"/>
    <n v="67752"/>
    <s v="D"/>
    <n v="8941"/>
    <s v="Health"/>
    <n v="0"/>
    <n v="5"/>
    <s v="Excel Workshop"/>
    <x v="4"/>
    <s v="Advanced Training"/>
  </r>
  <r>
    <n v="1224"/>
    <s v="Richard Lawson"/>
    <x v="0"/>
    <n v="57"/>
    <x v="3"/>
    <x v="0"/>
    <x v="3"/>
    <x v="0"/>
    <s v="Jeremy Lowe"/>
    <d v="2023-12-18T00:00:00"/>
    <x v="2"/>
    <x v="0"/>
    <n v="114896"/>
    <s v="B"/>
    <n v="9165"/>
    <s v="Health + Dental"/>
    <n v="16"/>
    <n v="3"/>
    <s v="None"/>
    <x v="0"/>
    <s v="Advanced Training"/>
  </r>
  <r>
    <n v="8483"/>
    <s v="Steven Flynn"/>
    <x v="1"/>
    <n v="37"/>
    <x v="2"/>
    <x v="3"/>
    <x v="3"/>
    <x v="4"/>
    <s v="Bradley Robertson"/>
    <d v="2020-12-19T00:00:00"/>
    <x v="1"/>
    <x v="2"/>
    <n v="47892"/>
    <s v="A"/>
    <n v="5526"/>
    <s v="None"/>
    <n v="10"/>
    <n v="5"/>
    <s v="Agile Methods"/>
    <x v="2"/>
    <s v="Advanced Training"/>
  </r>
  <r>
    <n v="9022"/>
    <s v="Trevor Young"/>
    <x v="1"/>
    <n v="41"/>
    <x v="2"/>
    <x v="3"/>
    <x v="5"/>
    <x v="3"/>
    <s v="Robert Hernandez"/>
    <d v="2016-01-20T00:00:00"/>
    <x v="2"/>
    <x v="1"/>
    <n v="102340"/>
    <s v="D"/>
    <n v="8460"/>
    <s v="Health + Dental"/>
    <n v="6"/>
    <n v="2"/>
    <s v="None"/>
    <x v="4"/>
    <s v="Advanced Training"/>
  </r>
  <r>
    <n v="6213"/>
    <s v="John Atkinson"/>
    <x v="0"/>
    <n v="24"/>
    <x v="0"/>
    <x v="3"/>
    <x v="2"/>
    <x v="5"/>
    <s v="Jason Soto"/>
    <d v="2018-07-29T00:00:00"/>
    <x v="1"/>
    <x v="0"/>
    <n v="94923"/>
    <s v="A"/>
    <n v="3068"/>
    <s v="Health + Dental"/>
    <n v="3"/>
    <n v="4"/>
    <s v="Leadership Training"/>
    <x v="5"/>
    <s v="Advanced Training"/>
  </r>
  <r>
    <n v="3361"/>
    <s v="Janet Ross"/>
    <x v="0"/>
    <n v="22"/>
    <x v="0"/>
    <x v="2"/>
    <x v="0"/>
    <x v="3"/>
    <s v="Michael Stafford"/>
    <d v="2017-01-29T00:00:00"/>
    <x v="2"/>
    <x v="1"/>
    <n v="111691"/>
    <s v="D"/>
    <n v="2315"/>
    <s v="Health + Dental"/>
    <n v="21"/>
    <n v="5"/>
    <s v="None"/>
    <x v="1"/>
    <s v="None"/>
  </r>
  <r>
    <n v="9864"/>
    <s v="Colleen Brock"/>
    <x v="1"/>
    <n v="53"/>
    <x v="4"/>
    <x v="1"/>
    <x v="0"/>
    <x v="1"/>
    <s v="Julie Grant"/>
    <d v="2017-05-01T00:00:00"/>
    <x v="1"/>
    <x v="2"/>
    <n v="67667"/>
    <s v="B"/>
    <n v="2480"/>
    <s v="None"/>
    <n v="3"/>
    <n v="1"/>
    <s v="None"/>
    <x v="4"/>
    <s v="None"/>
  </r>
  <r>
    <n v="1474"/>
    <s v="Robert Contreras"/>
    <x v="1"/>
    <n v="41"/>
    <x v="2"/>
    <x v="4"/>
    <x v="0"/>
    <x v="2"/>
    <s v="Linda Dodson DVM"/>
    <d v="2023-11-08T00:00:00"/>
    <x v="2"/>
    <x v="1"/>
    <n v="86450"/>
    <s v="B"/>
    <n v="5000"/>
    <s v="None"/>
    <n v="18"/>
    <n v="2"/>
    <s v="Excel Workshop"/>
    <x v="4"/>
    <s v="Certified Professional"/>
  </r>
  <r>
    <n v="7267"/>
    <s v="Terry Griffin"/>
    <x v="1"/>
    <n v="61"/>
    <x v="3"/>
    <x v="3"/>
    <x v="5"/>
    <x v="1"/>
    <s v="Scott Cole"/>
    <d v="2019-06-22T00:00:00"/>
    <x v="0"/>
    <x v="1"/>
    <n v="113611"/>
    <s v="C"/>
    <n v="8529"/>
    <s v="Health + Dental"/>
    <n v="21"/>
    <n v="1"/>
    <s v="None"/>
    <x v="1"/>
    <s v="None"/>
  </r>
  <r>
    <n v="3588"/>
    <s v="Destiny Strickland"/>
    <x v="1"/>
    <n v="56"/>
    <x v="3"/>
    <x v="3"/>
    <x v="1"/>
    <x v="4"/>
    <s v="Mr. Jeremiah Reeves"/>
    <d v="2019-04-04T00:00:00"/>
    <x v="2"/>
    <x v="2"/>
    <n v="85615"/>
    <s v="C"/>
    <n v="8484"/>
    <s v="Health + Dental"/>
    <n v="6"/>
    <n v="4"/>
    <s v="None"/>
    <x v="2"/>
    <s v="Certified Professional"/>
  </r>
  <r>
    <n v="6881"/>
    <s v="Francisco Fernandez"/>
    <x v="0"/>
    <n v="46"/>
    <x v="4"/>
    <x v="4"/>
    <x v="0"/>
    <x v="5"/>
    <s v="David Benson"/>
    <d v="2018-11-27T00:00:00"/>
    <x v="2"/>
    <x v="1"/>
    <n v="31061"/>
    <s v="A"/>
    <n v="9138"/>
    <s v="Health + Dental"/>
    <n v="24"/>
    <n v="2"/>
    <s v="Agile Methods"/>
    <x v="4"/>
    <s v="None"/>
  </r>
  <r>
    <n v="5106"/>
    <s v="Jason Daniels"/>
    <x v="1"/>
    <n v="34"/>
    <x v="1"/>
    <x v="0"/>
    <x v="4"/>
    <x v="5"/>
    <s v="Daniel Fisher"/>
    <d v="2025-03-15T00:00:00"/>
    <x v="0"/>
    <x v="1"/>
    <n v="87779"/>
    <s v="A"/>
    <n v="6977"/>
    <s v="Dental"/>
    <n v="2"/>
    <n v="3"/>
    <s v="Agile Methods"/>
    <x v="0"/>
    <s v="Certified Professional"/>
  </r>
  <r>
    <n v="3165"/>
    <s v="Alicia Gilmore"/>
    <x v="0"/>
    <n v="34"/>
    <x v="1"/>
    <x v="1"/>
    <x v="5"/>
    <x v="2"/>
    <s v="Karen Bender"/>
    <d v="2020-05-06T00:00:00"/>
    <x v="0"/>
    <x v="1"/>
    <n v="93156"/>
    <s v="C"/>
    <n v="6549"/>
    <s v="Health"/>
    <n v="14"/>
    <n v="1"/>
    <s v="Excel Workshop"/>
    <x v="4"/>
    <s v="None"/>
  </r>
  <r>
    <n v="7511"/>
    <s v="Sarah Ashley"/>
    <x v="0"/>
    <n v="65"/>
    <x v="3"/>
    <x v="0"/>
    <x v="2"/>
    <x v="0"/>
    <s v="Paul Payne"/>
    <d v="2019-01-07T00:00:00"/>
    <x v="2"/>
    <x v="2"/>
    <n v="46199"/>
    <s v="D"/>
    <n v="7038"/>
    <s v="Health + Dental"/>
    <n v="18"/>
    <n v="4"/>
    <s v="Agile Methods"/>
    <x v="2"/>
    <s v="None"/>
  </r>
  <r>
    <n v="8724"/>
    <s v="Don Tucker MD"/>
    <x v="1"/>
    <n v="36"/>
    <x v="2"/>
    <x v="1"/>
    <x v="5"/>
    <x v="2"/>
    <s v="Rebecca Ramsey"/>
    <d v="2023-03-21T00:00:00"/>
    <x v="1"/>
    <x v="0"/>
    <n v="114889"/>
    <s v="A"/>
    <n v="8606"/>
    <s v="Health + Dental"/>
    <n v="20"/>
    <n v="4"/>
    <s v="Leadership Training"/>
    <x v="4"/>
    <s v="Certified Professional"/>
  </r>
  <r>
    <n v="5986"/>
    <s v="Veronica Ferguson"/>
    <x v="0"/>
    <n v="24"/>
    <x v="0"/>
    <x v="0"/>
    <x v="0"/>
    <x v="1"/>
    <s v="Leslie Alvarado"/>
    <d v="2016-09-10T00:00:00"/>
    <x v="1"/>
    <x v="0"/>
    <n v="80940"/>
    <s v="D"/>
    <n v="7078"/>
    <s v="None"/>
    <n v="18"/>
    <n v="2"/>
    <s v="None"/>
    <x v="2"/>
    <s v="Advanced Training"/>
  </r>
  <r>
    <n v="7686"/>
    <s v="Brandy Murray"/>
    <x v="0"/>
    <n v="61"/>
    <x v="3"/>
    <x v="0"/>
    <x v="4"/>
    <x v="2"/>
    <s v="James Lewis"/>
    <d v="2020-10-28T00:00:00"/>
    <x v="0"/>
    <x v="1"/>
    <n v="88287"/>
    <s v="B"/>
    <n v="6942"/>
    <s v="Health"/>
    <n v="21"/>
    <n v="3"/>
    <s v="Agile Methods"/>
    <x v="2"/>
    <s v="Advanced Training"/>
  </r>
  <r>
    <n v="4109"/>
    <s v="Shawn Ramirez"/>
    <x v="1"/>
    <n v="39"/>
    <x v="2"/>
    <x v="3"/>
    <x v="0"/>
    <x v="5"/>
    <s v="Jennifer Conley"/>
    <d v="2023-04-08T00:00:00"/>
    <x v="0"/>
    <x v="2"/>
    <n v="113819"/>
    <s v="A"/>
    <n v="1828"/>
    <s v="Health + Dental"/>
    <n v="7"/>
    <n v="2"/>
    <s v="Excel Workshop"/>
    <x v="2"/>
    <s v="None"/>
  </r>
  <r>
    <n v="4538"/>
    <s v="Joshua Cooke"/>
    <x v="1"/>
    <n v="35"/>
    <x v="1"/>
    <x v="4"/>
    <x v="3"/>
    <x v="4"/>
    <s v="Matthew Harrington"/>
    <d v="2015-12-14T00:00:00"/>
    <x v="0"/>
    <x v="1"/>
    <n v="48964"/>
    <s v="B"/>
    <n v="9850"/>
    <s v="Health + Dental"/>
    <n v="25"/>
    <n v="2"/>
    <s v="Leadership Training"/>
    <x v="2"/>
    <s v="Certified Professional"/>
  </r>
  <r>
    <n v="6869"/>
    <s v="Tiffany Gonzalez"/>
    <x v="1"/>
    <n v="22"/>
    <x v="0"/>
    <x v="1"/>
    <x v="1"/>
    <x v="0"/>
    <s v="Christian Martinez"/>
    <d v="2017-03-18T00:00:00"/>
    <x v="0"/>
    <x v="1"/>
    <n v="36868"/>
    <s v="B"/>
    <n v="7897"/>
    <s v="Health"/>
    <n v="23"/>
    <n v="1"/>
    <s v="None"/>
    <x v="0"/>
    <s v="Advanced Training"/>
  </r>
  <r>
    <n v="2786"/>
    <s v="Claudia Lyons"/>
    <x v="0"/>
    <n v="54"/>
    <x v="4"/>
    <x v="1"/>
    <x v="3"/>
    <x v="4"/>
    <s v="Carol Lawson"/>
    <d v="2017-03-19T00:00:00"/>
    <x v="0"/>
    <x v="2"/>
    <n v="116363"/>
    <s v="C"/>
    <n v="8504"/>
    <s v="Health"/>
    <n v="1"/>
    <n v="4"/>
    <s v="None"/>
    <x v="0"/>
    <s v="None"/>
  </r>
  <r>
    <n v="9032"/>
    <s v="Carla Collins"/>
    <x v="0"/>
    <n v="28"/>
    <x v="1"/>
    <x v="0"/>
    <x v="0"/>
    <x v="2"/>
    <s v="Tanya Johnston"/>
    <d v="2021-08-26T00:00:00"/>
    <x v="1"/>
    <x v="0"/>
    <n v="38609"/>
    <s v="B"/>
    <n v="5505"/>
    <s v="Health + Dental"/>
    <n v="12"/>
    <n v="5"/>
    <s v="Agile Methods"/>
    <x v="0"/>
    <s v="None"/>
  </r>
  <r>
    <n v="8048"/>
    <s v="Miguel Jones"/>
    <x v="1"/>
    <n v="60"/>
    <x v="3"/>
    <x v="0"/>
    <x v="4"/>
    <x v="5"/>
    <s v="Lori Garcia"/>
    <d v="2020-05-24T00:00:00"/>
    <x v="1"/>
    <x v="2"/>
    <n v="58183"/>
    <s v="D"/>
    <n v="8398"/>
    <s v="Dental"/>
    <n v="13"/>
    <n v="3"/>
    <s v="None"/>
    <x v="0"/>
    <s v="Advanced Training"/>
  </r>
  <r>
    <n v="6120"/>
    <s v="Lindsay Martinez"/>
    <x v="0"/>
    <n v="28"/>
    <x v="1"/>
    <x v="4"/>
    <x v="4"/>
    <x v="2"/>
    <s v="Dr. Hannah Patterson"/>
    <d v="2021-07-27T00:00:00"/>
    <x v="2"/>
    <x v="0"/>
    <n v="92163"/>
    <s v="A"/>
    <n v="2494"/>
    <s v="Health"/>
    <n v="2"/>
    <n v="4"/>
    <s v="Leadership Training"/>
    <x v="1"/>
    <s v="Certified Professional"/>
  </r>
  <r>
    <n v="1982"/>
    <s v="Matthew Smith"/>
    <x v="0"/>
    <n v="57"/>
    <x v="3"/>
    <x v="0"/>
    <x v="2"/>
    <x v="2"/>
    <s v="John Hamilton"/>
    <d v="2021-06-05T00:00:00"/>
    <x v="1"/>
    <x v="1"/>
    <n v="36743"/>
    <s v="C"/>
    <n v="6119"/>
    <s v="Health + Dental"/>
    <n v="3"/>
    <n v="5"/>
    <s v="Excel Workshop"/>
    <x v="4"/>
    <s v="None"/>
  </r>
  <r>
    <n v="4674"/>
    <s v="Sandra Zimmerman"/>
    <x v="1"/>
    <n v="52"/>
    <x v="4"/>
    <x v="4"/>
    <x v="5"/>
    <x v="2"/>
    <s v="Nicholas Sheppard"/>
    <d v="2019-11-11T00:00:00"/>
    <x v="0"/>
    <x v="1"/>
    <n v="105248"/>
    <s v="B"/>
    <n v="8030"/>
    <s v="Health"/>
    <n v="19"/>
    <n v="3"/>
    <s v="Leadership Training"/>
    <x v="4"/>
    <s v="Advanced Training"/>
  </r>
  <r>
    <n v="6567"/>
    <s v="Tamara Hampton"/>
    <x v="0"/>
    <n v="41"/>
    <x v="2"/>
    <x v="0"/>
    <x v="3"/>
    <x v="1"/>
    <s v="Roger Vargas"/>
    <d v="2020-09-30T00:00:00"/>
    <x v="1"/>
    <x v="2"/>
    <n v="82531"/>
    <s v="A"/>
    <n v="3324"/>
    <s v="Health"/>
    <n v="2"/>
    <n v="5"/>
    <s v="Excel Workshop"/>
    <x v="0"/>
    <s v="Advanced Training"/>
  </r>
  <r>
    <n v="6585"/>
    <s v="Sandra Miller"/>
    <x v="1"/>
    <n v="51"/>
    <x v="4"/>
    <x v="4"/>
    <x v="1"/>
    <x v="5"/>
    <s v="Dana Marshall"/>
    <d v="2021-09-17T00:00:00"/>
    <x v="2"/>
    <x v="2"/>
    <n v="108148"/>
    <s v="A"/>
    <n v="1861"/>
    <s v="Dental"/>
    <n v="5"/>
    <n v="5"/>
    <s v="Leadership Training"/>
    <x v="2"/>
    <s v="Advanced Training"/>
  </r>
  <r>
    <n v="7947"/>
    <s v="Johnny Nguyen"/>
    <x v="0"/>
    <n v="50"/>
    <x v="4"/>
    <x v="1"/>
    <x v="2"/>
    <x v="3"/>
    <s v="Mr. David Ramirez"/>
    <d v="2019-12-19T00:00:00"/>
    <x v="2"/>
    <x v="0"/>
    <n v="97154"/>
    <s v="A"/>
    <n v="6655"/>
    <s v="None"/>
    <n v="3"/>
    <n v="3"/>
    <s v="None"/>
    <x v="5"/>
    <s v="None"/>
  </r>
  <r>
    <n v="1744"/>
    <s v="Kellie Lee"/>
    <x v="1"/>
    <n v="41"/>
    <x v="2"/>
    <x v="3"/>
    <x v="5"/>
    <x v="0"/>
    <s v="Jason Peters"/>
    <d v="2019-05-10T00:00:00"/>
    <x v="0"/>
    <x v="0"/>
    <n v="69507"/>
    <s v="B"/>
    <n v="3248"/>
    <s v="Health + Dental"/>
    <n v="9"/>
    <n v="3"/>
    <s v="Leadership Training"/>
    <x v="2"/>
    <s v="Advanced Training"/>
  </r>
  <r>
    <n v="3878"/>
    <s v="Maria Henry"/>
    <x v="1"/>
    <n v="49"/>
    <x v="4"/>
    <x v="3"/>
    <x v="5"/>
    <x v="5"/>
    <s v="Anna Walker"/>
    <d v="2019-05-28T00:00:00"/>
    <x v="0"/>
    <x v="2"/>
    <n v="103233"/>
    <s v="C"/>
    <n v="2180"/>
    <s v="None"/>
    <n v="23"/>
    <n v="1"/>
    <s v="None"/>
    <x v="2"/>
    <s v="Advanced Training"/>
  </r>
  <r>
    <n v="6129"/>
    <s v="Kevin Kennedy"/>
    <x v="0"/>
    <n v="26"/>
    <x v="1"/>
    <x v="1"/>
    <x v="2"/>
    <x v="5"/>
    <s v="Jessica Reese"/>
    <d v="2020-11-22T00:00:00"/>
    <x v="1"/>
    <x v="1"/>
    <n v="67947"/>
    <s v="A"/>
    <n v="7636"/>
    <s v="Health"/>
    <n v="10"/>
    <n v="2"/>
    <s v="None"/>
    <x v="1"/>
    <s v="Certified Professional"/>
  </r>
  <r>
    <n v="2734"/>
    <s v="Jesse Parker"/>
    <x v="1"/>
    <n v="49"/>
    <x v="4"/>
    <x v="3"/>
    <x v="5"/>
    <x v="3"/>
    <s v="Nathan Stewart"/>
    <d v="2024-05-19T00:00:00"/>
    <x v="1"/>
    <x v="0"/>
    <n v="81873"/>
    <s v="C"/>
    <n v="6562"/>
    <s v="Dental"/>
    <n v="10"/>
    <n v="2"/>
    <s v="Leadership Training"/>
    <x v="5"/>
    <s v="None"/>
  </r>
  <r>
    <n v="9693"/>
    <s v="Melissa Lee"/>
    <x v="1"/>
    <n v="29"/>
    <x v="1"/>
    <x v="4"/>
    <x v="1"/>
    <x v="5"/>
    <s v="Destiny Lawrence"/>
    <d v="2024-03-10T00:00:00"/>
    <x v="1"/>
    <x v="0"/>
    <n v="60968"/>
    <s v="A"/>
    <n v="3399"/>
    <s v="Health + Dental"/>
    <n v="6"/>
    <n v="2"/>
    <s v="Excel Workshop"/>
    <x v="2"/>
    <s v="Certified Professional"/>
  </r>
  <r>
    <n v="9095"/>
    <s v="Veronica Wall"/>
    <x v="0"/>
    <n v="62"/>
    <x v="3"/>
    <x v="1"/>
    <x v="5"/>
    <x v="3"/>
    <s v="Isaac Turner"/>
    <d v="2024-05-08T00:00:00"/>
    <x v="1"/>
    <x v="2"/>
    <n v="114278"/>
    <s v="C"/>
    <n v="6179"/>
    <s v="Dental"/>
    <n v="14"/>
    <n v="1"/>
    <s v="None"/>
    <x v="0"/>
    <s v="None"/>
  </r>
  <r>
    <n v="5500"/>
    <s v="Angel Brown"/>
    <x v="1"/>
    <n v="41"/>
    <x v="2"/>
    <x v="4"/>
    <x v="5"/>
    <x v="0"/>
    <s v="Tony Little"/>
    <d v="2023-08-14T00:00:00"/>
    <x v="2"/>
    <x v="1"/>
    <n v="89233"/>
    <s v="A"/>
    <n v="1932"/>
    <s v="Health + Dental"/>
    <n v="9"/>
    <n v="1"/>
    <s v="Leadership Training"/>
    <x v="5"/>
    <s v="None"/>
  </r>
  <r>
    <n v="7299"/>
    <s v="Adam Mitchell"/>
    <x v="0"/>
    <n v="54"/>
    <x v="4"/>
    <x v="1"/>
    <x v="5"/>
    <x v="5"/>
    <s v="Glen Sheppard"/>
    <d v="2019-07-24T00:00:00"/>
    <x v="0"/>
    <x v="1"/>
    <n v="104928"/>
    <s v="B"/>
    <n v="6267"/>
    <s v="None"/>
    <n v="16"/>
    <n v="2"/>
    <s v="Leadership Training"/>
    <x v="0"/>
    <s v="Certified Professional"/>
  </r>
  <r>
    <n v="2381"/>
    <s v="Karen Short"/>
    <x v="1"/>
    <n v="43"/>
    <x v="2"/>
    <x v="0"/>
    <x v="3"/>
    <x v="5"/>
    <s v="Benjamin Soto"/>
    <d v="2016-03-06T00:00:00"/>
    <x v="2"/>
    <x v="1"/>
    <n v="98690"/>
    <s v="B"/>
    <n v="6962"/>
    <s v="Health + Dental"/>
    <n v="9"/>
    <n v="4"/>
    <s v="None"/>
    <x v="1"/>
    <s v="None"/>
  </r>
  <r>
    <n v="1857"/>
    <s v="Robert Avery"/>
    <x v="0"/>
    <n v="60"/>
    <x v="3"/>
    <x v="0"/>
    <x v="1"/>
    <x v="0"/>
    <s v="David Grant"/>
    <d v="2022-05-07T00:00:00"/>
    <x v="1"/>
    <x v="2"/>
    <n v="80667"/>
    <s v="C"/>
    <n v="5128"/>
    <s v="Dental"/>
    <n v="10"/>
    <n v="1"/>
    <s v="Excel Workshop"/>
    <x v="1"/>
    <s v="Advanced Training"/>
  </r>
  <r>
    <n v="7421"/>
    <s v="Rachel Perez"/>
    <x v="1"/>
    <n v="63"/>
    <x v="3"/>
    <x v="1"/>
    <x v="4"/>
    <x v="0"/>
    <s v="Joanna Ramos"/>
    <d v="2022-07-24T00:00:00"/>
    <x v="2"/>
    <x v="2"/>
    <n v="79372"/>
    <s v="C"/>
    <n v="3093"/>
    <s v="Health"/>
    <n v="20"/>
    <n v="4"/>
    <s v="Agile Methods"/>
    <x v="2"/>
    <s v="Advanced Training"/>
  </r>
  <r>
    <n v="3953"/>
    <s v="Marc Lynch"/>
    <x v="1"/>
    <n v="41"/>
    <x v="2"/>
    <x v="4"/>
    <x v="2"/>
    <x v="1"/>
    <s v="Theresa Clark"/>
    <d v="2018-11-09T00:00:00"/>
    <x v="0"/>
    <x v="0"/>
    <n v="50308"/>
    <s v="A"/>
    <n v="5846"/>
    <s v="Health"/>
    <n v="16"/>
    <n v="5"/>
    <s v="Leadership Training"/>
    <x v="1"/>
    <s v="None"/>
  </r>
  <r>
    <n v="7172"/>
    <s v="Brad Allen"/>
    <x v="1"/>
    <n v="30"/>
    <x v="1"/>
    <x v="2"/>
    <x v="3"/>
    <x v="5"/>
    <s v="Brooke Ortiz"/>
    <d v="2023-04-05T00:00:00"/>
    <x v="1"/>
    <x v="0"/>
    <n v="87366"/>
    <s v="A"/>
    <n v="7731"/>
    <s v="Health + Dental"/>
    <n v="21"/>
    <n v="2"/>
    <s v="None"/>
    <x v="5"/>
    <s v="Advanced Training"/>
  </r>
  <r>
    <n v="4833"/>
    <s v="David Mann"/>
    <x v="1"/>
    <n v="50"/>
    <x v="4"/>
    <x v="4"/>
    <x v="2"/>
    <x v="1"/>
    <s v="Jordan Mcdaniel"/>
    <d v="2019-10-07T00:00:00"/>
    <x v="2"/>
    <x v="2"/>
    <n v="104766"/>
    <s v="D"/>
    <n v="8564"/>
    <s v="Health + Dental"/>
    <n v="24"/>
    <n v="4"/>
    <s v="None"/>
    <x v="4"/>
    <s v="Certified Professional"/>
  </r>
  <r>
    <n v="3267"/>
    <s v="Lori Guerrero"/>
    <x v="0"/>
    <n v="60"/>
    <x v="3"/>
    <x v="0"/>
    <x v="4"/>
    <x v="3"/>
    <s v="Jessica Stephens"/>
    <d v="2017-10-19T00:00:00"/>
    <x v="2"/>
    <x v="2"/>
    <n v="43446"/>
    <s v="A"/>
    <n v="5670"/>
    <s v="Health"/>
    <n v="24"/>
    <n v="2"/>
    <s v="Agile Methods"/>
    <x v="0"/>
    <s v="None"/>
  </r>
  <r>
    <n v="8167"/>
    <s v="Samantha Jones"/>
    <x v="1"/>
    <n v="31"/>
    <x v="1"/>
    <x v="2"/>
    <x v="2"/>
    <x v="2"/>
    <s v="Eric Curry"/>
    <d v="2024-12-12T00:00:00"/>
    <x v="0"/>
    <x v="1"/>
    <n v="36980"/>
    <s v="D"/>
    <n v="9224"/>
    <s v="Health + Dental"/>
    <n v="7"/>
    <n v="4"/>
    <s v="Leadership Training"/>
    <x v="1"/>
    <s v="Certified Professional"/>
  </r>
  <r>
    <n v="6221"/>
    <s v="Jessica Harrison"/>
    <x v="1"/>
    <n v="23"/>
    <x v="0"/>
    <x v="4"/>
    <x v="3"/>
    <x v="1"/>
    <s v="James Nelson"/>
    <d v="2024-06-14T00:00:00"/>
    <x v="0"/>
    <x v="1"/>
    <n v="91925"/>
    <s v="B"/>
    <n v="8685"/>
    <s v="None"/>
    <n v="19"/>
    <n v="1"/>
    <s v="Leadership Training"/>
    <x v="2"/>
    <s v="Advanced Training"/>
  </r>
  <r>
    <n v="3449"/>
    <s v="Bobby Williams MD"/>
    <x v="0"/>
    <n v="35"/>
    <x v="1"/>
    <x v="0"/>
    <x v="1"/>
    <x v="1"/>
    <s v="David Davis"/>
    <d v="2025-01-19T00:00:00"/>
    <x v="2"/>
    <x v="0"/>
    <n v="36258"/>
    <s v="B"/>
    <n v="7878"/>
    <s v="None"/>
    <n v="2"/>
    <n v="1"/>
    <s v="None"/>
    <x v="5"/>
    <s v="None"/>
  </r>
  <r>
    <n v="9443"/>
    <s v="Alicia Hubbard"/>
    <x v="1"/>
    <n v="23"/>
    <x v="0"/>
    <x v="2"/>
    <x v="1"/>
    <x v="3"/>
    <s v="Laura Hines"/>
    <d v="2018-03-31T00:00:00"/>
    <x v="0"/>
    <x v="2"/>
    <n v="76244"/>
    <s v="B"/>
    <n v="7825"/>
    <s v="Dental"/>
    <n v="21"/>
    <n v="1"/>
    <s v="Agile Methods"/>
    <x v="2"/>
    <s v="None"/>
  </r>
  <r>
    <n v="9312"/>
    <s v="Matthew Moon"/>
    <x v="1"/>
    <n v="56"/>
    <x v="3"/>
    <x v="3"/>
    <x v="2"/>
    <x v="0"/>
    <s v="Kevin Walters"/>
    <d v="2023-08-19T00:00:00"/>
    <x v="1"/>
    <x v="1"/>
    <n v="78929"/>
    <s v="C"/>
    <n v="1266"/>
    <s v="Health + Dental"/>
    <n v="25"/>
    <n v="1"/>
    <s v="Agile Methods"/>
    <x v="4"/>
    <s v="None"/>
  </r>
  <r>
    <n v="2698"/>
    <s v="Julie Ortiz"/>
    <x v="0"/>
    <n v="64"/>
    <x v="3"/>
    <x v="2"/>
    <x v="0"/>
    <x v="2"/>
    <s v="Brian Martin"/>
    <d v="2022-04-08T00:00:00"/>
    <x v="1"/>
    <x v="1"/>
    <n v="114252"/>
    <s v="B"/>
    <n v="8612"/>
    <s v="None"/>
    <n v="20"/>
    <n v="2"/>
    <s v="Excel Workshop"/>
    <x v="2"/>
    <s v="None"/>
  </r>
  <r>
    <n v="1605"/>
    <s v="Donna Landry"/>
    <x v="0"/>
    <n v="51"/>
    <x v="4"/>
    <x v="2"/>
    <x v="0"/>
    <x v="1"/>
    <s v="Krista Gibson"/>
    <d v="2020-08-13T00:00:00"/>
    <x v="0"/>
    <x v="1"/>
    <n v="70642"/>
    <s v="D"/>
    <n v="9897"/>
    <s v="None"/>
    <n v="8"/>
    <n v="1"/>
    <s v="Excel Workshop"/>
    <x v="1"/>
    <s v="Advanced Training"/>
  </r>
  <r>
    <n v="6438"/>
    <s v="Brian Barton"/>
    <x v="0"/>
    <n v="25"/>
    <x v="0"/>
    <x v="0"/>
    <x v="1"/>
    <x v="3"/>
    <s v="Samantha Smith"/>
    <d v="2024-06-30T00:00:00"/>
    <x v="2"/>
    <x v="2"/>
    <n v="87637"/>
    <s v="D"/>
    <n v="6554"/>
    <s v="Dental"/>
    <n v="15"/>
    <n v="4"/>
    <s v="Agile Methods"/>
    <x v="5"/>
    <s v="Advanced Training"/>
  </r>
  <r>
    <n v="7955"/>
    <s v="Anthony Stone"/>
    <x v="1"/>
    <n v="27"/>
    <x v="1"/>
    <x v="3"/>
    <x v="5"/>
    <x v="1"/>
    <s v="Kathleen Ramos"/>
    <d v="2016-02-22T00:00:00"/>
    <x v="1"/>
    <x v="1"/>
    <n v="72101"/>
    <s v="A"/>
    <n v="2311"/>
    <s v="Health + Dental"/>
    <n v="21"/>
    <n v="3"/>
    <s v="Agile Methods"/>
    <x v="0"/>
    <s v="None"/>
  </r>
  <r>
    <n v="3730"/>
    <s v="Joshua Pennington"/>
    <x v="0"/>
    <n v="49"/>
    <x v="4"/>
    <x v="4"/>
    <x v="2"/>
    <x v="0"/>
    <s v="Michael Martinez"/>
    <d v="2019-05-03T00:00:00"/>
    <x v="1"/>
    <x v="1"/>
    <n v="110589"/>
    <s v="D"/>
    <n v="5498"/>
    <s v="Health"/>
    <n v="2"/>
    <n v="4"/>
    <s v="Agile Methods"/>
    <x v="5"/>
    <s v="None"/>
  </r>
  <r>
    <n v="3621"/>
    <s v="Emily Smith"/>
    <x v="1"/>
    <n v="65"/>
    <x v="3"/>
    <x v="2"/>
    <x v="5"/>
    <x v="5"/>
    <s v="Danny Skinner"/>
    <d v="2017-03-13T00:00:00"/>
    <x v="2"/>
    <x v="0"/>
    <n v="46545"/>
    <s v="A"/>
    <n v="4866"/>
    <s v="Health + Dental"/>
    <n v="11"/>
    <n v="4"/>
    <s v="Leadership Training"/>
    <x v="5"/>
    <s v="Certified Professional"/>
  </r>
  <r>
    <n v="8371"/>
    <s v="Bruce Collier"/>
    <x v="0"/>
    <n v="65"/>
    <x v="3"/>
    <x v="4"/>
    <x v="2"/>
    <x v="0"/>
    <s v="Dr. Jordan Hill PhD"/>
    <d v="2023-04-20T00:00:00"/>
    <x v="1"/>
    <x v="0"/>
    <n v="99397"/>
    <s v="C"/>
    <n v="7521"/>
    <s v="Health + Dental"/>
    <n v="20"/>
    <n v="3"/>
    <s v="Excel Workshop"/>
    <x v="2"/>
    <s v="Certified Professional"/>
  </r>
  <r>
    <n v="9176"/>
    <s v="Juan Reyes"/>
    <x v="0"/>
    <n v="33"/>
    <x v="1"/>
    <x v="1"/>
    <x v="0"/>
    <x v="2"/>
    <s v="Katie Suarez"/>
    <d v="2016-06-14T00:00:00"/>
    <x v="2"/>
    <x v="2"/>
    <n v="88493"/>
    <s v="B"/>
    <n v="5678"/>
    <s v="None"/>
    <n v="6"/>
    <n v="1"/>
    <s v="Excel Workshop"/>
    <x v="2"/>
    <s v="Advanced Training"/>
  </r>
  <r>
    <n v="8292"/>
    <s v="Richard Perry"/>
    <x v="1"/>
    <n v="33"/>
    <x v="1"/>
    <x v="4"/>
    <x v="4"/>
    <x v="2"/>
    <s v="Katie Hoover"/>
    <d v="2020-01-29T00:00:00"/>
    <x v="1"/>
    <x v="0"/>
    <n v="102089"/>
    <s v="C"/>
    <n v="5914"/>
    <s v="Dental"/>
    <n v="22"/>
    <n v="2"/>
    <s v="Agile Methods"/>
    <x v="5"/>
    <s v="Certified Professional"/>
  </r>
  <r>
    <n v="4292"/>
    <s v="Sara Carpenter"/>
    <x v="1"/>
    <n v="29"/>
    <x v="1"/>
    <x v="2"/>
    <x v="2"/>
    <x v="0"/>
    <s v="Sharon Griffin"/>
    <d v="2023-07-04T00:00:00"/>
    <x v="2"/>
    <x v="2"/>
    <n v="105009"/>
    <s v="C"/>
    <n v="8657"/>
    <s v="Dental"/>
    <n v="19"/>
    <n v="1"/>
    <s v="Leadership Training"/>
    <x v="1"/>
    <s v="Advanced Training"/>
  </r>
  <r>
    <n v="9612"/>
    <s v="Juan Daniels"/>
    <x v="0"/>
    <n v="52"/>
    <x v="4"/>
    <x v="3"/>
    <x v="5"/>
    <x v="0"/>
    <s v="Frank Lopez"/>
    <d v="2019-04-30T00:00:00"/>
    <x v="0"/>
    <x v="1"/>
    <n v="114192"/>
    <s v="A"/>
    <n v="8372"/>
    <s v="None"/>
    <n v="21"/>
    <n v="5"/>
    <s v="Agile Methods"/>
    <x v="4"/>
    <s v="None"/>
  </r>
  <r>
    <n v="3981"/>
    <s v="Cynthia Rowe"/>
    <x v="1"/>
    <n v="62"/>
    <x v="3"/>
    <x v="3"/>
    <x v="5"/>
    <x v="0"/>
    <s v="Patrick Thornton"/>
    <d v="2021-10-01T00:00:00"/>
    <x v="0"/>
    <x v="2"/>
    <n v="50056"/>
    <s v="C"/>
    <n v="3697"/>
    <s v="Dental"/>
    <n v="10"/>
    <n v="2"/>
    <s v="Agile Methods"/>
    <x v="5"/>
    <s v="Advanced Training"/>
  </r>
  <r>
    <n v="5105"/>
    <s v="Matthew Hoover"/>
    <x v="1"/>
    <n v="27"/>
    <x v="1"/>
    <x v="1"/>
    <x v="1"/>
    <x v="1"/>
    <s v="Mrs. Amanda Shaw"/>
    <d v="2020-11-29T00:00:00"/>
    <x v="1"/>
    <x v="1"/>
    <n v="110534"/>
    <s v="A"/>
    <n v="9234"/>
    <s v="Dental"/>
    <n v="18"/>
    <n v="5"/>
    <s v="Excel Workshop"/>
    <x v="4"/>
    <s v="None"/>
  </r>
  <r>
    <n v="6531"/>
    <s v="Shelly Alexander"/>
    <x v="1"/>
    <n v="61"/>
    <x v="3"/>
    <x v="0"/>
    <x v="0"/>
    <x v="0"/>
    <s v="Joyce Bowen"/>
    <d v="2022-03-29T00:00:00"/>
    <x v="1"/>
    <x v="2"/>
    <n v="64688"/>
    <s v="B"/>
    <n v="7825"/>
    <s v="Health"/>
    <n v="15"/>
    <n v="5"/>
    <s v="Agile Methods"/>
    <x v="1"/>
    <s v="Advanced Training"/>
  </r>
  <r>
    <n v="7653"/>
    <s v="Tracy Jones"/>
    <x v="0"/>
    <n v="37"/>
    <x v="2"/>
    <x v="3"/>
    <x v="0"/>
    <x v="5"/>
    <s v="Deborah Hanson"/>
    <d v="2022-01-10T00:00:00"/>
    <x v="0"/>
    <x v="0"/>
    <n v="87619"/>
    <s v="D"/>
    <n v="8933"/>
    <s v="None"/>
    <n v="6"/>
    <n v="3"/>
    <s v="Excel Workshop"/>
    <x v="1"/>
    <s v="None"/>
  </r>
  <r>
    <n v="6658"/>
    <s v="Sarah Phelps"/>
    <x v="0"/>
    <n v="42"/>
    <x v="2"/>
    <x v="2"/>
    <x v="1"/>
    <x v="4"/>
    <s v="Jamie Stewart"/>
    <d v="2023-07-27T00:00:00"/>
    <x v="1"/>
    <x v="0"/>
    <n v="71827"/>
    <s v="B"/>
    <n v="8642"/>
    <s v="Health"/>
    <n v="8"/>
    <n v="4"/>
    <s v="Excel Workshop"/>
    <x v="4"/>
    <s v="Certified Professional"/>
  </r>
  <r>
    <n v="5754"/>
    <s v="Amanda Jones"/>
    <x v="0"/>
    <n v="25"/>
    <x v="0"/>
    <x v="1"/>
    <x v="2"/>
    <x v="1"/>
    <s v="Tammie Bright"/>
    <d v="2016-10-20T00:00:00"/>
    <x v="0"/>
    <x v="1"/>
    <n v="105718"/>
    <s v="C"/>
    <n v="4110"/>
    <s v="Dental"/>
    <n v="15"/>
    <n v="5"/>
    <s v="None"/>
    <x v="0"/>
    <s v="Advanced Training"/>
  </r>
  <r>
    <n v="1379"/>
    <s v="Brett Schultz"/>
    <x v="1"/>
    <n v="53"/>
    <x v="4"/>
    <x v="3"/>
    <x v="5"/>
    <x v="3"/>
    <s v="Jill Benson"/>
    <d v="2015-10-04T00:00:00"/>
    <x v="0"/>
    <x v="0"/>
    <n v="106460"/>
    <s v="C"/>
    <n v="1797"/>
    <s v="Health"/>
    <n v="9"/>
    <n v="4"/>
    <s v="None"/>
    <x v="1"/>
    <s v="None"/>
  </r>
  <r>
    <n v="2761"/>
    <s v="Robert Carter"/>
    <x v="0"/>
    <n v="22"/>
    <x v="0"/>
    <x v="2"/>
    <x v="1"/>
    <x v="5"/>
    <s v="Charles Schmidt"/>
    <d v="2024-11-22T00:00:00"/>
    <x v="2"/>
    <x v="1"/>
    <n v="77964"/>
    <s v="A"/>
    <n v="7563"/>
    <s v="Health"/>
    <n v="18"/>
    <n v="5"/>
    <s v="Excel Workshop"/>
    <x v="1"/>
    <s v="None"/>
  </r>
  <r>
    <n v="2204"/>
    <s v="Catherine Thompson"/>
    <x v="0"/>
    <n v="40"/>
    <x v="2"/>
    <x v="1"/>
    <x v="2"/>
    <x v="4"/>
    <s v="Janet Vega"/>
    <d v="2023-09-25T00:00:00"/>
    <x v="2"/>
    <x v="2"/>
    <n v="119181"/>
    <s v="A"/>
    <n v="3108"/>
    <s v="Health"/>
    <n v="12"/>
    <n v="3"/>
    <s v="Agile Methods"/>
    <x v="5"/>
    <s v="Advanced Training"/>
  </r>
  <r>
    <n v="4261"/>
    <s v="Briana Murray"/>
    <x v="0"/>
    <n v="31"/>
    <x v="1"/>
    <x v="1"/>
    <x v="0"/>
    <x v="0"/>
    <s v="David Smith"/>
    <d v="2023-03-07T00:00:00"/>
    <x v="0"/>
    <x v="0"/>
    <n v="73652"/>
    <s v="D"/>
    <n v="9508"/>
    <s v="None"/>
    <n v="4"/>
    <n v="5"/>
    <s v="Excel Workshop"/>
    <x v="1"/>
    <s v="None"/>
  </r>
  <r>
    <n v="3662"/>
    <s v="Megan Moore"/>
    <x v="0"/>
    <n v="42"/>
    <x v="2"/>
    <x v="1"/>
    <x v="4"/>
    <x v="2"/>
    <s v="Gregory Matthews"/>
    <d v="2022-06-26T00:00:00"/>
    <x v="1"/>
    <x v="1"/>
    <n v="96494"/>
    <s v="D"/>
    <n v="5911"/>
    <s v="None"/>
    <n v="0"/>
    <n v="3"/>
    <s v="Agile Methods"/>
    <x v="2"/>
    <s v="Advanced Training"/>
  </r>
  <r>
    <n v="6040"/>
    <s v="Joyce Turner"/>
    <x v="1"/>
    <n v="59"/>
    <x v="3"/>
    <x v="1"/>
    <x v="2"/>
    <x v="2"/>
    <s v="Dr. Ashley James MD"/>
    <d v="2020-04-19T00:00:00"/>
    <x v="1"/>
    <x v="2"/>
    <n v="105711"/>
    <s v="B"/>
    <n v="1841"/>
    <s v="None"/>
    <n v="5"/>
    <n v="5"/>
    <s v="None"/>
    <x v="4"/>
    <s v="None"/>
  </r>
  <r>
    <n v="1517"/>
    <s v="Elizabeth Spence DDS"/>
    <x v="1"/>
    <n v="37"/>
    <x v="2"/>
    <x v="2"/>
    <x v="0"/>
    <x v="3"/>
    <s v="Keith Jennings"/>
    <d v="2016-02-06T00:00:00"/>
    <x v="2"/>
    <x v="1"/>
    <n v="49848"/>
    <s v="D"/>
    <n v="4340"/>
    <s v="None"/>
    <n v="16"/>
    <n v="5"/>
    <s v="None"/>
    <x v="2"/>
    <s v="None"/>
  </r>
  <r>
    <n v="9498"/>
    <s v="Natasha Wall"/>
    <x v="1"/>
    <n v="30"/>
    <x v="1"/>
    <x v="1"/>
    <x v="1"/>
    <x v="5"/>
    <s v="Patricia Hall"/>
    <d v="2021-04-05T00:00:00"/>
    <x v="2"/>
    <x v="2"/>
    <n v="79391"/>
    <s v="C"/>
    <n v="3837"/>
    <s v="None"/>
    <n v="17"/>
    <n v="3"/>
    <s v="Agile Methods"/>
    <x v="1"/>
    <s v="None"/>
  </r>
  <r>
    <n v="4150"/>
    <s v="Connor King"/>
    <x v="1"/>
    <n v="52"/>
    <x v="4"/>
    <x v="4"/>
    <x v="5"/>
    <x v="2"/>
    <s v="Patricia Becker"/>
    <d v="2017-08-04T00:00:00"/>
    <x v="0"/>
    <x v="1"/>
    <n v="67880"/>
    <s v="B"/>
    <n v="9011"/>
    <s v="Health + Dental"/>
    <n v="15"/>
    <n v="3"/>
    <s v="Agile Methods"/>
    <x v="1"/>
    <s v="Certified Professional"/>
  </r>
  <r>
    <n v="9899"/>
    <s v="Stephanie Lucas"/>
    <x v="0"/>
    <n v="58"/>
    <x v="3"/>
    <x v="3"/>
    <x v="1"/>
    <x v="1"/>
    <s v="Jeremiah Riley"/>
    <d v="2017-07-02T00:00:00"/>
    <x v="2"/>
    <x v="0"/>
    <n v="67700"/>
    <s v="A"/>
    <n v="6674"/>
    <s v="None"/>
    <n v="20"/>
    <n v="3"/>
    <s v="None"/>
    <x v="4"/>
    <s v="Certified Professional"/>
  </r>
  <r>
    <n v="5442"/>
    <s v="Edward Burgess"/>
    <x v="0"/>
    <n v="56"/>
    <x v="3"/>
    <x v="2"/>
    <x v="0"/>
    <x v="4"/>
    <s v="Carlos Ryan"/>
    <d v="2021-06-28T00:00:00"/>
    <x v="1"/>
    <x v="2"/>
    <n v="61363"/>
    <s v="B"/>
    <n v="1831"/>
    <s v="Dental"/>
    <n v="20"/>
    <n v="2"/>
    <s v="Leadership Training"/>
    <x v="2"/>
    <s v="Advanced Training"/>
  </r>
  <r>
    <n v="8739"/>
    <s v="Susan Rivas"/>
    <x v="1"/>
    <n v="43"/>
    <x v="2"/>
    <x v="2"/>
    <x v="0"/>
    <x v="4"/>
    <s v="Roger Olson"/>
    <d v="2020-04-14T00:00:00"/>
    <x v="0"/>
    <x v="1"/>
    <n v="115575"/>
    <s v="D"/>
    <n v="8822"/>
    <s v="Dental"/>
    <n v="24"/>
    <n v="3"/>
    <s v="Agile Methods"/>
    <x v="1"/>
    <s v="None"/>
  </r>
  <r>
    <n v="2465"/>
    <s v="Gina Wilson"/>
    <x v="1"/>
    <n v="25"/>
    <x v="0"/>
    <x v="1"/>
    <x v="4"/>
    <x v="5"/>
    <s v="Brenda Levy"/>
    <d v="2022-01-10T00:00:00"/>
    <x v="0"/>
    <x v="0"/>
    <n v="84773"/>
    <s v="B"/>
    <n v="1595"/>
    <s v="None"/>
    <n v="25"/>
    <n v="4"/>
    <s v="Excel Workshop"/>
    <x v="1"/>
    <s v="Certified Professional"/>
  </r>
  <r>
    <n v="5888"/>
    <s v="Regina Diaz"/>
    <x v="1"/>
    <n v="22"/>
    <x v="0"/>
    <x v="4"/>
    <x v="1"/>
    <x v="3"/>
    <s v="Alexis Herrera"/>
    <d v="2023-01-01T00:00:00"/>
    <x v="1"/>
    <x v="2"/>
    <n v="98723"/>
    <s v="D"/>
    <n v="3198"/>
    <s v="None"/>
    <n v="8"/>
    <n v="2"/>
    <s v="Leadership Training"/>
    <x v="1"/>
    <s v="Certified Professional"/>
  </r>
  <r>
    <n v="5215"/>
    <s v="Paul Baker"/>
    <x v="1"/>
    <n v="51"/>
    <x v="4"/>
    <x v="0"/>
    <x v="4"/>
    <x v="2"/>
    <s v="Mark Watson"/>
    <d v="2019-03-30T00:00:00"/>
    <x v="2"/>
    <x v="2"/>
    <n v="118395"/>
    <s v="B"/>
    <n v="3875"/>
    <s v="None"/>
    <n v="13"/>
    <n v="5"/>
    <s v="Agile Methods"/>
    <x v="2"/>
    <s v="Advanced Training"/>
  </r>
  <r>
    <n v="2562"/>
    <s v="Manuel Hahn"/>
    <x v="1"/>
    <n v="64"/>
    <x v="3"/>
    <x v="2"/>
    <x v="2"/>
    <x v="2"/>
    <s v="Leonard Holland"/>
    <d v="2023-03-01T00:00:00"/>
    <x v="0"/>
    <x v="0"/>
    <n v="64181"/>
    <s v="D"/>
    <n v="4858"/>
    <s v="None"/>
    <n v="24"/>
    <n v="3"/>
    <s v="Agile Methods"/>
    <x v="1"/>
    <s v="None"/>
  </r>
  <r>
    <n v="1187"/>
    <s v="Elizabeth Ortiz"/>
    <x v="0"/>
    <n v="58"/>
    <x v="3"/>
    <x v="4"/>
    <x v="4"/>
    <x v="1"/>
    <s v="Tracy Torres"/>
    <d v="2023-08-25T00:00:00"/>
    <x v="0"/>
    <x v="2"/>
    <n v="45495"/>
    <s v="D"/>
    <n v="6026"/>
    <s v="Dental"/>
    <n v="12"/>
    <n v="5"/>
    <s v="Agile Methods"/>
    <x v="2"/>
    <s v="None"/>
  </r>
  <r>
    <n v="7021"/>
    <s v="David Medina"/>
    <x v="1"/>
    <n v="40"/>
    <x v="2"/>
    <x v="2"/>
    <x v="3"/>
    <x v="3"/>
    <s v="Jacob Avery"/>
    <d v="2024-06-15T00:00:00"/>
    <x v="0"/>
    <x v="1"/>
    <n v="109395"/>
    <s v="C"/>
    <n v="7813"/>
    <s v="None"/>
    <n v="24"/>
    <n v="5"/>
    <s v="Excel Workshop"/>
    <x v="4"/>
    <s v="None"/>
  </r>
  <r>
    <n v="2341"/>
    <s v="Patrick Moore"/>
    <x v="0"/>
    <n v="60"/>
    <x v="3"/>
    <x v="1"/>
    <x v="4"/>
    <x v="2"/>
    <s v="Brett Burns"/>
    <d v="2022-03-17T00:00:00"/>
    <x v="0"/>
    <x v="2"/>
    <n v="44707"/>
    <s v="A"/>
    <n v="9972"/>
    <s v="Dental"/>
    <n v="18"/>
    <n v="5"/>
    <s v="Excel Workshop"/>
    <x v="4"/>
    <s v="Advanced Training"/>
  </r>
  <r>
    <n v="8239"/>
    <s v="Diana Vaughn"/>
    <x v="1"/>
    <n v="55"/>
    <x v="4"/>
    <x v="2"/>
    <x v="4"/>
    <x v="4"/>
    <s v="Jeremy Young"/>
    <d v="2021-06-08T00:00:00"/>
    <x v="2"/>
    <x v="0"/>
    <n v="96895"/>
    <s v="D"/>
    <n v="1911"/>
    <s v="None"/>
    <n v="4"/>
    <n v="5"/>
    <s v="None"/>
    <x v="0"/>
    <s v="None"/>
  </r>
  <r>
    <n v="8575"/>
    <s v="Michael Stephens"/>
    <x v="0"/>
    <n v="25"/>
    <x v="0"/>
    <x v="0"/>
    <x v="2"/>
    <x v="2"/>
    <s v="Heather Sanders"/>
    <d v="2018-06-30T00:00:00"/>
    <x v="0"/>
    <x v="2"/>
    <n v="58560"/>
    <s v="A"/>
    <n v="1742"/>
    <s v="None"/>
    <n v="11"/>
    <n v="1"/>
    <s v="Leadership Training"/>
    <x v="2"/>
    <s v="Advanced Training"/>
  </r>
  <r>
    <n v="5703"/>
    <s v="Tiffany Holloway"/>
    <x v="0"/>
    <n v="24"/>
    <x v="0"/>
    <x v="2"/>
    <x v="3"/>
    <x v="5"/>
    <s v="Daniel Fowler"/>
    <d v="2015-08-18T00:00:00"/>
    <x v="1"/>
    <x v="2"/>
    <n v="85097"/>
    <s v="C"/>
    <n v="7266"/>
    <s v="None"/>
    <n v="12"/>
    <n v="4"/>
    <s v="Leadership Training"/>
    <x v="5"/>
    <s v="Certified Professional"/>
  </r>
  <r>
    <n v="6697"/>
    <s v="Gavin Zhang"/>
    <x v="1"/>
    <n v="63"/>
    <x v="3"/>
    <x v="2"/>
    <x v="5"/>
    <x v="3"/>
    <s v="Christine Gallegos"/>
    <d v="2024-09-10T00:00:00"/>
    <x v="1"/>
    <x v="0"/>
    <n v="59188"/>
    <s v="A"/>
    <n v="1372"/>
    <s v="Health + Dental"/>
    <n v="14"/>
    <n v="5"/>
    <s v="None"/>
    <x v="5"/>
    <s v="Advanced Training"/>
  </r>
  <r>
    <n v="5055"/>
    <s v="Daniel Kane"/>
    <x v="0"/>
    <n v="36"/>
    <x v="2"/>
    <x v="4"/>
    <x v="3"/>
    <x v="2"/>
    <s v="Charles Lester"/>
    <d v="2015-04-25T00:00:00"/>
    <x v="0"/>
    <x v="2"/>
    <n v="44790"/>
    <s v="A"/>
    <n v="7868"/>
    <s v="Health"/>
    <n v="7"/>
    <n v="2"/>
    <s v="Leadership Training"/>
    <x v="2"/>
    <s v="None"/>
  </r>
  <r>
    <n v="8314"/>
    <s v="William Huerta"/>
    <x v="1"/>
    <n v="24"/>
    <x v="0"/>
    <x v="2"/>
    <x v="4"/>
    <x v="0"/>
    <s v="Rebecca Rodriguez"/>
    <d v="2015-09-15T00:00:00"/>
    <x v="2"/>
    <x v="1"/>
    <n v="60715"/>
    <s v="B"/>
    <n v="1924"/>
    <s v="Dental"/>
    <n v="16"/>
    <n v="3"/>
    <s v="Excel Workshop"/>
    <x v="5"/>
    <s v="Advanced Training"/>
  </r>
  <r>
    <n v="6253"/>
    <s v="Hunter Kramer"/>
    <x v="1"/>
    <n v="58"/>
    <x v="3"/>
    <x v="4"/>
    <x v="3"/>
    <x v="5"/>
    <s v="Alexis Baker"/>
    <d v="2017-06-03T00:00:00"/>
    <x v="1"/>
    <x v="0"/>
    <n v="84206"/>
    <s v="C"/>
    <n v="5508"/>
    <s v="Health"/>
    <n v="17"/>
    <n v="5"/>
    <s v="Excel Workshop"/>
    <x v="0"/>
    <s v="None"/>
  </r>
  <r>
    <n v="1768"/>
    <s v="Kelly Reese"/>
    <x v="0"/>
    <n v="53"/>
    <x v="4"/>
    <x v="3"/>
    <x v="5"/>
    <x v="2"/>
    <s v="Richard Palmer"/>
    <d v="2017-02-13T00:00:00"/>
    <x v="1"/>
    <x v="1"/>
    <n v="83511"/>
    <s v="B"/>
    <n v="5913"/>
    <s v="None"/>
    <n v="5"/>
    <n v="5"/>
    <s v="None"/>
    <x v="4"/>
    <s v="Certified Professional"/>
  </r>
  <r>
    <n v="3365"/>
    <s v="Daniel Gilbert"/>
    <x v="0"/>
    <n v="41"/>
    <x v="2"/>
    <x v="0"/>
    <x v="5"/>
    <x v="3"/>
    <s v="Susan Hopkins"/>
    <d v="2020-05-25T00:00:00"/>
    <x v="2"/>
    <x v="2"/>
    <n v="99467"/>
    <s v="B"/>
    <n v="7363"/>
    <s v="Dental"/>
    <n v="8"/>
    <n v="2"/>
    <s v="Agile Methods"/>
    <x v="2"/>
    <s v="Advanced Training"/>
  </r>
  <r>
    <n v="2514"/>
    <s v="Victor Brown"/>
    <x v="1"/>
    <n v="45"/>
    <x v="2"/>
    <x v="0"/>
    <x v="1"/>
    <x v="3"/>
    <s v="James Parks"/>
    <d v="2023-08-10T00:00:00"/>
    <x v="1"/>
    <x v="2"/>
    <n v="109026"/>
    <s v="A"/>
    <n v="2192"/>
    <s v="Dental"/>
    <n v="25"/>
    <n v="5"/>
    <s v="Excel Workshop"/>
    <x v="0"/>
    <s v="Certified Professional"/>
  </r>
  <r>
    <n v="5967"/>
    <s v="Jill Lam"/>
    <x v="1"/>
    <n v="43"/>
    <x v="2"/>
    <x v="2"/>
    <x v="3"/>
    <x v="5"/>
    <s v="Charles Martinez"/>
    <d v="2025-03-23T00:00:00"/>
    <x v="0"/>
    <x v="2"/>
    <n v="92773"/>
    <s v="B"/>
    <n v="4350"/>
    <s v="None"/>
    <n v="7"/>
    <n v="5"/>
    <s v="Agile Methods"/>
    <x v="1"/>
    <s v="Advanced Training"/>
  </r>
  <r>
    <n v="9743"/>
    <s v="Erika Vang"/>
    <x v="0"/>
    <n v="51"/>
    <x v="4"/>
    <x v="4"/>
    <x v="1"/>
    <x v="2"/>
    <s v="Jody Jacobs"/>
    <d v="2016-12-14T00:00:00"/>
    <x v="1"/>
    <x v="1"/>
    <n v="91080"/>
    <s v="A"/>
    <n v="8692"/>
    <s v="Health + Dental"/>
    <n v="6"/>
    <n v="3"/>
    <s v="Agile Methods"/>
    <x v="0"/>
    <s v="Certified Professional"/>
  </r>
  <r>
    <n v="4625"/>
    <s v="Ashley Pena"/>
    <x v="1"/>
    <n v="58"/>
    <x v="3"/>
    <x v="0"/>
    <x v="1"/>
    <x v="4"/>
    <s v="Kristen Glenn"/>
    <d v="2022-08-01T00:00:00"/>
    <x v="1"/>
    <x v="2"/>
    <n v="84732"/>
    <s v="C"/>
    <n v="3497"/>
    <s v="Dental"/>
    <n v="10"/>
    <n v="2"/>
    <s v="None"/>
    <x v="5"/>
    <s v="Certified Professional"/>
  </r>
  <r>
    <n v="6530"/>
    <s v="Darryl Morgan"/>
    <x v="0"/>
    <n v="53"/>
    <x v="4"/>
    <x v="3"/>
    <x v="4"/>
    <x v="5"/>
    <s v="Jason Davis"/>
    <d v="2022-07-11T00:00:00"/>
    <x v="1"/>
    <x v="1"/>
    <n v="90401"/>
    <s v="B"/>
    <n v="6770"/>
    <s v="Dental"/>
    <n v="4"/>
    <n v="5"/>
    <s v="None"/>
    <x v="4"/>
    <s v="None"/>
  </r>
  <r>
    <n v="1962"/>
    <s v="David Mckay"/>
    <x v="1"/>
    <n v="63"/>
    <x v="3"/>
    <x v="0"/>
    <x v="4"/>
    <x v="0"/>
    <s v="Kara Davis"/>
    <d v="2016-09-19T00:00:00"/>
    <x v="0"/>
    <x v="1"/>
    <n v="48021"/>
    <s v="B"/>
    <n v="2113"/>
    <s v="Dental"/>
    <n v="0"/>
    <n v="2"/>
    <s v="None"/>
    <x v="1"/>
    <s v="Certified Professional"/>
  </r>
  <r>
    <n v="8916"/>
    <s v="Brent Rodgers"/>
    <x v="0"/>
    <n v="61"/>
    <x v="3"/>
    <x v="0"/>
    <x v="0"/>
    <x v="4"/>
    <s v="Kristie Willis"/>
    <d v="2024-10-26T00:00:00"/>
    <x v="1"/>
    <x v="1"/>
    <n v="31553"/>
    <s v="A"/>
    <n v="9673"/>
    <s v="Health + Dental"/>
    <n v="17"/>
    <n v="3"/>
    <s v="Leadership Training"/>
    <x v="5"/>
    <s v="None"/>
  </r>
  <r>
    <n v="8054"/>
    <s v="Meagan Jenkins"/>
    <x v="1"/>
    <n v="65"/>
    <x v="3"/>
    <x v="0"/>
    <x v="0"/>
    <x v="4"/>
    <s v="Teresa Henderson"/>
    <d v="2016-02-21T00:00:00"/>
    <x v="0"/>
    <x v="0"/>
    <n v="55156"/>
    <s v="C"/>
    <n v="6807"/>
    <s v="Health + Dental"/>
    <n v="25"/>
    <n v="4"/>
    <s v="Leadership Training"/>
    <x v="1"/>
    <s v="Advanced Training"/>
  </r>
  <r>
    <n v="4984"/>
    <s v="Lindsay Bell"/>
    <x v="1"/>
    <n v="51"/>
    <x v="4"/>
    <x v="4"/>
    <x v="4"/>
    <x v="0"/>
    <s v="Christy Douglas"/>
    <d v="2019-01-30T00:00:00"/>
    <x v="1"/>
    <x v="2"/>
    <n v="34152"/>
    <s v="A"/>
    <n v="7640"/>
    <s v="None"/>
    <n v="12"/>
    <n v="5"/>
    <s v="None"/>
    <x v="2"/>
    <s v="None"/>
  </r>
  <r>
    <n v="3807"/>
    <s v="Hayley Hawkins"/>
    <x v="1"/>
    <n v="22"/>
    <x v="0"/>
    <x v="3"/>
    <x v="2"/>
    <x v="5"/>
    <s v="Donald Perez"/>
    <d v="2022-07-26T00:00:00"/>
    <x v="2"/>
    <x v="2"/>
    <n v="42499"/>
    <s v="A"/>
    <n v="4764"/>
    <s v="Dental"/>
    <n v="22"/>
    <n v="5"/>
    <s v="None"/>
    <x v="1"/>
    <s v="Certified Professional"/>
  </r>
  <r>
    <n v="5593"/>
    <s v="Vanessa Cardenas"/>
    <x v="1"/>
    <n v="26"/>
    <x v="1"/>
    <x v="2"/>
    <x v="1"/>
    <x v="0"/>
    <s v="Maria Johnson"/>
    <d v="2019-10-25T00:00:00"/>
    <x v="0"/>
    <x v="2"/>
    <n v="48899"/>
    <s v="D"/>
    <n v="2260"/>
    <s v="Health + Dental"/>
    <n v="5"/>
    <n v="5"/>
    <s v="Excel Workshop"/>
    <x v="5"/>
    <s v="Advanced Training"/>
  </r>
  <r>
    <n v="9856"/>
    <s v="Donald Farmer"/>
    <x v="0"/>
    <n v="65"/>
    <x v="3"/>
    <x v="3"/>
    <x v="4"/>
    <x v="1"/>
    <s v="Heather White"/>
    <d v="2017-09-14T00:00:00"/>
    <x v="1"/>
    <x v="2"/>
    <n v="40279"/>
    <s v="C"/>
    <n v="1879"/>
    <s v="Health"/>
    <n v="13"/>
    <n v="2"/>
    <s v="Leadership Training"/>
    <x v="1"/>
    <s v="None"/>
  </r>
  <r>
    <n v="7499"/>
    <s v="Jennifer Thomas"/>
    <x v="0"/>
    <n v="61"/>
    <x v="3"/>
    <x v="0"/>
    <x v="4"/>
    <x v="2"/>
    <s v="Amanda Reese"/>
    <d v="2018-12-04T00:00:00"/>
    <x v="2"/>
    <x v="1"/>
    <n v="59902"/>
    <s v="C"/>
    <n v="7150"/>
    <s v="None"/>
    <n v="5"/>
    <n v="5"/>
    <s v="None"/>
    <x v="2"/>
    <s v="None"/>
  </r>
  <r>
    <n v="5037"/>
    <s v="Jesse Moore"/>
    <x v="1"/>
    <n v="40"/>
    <x v="2"/>
    <x v="0"/>
    <x v="1"/>
    <x v="1"/>
    <s v="Frederick Pugh"/>
    <d v="2016-09-16T00:00:00"/>
    <x v="2"/>
    <x v="2"/>
    <n v="113086"/>
    <s v="B"/>
    <n v="7383"/>
    <s v="Health + Dental"/>
    <n v="11"/>
    <n v="1"/>
    <s v="Leadership Training"/>
    <x v="2"/>
    <s v="Advanced Training"/>
  </r>
  <r>
    <n v="6896"/>
    <s v="Brittney Webster"/>
    <x v="0"/>
    <n v="50"/>
    <x v="4"/>
    <x v="0"/>
    <x v="3"/>
    <x v="0"/>
    <s v="Brad Ramos"/>
    <d v="2022-06-24T00:00:00"/>
    <x v="0"/>
    <x v="1"/>
    <n v="88830"/>
    <s v="D"/>
    <n v="2692"/>
    <s v="Health"/>
    <n v="2"/>
    <n v="3"/>
    <s v="Leadership Training"/>
    <x v="5"/>
    <s v="None"/>
  </r>
  <r>
    <n v="7311"/>
    <s v="Mr. Donald Fischer"/>
    <x v="1"/>
    <n v="42"/>
    <x v="2"/>
    <x v="4"/>
    <x v="2"/>
    <x v="3"/>
    <s v="Jeffrey Campbell"/>
    <d v="2023-07-18T00:00:00"/>
    <x v="0"/>
    <x v="2"/>
    <n v="103339"/>
    <s v="B"/>
    <n v="9537"/>
    <s v="Dental"/>
    <n v="21"/>
    <n v="4"/>
    <s v="Excel Workshop"/>
    <x v="4"/>
    <s v="Advanced Training"/>
  </r>
  <r>
    <n v="5397"/>
    <s v="Elizabeth Walker"/>
    <x v="0"/>
    <n v="41"/>
    <x v="2"/>
    <x v="2"/>
    <x v="0"/>
    <x v="1"/>
    <s v="Mrs. Christine Dougherty"/>
    <d v="2017-08-07T00:00:00"/>
    <x v="2"/>
    <x v="1"/>
    <n v="85194"/>
    <s v="C"/>
    <n v="8933"/>
    <s v="Health"/>
    <n v="11"/>
    <n v="3"/>
    <s v="Excel Workshop"/>
    <x v="0"/>
    <s v="None"/>
  </r>
  <r>
    <n v="4203"/>
    <s v="Donna Wilson"/>
    <x v="0"/>
    <n v="61"/>
    <x v="3"/>
    <x v="0"/>
    <x v="3"/>
    <x v="2"/>
    <s v="Jeffrey Anderson MD"/>
    <d v="2019-03-07T00:00:00"/>
    <x v="0"/>
    <x v="1"/>
    <n v="73544"/>
    <s v="D"/>
    <n v="6399"/>
    <s v="None"/>
    <n v="10"/>
    <n v="4"/>
    <s v="Excel Workshop"/>
    <x v="1"/>
    <s v="Advanced Training"/>
  </r>
  <r>
    <n v="4290"/>
    <s v="Sandra Drake"/>
    <x v="0"/>
    <n v="60"/>
    <x v="3"/>
    <x v="4"/>
    <x v="3"/>
    <x v="3"/>
    <s v="Scott Williams"/>
    <d v="2015-08-02T00:00:00"/>
    <x v="2"/>
    <x v="1"/>
    <n v="112955"/>
    <s v="D"/>
    <n v="4971"/>
    <s v="Health + Dental"/>
    <n v="12"/>
    <n v="3"/>
    <s v="None"/>
    <x v="1"/>
    <s v="Certified Professional"/>
  </r>
  <r>
    <n v="4273"/>
    <s v="Blake Edwards"/>
    <x v="1"/>
    <n v="58"/>
    <x v="3"/>
    <x v="1"/>
    <x v="0"/>
    <x v="5"/>
    <s v="Jared Bowman"/>
    <d v="2020-03-10T00:00:00"/>
    <x v="2"/>
    <x v="2"/>
    <n v="57479"/>
    <s v="D"/>
    <n v="5773"/>
    <s v="Health"/>
    <n v="25"/>
    <n v="4"/>
    <s v="None"/>
    <x v="4"/>
    <s v="None"/>
  </r>
  <r>
    <n v="4965"/>
    <s v="Alex Nguyen"/>
    <x v="0"/>
    <n v="41"/>
    <x v="2"/>
    <x v="2"/>
    <x v="4"/>
    <x v="3"/>
    <s v="Lisa Collier"/>
    <d v="2021-06-03T00:00:00"/>
    <x v="2"/>
    <x v="0"/>
    <n v="88860"/>
    <s v="D"/>
    <n v="7566"/>
    <s v="None"/>
    <n v="17"/>
    <n v="1"/>
    <s v="Agile Methods"/>
    <x v="5"/>
    <s v="None"/>
  </r>
  <r>
    <n v="2392"/>
    <s v="Ryan Sanchez"/>
    <x v="1"/>
    <n v="62"/>
    <x v="3"/>
    <x v="2"/>
    <x v="4"/>
    <x v="5"/>
    <s v="Kelly Foster"/>
    <d v="2020-07-17T00:00:00"/>
    <x v="2"/>
    <x v="0"/>
    <n v="114803"/>
    <s v="A"/>
    <n v="7547"/>
    <s v="Health + Dental"/>
    <n v="25"/>
    <n v="4"/>
    <s v="Leadership Training"/>
    <x v="2"/>
    <s v="Certified Professional"/>
  </r>
  <r>
    <n v="4637"/>
    <s v="Connie Maxwell"/>
    <x v="1"/>
    <n v="38"/>
    <x v="2"/>
    <x v="3"/>
    <x v="1"/>
    <x v="3"/>
    <s v="Mark Schmidt"/>
    <d v="2018-07-25T00:00:00"/>
    <x v="2"/>
    <x v="2"/>
    <n v="107147"/>
    <s v="B"/>
    <n v="6651"/>
    <s v="Health"/>
    <n v="15"/>
    <n v="1"/>
    <s v="Agile Methods"/>
    <x v="0"/>
    <s v="Certified Professional"/>
  </r>
  <r>
    <n v="3321"/>
    <s v="Hannah Luna"/>
    <x v="0"/>
    <n v="29"/>
    <x v="1"/>
    <x v="4"/>
    <x v="1"/>
    <x v="3"/>
    <s v="Robin Young"/>
    <d v="2017-10-03T00:00:00"/>
    <x v="0"/>
    <x v="2"/>
    <n v="93298"/>
    <s v="C"/>
    <n v="8801"/>
    <s v="Health"/>
    <n v="14"/>
    <n v="4"/>
    <s v="Agile Methods"/>
    <x v="2"/>
    <s v="Advanced Training"/>
  </r>
  <r>
    <n v="2885"/>
    <s v="Christopher Hernandez"/>
    <x v="1"/>
    <n v="24"/>
    <x v="0"/>
    <x v="4"/>
    <x v="4"/>
    <x v="0"/>
    <s v="Angela Bean"/>
    <d v="2023-09-03T00:00:00"/>
    <x v="1"/>
    <x v="0"/>
    <n v="61970"/>
    <s v="B"/>
    <n v="3623"/>
    <s v="Health + Dental"/>
    <n v="17"/>
    <n v="4"/>
    <s v="None"/>
    <x v="4"/>
    <s v="Advanced Training"/>
  </r>
  <r>
    <n v="4022"/>
    <s v="Justin Riley"/>
    <x v="1"/>
    <n v="62"/>
    <x v="3"/>
    <x v="3"/>
    <x v="2"/>
    <x v="0"/>
    <s v="Sonia Day"/>
    <d v="2020-10-06T00:00:00"/>
    <x v="1"/>
    <x v="2"/>
    <n v="55863"/>
    <s v="D"/>
    <n v="8037"/>
    <s v="None"/>
    <n v="0"/>
    <n v="2"/>
    <s v="Excel Workshop"/>
    <x v="1"/>
    <s v="None"/>
  </r>
  <r>
    <n v="2667"/>
    <s v="Lori Hernandez"/>
    <x v="1"/>
    <n v="26"/>
    <x v="1"/>
    <x v="4"/>
    <x v="1"/>
    <x v="1"/>
    <s v="Jeremy Turner"/>
    <d v="2019-12-09T00:00:00"/>
    <x v="2"/>
    <x v="0"/>
    <n v="64387"/>
    <s v="D"/>
    <n v="9646"/>
    <s v="Health + Dental"/>
    <n v="19"/>
    <n v="4"/>
    <s v="None"/>
    <x v="5"/>
    <s v="Certified Professional"/>
  </r>
  <r>
    <n v="6766"/>
    <s v="Heather Jones"/>
    <x v="0"/>
    <n v="44"/>
    <x v="2"/>
    <x v="1"/>
    <x v="3"/>
    <x v="5"/>
    <s v="Andrew Wood"/>
    <d v="2020-02-24T00:00:00"/>
    <x v="1"/>
    <x v="1"/>
    <n v="110541"/>
    <s v="A"/>
    <n v="3194"/>
    <s v="Health + Dental"/>
    <n v="3"/>
    <n v="2"/>
    <s v="Agile Methods"/>
    <x v="2"/>
    <s v="Certified Professional"/>
  </r>
  <r>
    <n v="3316"/>
    <s v="Sean Wyatt"/>
    <x v="0"/>
    <n v="45"/>
    <x v="2"/>
    <x v="3"/>
    <x v="5"/>
    <x v="1"/>
    <s v="Katie Ford"/>
    <d v="2024-09-11T00:00:00"/>
    <x v="1"/>
    <x v="1"/>
    <n v="85448"/>
    <s v="B"/>
    <n v="8973"/>
    <s v="Dental"/>
    <n v="17"/>
    <n v="2"/>
    <s v="None"/>
    <x v="1"/>
    <s v="Certified Professional"/>
  </r>
  <r>
    <n v="6154"/>
    <s v="Nancy Williams"/>
    <x v="0"/>
    <n v="33"/>
    <x v="1"/>
    <x v="1"/>
    <x v="0"/>
    <x v="2"/>
    <s v="Laura Lopez"/>
    <d v="2023-05-11T00:00:00"/>
    <x v="0"/>
    <x v="1"/>
    <n v="47895"/>
    <s v="B"/>
    <n v="7290"/>
    <s v="None"/>
    <n v="13"/>
    <n v="4"/>
    <s v="None"/>
    <x v="0"/>
    <s v="Advanced Training"/>
  </r>
  <r>
    <n v="2354"/>
    <s v="Tina Hayes"/>
    <x v="1"/>
    <n v="32"/>
    <x v="1"/>
    <x v="2"/>
    <x v="1"/>
    <x v="0"/>
    <s v="Sara Haas"/>
    <d v="2016-09-13T00:00:00"/>
    <x v="2"/>
    <x v="0"/>
    <n v="100465"/>
    <s v="C"/>
    <n v="3755"/>
    <s v="None"/>
    <n v="18"/>
    <n v="4"/>
    <s v="Leadership Training"/>
    <x v="5"/>
    <s v="Certified Professional"/>
  </r>
  <r>
    <n v="9898"/>
    <s v="Carrie Wright"/>
    <x v="0"/>
    <n v="39"/>
    <x v="2"/>
    <x v="1"/>
    <x v="0"/>
    <x v="5"/>
    <s v="Jeffrey Mills"/>
    <d v="2017-12-19T00:00:00"/>
    <x v="2"/>
    <x v="2"/>
    <n v="58644"/>
    <s v="D"/>
    <n v="2677"/>
    <s v="Dental"/>
    <n v="9"/>
    <n v="1"/>
    <s v="None"/>
    <x v="1"/>
    <s v="Advanced Training"/>
  </r>
  <r>
    <n v="8193"/>
    <s v="Thomas Hughes"/>
    <x v="1"/>
    <n v="27"/>
    <x v="1"/>
    <x v="2"/>
    <x v="3"/>
    <x v="5"/>
    <s v="Meghan Williams"/>
    <d v="2020-12-16T00:00:00"/>
    <x v="1"/>
    <x v="2"/>
    <n v="75957"/>
    <s v="D"/>
    <n v="3719"/>
    <s v="Dental"/>
    <n v="25"/>
    <n v="2"/>
    <s v="Excel Workshop"/>
    <x v="2"/>
    <s v="None"/>
  </r>
  <r>
    <n v="9720"/>
    <s v="Brandon Gregory"/>
    <x v="0"/>
    <n v="44"/>
    <x v="2"/>
    <x v="1"/>
    <x v="5"/>
    <x v="1"/>
    <s v="Nathaniel Douglas"/>
    <d v="2017-10-28T00:00:00"/>
    <x v="2"/>
    <x v="2"/>
    <n v="68356"/>
    <s v="C"/>
    <n v="5380"/>
    <s v="Health"/>
    <n v="4"/>
    <n v="4"/>
    <s v="Leadership Training"/>
    <x v="1"/>
    <s v="None"/>
  </r>
  <r>
    <n v="3174"/>
    <s v="Kevin Thomas"/>
    <x v="1"/>
    <n v="30"/>
    <x v="1"/>
    <x v="2"/>
    <x v="4"/>
    <x v="2"/>
    <s v="Walter Hale"/>
    <d v="2021-12-07T00:00:00"/>
    <x v="0"/>
    <x v="2"/>
    <n v="81472"/>
    <s v="D"/>
    <n v="3329"/>
    <s v="Health + Dental"/>
    <n v="20"/>
    <n v="4"/>
    <s v="None"/>
    <x v="0"/>
    <s v="Certified Professional"/>
  </r>
  <r>
    <n v="2525"/>
    <s v="Michael Miller"/>
    <x v="0"/>
    <n v="62"/>
    <x v="3"/>
    <x v="1"/>
    <x v="4"/>
    <x v="2"/>
    <s v="Maria Murphy"/>
    <d v="2017-06-10T00:00:00"/>
    <x v="1"/>
    <x v="1"/>
    <n v="89597"/>
    <s v="D"/>
    <n v="6362"/>
    <s v="Health"/>
    <n v="24"/>
    <n v="1"/>
    <s v="None"/>
    <x v="1"/>
    <s v="Certified Professional"/>
  </r>
  <r>
    <n v="7516"/>
    <s v="Sandra Rodgers"/>
    <x v="1"/>
    <n v="56"/>
    <x v="3"/>
    <x v="3"/>
    <x v="3"/>
    <x v="3"/>
    <s v="Kelsey Lucas"/>
    <d v="2022-06-20T00:00:00"/>
    <x v="2"/>
    <x v="1"/>
    <n v="67171"/>
    <s v="C"/>
    <n v="9967"/>
    <s v="Dental"/>
    <n v="18"/>
    <n v="4"/>
    <s v="Agile Methods"/>
    <x v="2"/>
    <s v="Certified Professional"/>
  </r>
  <r>
    <n v="8529"/>
    <s v="Alicia Parker"/>
    <x v="1"/>
    <n v="28"/>
    <x v="1"/>
    <x v="0"/>
    <x v="3"/>
    <x v="3"/>
    <s v="Gloria Miranda"/>
    <d v="2018-07-14T00:00:00"/>
    <x v="2"/>
    <x v="0"/>
    <n v="86072"/>
    <s v="B"/>
    <n v="3161"/>
    <s v="Health + Dental"/>
    <n v="5"/>
    <n v="3"/>
    <s v="Leadership Training"/>
    <x v="1"/>
    <s v="Advanced Training"/>
  </r>
  <r>
    <n v="7092"/>
    <s v="Chad Jones"/>
    <x v="1"/>
    <n v="27"/>
    <x v="1"/>
    <x v="0"/>
    <x v="2"/>
    <x v="5"/>
    <s v="Ashley Wise"/>
    <d v="2024-03-22T00:00:00"/>
    <x v="2"/>
    <x v="2"/>
    <n v="60689"/>
    <s v="D"/>
    <n v="2494"/>
    <s v="Health"/>
    <n v="0"/>
    <n v="2"/>
    <s v="None"/>
    <x v="2"/>
    <s v="Certified Professional"/>
  </r>
  <r>
    <n v="4705"/>
    <s v="George Miranda"/>
    <x v="0"/>
    <n v="59"/>
    <x v="3"/>
    <x v="0"/>
    <x v="0"/>
    <x v="5"/>
    <s v="James Martin"/>
    <d v="2018-01-30T00:00:00"/>
    <x v="2"/>
    <x v="0"/>
    <n v="85353"/>
    <s v="B"/>
    <n v="8826"/>
    <s v="Health"/>
    <n v="7"/>
    <n v="4"/>
    <s v="Leadership Training"/>
    <x v="2"/>
    <s v="Certified Professional"/>
  </r>
  <r>
    <n v="7022"/>
    <s v="Amanda Diaz"/>
    <x v="0"/>
    <n v="42"/>
    <x v="2"/>
    <x v="2"/>
    <x v="2"/>
    <x v="1"/>
    <s v="Tracy Bishop"/>
    <d v="2022-11-26T00:00:00"/>
    <x v="1"/>
    <x v="2"/>
    <n v="48724"/>
    <s v="A"/>
    <n v="9691"/>
    <s v="Health"/>
    <n v="19"/>
    <n v="2"/>
    <s v="None"/>
    <x v="1"/>
    <s v="None"/>
  </r>
  <r>
    <n v="3480"/>
    <s v="David Sheppard"/>
    <x v="0"/>
    <n v="35"/>
    <x v="1"/>
    <x v="1"/>
    <x v="4"/>
    <x v="3"/>
    <s v="Stephanie Lee"/>
    <d v="2024-12-20T00:00:00"/>
    <x v="0"/>
    <x v="0"/>
    <n v="43168"/>
    <s v="B"/>
    <n v="3017"/>
    <s v="None"/>
    <n v="11"/>
    <n v="4"/>
    <s v="Agile Methods"/>
    <x v="4"/>
    <s v="Certified Professional"/>
  </r>
  <r>
    <n v="2380"/>
    <s v="Mrs. Diane Reyes"/>
    <x v="1"/>
    <n v="39"/>
    <x v="2"/>
    <x v="1"/>
    <x v="5"/>
    <x v="4"/>
    <s v="Tracy Montoya"/>
    <d v="2017-08-14T00:00:00"/>
    <x v="1"/>
    <x v="2"/>
    <n v="67345"/>
    <s v="A"/>
    <n v="5942"/>
    <s v="Dental"/>
    <n v="16"/>
    <n v="5"/>
    <s v="Excel Workshop"/>
    <x v="0"/>
    <s v="Advanced Training"/>
  </r>
  <r>
    <n v="1894"/>
    <s v="Amy Castillo"/>
    <x v="1"/>
    <n v="63"/>
    <x v="3"/>
    <x v="3"/>
    <x v="2"/>
    <x v="0"/>
    <s v="Timothy Dawson"/>
    <d v="2024-01-16T00:00:00"/>
    <x v="0"/>
    <x v="1"/>
    <n v="113634"/>
    <s v="A"/>
    <n v="9655"/>
    <s v="Health"/>
    <n v="11"/>
    <n v="3"/>
    <s v="Excel Workshop"/>
    <x v="0"/>
    <s v="None"/>
  </r>
  <r>
    <n v="6986"/>
    <s v="Dominique Hines"/>
    <x v="1"/>
    <n v="48"/>
    <x v="4"/>
    <x v="3"/>
    <x v="0"/>
    <x v="0"/>
    <s v="Taylor Hernandez"/>
    <d v="2022-09-16T00:00:00"/>
    <x v="1"/>
    <x v="0"/>
    <n v="31807"/>
    <s v="C"/>
    <n v="4534"/>
    <s v="Health"/>
    <n v="1"/>
    <n v="4"/>
    <s v="Agile Methods"/>
    <x v="5"/>
    <s v="Advanced Training"/>
  </r>
  <r>
    <n v="7590"/>
    <s v="Thomas Velasquez"/>
    <x v="1"/>
    <n v="49"/>
    <x v="4"/>
    <x v="1"/>
    <x v="5"/>
    <x v="4"/>
    <s v="Tara Perry"/>
    <d v="2022-01-04T00:00:00"/>
    <x v="0"/>
    <x v="1"/>
    <n v="40957"/>
    <s v="C"/>
    <n v="2294"/>
    <s v="Dental"/>
    <n v="25"/>
    <n v="2"/>
    <s v="Agile Methods"/>
    <x v="0"/>
    <s v="None"/>
  </r>
  <r>
    <n v="2083"/>
    <s v="Cynthia Vang"/>
    <x v="0"/>
    <n v="62"/>
    <x v="3"/>
    <x v="3"/>
    <x v="4"/>
    <x v="1"/>
    <s v="Alfred Galvan"/>
    <d v="2020-12-20T00:00:00"/>
    <x v="0"/>
    <x v="0"/>
    <n v="41300"/>
    <s v="D"/>
    <n v="2900"/>
    <s v="None"/>
    <n v="19"/>
    <n v="5"/>
    <s v="Leadership Training"/>
    <x v="1"/>
    <s v="None"/>
  </r>
  <r>
    <n v="3877"/>
    <s v="Brenda Mitchell"/>
    <x v="1"/>
    <n v="64"/>
    <x v="3"/>
    <x v="0"/>
    <x v="4"/>
    <x v="1"/>
    <s v="Melissa Taylor"/>
    <d v="2023-03-31T00:00:00"/>
    <x v="1"/>
    <x v="0"/>
    <n v="51473"/>
    <s v="D"/>
    <n v="6680"/>
    <s v="Health + Dental"/>
    <n v="5"/>
    <n v="3"/>
    <s v="Excel Workshop"/>
    <x v="1"/>
    <s v="None"/>
  </r>
  <r>
    <n v="1480"/>
    <s v="Aaron Miller"/>
    <x v="0"/>
    <n v="29"/>
    <x v="1"/>
    <x v="3"/>
    <x v="1"/>
    <x v="4"/>
    <s v="Ruben Dunn"/>
    <d v="2024-03-30T00:00:00"/>
    <x v="0"/>
    <x v="1"/>
    <n v="105582"/>
    <s v="A"/>
    <n v="9128"/>
    <s v="None"/>
    <n v="16"/>
    <n v="3"/>
    <s v="Leadership Training"/>
    <x v="0"/>
    <s v="None"/>
  </r>
  <r>
    <n v="7024"/>
    <s v="Ricardo Young"/>
    <x v="1"/>
    <n v="32"/>
    <x v="1"/>
    <x v="4"/>
    <x v="0"/>
    <x v="4"/>
    <s v="David Fowler"/>
    <d v="2023-01-16T00:00:00"/>
    <x v="1"/>
    <x v="2"/>
    <n v="45117"/>
    <s v="B"/>
    <n v="9336"/>
    <s v="Health"/>
    <n v="1"/>
    <n v="1"/>
    <s v="Excel Workshop"/>
    <x v="2"/>
    <s v="Advanced Training"/>
  </r>
  <r>
    <n v="7274"/>
    <s v="Russell Porter"/>
    <x v="1"/>
    <n v="45"/>
    <x v="2"/>
    <x v="2"/>
    <x v="0"/>
    <x v="4"/>
    <s v="Lynn Andrews"/>
    <d v="2017-09-16T00:00:00"/>
    <x v="1"/>
    <x v="2"/>
    <n v="115944"/>
    <s v="D"/>
    <n v="4678"/>
    <s v="Health + Dental"/>
    <n v="7"/>
    <n v="4"/>
    <s v="Agile Methods"/>
    <x v="1"/>
    <s v="Certified Professional"/>
  </r>
  <r>
    <n v="7108"/>
    <s v="Aaron Gomez"/>
    <x v="1"/>
    <n v="58"/>
    <x v="3"/>
    <x v="1"/>
    <x v="4"/>
    <x v="0"/>
    <s v="Chelsea Barnett"/>
    <d v="2024-03-03T00:00:00"/>
    <x v="0"/>
    <x v="0"/>
    <n v="97603"/>
    <s v="A"/>
    <n v="7568"/>
    <s v="Health"/>
    <n v="14"/>
    <n v="3"/>
    <s v="Agile Methods"/>
    <x v="1"/>
    <s v="Certified Professional"/>
  </r>
  <r>
    <n v="8483"/>
    <s v="Andrea Fox"/>
    <x v="1"/>
    <n v="57"/>
    <x v="3"/>
    <x v="4"/>
    <x v="3"/>
    <x v="2"/>
    <s v="Virginia Spencer"/>
    <d v="2021-11-28T00:00:00"/>
    <x v="1"/>
    <x v="1"/>
    <n v="111620"/>
    <s v="B"/>
    <n v="8600"/>
    <s v="Health + Dental"/>
    <n v="18"/>
    <n v="4"/>
    <s v="Excel Workshop"/>
    <x v="5"/>
    <s v="Certified Professional"/>
  </r>
  <r>
    <n v="1104"/>
    <s v="Amanda Hughes"/>
    <x v="0"/>
    <n v="31"/>
    <x v="1"/>
    <x v="0"/>
    <x v="3"/>
    <x v="4"/>
    <s v="Paul Kelly"/>
    <d v="2016-05-31T00:00:00"/>
    <x v="2"/>
    <x v="2"/>
    <n v="31257"/>
    <s v="C"/>
    <n v="1023"/>
    <s v="None"/>
    <n v="23"/>
    <n v="3"/>
    <s v="Leadership Training"/>
    <x v="4"/>
    <s v="None"/>
  </r>
  <r>
    <n v="7878"/>
    <s v="Nicholas Fuller"/>
    <x v="0"/>
    <n v="37"/>
    <x v="2"/>
    <x v="0"/>
    <x v="3"/>
    <x v="5"/>
    <s v="Nancy Cook"/>
    <d v="2016-01-08T00:00:00"/>
    <x v="2"/>
    <x v="0"/>
    <n v="35754"/>
    <s v="B"/>
    <n v="9515"/>
    <s v="None"/>
    <n v="22"/>
    <n v="3"/>
    <s v="None"/>
    <x v="2"/>
    <s v="None"/>
  </r>
  <r>
    <n v="9280"/>
    <s v="George Day"/>
    <x v="1"/>
    <n v="28"/>
    <x v="1"/>
    <x v="3"/>
    <x v="0"/>
    <x v="4"/>
    <s v="Melinda Pollard"/>
    <d v="2023-05-29T00:00:00"/>
    <x v="1"/>
    <x v="0"/>
    <n v="87014"/>
    <s v="B"/>
    <n v="4879"/>
    <s v="Health + Dental"/>
    <n v="8"/>
    <n v="3"/>
    <s v="None"/>
    <x v="1"/>
    <s v="Advanced Training"/>
  </r>
  <r>
    <n v="5455"/>
    <s v="Robin Brown"/>
    <x v="1"/>
    <n v="50"/>
    <x v="4"/>
    <x v="0"/>
    <x v="3"/>
    <x v="1"/>
    <s v="Judith Carter"/>
    <d v="2016-01-05T00:00:00"/>
    <x v="1"/>
    <x v="0"/>
    <n v="50369"/>
    <s v="A"/>
    <n v="3693"/>
    <s v="None"/>
    <n v="14"/>
    <n v="3"/>
    <s v="None"/>
    <x v="2"/>
    <s v="None"/>
  </r>
  <r>
    <n v="4401"/>
    <s v="Stacey Stewart"/>
    <x v="0"/>
    <n v="44"/>
    <x v="2"/>
    <x v="4"/>
    <x v="2"/>
    <x v="2"/>
    <s v="James Ochoa"/>
    <d v="2023-04-27T00:00:00"/>
    <x v="0"/>
    <x v="0"/>
    <n v="50658"/>
    <s v="C"/>
    <n v="1660"/>
    <s v="Dental"/>
    <n v="10"/>
    <n v="2"/>
    <s v="Leadership Training"/>
    <x v="4"/>
    <s v="Advanced Training"/>
  </r>
  <r>
    <n v="9412"/>
    <s v="Paul Lee"/>
    <x v="1"/>
    <n v="47"/>
    <x v="4"/>
    <x v="4"/>
    <x v="1"/>
    <x v="1"/>
    <s v="Richard Glenn"/>
    <d v="2020-11-29T00:00:00"/>
    <x v="0"/>
    <x v="1"/>
    <n v="89270"/>
    <s v="B"/>
    <n v="2551"/>
    <s v="None"/>
    <n v="3"/>
    <n v="2"/>
    <s v="Leadership Training"/>
    <x v="2"/>
    <s v="Certified Professional"/>
  </r>
  <r>
    <n v="3141"/>
    <s v="Robert Kim"/>
    <x v="1"/>
    <n v="36"/>
    <x v="2"/>
    <x v="3"/>
    <x v="1"/>
    <x v="5"/>
    <s v="Jeremiah Huber"/>
    <d v="2021-01-12T00:00:00"/>
    <x v="1"/>
    <x v="2"/>
    <n v="41015"/>
    <s v="C"/>
    <n v="2228"/>
    <s v="Health"/>
    <n v="2"/>
    <n v="2"/>
    <s v="None"/>
    <x v="4"/>
    <s v="Certified Professional"/>
  </r>
  <r>
    <n v="3007"/>
    <s v="Kathleen Jimenez"/>
    <x v="1"/>
    <n v="43"/>
    <x v="2"/>
    <x v="3"/>
    <x v="0"/>
    <x v="1"/>
    <s v="Kelly Owen"/>
    <d v="2022-06-27T00:00:00"/>
    <x v="1"/>
    <x v="1"/>
    <n v="81773"/>
    <s v="D"/>
    <n v="1483"/>
    <s v="None"/>
    <n v="21"/>
    <n v="4"/>
    <s v="Excel Workshop"/>
    <x v="1"/>
    <s v="Certified Professional"/>
  </r>
  <r>
    <n v="5505"/>
    <s v="Lance Short"/>
    <x v="0"/>
    <n v="33"/>
    <x v="1"/>
    <x v="3"/>
    <x v="3"/>
    <x v="0"/>
    <s v="Erica Miller"/>
    <d v="2020-04-18T00:00:00"/>
    <x v="1"/>
    <x v="2"/>
    <n v="110868"/>
    <s v="B"/>
    <n v="5835"/>
    <s v="None"/>
    <n v="13"/>
    <n v="5"/>
    <s v="None"/>
    <x v="2"/>
    <s v="Certified Professional"/>
  </r>
  <r>
    <n v="7275"/>
    <s v="Lance Simmons"/>
    <x v="1"/>
    <n v="39"/>
    <x v="2"/>
    <x v="3"/>
    <x v="3"/>
    <x v="5"/>
    <s v="Heather Williams"/>
    <d v="2021-04-06T00:00:00"/>
    <x v="1"/>
    <x v="0"/>
    <n v="112674"/>
    <s v="A"/>
    <n v="7266"/>
    <s v="Health + Dental"/>
    <n v="15"/>
    <n v="5"/>
    <s v="None"/>
    <x v="1"/>
    <s v="None"/>
  </r>
  <r>
    <n v="6269"/>
    <s v="Jessica Fowler"/>
    <x v="0"/>
    <n v="54"/>
    <x v="4"/>
    <x v="4"/>
    <x v="3"/>
    <x v="0"/>
    <s v="Amy Lambert"/>
    <d v="2022-03-06T00:00:00"/>
    <x v="2"/>
    <x v="2"/>
    <n v="58707"/>
    <s v="A"/>
    <n v="5602"/>
    <s v="Health"/>
    <n v="25"/>
    <n v="4"/>
    <s v="Agile Methods"/>
    <x v="5"/>
    <s v="Certified Professional"/>
  </r>
  <r>
    <n v="2640"/>
    <s v="Robert Shelton"/>
    <x v="1"/>
    <n v="32"/>
    <x v="1"/>
    <x v="2"/>
    <x v="1"/>
    <x v="4"/>
    <s v="Brenda Lawson"/>
    <d v="2022-09-20T00:00:00"/>
    <x v="1"/>
    <x v="0"/>
    <n v="58758"/>
    <s v="D"/>
    <n v="6813"/>
    <s v="Dental"/>
    <n v="5"/>
    <n v="2"/>
    <s v="Agile Methods"/>
    <x v="1"/>
    <s v="None"/>
  </r>
  <r>
    <n v="6761"/>
    <s v="Austin Osborne"/>
    <x v="1"/>
    <n v="23"/>
    <x v="0"/>
    <x v="1"/>
    <x v="3"/>
    <x v="3"/>
    <s v="James Bradley"/>
    <d v="2017-11-16T00:00:00"/>
    <x v="1"/>
    <x v="1"/>
    <n v="53010"/>
    <s v="D"/>
    <n v="1621"/>
    <s v="Health"/>
    <n v="1"/>
    <n v="2"/>
    <s v="Excel Workshop"/>
    <x v="2"/>
    <s v="None"/>
  </r>
  <r>
    <n v="1011"/>
    <s v="Tiffany Watson"/>
    <x v="0"/>
    <n v="52"/>
    <x v="4"/>
    <x v="1"/>
    <x v="3"/>
    <x v="1"/>
    <s v="Laura Moreno"/>
    <d v="2022-01-14T00:00:00"/>
    <x v="2"/>
    <x v="2"/>
    <n v="53260"/>
    <s v="C"/>
    <n v="1975"/>
    <s v="Health"/>
    <n v="4"/>
    <n v="5"/>
    <s v="Excel Workshop"/>
    <x v="2"/>
    <s v="None"/>
  </r>
  <r>
    <n v="2188"/>
    <s v="Donald Horne"/>
    <x v="0"/>
    <n v="45"/>
    <x v="2"/>
    <x v="3"/>
    <x v="5"/>
    <x v="0"/>
    <s v="Cody Holmes"/>
    <d v="2024-10-27T00:00:00"/>
    <x v="2"/>
    <x v="1"/>
    <n v="72284"/>
    <s v="B"/>
    <n v="3580"/>
    <s v="None"/>
    <n v="25"/>
    <n v="4"/>
    <s v="Agile Methods"/>
    <x v="4"/>
    <s v="None"/>
  </r>
  <r>
    <n v="6846"/>
    <s v="Reginald Padilla"/>
    <x v="1"/>
    <n v="57"/>
    <x v="3"/>
    <x v="1"/>
    <x v="3"/>
    <x v="3"/>
    <s v="Logan Benson"/>
    <d v="2023-08-16T00:00:00"/>
    <x v="2"/>
    <x v="2"/>
    <n v="68602"/>
    <s v="B"/>
    <n v="3911"/>
    <s v="Health"/>
    <n v="22"/>
    <n v="5"/>
    <s v="None"/>
    <x v="5"/>
    <s v="Certified Professional"/>
  </r>
  <r>
    <n v="6213"/>
    <s v="Chad Jones"/>
    <x v="1"/>
    <n v="33"/>
    <x v="1"/>
    <x v="1"/>
    <x v="0"/>
    <x v="3"/>
    <s v="Micheal Osborn"/>
    <d v="2020-09-13T00:00:00"/>
    <x v="0"/>
    <x v="1"/>
    <n v="40198"/>
    <s v="B"/>
    <n v="6682"/>
    <s v="Health + Dental"/>
    <n v="5"/>
    <n v="1"/>
    <s v="Agile Methods"/>
    <x v="0"/>
    <s v="Certified Professional"/>
  </r>
  <r>
    <n v="4435"/>
    <s v="Michelle Pierce"/>
    <x v="1"/>
    <n v="38"/>
    <x v="2"/>
    <x v="0"/>
    <x v="1"/>
    <x v="2"/>
    <s v="Elijah Moore"/>
    <d v="2018-03-24T00:00:00"/>
    <x v="0"/>
    <x v="2"/>
    <n v="30167"/>
    <s v="A"/>
    <n v="7323"/>
    <s v="None"/>
    <n v="23"/>
    <n v="4"/>
    <s v="Excel Workshop"/>
    <x v="0"/>
    <s v="Advanced Training"/>
  </r>
  <r>
    <n v="6754"/>
    <s v="Katie Martinez"/>
    <x v="0"/>
    <n v="46"/>
    <x v="4"/>
    <x v="0"/>
    <x v="2"/>
    <x v="4"/>
    <s v="Charles Tyler"/>
    <d v="2015-09-18T00:00:00"/>
    <x v="1"/>
    <x v="2"/>
    <n v="59567"/>
    <s v="B"/>
    <n v="8393"/>
    <s v="Health"/>
    <n v="25"/>
    <n v="1"/>
    <s v="Agile Methods"/>
    <x v="2"/>
    <s v="Advanced Training"/>
  </r>
  <r>
    <n v="2715"/>
    <s v="Kenneth Mcdonald"/>
    <x v="1"/>
    <n v="38"/>
    <x v="2"/>
    <x v="4"/>
    <x v="3"/>
    <x v="3"/>
    <s v="Mrs. Stacey Jones"/>
    <d v="2022-01-15T00:00:00"/>
    <x v="0"/>
    <x v="2"/>
    <n v="39830"/>
    <s v="A"/>
    <n v="6536"/>
    <s v="None"/>
    <n v="22"/>
    <n v="1"/>
    <s v="None"/>
    <x v="4"/>
    <s v="None"/>
  </r>
  <r>
    <n v="3573"/>
    <s v="Dr. Kelly Hammond DVM"/>
    <x v="1"/>
    <n v="49"/>
    <x v="4"/>
    <x v="0"/>
    <x v="1"/>
    <x v="1"/>
    <s v="William Day"/>
    <d v="2022-12-03T00:00:00"/>
    <x v="0"/>
    <x v="1"/>
    <n v="102628"/>
    <s v="C"/>
    <n v="5612"/>
    <s v="Health + Dental"/>
    <n v="7"/>
    <n v="1"/>
    <s v="Leadership Training"/>
    <x v="0"/>
    <s v="None"/>
  </r>
  <r>
    <n v="9043"/>
    <s v="Joseph Anderson"/>
    <x v="1"/>
    <n v="57"/>
    <x v="3"/>
    <x v="0"/>
    <x v="1"/>
    <x v="0"/>
    <s v="Kristen Matthews"/>
    <d v="2017-06-17T00:00:00"/>
    <x v="2"/>
    <x v="0"/>
    <n v="68607"/>
    <s v="D"/>
    <n v="4271"/>
    <s v="Health"/>
    <n v="0"/>
    <n v="2"/>
    <s v="Excel Workshop"/>
    <x v="1"/>
    <s v="Certified Professional"/>
  </r>
  <r>
    <n v="2892"/>
    <s v="Thomas Brown"/>
    <x v="0"/>
    <n v="52"/>
    <x v="4"/>
    <x v="3"/>
    <x v="2"/>
    <x v="3"/>
    <s v="Christian Martin"/>
    <d v="2020-10-02T00:00:00"/>
    <x v="1"/>
    <x v="1"/>
    <n v="41945"/>
    <s v="D"/>
    <n v="4029"/>
    <s v="Health + Dental"/>
    <n v="12"/>
    <n v="3"/>
    <s v="Excel Workshop"/>
    <x v="0"/>
    <s v="Certified Professional"/>
  </r>
  <r>
    <n v="8204"/>
    <s v="Courtney Meza"/>
    <x v="0"/>
    <n v="38"/>
    <x v="2"/>
    <x v="4"/>
    <x v="3"/>
    <x v="2"/>
    <s v="Diane Miller"/>
    <d v="2018-08-09T00:00:00"/>
    <x v="1"/>
    <x v="0"/>
    <n v="49808"/>
    <s v="A"/>
    <n v="2404"/>
    <s v="Health + Dental"/>
    <n v="25"/>
    <n v="5"/>
    <s v="None"/>
    <x v="5"/>
    <s v="Certified Professional"/>
  </r>
  <r>
    <n v="1999"/>
    <s v="Krista Martinez"/>
    <x v="0"/>
    <n v="57"/>
    <x v="3"/>
    <x v="1"/>
    <x v="2"/>
    <x v="4"/>
    <s v="Joseph Shaw"/>
    <d v="2018-02-18T00:00:00"/>
    <x v="1"/>
    <x v="1"/>
    <n v="105066"/>
    <s v="B"/>
    <n v="8803"/>
    <s v="Health + Dental"/>
    <n v="2"/>
    <n v="4"/>
    <s v="Leadership Training"/>
    <x v="5"/>
    <s v="None"/>
  </r>
  <r>
    <n v="3415"/>
    <s v="Lauren Jackson"/>
    <x v="1"/>
    <n v="55"/>
    <x v="4"/>
    <x v="3"/>
    <x v="3"/>
    <x v="1"/>
    <s v="Stephanie Morgan"/>
    <d v="2024-11-08T00:00:00"/>
    <x v="0"/>
    <x v="0"/>
    <n v="46539"/>
    <s v="A"/>
    <n v="7936"/>
    <s v="Health"/>
    <n v="21"/>
    <n v="4"/>
    <s v="Excel Workshop"/>
    <x v="4"/>
    <s v="None"/>
  </r>
  <r>
    <n v="6238"/>
    <s v="Scott Miller"/>
    <x v="1"/>
    <n v="38"/>
    <x v="2"/>
    <x v="0"/>
    <x v="2"/>
    <x v="4"/>
    <s v="Patricia Baker"/>
    <d v="2018-11-07T00:00:00"/>
    <x v="2"/>
    <x v="2"/>
    <n v="72746"/>
    <s v="C"/>
    <n v="9514"/>
    <s v="None"/>
    <n v="0"/>
    <n v="5"/>
    <s v="None"/>
    <x v="2"/>
    <s v="Advanced Training"/>
  </r>
  <r>
    <n v="3428"/>
    <s v="Jennifer Fowler"/>
    <x v="1"/>
    <n v="31"/>
    <x v="1"/>
    <x v="0"/>
    <x v="5"/>
    <x v="0"/>
    <s v="Mr. Dylan Frye MD"/>
    <d v="2022-03-05T00:00:00"/>
    <x v="2"/>
    <x v="2"/>
    <n v="75071"/>
    <s v="D"/>
    <n v="5327"/>
    <s v="None"/>
    <n v="20"/>
    <n v="4"/>
    <s v="None"/>
    <x v="2"/>
    <s v="Certified Professional"/>
  </r>
  <r>
    <n v="7602"/>
    <s v="Benjamin Brown"/>
    <x v="1"/>
    <n v="39"/>
    <x v="2"/>
    <x v="1"/>
    <x v="5"/>
    <x v="5"/>
    <s v="John Harris"/>
    <d v="2017-09-16T00:00:00"/>
    <x v="1"/>
    <x v="1"/>
    <n v="35083"/>
    <s v="D"/>
    <n v="6431"/>
    <s v="Dental"/>
    <n v="1"/>
    <n v="4"/>
    <s v="Agile Methods"/>
    <x v="1"/>
    <s v="Certified Professional"/>
  </r>
  <r>
    <n v="5965"/>
    <s v="Nathan Gross"/>
    <x v="0"/>
    <n v="43"/>
    <x v="2"/>
    <x v="4"/>
    <x v="2"/>
    <x v="5"/>
    <s v="Vanessa Anderson"/>
    <d v="2021-07-27T00:00:00"/>
    <x v="1"/>
    <x v="0"/>
    <n v="59878"/>
    <s v="B"/>
    <n v="5923"/>
    <s v="None"/>
    <n v="24"/>
    <n v="3"/>
    <s v="Agile Methods"/>
    <x v="0"/>
    <s v="None"/>
  </r>
  <r>
    <n v="2462"/>
    <s v="Ashley Allen"/>
    <x v="1"/>
    <n v="63"/>
    <x v="3"/>
    <x v="3"/>
    <x v="3"/>
    <x v="3"/>
    <s v="Jerry Thomas"/>
    <d v="2016-02-16T00:00:00"/>
    <x v="1"/>
    <x v="1"/>
    <n v="97698"/>
    <s v="C"/>
    <n v="1920"/>
    <s v="Dental"/>
    <n v="2"/>
    <n v="3"/>
    <s v="None"/>
    <x v="4"/>
    <s v="None"/>
  </r>
  <r>
    <n v="1474"/>
    <s v="James Gilbert"/>
    <x v="1"/>
    <n v="58"/>
    <x v="3"/>
    <x v="2"/>
    <x v="3"/>
    <x v="0"/>
    <s v="Sean Moore"/>
    <d v="2020-11-01T00:00:00"/>
    <x v="0"/>
    <x v="0"/>
    <n v="89827"/>
    <s v="A"/>
    <n v="6904"/>
    <s v="Dental"/>
    <n v="8"/>
    <n v="3"/>
    <s v="None"/>
    <x v="5"/>
    <s v="Advanced Training"/>
  </r>
  <r>
    <n v="3029"/>
    <s v="Michelle Lee"/>
    <x v="1"/>
    <n v="62"/>
    <x v="3"/>
    <x v="2"/>
    <x v="1"/>
    <x v="3"/>
    <s v="Zachary Owens"/>
    <d v="2020-07-07T00:00:00"/>
    <x v="1"/>
    <x v="1"/>
    <n v="53276"/>
    <s v="D"/>
    <n v="6730"/>
    <s v="Health + Dental"/>
    <n v="5"/>
    <n v="3"/>
    <s v="Leadership Training"/>
    <x v="1"/>
    <s v="Certified Professional"/>
  </r>
  <r>
    <n v="1813"/>
    <s v="Brandon Long MD"/>
    <x v="1"/>
    <n v="46"/>
    <x v="4"/>
    <x v="1"/>
    <x v="3"/>
    <x v="1"/>
    <s v="Kevin Williams"/>
    <d v="2020-01-20T00:00:00"/>
    <x v="1"/>
    <x v="0"/>
    <n v="118826"/>
    <s v="B"/>
    <n v="5408"/>
    <s v="None"/>
    <n v="16"/>
    <n v="1"/>
    <s v="Leadership Training"/>
    <x v="0"/>
    <s v="Certified Professional"/>
  </r>
  <r>
    <n v="3837"/>
    <s v="Stephen Pena MD"/>
    <x v="1"/>
    <n v="63"/>
    <x v="3"/>
    <x v="2"/>
    <x v="1"/>
    <x v="4"/>
    <s v="Sarah Jordan"/>
    <d v="2019-10-07T00:00:00"/>
    <x v="2"/>
    <x v="2"/>
    <n v="114245"/>
    <s v="C"/>
    <n v="7943"/>
    <s v="None"/>
    <n v="11"/>
    <n v="4"/>
    <s v="Agile Methods"/>
    <x v="4"/>
    <s v="Advanced Training"/>
  </r>
  <r>
    <n v="9530"/>
    <s v="Pamela Diaz"/>
    <x v="0"/>
    <n v="41"/>
    <x v="2"/>
    <x v="1"/>
    <x v="0"/>
    <x v="0"/>
    <s v="Kelly Lee"/>
    <d v="2024-09-04T00:00:00"/>
    <x v="1"/>
    <x v="2"/>
    <n v="79051"/>
    <s v="C"/>
    <n v="5890"/>
    <s v="Health"/>
    <n v="15"/>
    <n v="1"/>
    <s v="Agile Methods"/>
    <x v="1"/>
    <s v="None"/>
  </r>
  <r>
    <n v="5536"/>
    <s v="James Cole"/>
    <x v="0"/>
    <n v="42"/>
    <x v="2"/>
    <x v="4"/>
    <x v="3"/>
    <x v="1"/>
    <s v="Samantha Hanson"/>
    <d v="2017-04-15T00:00:00"/>
    <x v="1"/>
    <x v="0"/>
    <n v="37441"/>
    <s v="D"/>
    <n v="6236"/>
    <s v="Dental"/>
    <n v="23"/>
    <n v="1"/>
    <s v="None"/>
    <x v="1"/>
    <s v="Advanced Training"/>
  </r>
  <r>
    <n v="7628"/>
    <s v="Brent Brooks"/>
    <x v="0"/>
    <n v="48"/>
    <x v="4"/>
    <x v="0"/>
    <x v="5"/>
    <x v="5"/>
    <s v="Ms. Holly Thomas"/>
    <d v="2023-12-05T00:00:00"/>
    <x v="1"/>
    <x v="0"/>
    <n v="74979"/>
    <s v="B"/>
    <n v="9759"/>
    <s v="None"/>
    <n v="21"/>
    <n v="3"/>
    <s v="Agile Methods"/>
    <x v="4"/>
    <s v="None"/>
  </r>
  <r>
    <n v="3967"/>
    <s v="Andrew Williams"/>
    <x v="0"/>
    <n v="57"/>
    <x v="3"/>
    <x v="0"/>
    <x v="2"/>
    <x v="1"/>
    <s v="Regina Stone"/>
    <d v="2017-10-19T00:00:00"/>
    <x v="1"/>
    <x v="1"/>
    <n v="103273"/>
    <s v="B"/>
    <n v="6499"/>
    <s v="Health"/>
    <n v="7"/>
    <n v="3"/>
    <s v="Excel Workshop"/>
    <x v="1"/>
    <s v="Advanced Training"/>
  </r>
  <r>
    <n v="7089"/>
    <s v="Kaylee Murphy"/>
    <x v="0"/>
    <n v="43"/>
    <x v="2"/>
    <x v="1"/>
    <x v="1"/>
    <x v="3"/>
    <s v="Carla Ewing"/>
    <d v="2020-05-10T00:00:00"/>
    <x v="0"/>
    <x v="1"/>
    <n v="37035"/>
    <s v="A"/>
    <n v="8736"/>
    <s v="Dental"/>
    <n v="16"/>
    <n v="1"/>
    <s v="None"/>
    <x v="5"/>
    <s v="Advanced Training"/>
  </r>
  <r>
    <n v="1885"/>
    <s v="Katie Hicks"/>
    <x v="1"/>
    <n v="48"/>
    <x v="4"/>
    <x v="2"/>
    <x v="3"/>
    <x v="2"/>
    <s v="Justin Wells Jr."/>
    <d v="2020-11-25T00:00:00"/>
    <x v="2"/>
    <x v="2"/>
    <n v="89974"/>
    <s v="B"/>
    <n v="6183"/>
    <s v="Dental"/>
    <n v="24"/>
    <n v="1"/>
    <s v="None"/>
    <x v="1"/>
    <s v="None"/>
  </r>
  <r>
    <n v="6134"/>
    <s v="Veronica Silva"/>
    <x v="1"/>
    <n v="33"/>
    <x v="1"/>
    <x v="0"/>
    <x v="2"/>
    <x v="2"/>
    <s v="Molly Watts"/>
    <d v="2015-09-20T00:00:00"/>
    <x v="0"/>
    <x v="0"/>
    <n v="105534"/>
    <s v="B"/>
    <n v="9021"/>
    <s v="Health"/>
    <n v="4"/>
    <n v="5"/>
    <s v="None"/>
    <x v="0"/>
    <s v="Advanced Training"/>
  </r>
  <r>
    <n v="8821"/>
    <s v="Deborah Rios"/>
    <x v="0"/>
    <n v="49"/>
    <x v="4"/>
    <x v="0"/>
    <x v="0"/>
    <x v="4"/>
    <s v="Laura Perez"/>
    <d v="2016-02-21T00:00:00"/>
    <x v="0"/>
    <x v="2"/>
    <n v="78903"/>
    <s v="A"/>
    <n v="6279"/>
    <s v="Dental"/>
    <n v="0"/>
    <n v="1"/>
    <s v="Excel Workshop"/>
    <x v="4"/>
    <s v="None"/>
  </r>
  <r>
    <n v="6113"/>
    <s v="Carolyn Fuller"/>
    <x v="1"/>
    <n v="44"/>
    <x v="2"/>
    <x v="0"/>
    <x v="2"/>
    <x v="4"/>
    <s v="Sarah Hernandez"/>
    <d v="2019-05-21T00:00:00"/>
    <x v="1"/>
    <x v="1"/>
    <n v="51891"/>
    <s v="A"/>
    <n v="1749"/>
    <s v="Health + Dental"/>
    <n v="9"/>
    <n v="4"/>
    <s v="Agile Methods"/>
    <x v="0"/>
    <s v="None"/>
  </r>
  <r>
    <n v="6615"/>
    <s v="Travis Rodriguez"/>
    <x v="0"/>
    <n v="30"/>
    <x v="1"/>
    <x v="4"/>
    <x v="3"/>
    <x v="1"/>
    <s v="Erik Hernandez"/>
    <d v="2018-09-25T00:00:00"/>
    <x v="2"/>
    <x v="0"/>
    <n v="59939"/>
    <s v="B"/>
    <n v="3149"/>
    <s v="Dental"/>
    <n v="23"/>
    <n v="1"/>
    <s v="Excel Workshop"/>
    <x v="2"/>
    <s v="Advanced Training"/>
  </r>
  <r>
    <n v="1612"/>
    <s v="Reginald Knapp"/>
    <x v="0"/>
    <n v="63"/>
    <x v="3"/>
    <x v="4"/>
    <x v="5"/>
    <x v="4"/>
    <s v="Nancy Brown"/>
    <d v="2017-08-13T00:00:00"/>
    <x v="0"/>
    <x v="2"/>
    <n v="36286"/>
    <s v="A"/>
    <n v="1323"/>
    <s v="Health"/>
    <n v="22"/>
    <n v="1"/>
    <s v="None"/>
    <x v="0"/>
    <s v="Advanced Training"/>
  </r>
  <r>
    <n v="9966"/>
    <s v="Kristina Bolton"/>
    <x v="0"/>
    <n v="29"/>
    <x v="1"/>
    <x v="3"/>
    <x v="4"/>
    <x v="1"/>
    <s v="James Frye"/>
    <d v="2023-02-01T00:00:00"/>
    <x v="0"/>
    <x v="2"/>
    <n v="119881"/>
    <s v="A"/>
    <n v="5933"/>
    <s v="None"/>
    <n v="21"/>
    <n v="1"/>
    <s v="Agile Methods"/>
    <x v="5"/>
    <s v="None"/>
  </r>
  <r>
    <n v="7862"/>
    <s v="Gloria Gomez"/>
    <x v="1"/>
    <n v="30"/>
    <x v="1"/>
    <x v="1"/>
    <x v="4"/>
    <x v="4"/>
    <s v="Michelle Schneider"/>
    <d v="2019-10-06T00:00:00"/>
    <x v="0"/>
    <x v="1"/>
    <n v="44943"/>
    <s v="A"/>
    <n v="9154"/>
    <s v="Dental"/>
    <n v="19"/>
    <n v="2"/>
    <s v="Agile Methods"/>
    <x v="5"/>
    <s v="Certified Professional"/>
  </r>
  <r>
    <n v="7713"/>
    <s v="Cheryl Wright"/>
    <x v="0"/>
    <n v="44"/>
    <x v="2"/>
    <x v="2"/>
    <x v="0"/>
    <x v="4"/>
    <s v="Courtney Dudley"/>
    <d v="2020-04-30T00:00:00"/>
    <x v="2"/>
    <x v="0"/>
    <n v="93001"/>
    <s v="C"/>
    <n v="4842"/>
    <s v="Health"/>
    <n v="0"/>
    <n v="1"/>
    <s v="Leadership Training"/>
    <x v="5"/>
    <s v="None"/>
  </r>
  <r>
    <n v="3443"/>
    <s v="Michele Vaughn"/>
    <x v="1"/>
    <n v="53"/>
    <x v="4"/>
    <x v="1"/>
    <x v="0"/>
    <x v="5"/>
    <s v="John Castro DVM"/>
    <d v="2019-12-02T00:00:00"/>
    <x v="1"/>
    <x v="0"/>
    <n v="63540"/>
    <s v="B"/>
    <n v="8483"/>
    <s v="Health + Dental"/>
    <n v="8"/>
    <n v="4"/>
    <s v="Leadership Training"/>
    <x v="2"/>
    <s v="Certified Professional"/>
  </r>
  <r>
    <n v="5760"/>
    <s v="Kenneth Daniels"/>
    <x v="0"/>
    <n v="24"/>
    <x v="0"/>
    <x v="4"/>
    <x v="2"/>
    <x v="5"/>
    <s v="Jennifer Reed"/>
    <d v="2017-10-04T00:00:00"/>
    <x v="0"/>
    <x v="0"/>
    <n v="36014"/>
    <s v="A"/>
    <n v="3267"/>
    <s v="Dental"/>
    <n v="10"/>
    <n v="3"/>
    <s v="None"/>
    <x v="5"/>
    <s v="Advanced Training"/>
  </r>
  <r>
    <n v="7105"/>
    <s v="Dwayne Klein"/>
    <x v="0"/>
    <n v="27"/>
    <x v="1"/>
    <x v="2"/>
    <x v="0"/>
    <x v="3"/>
    <s v="Jeremy Scott"/>
    <d v="2023-06-01T00:00:00"/>
    <x v="2"/>
    <x v="1"/>
    <n v="65629"/>
    <s v="D"/>
    <n v="8835"/>
    <s v="None"/>
    <n v="20"/>
    <n v="2"/>
    <s v="Leadership Training"/>
    <x v="4"/>
    <s v="None"/>
  </r>
  <r>
    <n v="3611"/>
    <s v="Ronald Nelson"/>
    <x v="1"/>
    <n v="25"/>
    <x v="0"/>
    <x v="3"/>
    <x v="5"/>
    <x v="3"/>
    <s v="Denise Rodriguez"/>
    <d v="2025-04-01T00:00:00"/>
    <x v="1"/>
    <x v="2"/>
    <n v="87430"/>
    <s v="B"/>
    <n v="7221"/>
    <s v="Health + Dental"/>
    <n v="19"/>
    <n v="1"/>
    <s v="Excel Workshop"/>
    <x v="0"/>
    <s v="Advanced Training"/>
  </r>
  <r>
    <n v="7738"/>
    <s v="Anthony Stein"/>
    <x v="0"/>
    <n v="29"/>
    <x v="1"/>
    <x v="0"/>
    <x v="0"/>
    <x v="2"/>
    <s v="David Garcia"/>
    <d v="2020-11-19T00:00:00"/>
    <x v="1"/>
    <x v="1"/>
    <n v="31620"/>
    <s v="B"/>
    <n v="6542"/>
    <s v="Health"/>
    <n v="13"/>
    <n v="2"/>
    <s v="None"/>
    <x v="1"/>
    <s v="None"/>
  </r>
  <r>
    <n v="7305"/>
    <s v="Ashlee Townsend"/>
    <x v="1"/>
    <n v="65"/>
    <x v="3"/>
    <x v="1"/>
    <x v="5"/>
    <x v="0"/>
    <s v="Joshua Hickman"/>
    <d v="2022-03-10T00:00:00"/>
    <x v="0"/>
    <x v="2"/>
    <n v="50568"/>
    <s v="D"/>
    <n v="9123"/>
    <s v="Dental"/>
    <n v="2"/>
    <n v="4"/>
    <s v="Agile Methods"/>
    <x v="4"/>
    <s v="Advanced Training"/>
  </r>
  <r>
    <n v="1824"/>
    <s v="Shirley Alvarez"/>
    <x v="1"/>
    <n v="39"/>
    <x v="2"/>
    <x v="1"/>
    <x v="4"/>
    <x v="3"/>
    <s v="Nicole Mitchell"/>
    <d v="2020-02-14T00:00:00"/>
    <x v="2"/>
    <x v="0"/>
    <n v="40332"/>
    <s v="D"/>
    <n v="8277"/>
    <s v="None"/>
    <n v="2"/>
    <n v="4"/>
    <s v="None"/>
    <x v="1"/>
    <s v="Certified Professional"/>
  </r>
  <r>
    <n v="1291"/>
    <s v="Susan Davis"/>
    <x v="1"/>
    <n v="53"/>
    <x v="4"/>
    <x v="3"/>
    <x v="2"/>
    <x v="0"/>
    <s v="Kimberly Sharp"/>
    <d v="2015-11-25T00:00:00"/>
    <x v="1"/>
    <x v="2"/>
    <n v="30022"/>
    <s v="A"/>
    <n v="5990"/>
    <s v="Dental"/>
    <n v="20"/>
    <n v="4"/>
    <s v="Agile Methods"/>
    <x v="1"/>
    <s v="Certified Professional"/>
  </r>
  <r>
    <n v="8445"/>
    <s v="Carrie Khan"/>
    <x v="0"/>
    <n v="36"/>
    <x v="2"/>
    <x v="1"/>
    <x v="5"/>
    <x v="4"/>
    <s v="Thomas Osborn"/>
    <d v="2022-01-07T00:00:00"/>
    <x v="2"/>
    <x v="2"/>
    <n v="116136"/>
    <s v="C"/>
    <n v="8414"/>
    <s v="Health"/>
    <n v="3"/>
    <n v="2"/>
    <s v="Leadership Training"/>
    <x v="1"/>
    <s v="Advanced Training"/>
  </r>
  <r>
    <n v="5783"/>
    <s v="Charlotte Curry"/>
    <x v="0"/>
    <n v="62"/>
    <x v="3"/>
    <x v="0"/>
    <x v="0"/>
    <x v="1"/>
    <s v="Donna Johnson"/>
    <d v="2020-05-05T00:00:00"/>
    <x v="2"/>
    <x v="0"/>
    <n v="83636"/>
    <s v="A"/>
    <n v="5166"/>
    <s v="Dental"/>
    <n v="6"/>
    <n v="1"/>
    <s v="None"/>
    <x v="4"/>
    <s v="Advanced Training"/>
  </r>
  <r>
    <n v="6536"/>
    <s v="Ashley Bird"/>
    <x v="1"/>
    <n v="34"/>
    <x v="1"/>
    <x v="3"/>
    <x v="0"/>
    <x v="5"/>
    <s v="William Daniels"/>
    <d v="2023-09-02T00:00:00"/>
    <x v="1"/>
    <x v="2"/>
    <n v="46150"/>
    <s v="D"/>
    <n v="8493"/>
    <s v="Dental"/>
    <n v="15"/>
    <n v="1"/>
    <s v="Leadership Training"/>
    <x v="5"/>
    <s v="Advanced Training"/>
  </r>
  <r>
    <n v="8912"/>
    <s v="Brandi Gordon"/>
    <x v="1"/>
    <n v="59"/>
    <x v="3"/>
    <x v="1"/>
    <x v="3"/>
    <x v="5"/>
    <s v="Robert Rivera"/>
    <d v="2023-01-27T00:00:00"/>
    <x v="0"/>
    <x v="0"/>
    <n v="80778"/>
    <s v="C"/>
    <n v="9259"/>
    <s v="None"/>
    <n v="13"/>
    <n v="5"/>
    <s v="Excel Workshop"/>
    <x v="1"/>
    <s v="Advanced Training"/>
  </r>
  <r>
    <n v="5819"/>
    <s v="Michelle Smith"/>
    <x v="0"/>
    <n v="43"/>
    <x v="2"/>
    <x v="2"/>
    <x v="3"/>
    <x v="3"/>
    <s v="Edward Craig"/>
    <d v="2018-07-21T00:00:00"/>
    <x v="1"/>
    <x v="2"/>
    <n v="97147"/>
    <s v="C"/>
    <n v="9975"/>
    <s v="Health + Dental"/>
    <n v="22"/>
    <n v="5"/>
    <s v="Excel Workshop"/>
    <x v="4"/>
    <s v="Certified Professional"/>
  </r>
  <r>
    <n v="5760"/>
    <s v="Scott Prince"/>
    <x v="0"/>
    <n v="61"/>
    <x v="3"/>
    <x v="2"/>
    <x v="4"/>
    <x v="5"/>
    <s v="Kaylee Miller"/>
    <d v="2016-11-20T00:00:00"/>
    <x v="0"/>
    <x v="2"/>
    <n v="101105"/>
    <s v="C"/>
    <n v="2890"/>
    <s v="Health + Dental"/>
    <n v="17"/>
    <n v="4"/>
    <s v="None"/>
    <x v="5"/>
    <s v="Advanced Training"/>
  </r>
  <r>
    <n v="1209"/>
    <s v="Charles Morris"/>
    <x v="1"/>
    <n v="49"/>
    <x v="4"/>
    <x v="0"/>
    <x v="2"/>
    <x v="1"/>
    <s v="Dean Young"/>
    <d v="2019-10-23T00:00:00"/>
    <x v="0"/>
    <x v="2"/>
    <n v="37419"/>
    <s v="B"/>
    <n v="5374"/>
    <s v="Dental"/>
    <n v="9"/>
    <n v="3"/>
    <s v="Excel Workshop"/>
    <x v="2"/>
    <s v="None"/>
  </r>
  <r>
    <n v="4342"/>
    <s v="Elizabeth Sharp"/>
    <x v="1"/>
    <n v="40"/>
    <x v="2"/>
    <x v="4"/>
    <x v="2"/>
    <x v="0"/>
    <s v="Matthew Schwartz"/>
    <d v="2016-04-28T00:00:00"/>
    <x v="1"/>
    <x v="2"/>
    <n v="103647"/>
    <s v="B"/>
    <n v="7371"/>
    <s v="Dental"/>
    <n v="16"/>
    <n v="3"/>
    <s v="Leadership Training"/>
    <x v="0"/>
    <s v="Advanced Training"/>
  </r>
  <r>
    <n v="6122"/>
    <s v="Julie Moore"/>
    <x v="1"/>
    <n v="48"/>
    <x v="4"/>
    <x v="0"/>
    <x v="4"/>
    <x v="2"/>
    <s v="Tammy Barron"/>
    <d v="2020-07-22T00:00:00"/>
    <x v="0"/>
    <x v="2"/>
    <n v="88073"/>
    <s v="B"/>
    <n v="7025"/>
    <s v="Dental"/>
    <n v="24"/>
    <n v="2"/>
    <s v="Agile Methods"/>
    <x v="0"/>
    <s v="Certified Professional"/>
  </r>
  <r>
    <n v="2220"/>
    <s v="Margaret Shepard"/>
    <x v="1"/>
    <n v="65"/>
    <x v="3"/>
    <x v="2"/>
    <x v="4"/>
    <x v="4"/>
    <s v="Daniel Bernard"/>
    <d v="2023-05-27T00:00:00"/>
    <x v="0"/>
    <x v="1"/>
    <n v="35326"/>
    <s v="D"/>
    <n v="5572"/>
    <s v="Health + Dental"/>
    <n v="4"/>
    <n v="2"/>
    <s v="Agile Methods"/>
    <x v="2"/>
    <s v="Advanced Training"/>
  </r>
  <r>
    <n v="3536"/>
    <s v="Paul Obrien"/>
    <x v="1"/>
    <n v="51"/>
    <x v="4"/>
    <x v="2"/>
    <x v="1"/>
    <x v="4"/>
    <s v="Joshua Ruiz"/>
    <d v="2024-05-30T00:00:00"/>
    <x v="0"/>
    <x v="2"/>
    <n v="110689"/>
    <s v="C"/>
    <n v="9037"/>
    <s v="Health + Dental"/>
    <n v="2"/>
    <n v="3"/>
    <s v="Excel Workshop"/>
    <x v="4"/>
    <s v="None"/>
  </r>
  <r>
    <n v="9276"/>
    <s v="Samantha Gill"/>
    <x v="1"/>
    <n v="26"/>
    <x v="1"/>
    <x v="3"/>
    <x v="5"/>
    <x v="4"/>
    <s v="Linda Cobb"/>
    <d v="2024-03-16T00:00:00"/>
    <x v="2"/>
    <x v="0"/>
    <n v="75796"/>
    <s v="B"/>
    <n v="4495"/>
    <s v="Health + Dental"/>
    <n v="10"/>
    <n v="3"/>
    <s v="Agile Methods"/>
    <x v="4"/>
    <s v="None"/>
  </r>
  <r>
    <n v="8780"/>
    <s v="Michael Miller"/>
    <x v="1"/>
    <n v="55"/>
    <x v="4"/>
    <x v="0"/>
    <x v="4"/>
    <x v="2"/>
    <s v="Amy Kelley"/>
    <d v="2023-11-12T00:00:00"/>
    <x v="2"/>
    <x v="0"/>
    <n v="114182"/>
    <s v="B"/>
    <n v="1653"/>
    <s v="Health + Dental"/>
    <n v="12"/>
    <n v="1"/>
    <s v="None"/>
    <x v="1"/>
    <s v="None"/>
  </r>
  <r>
    <n v="1404"/>
    <s v="Joshua Martin"/>
    <x v="0"/>
    <n v="40"/>
    <x v="2"/>
    <x v="1"/>
    <x v="5"/>
    <x v="3"/>
    <s v="Jessica Frazier"/>
    <d v="2025-03-09T00:00:00"/>
    <x v="2"/>
    <x v="0"/>
    <n v="68854"/>
    <s v="B"/>
    <n v="6248"/>
    <s v="Health"/>
    <n v="3"/>
    <n v="2"/>
    <s v="Leadership Training"/>
    <x v="2"/>
    <s v="Certified Professional"/>
  </r>
  <r>
    <n v="4492"/>
    <s v="Steven Griffin Jr."/>
    <x v="0"/>
    <n v="64"/>
    <x v="3"/>
    <x v="0"/>
    <x v="3"/>
    <x v="4"/>
    <s v="Jason Elliott"/>
    <d v="2024-10-09T00:00:00"/>
    <x v="1"/>
    <x v="2"/>
    <n v="87047"/>
    <s v="A"/>
    <n v="3519"/>
    <s v="Health"/>
    <n v="14"/>
    <n v="3"/>
    <s v="Leadership Training"/>
    <x v="2"/>
    <s v="Certified Professional"/>
  </r>
  <r>
    <n v="3916"/>
    <s v="Robert Cummings"/>
    <x v="0"/>
    <n v="25"/>
    <x v="0"/>
    <x v="1"/>
    <x v="0"/>
    <x v="4"/>
    <s v="Robert Reese"/>
    <d v="2025-02-07T00:00:00"/>
    <x v="0"/>
    <x v="1"/>
    <n v="83429"/>
    <s v="D"/>
    <n v="8391"/>
    <s v="None"/>
    <n v="13"/>
    <n v="3"/>
    <s v="Leadership Training"/>
    <x v="0"/>
    <s v="None"/>
  </r>
  <r>
    <n v="9762"/>
    <s v="Jeff Graves"/>
    <x v="1"/>
    <n v="29"/>
    <x v="1"/>
    <x v="1"/>
    <x v="0"/>
    <x v="5"/>
    <s v="Amy Shannon"/>
    <d v="2023-04-19T00:00:00"/>
    <x v="1"/>
    <x v="0"/>
    <n v="39514"/>
    <s v="C"/>
    <n v="9238"/>
    <s v="Health"/>
    <n v="9"/>
    <n v="3"/>
    <s v="Leadership Training"/>
    <x v="1"/>
    <s v="Advanced Training"/>
  </r>
  <r>
    <n v="7473"/>
    <s v="Jason Mack"/>
    <x v="1"/>
    <n v="46"/>
    <x v="4"/>
    <x v="3"/>
    <x v="3"/>
    <x v="4"/>
    <s v="Veronica Brewer"/>
    <d v="2022-06-02T00:00:00"/>
    <x v="0"/>
    <x v="0"/>
    <n v="81248"/>
    <s v="C"/>
    <n v="3360"/>
    <s v="Health + Dental"/>
    <n v="21"/>
    <n v="3"/>
    <s v="Leadership Training"/>
    <x v="5"/>
    <s v="None"/>
  </r>
  <r>
    <n v="3019"/>
    <s v="Steven West"/>
    <x v="1"/>
    <n v="31"/>
    <x v="1"/>
    <x v="0"/>
    <x v="5"/>
    <x v="4"/>
    <s v="Jamie Miller"/>
    <d v="2024-06-10T00:00:00"/>
    <x v="2"/>
    <x v="2"/>
    <n v="101765"/>
    <s v="A"/>
    <n v="5992"/>
    <s v="Dental"/>
    <n v="23"/>
    <n v="3"/>
    <s v="Excel Workshop"/>
    <x v="0"/>
    <s v="None"/>
  </r>
  <r>
    <n v="3333"/>
    <s v="Scott Wilson"/>
    <x v="1"/>
    <n v="54"/>
    <x v="4"/>
    <x v="2"/>
    <x v="3"/>
    <x v="4"/>
    <s v="Jenna Anderson DVM"/>
    <d v="2015-04-29T00:00:00"/>
    <x v="2"/>
    <x v="0"/>
    <n v="45023"/>
    <s v="B"/>
    <n v="1891"/>
    <s v="None"/>
    <n v="20"/>
    <n v="5"/>
    <s v="Leadership Training"/>
    <x v="1"/>
    <s v="None"/>
  </r>
  <r>
    <n v="5107"/>
    <s v="Veronica Ford"/>
    <x v="1"/>
    <n v="26"/>
    <x v="1"/>
    <x v="2"/>
    <x v="4"/>
    <x v="4"/>
    <s v="Jessica Gray"/>
    <d v="2019-03-05T00:00:00"/>
    <x v="2"/>
    <x v="1"/>
    <n v="76810"/>
    <s v="B"/>
    <n v="4842"/>
    <s v="Health"/>
    <n v="9"/>
    <n v="5"/>
    <s v="Leadership Training"/>
    <x v="4"/>
    <s v="Advanced Training"/>
  </r>
  <r>
    <n v="8383"/>
    <s v="Gregory Hill"/>
    <x v="0"/>
    <n v="53"/>
    <x v="4"/>
    <x v="1"/>
    <x v="4"/>
    <x v="2"/>
    <s v="Molly Rodriguez"/>
    <d v="2022-05-26T00:00:00"/>
    <x v="1"/>
    <x v="2"/>
    <n v="49974"/>
    <s v="C"/>
    <n v="6182"/>
    <s v="None"/>
    <n v="5"/>
    <n v="1"/>
    <s v="Agile Methods"/>
    <x v="4"/>
    <s v="Certified Professional"/>
  </r>
  <r>
    <n v="8145"/>
    <s v="Taylor Small"/>
    <x v="0"/>
    <n v="63"/>
    <x v="3"/>
    <x v="4"/>
    <x v="3"/>
    <x v="5"/>
    <s v="Austin Wheeler"/>
    <d v="2022-11-11T00:00:00"/>
    <x v="1"/>
    <x v="1"/>
    <n v="92908"/>
    <s v="D"/>
    <n v="8296"/>
    <s v="Health + Dental"/>
    <n v="24"/>
    <n v="3"/>
    <s v="None"/>
    <x v="5"/>
    <s v="Certified Professional"/>
  </r>
  <r>
    <n v="2343"/>
    <s v="Michele Williams"/>
    <x v="0"/>
    <n v="33"/>
    <x v="1"/>
    <x v="2"/>
    <x v="5"/>
    <x v="1"/>
    <s v="Jennifer Young"/>
    <d v="2018-12-18T00:00:00"/>
    <x v="2"/>
    <x v="2"/>
    <n v="112132"/>
    <s v="A"/>
    <n v="2235"/>
    <s v="Health"/>
    <n v="16"/>
    <n v="1"/>
    <s v="None"/>
    <x v="5"/>
    <s v="Certified Professional"/>
  </r>
  <r>
    <n v="5269"/>
    <s v="Patty Taylor"/>
    <x v="0"/>
    <n v="24"/>
    <x v="0"/>
    <x v="2"/>
    <x v="1"/>
    <x v="3"/>
    <s v="Cynthia Hendricks DDS"/>
    <d v="2025-02-02T00:00:00"/>
    <x v="0"/>
    <x v="2"/>
    <n v="68141"/>
    <s v="B"/>
    <n v="8613"/>
    <s v="Health"/>
    <n v="12"/>
    <n v="3"/>
    <s v="Leadership Training"/>
    <x v="4"/>
    <s v="None"/>
  </r>
  <r>
    <n v="3717"/>
    <s v="Megan Flores"/>
    <x v="1"/>
    <n v="65"/>
    <x v="3"/>
    <x v="3"/>
    <x v="3"/>
    <x v="1"/>
    <s v="Charles Keller"/>
    <d v="2019-01-10T00:00:00"/>
    <x v="1"/>
    <x v="2"/>
    <n v="116430"/>
    <s v="B"/>
    <n v="8921"/>
    <s v="Health + Dental"/>
    <n v="1"/>
    <n v="2"/>
    <s v="None"/>
    <x v="4"/>
    <s v="Certified Professional"/>
  </r>
  <r>
    <n v="7052"/>
    <s v="Donald Hawkins"/>
    <x v="1"/>
    <n v="38"/>
    <x v="2"/>
    <x v="0"/>
    <x v="4"/>
    <x v="1"/>
    <s v="Nancy Thompson"/>
    <d v="2022-07-14T00:00:00"/>
    <x v="1"/>
    <x v="1"/>
    <n v="80868"/>
    <s v="D"/>
    <n v="8448"/>
    <s v="Health"/>
    <n v="1"/>
    <n v="3"/>
    <s v="Leadership Training"/>
    <x v="5"/>
    <s v="None"/>
  </r>
  <r>
    <n v="5314"/>
    <s v="Amber Cooper"/>
    <x v="1"/>
    <n v="39"/>
    <x v="2"/>
    <x v="3"/>
    <x v="4"/>
    <x v="3"/>
    <s v="Jane Warren"/>
    <d v="2022-05-07T00:00:00"/>
    <x v="2"/>
    <x v="2"/>
    <n v="115634"/>
    <s v="A"/>
    <n v="9465"/>
    <s v="Health + Dental"/>
    <n v="12"/>
    <n v="2"/>
    <s v="None"/>
    <x v="1"/>
    <s v="Advanced Training"/>
  </r>
  <r>
    <n v="8898"/>
    <s v="Elijah White"/>
    <x v="1"/>
    <n v="53"/>
    <x v="4"/>
    <x v="1"/>
    <x v="3"/>
    <x v="3"/>
    <s v="Daisy Perez"/>
    <d v="2017-09-20T00:00:00"/>
    <x v="0"/>
    <x v="0"/>
    <n v="40104"/>
    <s v="C"/>
    <n v="4465"/>
    <s v="Dental"/>
    <n v="5"/>
    <n v="2"/>
    <s v="Agile Methods"/>
    <x v="5"/>
    <s v="None"/>
  </r>
  <r>
    <n v="4773"/>
    <s v="Suzanne Hart"/>
    <x v="0"/>
    <n v="29"/>
    <x v="1"/>
    <x v="4"/>
    <x v="4"/>
    <x v="0"/>
    <s v="Kristin Anderson"/>
    <d v="2019-05-26T00:00:00"/>
    <x v="2"/>
    <x v="2"/>
    <n v="92759"/>
    <s v="D"/>
    <n v="4452"/>
    <s v="Dental"/>
    <n v="20"/>
    <n v="4"/>
    <s v="Leadership Training"/>
    <x v="4"/>
    <s v="Certified Professional"/>
  </r>
  <r>
    <n v="3639"/>
    <s v="Gary Miller"/>
    <x v="1"/>
    <n v="30"/>
    <x v="1"/>
    <x v="1"/>
    <x v="0"/>
    <x v="4"/>
    <s v="Jacob Nichols"/>
    <d v="2018-07-04T00:00:00"/>
    <x v="0"/>
    <x v="0"/>
    <n v="51802"/>
    <s v="C"/>
    <n v="3949"/>
    <s v="None"/>
    <n v="19"/>
    <n v="5"/>
    <s v="Leadership Training"/>
    <x v="1"/>
    <s v="Certified Professional"/>
  </r>
  <r>
    <n v="8359"/>
    <s v="James Jacobs"/>
    <x v="0"/>
    <n v="35"/>
    <x v="1"/>
    <x v="3"/>
    <x v="3"/>
    <x v="1"/>
    <s v="Benjamin Ballard"/>
    <d v="2025-04-06T00:00:00"/>
    <x v="2"/>
    <x v="2"/>
    <n v="48705"/>
    <s v="B"/>
    <n v="9369"/>
    <s v="Health + Dental"/>
    <n v="5"/>
    <n v="3"/>
    <s v="None"/>
    <x v="5"/>
    <s v="None"/>
  </r>
  <r>
    <n v="4765"/>
    <s v="Kristin Mendoza"/>
    <x v="0"/>
    <n v="26"/>
    <x v="1"/>
    <x v="3"/>
    <x v="3"/>
    <x v="0"/>
    <s v="Felicia Krueger"/>
    <d v="2015-07-12T00:00:00"/>
    <x v="0"/>
    <x v="0"/>
    <n v="98512"/>
    <s v="D"/>
    <n v="3450"/>
    <s v="Health"/>
    <n v="5"/>
    <n v="4"/>
    <s v="Leadership Training"/>
    <x v="5"/>
    <s v="None"/>
  </r>
  <r>
    <n v="2526"/>
    <s v="Colton Figueroa"/>
    <x v="0"/>
    <n v="29"/>
    <x v="1"/>
    <x v="2"/>
    <x v="5"/>
    <x v="4"/>
    <s v="Nicole Rocha"/>
    <d v="2018-09-29T00:00:00"/>
    <x v="0"/>
    <x v="2"/>
    <n v="115096"/>
    <s v="D"/>
    <n v="9553"/>
    <s v="None"/>
    <n v="11"/>
    <n v="1"/>
    <s v="None"/>
    <x v="4"/>
    <s v="Advanced Training"/>
  </r>
  <r>
    <n v="6742"/>
    <s v="David Morris"/>
    <x v="1"/>
    <n v="46"/>
    <x v="4"/>
    <x v="3"/>
    <x v="3"/>
    <x v="2"/>
    <s v="John Wong"/>
    <d v="2020-07-06T00:00:00"/>
    <x v="2"/>
    <x v="0"/>
    <n v="40986"/>
    <s v="C"/>
    <n v="9908"/>
    <s v="None"/>
    <n v="8"/>
    <n v="2"/>
    <s v="Leadership Training"/>
    <x v="2"/>
    <s v="None"/>
  </r>
  <r>
    <n v="2930"/>
    <s v="Jose Crawford"/>
    <x v="1"/>
    <n v="55"/>
    <x v="4"/>
    <x v="3"/>
    <x v="4"/>
    <x v="1"/>
    <s v="William Harrison"/>
    <d v="2020-09-17T00:00:00"/>
    <x v="1"/>
    <x v="1"/>
    <n v="83588"/>
    <s v="C"/>
    <n v="2746"/>
    <s v="Dental"/>
    <n v="13"/>
    <n v="5"/>
    <s v="Agile Methods"/>
    <x v="1"/>
    <s v="None"/>
  </r>
  <r>
    <n v="6990"/>
    <s v="Jacqueline Gutierrez"/>
    <x v="0"/>
    <n v="49"/>
    <x v="4"/>
    <x v="3"/>
    <x v="3"/>
    <x v="3"/>
    <s v="Connie Thomas"/>
    <d v="2019-09-14T00:00:00"/>
    <x v="1"/>
    <x v="2"/>
    <n v="93238"/>
    <s v="B"/>
    <n v="7065"/>
    <s v="None"/>
    <n v="8"/>
    <n v="3"/>
    <s v="Agile Methods"/>
    <x v="0"/>
    <s v="None"/>
  </r>
  <r>
    <n v="2951"/>
    <s v="Lauren Cortez"/>
    <x v="1"/>
    <n v="30"/>
    <x v="1"/>
    <x v="3"/>
    <x v="4"/>
    <x v="1"/>
    <s v="Craig Hall"/>
    <d v="2024-12-16T00:00:00"/>
    <x v="0"/>
    <x v="0"/>
    <n v="96629"/>
    <s v="D"/>
    <n v="6544"/>
    <s v="Health"/>
    <n v="5"/>
    <n v="4"/>
    <s v="Leadership Training"/>
    <x v="2"/>
    <s v="Certified Professional"/>
  </r>
  <r>
    <n v="8133"/>
    <s v="Kathryn Pena"/>
    <x v="1"/>
    <n v="52"/>
    <x v="4"/>
    <x v="0"/>
    <x v="1"/>
    <x v="1"/>
    <s v="Dawn Underwood"/>
    <d v="2023-08-12T00:00:00"/>
    <x v="2"/>
    <x v="0"/>
    <n v="109826"/>
    <s v="A"/>
    <n v="7296"/>
    <s v="None"/>
    <n v="19"/>
    <n v="5"/>
    <s v="Agile Methods"/>
    <x v="5"/>
    <s v="Certified Professional"/>
  </r>
  <r>
    <n v="9099"/>
    <s v="Nicholas Bell"/>
    <x v="0"/>
    <n v="33"/>
    <x v="1"/>
    <x v="0"/>
    <x v="3"/>
    <x v="5"/>
    <s v="Joshua White"/>
    <d v="2024-06-27T00:00:00"/>
    <x v="1"/>
    <x v="1"/>
    <n v="55525"/>
    <s v="A"/>
    <n v="9364"/>
    <s v="Dental"/>
    <n v="19"/>
    <n v="2"/>
    <s v="Leadership Training"/>
    <x v="1"/>
    <s v="Certified Professional"/>
  </r>
  <r>
    <n v="1004"/>
    <s v="Tina Warren DVM"/>
    <x v="1"/>
    <n v="63"/>
    <x v="3"/>
    <x v="0"/>
    <x v="1"/>
    <x v="3"/>
    <s v="Robert Williams"/>
    <d v="2015-05-17T00:00:00"/>
    <x v="2"/>
    <x v="2"/>
    <n v="81792"/>
    <s v="D"/>
    <n v="4281"/>
    <s v="Health"/>
    <n v="23"/>
    <n v="1"/>
    <s v="Leadership Training"/>
    <x v="5"/>
    <s v="Advanced Training"/>
  </r>
  <r>
    <n v="6703"/>
    <s v="Ryan Hall"/>
    <x v="0"/>
    <n v="57"/>
    <x v="3"/>
    <x v="4"/>
    <x v="3"/>
    <x v="4"/>
    <s v="Alexa Wagner"/>
    <d v="2021-08-12T00:00:00"/>
    <x v="0"/>
    <x v="1"/>
    <n v="82947"/>
    <s v="A"/>
    <n v="5277"/>
    <s v="Dental"/>
    <n v="13"/>
    <n v="5"/>
    <s v="Leadership Training"/>
    <x v="5"/>
    <s v="Certified Professional"/>
  </r>
  <r>
    <n v="5821"/>
    <s v="Mark Peck"/>
    <x v="0"/>
    <n v="54"/>
    <x v="4"/>
    <x v="0"/>
    <x v="5"/>
    <x v="2"/>
    <s v="Mary Smith"/>
    <d v="2024-04-27T00:00:00"/>
    <x v="1"/>
    <x v="2"/>
    <n v="62786"/>
    <s v="D"/>
    <n v="7178"/>
    <s v="None"/>
    <n v="24"/>
    <n v="2"/>
    <s v="Agile Methods"/>
    <x v="0"/>
    <s v="None"/>
  </r>
  <r>
    <n v="1448"/>
    <s v="Alexandra Moreno"/>
    <x v="0"/>
    <n v="51"/>
    <x v="4"/>
    <x v="0"/>
    <x v="1"/>
    <x v="0"/>
    <s v="William Smith"/>
    <d v="2022-08-04T00:00:00"/>
    <x v="2"/>
    <x v="2"/>
    <n v="58885"/>
    <s v="B"/>
    <n v="6172"/>
    <s v="None"/>
    <n v="11"/>
    <n v="5"/>
    <s v="Leadership Training"/>
    <x v="1"/>
    <s v="Certified Professional"/>
  </r>
  <r>
    <n v="2523"/>
    <s v="Susan Rodriguez"/>
    <x v="0"/>
    <n v="40"/>
    <x v="2"/>
    <x v="4"/>
    <x v="0"/>
    <x v="4"/>
    <s v="Chase Lee"/>
    <d v="2024-03-22T00:00:00"/>
    <x v="0"/>
    <x v="1"/>
    <n v="71139"/>
    <s v="C"/>
    <n v="4580"/>
    <s v="Health + Dental"/>
    <n v="5"/>
    <n v="2"/>
    <s v="None"/>
    <x v="4"/>
    <s v="Certified Professional"/>
  </r>
  <r>
    <n v="5348"/>
    <s v="Hector Norton"/>
    <x v="1"/>
    <n v="37"/>
    <x v="2"/>
    <x v="2"/>
    <x v="3"/>
    <x v="1"/>
    <s v="Tyler Stevens"/>
    <d v="2019-05-28T00:00:00"/>
    <x v="1"/>
    <x v="1"/>
    <n v="50446"/>
    <s v="A"/>
    <n v="2964"/>
    <s v="Health"/>
    <n v="21"/>
    <n v="4"/>
    <s v="Leadership Training"/>
    <x v="5"/>
    <s v="Certified Professional"/>
  </r>
  <r>
    <n v="7081"/>
    <s v="Courtney Sutton DVM"/>
    <x v="0"/>
    <n v="52"/>
    <x v="4"/>
    <x v="3"/>
    <x v="5"/>
    <x v="2"/>
    <s v="Shannon Malone"/>
    <d v="2016-11-08T00:00:00"/>
    <x v="2"/>
    <x v="0"/>
    <n v="96995"/>
    <s v="C"/>
    <n v="7518"/>
    <s v="Dental"/>
    <n v="24"/>
    <n v="5"/>
    <s v="Excel Workshop"/>
    <x v="2"/>
    <s v="None"/>
  </r>
  <r>
    <n v="8836"/>
    <s v="James Alvarez"/>
    <x v="1"/>
    <n v="49"/>
    <x v="4"/>
    <x v="1"/>
    <x v="1"/>
    <x v="3"/>
    <s v="Michele Miller"/>
    <d v="2022-08-25T00:00:00"/>
    <x v="1"/>
    <x v="0"/>
    <n v="89925"/>
    <s v="A"/>
    <n v="9490"/>
    <s v="None"/>
    <n v="10"/>
    <n v="1"/>
    <s v="Leadership Training"/>
    <x v="4"/>
    <s v="Advanced Training"/>
  </r>
  <r>
    <n v="2650"/>
    <s v="Erin Madden"/>
    <x v="0"/>
    <n v="59"/>
    <x v="3"/>
    <x v="4"/>
    <x v="5"/>
    <x v="2"/>
    <s v="Stephanie Ellison"/>
    <d v="2019-03-05T00:00:00"/>
    <x v="0"/>
    <x v="2"/>
    <n v="64452"/>
    <s v="B"/>
    <n v="5413"/>
    <s v="None"/>
    <n v="19"/>
    <n v="3"/>
    <s v="Agile Methods"/>
    <x v="4"/>
    <s v="Advanced Training"/>
  </r>
  <r>
    <n v="4449"/>
    <s v="Sean Clay"/>
    <x v="0"/>
    <n v="49"/>
    <x v="4"/>
    <x v="4"/>
    <x v="1"/>
    <x v="3"/>
    <s v="Anthony Jones"/>
    <d v="2020-01-14T00:00:00"/>
    <x v="2"/>
    <x v="1"/>
    <n v="53578"/>
    <s v="B"/>
    <n v="4744"/>
    <s v="Health"/>
    <n v="23"/>
    <n v="3"/>
    <s v="Excel Workshop"/>
    <x v="5"/>
    <s v="Advanced Training"/>
  </r>
  <r>
    <n v="4212"/>
    <s v="Kristy Johnson"/>
    <x v="1"/>
    <n v="46"/>
    <x v="4"/>
    <x v="2"/>
    <x v="2"/>
    <x v="0"/>
    <s v="Emily Ali"/>
    <d v="2025-04-02T00:00:00"/>
    <x v="0"/>
    <x v="1"/>
    <n v="95483"/>
    <s v="B"/>
    <n v="9470"/>
    <s v="Health + Dental"/>
    <n v="25"/>
    <n v="4"/>
    <s v="Agile Methods"/>
    <x v="1"/>
    <s v="None"/>
  </r>
  <r>
    <n v="1781"/>
    <s v="Robert Nicholson"/>
    <x v="0"/>
    <n v="58"/>
    <x v="3"/>
    <x v="0"/>
    <x v="4"/>
    <x v="1"/>
    <s v="Elizabeth Elliott"/>
    <d v="2024-11-27T00:00:00"/>
    <x v="0"/>
    <x v="0"/>
    <n v="63330"/>
    <s v="D"/>
    <n v="2577"/>
    <s v="None"/>
    <n v="23"/>
    <n v="3"/>
    <s v="Agile Methods"/>
    <x v="1"/>
    <s v="Advanced Training"/>
  </r>
  <r>
    <n v="5222"/>
    <s v="Jasmine Mosley"/>
    <x v="0"/>
    <n v="57"/>
    <x v="3"/>
    <x v="0"/>
    <x v="2"/>
    <x v="0"/>
    <s v="Perry Taylor"/>
    <d v="2016-08-07T00:00:00"/>
    <x v="2"/>
    <x v="2"/>
    <n v="109374"/>
    <s v="B"/>
    <n v="9821"/>
    <s v="Dental"/>
    <n v="24"/>
    <n v="3"/>
    <s v="Agile Methods"/>
    <x v="1"/>
    <s v="None"/>
  </r>
  <r>
    <n v="8987"/>
    <s v="Valerie Brown"/>
    <x v="0"/>
    <n v="54"/>
    <x v="4"/>
    <x v="0"/>
    <x v="2"/>
    <x v="4"/>
    <s v="Ryan Peterson"/>
    <d v="2022-01-06T00:00:00"/>
    <x v="2"/>
    <x v="1"/>
    <n v="112799"/>
    <s v="B"/>
    <n v="3745"/>
    <s v="Health + Dental"/>
    <n v="13"/>
    <n v="5"/>
    <s v="None"/>
    <x v="2"/>
    <s v="Certified Professional"/>
  </r>
  <r>
    <n v="6629"/>
    <s v="Erin Walters"/>
    <x v="1"/>
    <n v="32"/>
    <x v="1"/>
    <x v="4"/>
    <x v="1"/>
    <x v="5"/>
    <s v="Joanne Perez"/>
    <d v="2024-09-03T00:00:00"/>
    <x v="2"/>
    <x v="2"/>
    <n v="65058"/>
    <s v="D"/>
    <n v="5444"/>
    <s v="None"/>
    <n v="24"/>
    <n v="3"/>
    <s v="None"/>
    <x v="0"/>
    <s v="Certified Professional"/>
  </r>
  <r>
    <n v="1378"/>
    <s v="Jessica Frazier"/>
    <x v="1"/>
    <n v="33"/>
    <x v="1"/>
    <x v="2"/>
    <x v="4"/>
    <x v="2"/>
    <s v="Angelica Montgomery"/>
    <d v="2019-06-17T00:00:00"/>
    <x v="1"/>
    <x v="2"/>
    <n v="40494"/>
    <s v="B"/>
    <n v="3734"/>
    <s v="None"/>
    <n v="3"/>
    <n v="1"/>
    <s v="Leadership Training"/>
    <x v="0"/>
    <s v="None"/>
  </r>
  <r>
    <n v="1431"/>
    <s v="Angela Moore"/>
    <x v="0"/>
    <n v="25"/>
    <x v="0"/>
    <x v="1"/>
    <x v="0"/>
    <x v="0"/>
    <s v="Madison Singh"/>
    <d v="2020-08-26T00:00:00"/>
    <x v="2"/>
    <x v="2"/>
    <n v="50352"/>
    <s v="A"/>
    <n v="7387"/>
    <s v="Health + Dental"/>
    <n v="7"/>
    <n v="2"/>
    <s v="Agile Methods"/>
    <x v="0"/>
    <s v="None"/>
  </r>
  <r>
    <n v="3150"/>
    <s v="Brandon Hahn"/>
    <x v="1"/>
    <n v="30"/>
    <x v="1"/>
    <x v="0"/>
    <x v="0"/>
    <x v="5"/>
    <s v="Philip Garcia"/>
    <d v="2016-10-01T00:00:00"/>
    <x v="2"/>
    <x v="1"/>
    <n v="92410"/>
    <s v="D"/>
    <n v="9856"/>
    <s v="Health + Dental"/>
    <n v="17"/>
    <n v="4"/>
    <s v="Excel Workshop"/>
    <x v="5"/>
    <s v="Certified Professional"/>
  </r>
  <r>
    <n v="8480"/>
    <s v="Jerry Peters"/>
    <x v="0"/>
    <n v="59"/>
    <x v="3"/>
    <x v="1"/>
    <x v="4"/>
    <x v="5"/>
    <s v="Alexander Gomez"/>
    <d v="2016-11-06T00:00:00"/>
    <x v="1"/>
    <x v="1"/>
    <n v="75504"/>
    <s v="D"/>
    <n v="9841"/>
    <s v="Dental"/>
    <n v="25"/>
    <n v="1"/>
    <s v="None"/>
    <x v="1"/>
    <s v="Advanced Training"/>
  </r>
  <r>
    <n v="5256"/>
    <s v="Rachel Shields"/>
    <x v="1"/>
    <n v="48"/>
    <x v="4"/>
    <x v="4"/>
    <x v="0"/>
    <x v="0"/>
    <s v="Jason Maxwell"/>
    <d v="2024-10-13T00:00:00"/>
    <x v="1"/>
    <x v="0"/>
    <n v="75073"/>
    <s v="C"/>
    <n v="8687"/>
    <s v="Health"/>
    <n v="22"/>
    <n v="4"/>
    <s v="None"/>
    <x v="1"/>
    <s v="Certified Professional"/>
  </r>
  <r>
    <n v="5799"/>
    <s v="Vanessa Armstrong"/>
    <x v="1"/>
    <n v="49"/>
    <x v="4"/>
    <x v="0"/>
    <x v="5"/>
    <x v="2"/>
    <s v="James Taylor"/>
    <d v="2020-05-22T00:00:00"/>
    <x v="0"/>
    <x v="1"/>
    <n v="103472"/>
    <s v="D"/>
    <n v="7467"/>
    <s v="Dental"/>
    <n v="5"/>
    <n v="4"/>
    <s v="None"/>
    <x v="4"/>
    <s v="Advanced Training"/>
  </r>
  <r>
    <n v="7917"/>
    <s v="Charles Jackson"/>
    <x v="1"/>
    <n v="27"/>
    <x v="1"/>
    <x v="1"/>
    <x v="5"/>
    <x v="5"/>
    <s v="Elijah Patton"/>
    <d v="2021-05-29T00:00:00"/>
    <x v="1"/>
    <x v="1"/>
    <n v="67313"/>
    <s v="C"/>
    <n v="7765"/>
    <s v="Dental"/>
    <n v="2"/>
    <n v="2"/>
    <s v="Excel Workshop"/>
    <x v="1"/>
    <s v="Certified Professional"/>
  </r>
  <r>
    <n v="8460"/>
    <s v="David Weber"/>
    <x v="0"/>
    <n v="62"/>
    <x v="3"/>
    <x v="4"/>
    <x v="4"/>
    <x v="4"/>
    <s v="Christina Rodriguez"/>
    <d v="2020-06-13T00:00:00"/>
    <x v="2"/>
    <x v="0"/>
    <n v="72027"/>
    <s v="A"/>
    <n v="3492"/>
    <s v="Health"/>
    <n v="17"/>
    <n v="1"/>
    <s v="Excel Workshop"/>
    <x v="2"/>
    <s v="Advanced Training"/>
  </r>
  <r>
    <n v="3048"/>
    <s v="James Skinner"/>
    <x v="0"/>
    <n v="39"/>
    <x v="2"/>
    <x v="0"/>
    <x v="3"/>
    <x v="0"/>
    <s v="Scott Alexander"/>
    <d v="2022-08-04T00:00:00"/>
    <x v="0"/>
    <x v="0"/>
    <n v="94694"/>
    <s v="B"/>
    <n v="6601"/>
    <s v="None"/>
    <n v="9"/>
    <n v="4"/>
    <s v="Agile Methods"/>
    <x v="0"/>
    <s v="None"/>
  </r>
  <r>
    <n v="6410"/>
    <s v="Shannon Mccann"/>
    <x v="1"/>
    <n v="24"/>
    <x v="0"/>
    <x v="2"/>
    <x v="0"/>
    <x v="2"/>
    <s v="Frank Valentine"/>
    <d v="2018-09-07T00:00:00"/>
    <x v="2"/>
    <x v="0"/>
    <n v="101197"/>
    <s v="D"/>
    <n v="3975"/>
    <s v="Dental"/>
    <n v="8"/>
    <n v="4"/>
    <s v="Leadership Training"/>
    <x v="2"/>
    <s v="None"/>
  </r>
  <r>
    <n v="7304"/>
    <s v="Christopher Sanders"/>
    <x v="0"/>
    <n v="37"/>
    <x v="2"/>
    <x v="2"/>
    <x v="4"/>
    <x v="0"/>
    <s v="Nicholas Chen"/>
    <d v="2025-01-23T00:00:00"/>
    <x v="0"/>
    <x v="1"/>
    <n v="42315"/>
    <s v="B"/>
    <n v="8746"/>
    <s v="None"/>
    <n v="21"/>
    <n v="3"/>
    <s v="Agile Methods"/>
    <x v="4"/>
    <s v="None"/>
  </r>
  <r>
    <n v="9534"/>
    <s v="Erika Ramirez"/>
    <x v="1"/>
    <n v="24"/>
    <x v="0"/>
    <x v="4"/>
    <x v="2"/>
    <x v="5"/>
    <s v="Holly Frederick"/>
    <d v="2018-08-31T00:00:00"/>
    <x v="2"/>
    <x v="0"/>
    <n v="77241"/>
    <s v="A"/>
    <n v="4568"/>
    <s v="Health"/>
    <n v="7"/>
    <n v="4"/>
    <s v="Agile Methods"/>
    <x v="2"/>
    <s v="Certified Professional"/>
  </r>
  <r>
    <n v="2960"/>
    <s v="Kimberly Maldonado"/>
    <x v="0"/>
    <n v="39"/>
    <x v="2"/>
    <x v="2"/>
    <x v="0"/>
    <x v="0"/>
    <s v="Tiffany Murray"/>
    <d v="2018-10-31T00:00:00"/>
    <x v="1"/>
    <x v="2"/>
    <n v="92294"/>
    <s v="B"/>
    <n v="7084"/>
    <s v="Health"/>
    <n v="7"/>
    <n v="2"/>
    <s v="None"/>
    <x v="2"/>
    <s v="None"/>
  </r>
  <r>
    <n v="6544"/>
    <s v="Eddie Schwartz"/>
    <x v="1"/>
    <n v="61"/>
    <x v="3"/>
    <x v="0"/>
    <x v="1"/>
    <x v="5"/>
    <s v="Rebecca Ortiz"/>
    <d v="2023-10-05T00:00:00"/>
    <x v="0"/>
    <x v="2"/>
    <n v="100300"/>
    <s v="A"/>
    <n v="3061"/>
    <s v="None"/>
    <n v="7"/>
    <n v="3"/>
    <s v="Agile Methods"/>
    <x v="0"/>
    <s v="None"/>
  </r>
  <r>
    <n v="1349"/>
    <s v="Eric King"/>
    <x v="0"/>
    <n v="34"/>
    <x v="1"/>
    <x v="4"/>
    <x v="4"/>
    <x v="1"/>
    <s v="Jay Bennett"/>
    <d v="2022-11-27T00:00:00"/>
    <x v="2"/>
    <x v="0"/>
    <n v="93609"/>
    <s v="D"/>
    <n v="5828"/>
    <s v="None"/>
    <n v="6"/>
    <n v="5"/>
    <s v="Excel Workshop"/>
    <x v="5"/>
    <s v="Advanced Training"/>
  </r>
  <r>
    <n v="8674"/>
    <s v="Karen Morales DDS"/>
    <x v="0"/>
    <n v="42"/>
    <x v="2"/>
    <x v="1"/>
    <x v="5"/>
    <x v="1"/>
    <s v="Melissa Stephens"/>
    <d v="2021-05-20T00:00:00"/>
    <x v="0"/>
    <x v="2"/>
    <n v="50319"/>
    <s v="D"/>
    <n v="5844"/>
    <s v="Health + Dental"/>
    <n v="17"/>
    <n v="3"/>
    <s v="None"/>
    <x v="2"/>
    <s v="None"/>
  </r>
  <r>
    <n v="7210"/>
    <s v="Robin Wheeler"/>
    <x v="1"/>
    <n v="54"/>
    <x v="4"/>
    <x v="0"/>
    <x v="5"/>
    <x v="2"/>
    <s v="Ashley Wright"/>
    <d v="2021-04-21T00:00:00"/>
    <x v="1"/>
    <x v="0"/>
    <n v="72034"/>
    <s v="A"/>
    <n v="9830"/>
    <s v="None"/>
    <n v="6"/>
    <n v="5"/>
    <s v="None"/>
    <x v="5"/>
    <s v="Certified Professional"/>
  </r>
  <r>
    <n v="5638"/>
    <s v="Lonnie Hart"/>
    <x v="0"/>
    <n v="61"/>
    <x v="3"/>
    <x v="3"/>
    <x v="4"/>
    <x v="2"/>
    <s v="Maria Rasmussen"/>
    <d v="2020-11-27T00:00:00"/>
    <x v="0"/>
    <x v="0"/>
    <n v="98576"/>
    <s v="A"/>
    <n v="1717"/>
    <s v="Dental"/>
    <n v="5"/>
    <n v="1"/>
    <s v="Excel Workshop"/>
    <x v="2"/>
    <s v="Advanced Training"/>
  </r>
  <r>
    <n v="2617"/>
    <s v="Jessica Smith"/>
    <x v="1"/>
    <n v="34"/>
    <x v="1"/>
    <x v="1"/>
    <x v="4"/>
    <x v="3"/>
    <s v="Jorge Stone"/>
    <d v="2025-02-21T00:00:00"/>
    <x v="1"/>
    <x v="1"/>
    <n v="98920"/>
    <s v="C"/>
    <n v="1804"/>
    <s v="Health + Dental"/>
    <n v="7"/>
    <n v="5"/>
    <s v="Leadership Training"/>
    <x v="2"/>
    <s v="Certified Professional"/>
  </r>
  <r>
    <n v="9051"/>
    <s v="Connie Brooks"/>
    <x v="1"/>
    <n v="63"/>
    <x v="3"/>
    <x v="3"/>
    <x v="4"/>
    <x v="0"/>
    <s v="Michael Vaughn"/>
    <d v="2017-10-30T00:00:00"/>
    <x v="2"/>
    <x v="2"/>
    <n v="84519"/>
    <s v="C"/>
    <n v="1955"/>
    <s v="Health + Dental"/>
    <n v="16"/>
    <n v="1"/>
    <s v="Leadership Training"/>
    <x v="1"/>
    <s v="Certified Professional"/>
  </r>
  <r>
    <n v="9511"/>
    <s v="Alexander Garcia"/>
    <x v="1"/>
    <n v="35"/>
    <x v="1"/>
    <x v="0"/>
    <x v="4"/>
    <x v="1"/>
    <s v="Vernon Wilson"/>
    <d v="2017-09-04T00:00:00"/>
    <x v="1"/>
    <x v="1"/>
    <n v="54832"/>
    <s v="B"/>
    <n v="9621"/>
    <s v="Dental"/>
    <n v="18"/>
    <n v="2"/>
    <s v="None"/>
    <x v="2"/>
    <s v="None"/>
  </r>
  <r>
    <n v="6864"/>
    <s v="Grant Mueller"/>
    <x v="0"/>
    <n v="58"/>
    <x v="3"/>
    <x v="3"/>
    <x v="0"/>
    <x v="1"/>
    <s v="Hannah Davis"/>
    <d v="2022-12-18T00:00:00"/>
    <x v="0"/>
    <x v="2"/>
    <n v="82632"/>
    <s v="C"/>
    <n v="3591"/>
    <s v="None"/>
    <n v="11"/>
    <n v="3"/>
    <s v="Agile Methods"/>
    <x v="1"/>
    <s v="Advanced Training"/>
  </r>
  <r>
    <n v="8054"/>
    <s v="Eric Patrick"/>
    <x v="0"/>
    <n v="62"/>
    <x v="3"/>
    <x v="1"/>
    <x v="3"/>
    <x v="4"/>
    <s v="Samuel Wong"/>
    <d v="2018-01-23T00:00:00"/>
    <x v="1"/>
    <x v="0"/>
    <n v="79160"/>
    <s v="C"/>
    <n v="6898"/>
    <s v="None"/>
    <n v="14"/>
    <n v="4"/>
    <s v="Leadership Training"/>
    <x v="2"/>
    <s v="Advanced Training"/>
  </r>
  <r>
    <n v="1267"/>
    <s v="Natalie Black"/>
    <x v="1"/>
    <n v="60"/>
    <x v="3"/>
    <x v="4"/>
    <x v="0"/>
    <x v="2"/>
    <s v="Erin Simmons"/>
    <d v="2023-02-16T00:00:00"/>
    <x v="0"/>
    <x v="0"/>
    <n v="71275"/>
    <s v="A"/>
    <n v="5521"/>
    <s v="Dental"/>
    <n v="3"/>
    <n v="1"/>
    <s v="None"/>
    <x v="1"/>
    <s v="Certified Professional"/>
  </r>
  <r>
    <n v="5341"/>
    <s v="Jared Lopez"/>
    <x v="0"/>
    <n v="30"/>
    <x v="1"/>
    <x v="1"/>
    <x v="3"/>
    <x v="1"/>
    <s v="Jessica Johnson"/>
    <d v="2018-08-16T00:00:00"/>
    <x v="2"/>
    <x v="1"/>
    <n v="42046"/>
    <s v="D"/>
    <n v="4562"/>
    <s v="Health"/>
    <n v="23"/>
    <n v="3"/>
    <s v="None"/>
    <x v="4"/>
    <s v="Advanced Training"/>
  </r>
  <r>
    <n v="2562"/>
    <s v="Jeffrey Smith"/>
    <x v="0"/>
    <n v="58"/>
    <x v="3"/>
    <x v="0"/>
    <x v="4"/>
    <x v="4"/>
    <s v="Donald Padilla"/>
    <d v="2016-04-30T00:00:00"/>
    <x v="2"/>
    <x v="0"/>
    <n v="37329"/>
    <s v="C"/>
    <n v="6700"/>
    <s v="None"/>
    <n v="13"/>
    <n v="1"/>
    <s v="Excel Workshop"/>
    <x v="5"/>
    <s v="Certified Professional"/>
  </r>
  <r>
    <n v="7266"/>
    <s v="Rebecca Herrera"/>
    <x v="1"/>
    <n v="62"/>
    <x v="3"/>
    <x v="4"/>
    <x v="5"/>
    <x v="0"/>
    <s v="Craig Wilson"/>
    <d v="2023-08-05T00:00:00"/>
    <x v="2"/>
    <x v="2"/>
    <n v="104044"/>
    <s v="B"/>
    <n v="6354"/>
    <s v="Dental"/>
    <n v="4"/>
    <n v="1"/>
    <s v="None"/>
    <x v="0"/>
    <s v="None"/>
  </r>
  <r>
    <n v="9269"/>
    <s v="Margaret Harper"/>
    <x v="1"/>
    <n v="58"/>
    <x v="3"/>
    <x v="2"/>
    <x v="2"/>
    <x v="2"/>
    <s v="Laurie Bailey"/>
    <d v="2023-01-21T00:00:00"/>
    <x v="2"/>
    <x v="0"/>
    <n v="47326"/>
    <s v="C"/>
    <n v="2352"/>
    <s v="None"/>
    <n v="18"/>
    <n v="1"/>
    <s v="None"/>
    <x v="1"/>
    <s v="Certified Professional"/>
  </r>
  <r>
    <n v="9221"/>
    <s v="Robin Mccarthy"/>
    <x v="0"/>
    <n v="47"/>
    <x v="4"/>
    <x v="2"/>
    <x v="3"/>
    <x v="3"/>
    <s v="Lucas Miller"/>
    <d v="2017-07-18T00:00:00"/>
    <x v="1"/>
    <x v="0"/>
    <n v="93944"/>
    <s v="D"/>
    <n v="4212"/>
    <s v="Dental"/>
    <n v="7"/>
    <n v="1"/>
    <s v="Agile Methods"/>
    <x v="0"/>
    <s v="Advanced Training"/>
  </r>
  <r>
    <n v="2467"/>
    <s v="David Wilson"/>
    <x v="1"/>
    <n v="65"/>
    <x v="3"/>
    <x v="3"/>
    <x v="2"/>
    <x v="2"/>
    <s v="Charles Price"/>
    <d v="2017-08-11T00:00:00"/>
    <x v="2"/>
    <x v="0"/>
    <n v="72039"/>
    <s v="C"/>
    <n v="1396"/>
    <s v="Health + Dental"/>
    <n v="5"/>
    <n v="3"/>
    <s v="None"/>
    <x v="5"/>
    <s v="Certified Professional"/>
  </r>
  <r>
    <n v="1735"/>
    <s v="Jenny Tucker"/>
    <x v="1"/>
    <n v="50"/>
    <x v="4"/>
    <x v="2"/>
    <x v="4"/>
    <x v="2"/>
    <s v="Tamara Arias"/>
    <d v="2018-03-19T00:00:00"/>
    <x v="0"/>
    <x v="2"/>
    <n v="41247"/>
    <s v="A"/>
    <n v="1893"/>
    <s v="Dental"/>
    <n v="19"/>
    <n v="2"/>
    <s v="Agile Methods"/>
    <x v="2"/>
    <s v="Advanced Training"/>
  </r>
  <r>
    <n v="5999"/>
    <s v="Katherine Taylor"/>
    <x v="0"/>
    <n v="29"/>
    <x v="1"/>
    <x v="3"/>
    <x v="0"/>
    <x v="2"/>
    <s v="Jerry Brown"/>
    <d v="2021-05-16T00:00:00"/>
    <x v="0"/>
    <x v="2"/>
    <n v="100517"/>
    <s v="B"/>
    <n v="4339"/>
    <s v="Health + Dental"/>
    <n v="17"/>
    <n v="4"/>
    <s v="Excel Workshop"/>
    <x v="2"/>
    <s v="Advanced Training"/>
  </r>
  <r>
    <n v="9631"/>
    <s v="Kari Lee"/>
    <x v="1"/>
    <n v="59"/>
    <x v="3"/>
    <x v="4"/>
    <x v="3"/>
    <x v="0"/>
    <s v="Justin Delgado"/>
    <d v="2022-03-24T00:00:00"/>
    <x v="2"/>
    <x v="0"/>
    <n v="110997"/>
    <s v="C"/>
    <n v="1869"/>
    <s v="None"/>
    <n v="20"/>
    <n v="1"/>
    <s v="Leadership Training"/>
    <x v="0"/>
    <s v="None"/>
  </r>
  <r>
    <n v="6901"/>
    <s v="Jennifer Larsen"/>
    <x v="1"/>
    <n v="39"/>
    <x v="2"/>
    <x v="0"/>
    <x v="1"/>
    <x v="5"/>
    <s v="Bradley Johnson DDS"/>
    <d v="2020-03-26T00:00:00"/>
    <x v="2"/>
    <x v="0"/>
    <n v="79899"/>
    <s v="A"/>
    <n v="6168"/>
    <s v="None"/>
    <n v="19"/>
    <n v="5"/>
    <s v="Leadership Training"/>
    <x v="4"/>
    <s v="Certified Professional"/>
  </r>
  <r>
    <n v="8503"/>
    <s v="Danny Roberts"/>
    <x v="1"/>
    <n v="54"/>
    <x v="4"/>
    <x v="0"/>
    <x v="3"/>
    <x v="4"/>
    <s v="Krystal Barton"/>
    <d v="2023-09-10T00:00:00"/>
    <x v="2"/>
    <x v="1"/>
    <n v="94216"/>
    <s v="D"/>
    <n v="3572"/>
    <s v="Health"/>
    <n v="11"/>
    <n v="3"/>
    <s v="Agile Methods"/>
    <x v="1"/>
    <s v="Certified Professional"/>
  </r>
  <r>
    <n v="5519"/>
    <s v="Ashley Wilson"/>
    <x v="1"/>
    <n v="54"/>
    <x v="4"/>
    <x v="4"/>
    <x v="2"/>
    <x v="0"/>
    <s v="Samantha Richardson"/>
    <d v="2015-12-22T00:00:00"/>
    <x v="1"/>
    <x v="1"/>
    <n v="59567"/>
    <s v="B"/>
    <n v="6599"/>
    <s v="None"/>
    <n v="21"/>
    <n v="2"/>
    <s v="Leadership Training"/>
    <x v="0"/>
    <s v="None"/>
  </r>
  <r>
    <n v="4726"/>
    <s v="Jessica Robinson"/>
    <x v="0"/>
    <n v="65"/>
    <x v="3"/>
    <x v="2"/>
    <x v="5"/>
    <x v="1"/>
    <s v="Noah Valdez"/>
    <d v="2019-06-24T00:00:00"/>
    <x v="2"/>
    <x v="1"/>
    <n v="109346"/>
    <s v="C"/>
    <n v="8359"/>
    <s v="Dental"/>
    <n v="6"/>
    <n v="2"/>
    <s v="Excel Workshop"/>
    <x v="4"/>
    <s v="Advanced Training"/>
  </r>
  <r>
    <n v="3215"/>
    <s v="Zachary Cole"/>
    <x v="0"/>
    <n v="55"/>
    <x v="4"/>
    <x v="2"/>
    <x v="4"/>
    <x v="4"/>
    <s v="Robert Gonzales"/>
    <d v="2017-04-06T00:00:00"/>
    <x v="0"/>
    <x v="1"/>
    <n v="38888"/>
    <s v="A"/>
    <n v="4016"/>
    <s v="Health + Dental"/>
    <n v="4"/>
    <n v="1"/>
    <s v="Agile Methods"/>
    <x v="0"/>
    <s v="Advanced Training"/>
  </r>
  <r>
    <n v="8258"/>
    <s v="Cynthia Cochran"/>
    <x v="0"/>
    <n v="41"/>
    <x v="2"/>
    <x v="2"/>
    <x v="3"/>
    <x v="0"/>
    <s v="Heather Page"/>
    <d v="2022-07-20T00:00:00"/>
    <x v="0"/>
    <x v="0"/>
    <n v="33433"/>
    <s v="C"/>
    <n v="4783"/>
    <s v="Dental"/>
    <n v="7"/>
    <n v="1"/>
    <s v="Agile Methods"/>
    <x v="2"/>
    <s v="None"/>
  </r>
  <r>
    <n v="3196"/>
    <s v="Charles Clark"/>
    <x v="0"/>
    <n v="52"/>
    <x v="4"/>
    <x v="4"/>
    <x v="3"/>
    <x v="3"/>
    <s v="Anthony Bell"/>
    <d v="2020-01-18T00:00:00"/>
    <x v="2"/>
    <x v="1"/>
    <n v="48024"/>
    <s v="B"/>
    <n v="4166"/>
    <s v="Dental"/>
    <n v="1"/>
    <n v="4"/>
    <s v="Leadership Training"/>
    <x v="1"/>
    <s v="Advanced Training"/>
  </r>
  <r>
    <n v="4323"/>
    <s v="Caroline Werner"/>
    <x v="1"/>
    <n v="36"/>
    <x v="2"/>
    <x v="0"/>
    <x v="3"/>
    <x v="3"/>
    <s v="Kenneth Farley"/>
    <d v="2024-01-07T00:00:00"/>
    <x v="1"/>
    <x v="1"/>
    <n v="72584"/>
    <s v="D"/>
    <n v="5043"/>
    <s v="None"/>
    <n v="12"/>
    <n v="1"/>
    <s v="None"/>
    <x v="1"/>
    <s v="Advanced Training"/>
  </r>
  <r>
    <n v="9784"/>
    <s v="Miss Anna Estes"/>
    <x v="1"/>
    <n v="61"/>
    <x v="3"/>
    <x v="1"/>
    <x v="0"/>
    <x v="3"/>
    <s v="Tamara Riddle"/>
    <d v="2017-06-04T00:00:00"/>
    <x v="2"/>
    <x v="0"/>
    <n v="62207"/>
    <s v="D"/>
    <n v="1643"/>
    <s v="None"/>
    <n v="16"/>
    <n v="1"/>
    <s v="Excel Workshop"/>
    <x v="1"/>
    <s v="Advanced Training"/>
  </r>
  <r>
    <n v="5989"/>
    <s v="Brandi Thomas"/>
    <x v="0"/>
    <n v="47"/>
    <x v="4"/>
    <x v="3"/>
    <x v="3"/>
    <x v="3"/>
    <s v="David Bridges"/>
    <d v="2021-12-12T00:00:00"/>
    <x v="2"/>
    <x v="2"/>
    <n v="37149"/>
    <s v="B"/>
    <n v="8595"/>
    <s v="None"/>
    <n v="2"/>
    <n v="5"/>
    <s v="Leadership Training"/>
    <x v="4"/>
    <s v="None"/>
  </r>
  <r>
    <n v="3216"/>
    <s v="Kenneth Adams MD"/>
    <x v="0"/>
    <n v="56"/>
    <x v="3"/>
    <x v="3"/>
    <x v="1"/>
    <x v="3"/>
    <s v="Mark Beard"/>
    <d v="2016-11-06T00:00:00"/>
    <x v="0"/>
    <x v="0"/>
    <n v="89464"/>
    <s v="B"/>
    <n v="8449"/>
    <s v="Health"/>
    <n v="8"/>
    <n v="3"/>
    <s v="Excel Workshop"/>
    <x v="2"/>
    <s v="Certified Professional"/>
  </r>
  <r>
    <n v="8362"/>
    <s v="Paul Neal"/>
    <x v="0"/>
    <n v="29"/>
    <x v="1"/>
    <x v="0"/>
    <x v="5"/>
    <x v="5"/>
    <s v="Jordan Freeman"/>
    <d v="2025-03-02T00:00:00"/>
    <x v="2"/>
    <x v="2"/>
    <n v="97065"/>
    <s v="B"/>
    <n v="7204"/>
    <s v="None"/>
    <n v="1"/>
    <n v="2"/>
    <s v="Agile Methods"/>
    <x v="5"/>
    <s v="None"/>
  </r>
  <r>
    <n v="3656"/>
    <s v="Raymond Oconnor"/>
    <x v="1"/>
    <n v="31"/>
    <x v="1"/>
    <x v="2"/>
    <x v="4"/>
    <x v="0"/>
    <s v="Judy Beck"/>
    <d v="2021-05-11T00:00:00"/>
    <x v="2"/>
    <x v="1"/>
    <n v="70569"/>
    <s v="D"/>
    <n v="5731"/>
    <s v="Dental"/>
    <n v="3"/>
    <n v="2"/>
    <s v="Excel Workshop"/>
    <x v="2"/>
    <s v="None"/>
  </r>
  <r>
    <n v="1200"/>
    <s v="Rebecca Sanders"/>
    <x v="0"/>
    <n v="38"/>
    <x v="2"/>
    <x v="3"/>
    <x v="2"/>
    <x v="4"/>
    <s v="Samantha Simpson"/>
    <d v="2020-10-04T00:00:00"/>
    <x v="0"/>
    <x v="2"/>
    <n v="94679"/>
    <s v="B"/>
    <n v="4553"/>
    <s v="None"/>
    <n v="14"/>
    <n v="4"/>
    <s v="None"/>
    <x v="2"/>
    <s v="None"/>
  </r>
  <r>
    <n v="1107"/>
    <s v="Gail Lane"/>
    <x v="1"/>
    <n v="60"/>
    <x v="3"/>
    <x v="1"/>
    <x v="1"/>
    <x v="4"/>
    <s v="Karina Cooper"/>
    <d v="2016-02-02T00:00:00"/>
    <x v="1"/>
    <x v="2"/>
    <n v="57215"/>
    <s v="A"/>
    <n v="4028"/>
    <s v="Dental"/>
    <n v="1"/>
    <n v="3"/>
    <s v="Leadership Training"/>
    <x v="4"/>
    <s v="Certified Professional"/>
  </r>
  <r>
    <n v="5889"/>
    <s v="Mark Copeland"/>
    <x v="0"/>
    <n v="64"/>
    <x v="3"/>
    <x v="0"/>
    <x v="0"/>
    <x v="0"/>
    <s v="Timothy Moore"/>
    <d v="2023-01-12T00:00:00"/>
    <x v="2"/>
    <x v="0"/>
    <n v="51146"/>
    <s v="C"/>
    <n v="3906"/>
    <s v="None"/>
    <n v="23"/>
    <n v="5"/>
    <s v="Agile Methods"/>
    <x v="2"/>
    <s v="Certified Professional"/>
  </r>
  <r>
    <n v="6289"/>
    <s v="Tyler Harris"/>
    <x v="0"/>
    <n v="41"/>
    <x v="2"/>
    <x v="3"/>
    <x v="0"/>
    <x v="3"/>
    <s v="Bonnie Santos"/>
    <d v="2017-12-20T00:00:00"/>
    <x v="1"/>
    <x v="0"/>
    <n v="68382"/>
    <s v="D"/>
    <n v="3204"/>
    <s v="Health"/>
    <n v="22"/>
    <n v="3"/>
    <s v="Agile Methods"/>
    <x v="5"/>
    <s v="Advanced Training"/>
  </r>
  <r>
    <n v="4438"/>
    <s v="Sherri Davis"/>
    <x v="1"/>
    <n v="55"/>
    <x v="4"/>
    <x v="1"/>
    <x v="0"/>
    <x v="0"/>
    <s v="Bradley Beck"/>
    <d v="2018-01-30T00:00:00"/>
    <x v="1"/>
    <x v="2"/>
    <n v="112441"/>
    <s v="A"/>
    <n v="8924"/>
    <s v="Health + Dental"/>
    <n v="13"/>
    <n v="5"/>
    <s v="Agile Methods"/>
    <x v="1"/>
    <s v="None"/>
  </r>
  <r>
    <n v="6797"/>
    <s v="Mario Barber"/>
    <x v="1"/>
    <n v="58"/>
    <x v="3"/>
    <x v="1"/>
    <x v="5"/>
    <x v="3"/>
    <s v="Jessica Davis"/>
    <d v="2016-11-19T00:00:00"/>
    <x v="1"/>
    <x v="2"/>
    <n v="112818"/>
    <s v="D"/>
    <n v="9069"/>
    <s v="Dental"/>
    <n v="19"/>
    <n v="2"/>
    <s v="Agile Methods"/>
    <x v="4"/>
    <s v="Certified Professional"/>
  </r>
  <r>
    <n v="1392"/>
    <s v="John Anderson"/>
    <x v="0"/>
    <n v="29"/>
    <x v="1"/>
    <x v="0"/>
    <x v="4"/>
    <x v="1"/>
    <s v="Michael Smith"/>
    <d v="2021-02-09T00:00:00"/>
    <x v="1"/>
    <x v="1"/>
    <n v="84269"/>
    <s v="A"/>
    <n v="6468"/>
    <s v="Health + Dental"/>
    <n v="17"/>
    <n v="2"/>
    <s v="Leadership Training"/>
    <x v="4"/>
    <s v="None"/>
  </r>
  <r>
    <n v="5168"/>
    <s v="Virginia Henderson"/>
    <x v="1"/>
    <n v="40"/>
    <x v="2"/>
    <x v="4"/>
    <x v="1"/>
    <x v="4"/>
    <s v="Benjamin Reyes"/>
    <d v="2017-01-03T00:00:00"/>
    <x v="1"/>
    <x v="1"/>
    <n v="30803"/>
    <s v="A"/>
    <n v="6460"/>
    <s v="Health + Dental"/>
    <n v="12"/>
    <n v="5"/>
    <s v="Leadership Training"/>
    <x v="4"/>
    <s v="Certified Professional"/>
  </r>
  <r>
    <n v="6536"/>
    <s v="Jacob Evans"/>
    <x v="0"/>
    <n v="43"/>
    <x v="2"/>
    <x v="3"/>
    <x v="0"/>
    <x v="5"/>
    <s v="Robert Baxter"/>
    <d v="2017-09-11T00:00:00"/>
    <x v="0"/>
    <x v="1"/>
    <n v="50366"/>
    <s v="D"/>
    <n v="9797"/>
    <s v="Health + Dental"/>
    <n v="14"/>
    <n v="4"/>
    <s v="Leadership Training"/>
    <x v="5"/>
    <s v="Advanced Training"/>
  </r>
  <r>
    <n v="6169"/>
    <s v="Justin Bishop"/>
    <x v="1"/>
    <n v="58"/>
    <x v="3"/>
    <x v="2"/>
    <x v="5"/>
    <x v="5"/>
    <s v="Gregory Lewis"/>
    <d v="2017-11-03T00:00:00"/>
    <x v="2"/>
    <x v="1"/>
    <n v="38678"/>
    <s v="B"/>
    <n v="5595"/>
    <s v="Health"/>
    <n v="10"/>
    <n v="4"/>
    <s v="Excel Workshop"/>
    <x v="5"/>
    <s v="None"/>
  </r>
  <r>
    <n v="4070"/>
    <s v="Lisa Ramos"/>
    <x v="1"/>
    <n v="46"/>
    <x v="4"/>
    <x v="4"/>
    <x v="4"/>
    <x v="2"/>
    <s v="Steven Taylor"/>
    <d v="2017-05-12T00:00:00"/>
    <x v="1"/>
    <x v="0"/>
    <n v="65585"/>
    <s v="D"/>
    <n v="2422"/>
    <s v="None"/>
    <n v="7"/>
    <n v="3"/>
    <s v="None"/>
    <x v="1"/>
    <s v="Certified Professional"/>
  </r>
  <r>
    <n v="5953"/>
    <s v="Janet Richmond"/>
    <x v="1"/>
    <n v="55"/>
    <x v="4"/>
    <x v="0"/>
    <x v="1"/>
    <x v="0"/>
    <s v="Charles Hill"/>
    <d v="2016-09-12T00:00:00"/>
    <x v="0"/>
    <x v="0"/>
    <n v="88166"/>
    <s v="A"/>
    <n v="8907"/>
    <s v="Dental"/>
    <n v="6"/>
    <n v="3"/>
    <s v="None"/>
    <x v="5"/>
    <s v="Advanced Training"/>
  </r>
  <r>
    <n v="3347"/>
    <s v="Kyle Griffith"/>
    <x v="1"/>
    <n v="42"/>
    <x v="2"/>
    <x v="1"/>
    <x v="4"/>
    <x v="1"/>
    <s v="Todd Johnson"/>
    <d v="2020-05-25T00:00:00"/>
    <x v="0"/>
    <x v="2"/>
    <n v="34791"/>
    <s v="D"/>
    <n v="7350"/>
    <s v="Health"/>
    <n v="0"/>
    <n v="3"/>
    <s v="Leadership Training"/>
    <x v="5"/>
    <s v="Certified Professional"/>
  </r>
  <r>
    <n v="8649"/>
    <s v="Lawrence Lopez"/>
    <x v="1"/>
    <n v="43"/>
    <x v="2"/>
    <x v="0"/>
    <x v="5"/>
    <x v="5"/>
    <s v="Matthew Bowers"/>
    <d v="2019-05-04T00:00:00"/>
    <x v="1"/>
    <x v="1"/>
    <n v="32946"/>
    <s v="C"/>
    <n v="4438"/>
    <s v="Health + Dental"/>
    <n v="6"/>
    <n v="2"/>
    <s v="Agile Methods"/>
    <x v="1"/>
    <s v="None"/>
  </r>
  <r>
    <n v="8227"/>
    <s v="Brian Porter MD"/>
    <x v="1"/>
    <n v="42"/>
    <x v="2"/>
    <x v="4"/>
    <x v="3"/>
    <x v="1"/>
    <s v="Vanessa Hatfield"/>
    <d v="2020-08-25T00:00:00"/>
    <x v="2"/>
    <x v="0"/>
    <n v="31999"/>
    <s v="A"/>
    <n v="4384"/>
    <s v="Health + Dental"/>
    <n v="17"/>
    <n v="3"/>
    <s v="Agile Methods"/>
    <x v="4"/>
    <s v="None"/>
  </r>
  <r>
    <n v="5011"/>
    <s v="Scott Carroll"/>
    <x v="1"/>
    <n v="40"/>
    <x v="2"/>
    <x v="0"/>
    <x v="1"/>
    <x v="4"/>
    <s v="Michael Farmer"/>
    <d v="2016-07-04T00:00:00"/>
    <x v="2"/>
    <x v="2"/>
    <n v="88149"/>
    <s v="A"/>
    <n v="3131"/>
    <s v="Health"/>
    <n v="15"/>
    <n v="1"/>
    <s v="Leadership Training"/>
    <x v="0"/>
    <s v="Certified Professional"/>
  </r>
  <r>
    <n v="7987"/>
    <s v="Austin Baker"/>
    <x v="0"/>
    <n v="27"/>
    <x v="1"/>
    <x v="2"/>
    <x v="4"/>
    <x v="4"/>
    <s v="Antonio Mccormick"/>
    <d v="2023-11-19T00:00:00"/>
    <x v="1"/>
    <x v="2"/>
    <n v="88436"/>
    <s v="C"/>
    <n v="6119"/>
    <s v="Health + Dental"/>
    <n v="6"/>
    <n v="5"/>
    <s v="Leadership Training"/>
    <x v="0"/>
    <s v="None"/>
  </r>
  <r>
    <n v="2522"/>
    <s v="Micheal Wang"/>
    <x v="0"/>
    <n v="30"/>
    <x v="1"/>
    <x v="0"/>
    <x v="2"/>
    <x v="2"/>
    <s v="James Davidson"/>
    <d v="2024-05-30T00:00:00"/>
    <x v="1"/>
    <x v="2"/>
    <n v="91000"/>
    <s v="D"/>
    <n v="4796"/>
    <s v="Dental"/>
    <n v="4"/>
    <n v="5"/>
    <s v="Agile Methods"/>
    <x v="1"/>
    <s v="Advanced Training"/>
  </r>
  <r>
    <n v="6412"/>
    <s v="Diamond Collins"/>
    <x v="0"/>
    <n v="33"/>
    <x v="1"/>
    <x v="3"/>
    <x v="2"/>
    <x v="0"/>
    <s v="Christina Morton"/>
    <d v="2024-05-23T00:00:00"/>
    <x v="0"/>
    <x v="1"/>
    <n v="44796"/>
    <s v="C"/>
    <n v="8842"/>
    <s v="None"/>
    <n v="5"/>
    <n v="3"/>
    <s v="Agile Methods"/>
    <x v="5"/>
    <s v="None"/>
  </r>
  <r>
    <n v="9322"/>
    <s v="Kevin Hines"/>
    <x v="1"/>
    <n v="30"/>
    <x v="1"/>
    <x v="3"/>
    <x v="4"/>
    <x v="0"/>
    <s v="Maria Collins"/>
    <d v="2022-09-16T00:00:00"/>
    <x v="2"/>
    <x v="2"/>
    <n v="115124"/>
    <s v="A"/>
    <n v="5949"/>
    <s v="None"/>
    <n v="12"/>
    <n v="5"/>
    <s v="None"/>
    <x v="4"/>
    <s v="None"/>
  </r>
  <r>
    <n v="9977"/>
    <s v="Sarah Brown"/>
    <x v="1"/>
    <n v="37"/>
    <x v="2"/>
    <x v="3"/>
    <x v="2"/>
    <x v="0"/>
    <s v="Jeffrey Chavez"/>
    <d v="2016-03-14T00:00:00"/>
    <x v="2"/>
    <x v="0"/>
    <n v="107459"/>
    <s v="D"/>
    <n v="8132"/>
    <s v="Health + Dental"/>
    <n v="17"/>
    <n v="2"/>
    <s v="Excel Workshop"/>
    <x v="2"/>
    <s v="None"/>
  </r>
  <r>
    <n v="8972"/>
    <s v="Patrick Yang"/>
    <x v="1"/>
    <n v="58"/>
    <x v="3"/>
    <x v="1"/>
    <x v="5"/>
    <x v="3"/>
    <s v="Michael Miles"/>
    <d v="2018-01-20T00:00:00"/>
    <x v="2"/>
    <x v="2"/>
    <n v="42799"/>
    <s v="D"/>
    <n v="3886"/>
    <s v="Health + Dental"/>
    <n v="12"/>
    <n v="1"/>
    <s v="Leadership Training"/>
    <x v="5"/>
    <s v="Advanced Training"/>
  </r>
  <r>
    <n v="9098"/>
    <s v="Gregory Holmes PhD"/>
    <x v="1"/>
    <n v="42"/>
    <x v="2"/>
    <x v="0"/>
    <x v="3"/>
    <x v="1"/>
    <s v="Jacob Brady"/>
    <d v="2019-11-03T00:00:00"/>
    <x v="1"/>
    <x v="2"/>
    <n v="30024"/>
    <s v="B"/>
    <n v="3444"/>
    <s v="None"/>
    <n v="17"/>
    <n v="3"/>
    <s v="None"/>
    <x v="5"/>
    <s v="None"/>
  </r>
  <r>
    <n v="4205"/>
    <s v="Bailey Yoder"/>
    <x v="1"/>
    <n v="50"/>
    <x v="4"/>
    <x v="4"/>
    <x v="1"/>
    <x v="4"/>
    <s v="Jeffrey Warren"/>
    <d v="2019-09-27T00:00:00"/>
    <x v="1"/>
    <x v="1"/>
    <n v="86980"/>
    <s v="C"/>
    <n v="2462"/>
    <s v="Health"/>
    <n v="19"/>
    <n v="5"/>
    <s v="None"/>
    <x v="4"/>
    <s v="Advanced Training"/>
  </r>
  <r>
    <n v="7049"/>
    <s v="Laura Jones"/>
    <x v="1"/>
    <n v="25"/>
    <x v="0"/>
    <x v="0"/>
    <x v="4"/>
    <x v="4"/>
    <s v="Ian Porter"/>
    <d v="2024-11-28T00:00:00"/>
    <x v="2"/>
    <x v="0"/>
    <n v="66989"/>
    <s v="A"/>
    <n v="4854"/>
    <s v="None"/>
    <n v="22"/>
    <n v="5"/>
    <s v="None"/>
    <x v="1"/>
    <s v="None"/>
  </r>
  <r>
    <n v="7652"/>
    <s v="Christopher Ayala"/>
    <x v="0"/>
    <n v="46"/>
    <x v="4"/>
    <x v="3"/>
    <x v="5"/>
    <x v="1"/>
    <s v="Megan Wilson"/>
    <d v="2023-12-03T00:00:00"/>
    <x v="1"/>
    <x v="0"/>
    <n v="92242"/>
    <s v="B"/>
    <n v="4083"/>
    <s v="None"/>
    <n v="11"/>
    <n v="4"/>
    <s v="Excel Workshop"/>
    <x v="1"/>
    <s v="None"/>
  </r>
  <r>
    <n v="3200"/>
    <s v="Scott Smith"/>
    <x v="1"/>
    <n v="30"/>
    <x v="1"/>
    <x v="0"/>
    <x v="4"/>
    <x v="0"/>
    <s v="Jack Mora"/>
    <d v="2018-04-24T00:00:00"/>
    <x v="0"/>
    <x v="2"/>
    <n v="93792"/>
    <s v="D"/>
    <n v="3224"/>
    <s v="Health"/>
    <n v="4"/>
    <n v="4"/>
    <s v="None"/>
    <x v="5"/>
    <s v="Advanced Training"/>
  </r>
  <r>
    <n v="3945"/>
    <s v="Shannon Tran"/>
    <x v="0"/>
    <n v="61"/>
    <x v="3"/>
    <x v="1"/>
    <x v="2"/>
    <x v="4"/>
    <s v="Natalie Barnes"/>
    <d v="2020-09-27T00:00:00"/>
    <x v="2"/>
    <x v="1"/>
    <n v="76570"/>
    <s v="B"/>
    <n v="4044"/>
    <s v="None"/>
    <n v="19"/>
    <n v="1"/>
    <s v="None"/>
    <x v="4"/>
    <s v="None"/>
  </r>
  <r>
    <n v="5411"/>
    <s v="Thomas Flores"/>
    <x v="0"/>
    <n v="54"/>
    <x v="4"/>
    <x v="1"/>
    <x v="5"/>
    <x v="2"/>
    <s v="Laura Wilson"/>
    <d v="2016-02-29T00:00:00"/>
    <x v="0"/>
    <x v="0"/>
    <n v="104468"/>
    <s v="D"/>
    <n v="7038"/>
    <s v="Health"/>
    <n v="18"/>
    <n v="4"/>
    <s v="Leadership Training"/>
    <x v="4"/>
    <s v="None"/>
  </r>
  <r>
    <n v="5578"/>
    <s v="Robert Jarvis"/>
    <x v="0"/>
    <n v="55"/>
    <x v="4"/>
    <x v="1"/>
    <x v="0"/>
    <x v="4"/>
    <s v="Andrea Marshall"/>
    <d v="2020-01-26T00:00:00"/>
    <x v="1"/>
    <x v="0"/>
    <n v="62142"/>
    <s v="D"/>
    <n v="2279"/>
    <s v="Health + Dental"/>
    <n v="19"/>
    <n v="1"/>
    <s v="Agile Methods"/>
    <x v="5"/>
    <s v="Certified Professional"/>
  </r>
  <r>
    <n v="8438"/>
    <s v="Emily Miller"/>
    <x v="0"/>
    <n v="52"/>
    <x v="4"/>
    <x v="1"/>
    <x v="4"/>
    <x v="2"/>
    <s v="Jacob Carter"/>
    <d v="2020-06-08T00:00:00"/>
    <x v="2"/>
    <x v="1"/>
    <n v="68616"/>
    <s v="C"/>
    <n v="3744"/>
    <s v="Health"/>
    <n v="22"/>
    <n v="5"/>
    <s v="Agile Methods"/>
    <x v="5"/>
    <s v="Advanced Training"/>
  </r>
  <r>
    <n v="8752"/>
    <s v="Dana Richardson"/>
    <x v="1"/>
    <n v="25"/>
    <x v="0"/>
    <x v="1"/>
    <x v="0"/>
    <x v="5"/>
    <s v="Yolanda Parsons"/>
    <d v="2024-07-25T00:00:00"/>
    <x v="2"/>
    <x v="2"/>
    <n v="111830"/>
    <s v="A"/>
    <n v="5699"/>
    <s v="None"/>
    <n v="2"/>
    <n v="2"/>
    <s v="Leadership Training"/>
    <x v="1"/>
    <s v="Advanced Training"/>
  </r>
  <r>
    <n v="5603"/>
    <s v="Danielle Smith"/>
    <x v="0"/>
    <n v="30"/>
    <x v="1"/>
    <x v="4"/>
    <x v="0"/>
    <x v="5"/>
    <s v="David Reed"/>
    <d v="2015-06-06T00:00:00"/>
    <x v="0"/>
    <x v="2"/>
    <n v="52886"/>
    <s v="B"/>
    <n v="8317"/>
    <s v="Health + Dental"/>
    <n v="25"/>
    <n v="2"/>
    <s v="Agile Methods"/>
    <x v="4"/>
    <s v="Advanced Training"/>
  </r>
  <r>
    <n v="9640"/>
    <s v="April Sandoval"/>
    <x v="1"/>
    <n v="33"/>
    <x v="1"/>
    <x v="4"/>
    <x v="0"/>
    <x v="1"/>
    <s v="Monica Garcia"/>
    <d v="2024-04-12T00:00:00"/>
    <x v="1"/>
    <x v="0"/>
    <n v="95004"/>
    <s v="D"/>
    <n v="7277"/>
    <s v="Dental"/>
    <n v="21"/>
    <n v="4"/>
    <s v="Excel Workshop"/>
    <x v="4"/>
    <s v="None"/>
  </r>
  <r>
    <n v="1890"/>
    <s v="Mrs. Tonya Kaufman"/>
    <x v="0"/>
    <n v="44"/>
    <x v="2"/>
    <x v="0"/>
    <x v="0"/>
    <x v="1"/>
    <s v="Douglas Williams"/>
    <d v="2019-03-16T00:00:00"/>
    <x v="2"/>
    <x v="1"/>
    <n v="92420"/>
    <s v="C"/>
    <n v="8803"/>
    <s v="Dental"/>
    <n v="12"/>
    <n v="4"/>
    <s v="None"/>
    <x v="1"/>
    <s v="Certified Professional"/>
  </r>
  <r>
    <n v="8122"/>
    <s v="Kelly Haynes"/>
    <x v="1"/>
    <n v="55"/>
    <x v="4"/>
    <x v="4"/>
    <x v="2"/>
    <x v="3"/>
    <s v="William Miller"/>
    <d v="2016-11-21T00:00:00"/>
    <x v="1"/>
    <x v="1"/>
    <n v="99501"/>
    <s v="A"/>
    <n v="2595"/>
    <s v="Health + Dental"/>
    <n v="13"/>
    <n v="5"/>
    <s v="Agile Methods"/>
    <x v="1"/>
    <s v="Advanced Training"/>
  </r>
  <r>
    <n v="2610"/>
    <s v="Mandy Foster"/>
    <x v="0"/>
    <n v="39"/>
    <x v="2"/>
    <x v="1"/>
    <x v="2"/>
    <x v="3"/>
    <s v="Amy Bates"/>
    <d v="2017-06-28T00:00:00"/>
    <x v="1"/>
    <x v="2"/>
    <n v="61692"/>
    <s v="B"/>
    <n v="9518"/>
    <s v="Health + Dental"/>
    <n v="21"/>
    <n v="2"/>
    <s v="Agile Methods"/>
    <x v="5"/>
    <s v="Certified Professional"/>
  </r>
  <r>
    <n v="1138"/>
    <s v="Dean Edwards"/>
    <x v="1"/>
    <n v="65"/>
    <x v="3"/>
    <x v="0"/>
    <x v="2"/>
    <x v="0"/>
    <s v="Mercedes Moss"/>
    <d v="2020-09-04T00:00:00"/>
    <x v="1"/>
    <x v="0"/>
    <n v="119849"/>
    <s v="D"/>
    <n v="6759"/>
    <s v="Dental"/>
    <n v="23"/>
    <n v="3"/>
    <s v="Agile Methods"/>
    <x v="4"/>
    <s v="Certified Professional"/>
  </r>
  <r>
    <n v="2506"/>
    <s v="David Harding"/>
    <x v="1"/>
    <n v="23"/>
    <x v="0"/>
    <x v="1"/>
    <x v="4"/>
    <x v="1"/>
    <s v="Randy Rodriguez"/>
    <d v="2017-01-23T00:00:00"/>
    <x v="1"/>
    <x v="2"/>
    <n v="45963"/>
    <s v="A"/>
    <n v="2415"/>
    <s v="Dental"/>
    <n v="12"/>
    <n v="5"/>
    <s v="Excel Workshop"/>
    <x v="2"/>
    <s v="None"/>
  </r>
  <r>
    <n v="5150"/>
    <s v="John Russell"/>
    <x v="0"/>
    <n v="33"/>
    <x v="1"/>
    <x v="3"/>
    <x v="4"/>
    <x v="0"/>
    <s v="Traci Clark"/>
    <d v="2020-07-05T00:00:00"/>
    <x v="1"/>
    <x v="1"/>
    <n v="66226"/>
    <s v="D"/>
    <n v="6298"/>
    <s v="Health + Dental"/>
    <n v="5"/>
    <n v="1"/>
    <s v="Agile Methods"/>
    <x v="2"/>
    <s v="Advanced Training"/>
  </r>
  <r>
    <n v="6450"/>
    <s v="Samuel Davis"/>
    <x v="1"/>
    <n v="46"/>
    <x v="4"/>
    <x v="4"/>
    <x v="1"/>
    <x v="1"/>
    <s v="Elizabeth Bush"/>
    <d v="2015-12-14T00:00:00"/>
    <x v="2"/>
    <x v="0"/>
    <n v="94450"/>
    <s v="B"/>
    <n v="7432"/>
    <s v="Dental"/>
    <n v="20"/>
    <n v="4"/>
    <s v="Leadership Training"/>
    <x v="4"/>
    <s v="None"/>
  </r>
  <r>
    <n v="4578"/>
    <s v="Scott Hernandez"/>
    <x v="1"/>
    <n v="49"/>
    <x v="4"/>
    <x v="3"/>
    <x v="4"/>
    <x v="2"/>
    <s v="Tracy Foster"/>
    <d v="2016-02-06T00:00:00"/>
    <x v="0"/>
    <x v="0"/>
    <n v="39557"/>
    <s v="A"/>
    <n v="5105"/>
    <s v="None"/>
    <n v="0"/>
    <n v="4"/>
    <s v="Excel Workshop"/>
    <x v="2"/>
    <s v="Certified Professional"/>
  </r>
  <r>
    <n v="7397"/>
    <s v="Debbie Ewing"/>
    <x v="0"/>
    <n v="64"/>
    <x v="3"/>
    <x v="2"/>
    <x v="4"/>
    <x v="2"/>
    <s v="Jared Chavez"/>
    <d v="2024-08-16T00:00:00"/>
    <x v="2"/>
    <x v="2"/>
    <n v="30485"/>
    <s v="D"/>
    <n v="8833"/>
    <s v="None"/>
    <n v="12"/>
    <n v="1"/>
    <s v="Excel Workshop"/>
    <x v="2"/>
    <s v="Advanced Training"/>
  </r>
  <r>
    <n v="2985"/>
    <s v="Joel Lara"/>
    <x v="0"/>
    <n v="52"/>
    <x v="4"/>
    <x v="4"/>
    <x v="4"/>
    <x v="2"/>
    <s v="Adam Greer"/>
    <d v="2019-01-18T00:00:00"/>
    <x v="2"/>
    <x v="0"/>
    <n v="112873"/>
    <s v="A"/>
    <n v="6985"/>
    <s v="Health + Dental"/>
    <n v="2"/>
    <n v="4"/>
    <s v="Agile Methods"/>
    <x v="4"/>
    <s v="Certified Professional"/>
  </r>
  <r>
    <n v="1644"/>
    <s v="Rodney Watson"/>
    <x v="0"/>
    <n v="57"/>
    <x v="3"/>
    <x v="2"/>
    <x v="1"/>
    <x v="5"/>
    <s v="Maria Aguilar"/>
    <d v="2019-09-02T00:00:00"/>
    <x v="2"/>
    <x v="0"/>
    <n v="112656"/>
    <s v="C"/>
    <n v="8970"/>
    <s v="Health"/>
    <n v="20"/>
    <n v="4"/>
    <s v="Excel Workshop"/>
    <x v="4"/>
    <s v="Certified Professional"/>
  </r>
  <r>
    <n v="1415"/>
    <s v="Angela Osborn"/>
    <x v="1"/>
    <n v="34"/>
    <x v="1"/>
    <x v="3"/>
    <x v="2"/>
    <x v="0"/>
    <s v="Matthew Lamb"/>
    <d v="2016-10-30T00:00:00"/>
    <x v="1"/>
    <x v="2"/>
    <n v="70334"/>
    <s v="D"/>
    <n v="9748"/>
    <s v="None"/>
    <n v="0"/>
    <n v="1"/>
    <s v="Agile Methods"/>
    <x v="2"/>
    <s v="Advanced Training"/>
  </r>
  <r>
    <n v="7643"/>
    <s v="Sandra Rivera"/>
    <x v="1"/>
    <n v="24"/>
    <x v="0"/>
    <x v="2"/>
    <x v="4"/>
    <x v="5"/>
    <s v="Joel Jackson"/>
    <d v="2025-01-10T00:00:00"/>
    <x v="1"/>
    <x v="1"/>
    <n v="118877"/>
    <s v="B"/>
    <n v="4817"/>
    <s v="Health"/>
    <n v="1"/>
    <n v="2"/>
    <s v="None"/>
    <x v="2"/>
    <s v="Advanced Training"/>
  </r>
  <r>
    <n v="1750"/>
    <s v="Nathaniel Crawford"/>
    <x v="1"/>
    <n v="61"/>
    <x v="3"/>
    <x v="2"/>
    <x v="0"/>
    <x v="1"/>
    <s v="Jeffery Gomez"/>
    <d v="2018-06-13T00:00:00"/>
    <x v="1"/>
    <x v="0"/>
    <n v="70283"/>
    <s v="A"/>
    <n v="8474"/>
    <s v="Dental"/>
    <n v="18"/>
    <n v="1"/>
    <s v="Leadership Training"/>
    <x v="2"/>
    <s v="Advanced Training"/>
  </r>
  <r>
    <n v="4613"/>
    <s v="Jeremy Hernandez"/>
    <x v="1"/>
    <n v="60"/>
    <x v="3"/>
    <x v="2"/>
    <x v="2"/>
    <x v="2"/>
    <s v="Lisa Holland"/>
    <d v="2023-10-03T00:00:00"/>
    <x v="1"/>
    <x v="2"/>
    <n v="82692"/>
    <s v="C"/>
    <n v="2979"/>
    <s v="Dental"/>
    <n v="10"/>
    <n v="2"/>
    <s v="Leadership Training"/>
    <x v="5"/>
    <s v="Certified Professional"/>
  </r>
  <r>
    <n v="2035"/>
    <s v="Juan Brown"/>
    <x v="1"/>
    <n v="43"/>
    <x v="2"/>
    <x v="4"/>
    <x v="3"/>
    <x v="3"/>
    <s v="Chad Gonzalez"/>
    <d v="2024-03-18T00:00:00"/>
    <x v="0"/>
    <x v="2"/>
    <n v="78487"/>
    <s v="B"/>
    <n v="8187"/>
    <s v="Dental"/>
    <n v="18"/>
    <n v="1"/>
    <s v="Excel Workshop"/>
    <x v="2"/>
    <s v="None"/>
  </r>
  <r>
    <n v="7162"/>
    <s v="Zachary Stephens"/>
    <x v="1"/>
    <n v="61"/>
    <x v="3"/>
    <x v="0"/>
    <x v="2"/>
    <x v="0"/>
    <s v="James Reeves"/>
    <d v="2023-06-05T00:00:00"/>
    <x v="0"/>
    <x v="0"/>
    <n v="53516"/>
    <s v="A"/>
    <n v="5648"/>
    <s v="None"/>
    <n v="22"/>
    <n v="4"/>
    <s v="Excel Workshop"/>
    <x v="4"/>
    <s v="Certified Professional"/>
  </r>
  <r>
    <n v="5439"/>
    <s v="Kari Durham"/>
    <x v="0"/>
    <n v="62"/>
    <x v="3"/>
    <x v="3"/>
    <x v="3"/>
    <x v="1"/>
    <s v="Jasmine White"/>
    <d v="2020-09-09T00:00:00"/>
    <x v="1"/>
    <x v="2"/>
    <n v="34931"/>
    <s v="B"/>
    <n v="9190"/>
    <s v="Health"/>
    <n v="20"/>
    <n v="3"/>
    <s v="Agile Methods"/>
    <x v="0"/>
    <s v="Certified Professional"/>
  </r>
  <r>
    <n v="4860"/>
    <s v="Alyssa Cochran"/>
    <x v="1"/>
    <n v="57"/>
    <x v="3"/>
    <x v="0"/>
    <x v="5"/>
    <x v="0"/>
    <s v="Robert Ruiz"/>
    <d v="2021-05-07T00:00:00"/>
    <x v="1"/>
    <x v="1"/>
    <n v="100742"/>
    <s v="B"/>
    <n v="8605"/>
    <s v="Dental"/>
    <n v="8"/>
    <n v="1"/>
    <s v="Excel Workshop"/>
    <x v="2"/>
    <s v="Certified Professional"/>
  </r>
  <r>
    <n v="8772"/>
    <s v="Yvonne Dickson"/>
    <x v="0"/>
    <n v="65"/>
    <x v="3"/>
    <x v="2"/>
    <x v="3"/>
    <x v="5"/>
    <s v="Matthew Adams"/>
    <d v="2016-03-20T00:00:00"/>
    <x v="0"/>
    <x v="0"/>
    <n v="114523"/>
    <s v="C"/>
    <n v="5670"/>
    <s v="Dental"/>
    <n v="13"/>
    <n v="3"/>
    <s v="Agile Methods"/>
    <x v="5"/>
    <s v="Advanced Training"/>
  </r>
  <r>
    <n v="2710"/>
    <s v="Theresa Johnston"/>
    <x v="1"/>
    <n v="24"/>
    <x v="0"/>
    <x v="1"/>
    <x v="3"/>
    <x v="1"/>
    <s v="Mrs. Taylor Frey"/>
    <d v="2018-03-22T00:00:00"/>
    <x v="0"/>
    <x v="1"/>
    <n v="97489"/>
    <s v="A"/>
    <n v="2160"/>
    <s v="Dental"/>
    <n v="23"/>
    <n v="4"/>
    <s v="Agile Methods"/>
    <x v="0"/>
    <s v="Certified Professional"/>
  </r>
  <r>
    <n v="6336"/>
    <s v="Kevin Drake"/>
    <x v="1"/>
    <n v="65"/>
    <x v="3"/>
    <x v="0"/>
    <x v="1"/>
    <x v="1"/>
    <s v="Suzanne Johnson"/>
    <d v="2021-04-01T00:00:00"/>
    <x v="0"/>
    <x v="0"/>
    <n v="84079"/>
    <s v="B"/>
    <n v="7152"/>
    <s v="Dental"/>
    <n v="2"/>
    <n v="4"/>
    <s v="None"/>
    <x v="2"/>
    <s v="Advanced Training"/>
  </r>
  <r>
    <n v="4541"/>
    <s v="Kristy Hart"/>
    <x v="0"/>
    <n v="31"/>
    <x v="1"/>
    <x v="2"/>
    <x v="2"/>
    <x v="2"/>
    <s v="William Keith"/>
    <d v="2023-08-22T00:00:00"/>
    <x v="0"/>
    <x v="1"/>
    <n v="55448"/>
    <s v="C"/>
    <n v="5418"/>
    <s v="Dental"/>
    <n v="10"/>
    <n v="2"/>
    <s v="Leadership Training"/>
    <x v="5"/>
    <s v="Certified Professional"/>
  </r>
  <r>
    <n v="3236"/>
    <s v="Casey Johnson"/>
    <x v="1"/>
    <n v="39"/>
    <x v="2"/>
    <x v="3"/>
    <x v="2"/>
    <x v="3"/>
    <s v="Kyle Smith"/>
    <d v="2023-05-26T00:00:00"/>
    <x v="0"/>
    <x v="1"/>
    <n v="58816"/>
    <s v="C"/>
    <n v="3568"/>
    <s v="Dental"/>
    <n v="18"/>
    <n v="5"/>
    <s v="Excel Workshop"/>
    <x v="2"/>
    <s v="Advanced Training"/>
  </r>
  <r>
    <n v="9015"/>
    <s v="Thomas Harris"/>
    <x v="1"/>
    <n v="55"/>
    <x v="4"/>
    <x v="1"/>
    <x v="2"/>
    <x v="3"/>
    <s v="Mitchell Sellers"/>
    <d v="2020-10-08T00:00:00"/>
    <x v="2"/>
    <x v="0"/>
    <n v="86113"/>
    <s v="B"/>
    <n v="5060"/>
    <s v="Health + Dental"/>
    <n v="13"/>
    <n v="5"/>
    <s v="Excel Workshop"/>
    <x v="5"/>
    <s v="Certified Professional"/>
  </r>
  <r>
    <n v="1083"/>
    <s v="Charles Bush"/>
    <x v="0"/>
    <n v="58"/>
    <x v="3"/>
    <x v="0"/>
    <x v="0"/>
    <x v="3"/>
    <s v="Brian Fox"/>
    <d v="2021-06-22T00:00:00"/>
    <x v="1"/>
    <x v="2"/>
    <n v="34406"/>
    <s v="D"/>
    <n v="9701"/>
    <s v="None"/>
    <n v="15"/>
    <n v="1"/>
    <s v="None"/>
    <x v="0"/>
    <s v="Certified Professional"/>
  </r>
  <r>
    <n v="1203"/>
    <s v="Jacqueline Mcmahon"/>
    <x v="0"/>
    <n v="27"/>
    <x v="1"/>
    <x v="2"/>
    <x v="3"/>
    <x v="2"/>
    <s v="Brian Turner"/>
    <d v="2017-08-02T00:00:00"/>
    <x v="2"/>
    <x v="0"/>
    <n v="114887"/>
    <s v="A"/>
    <n v="1260"/>
    <s v="None"/>
    <n v="21"/>
    <n v="3"/>
    <s v="Excel Workshop"/>
    <x v="0"/>
    <s v="None"/>
  </r>
  <r>
    <n v="1399"/>
    <s v="Morgan Kim"/>
    <x v="0"/>
    <n v="59"/>
    <x v="3"/>
    <x v="3"/>
    <x v="3"/>
    <x v="5"/>
    <s v="Katelyn Stewart"/>
    <d v="2024-10-29T00:00:00"/>
    <x v="2"/>
    <x v="0"/>
    <n v="78551"/>
    <s v="D"/>
    <n v="1022"/>
    <s v="Health"/>
    <n v="12"/>
    <n v="3"/>
    <s v="Leadership Training"/>
    <x v="1"/>
    <s v="Advanced Training"/>
  </r>
  <r>
    <n v="9887"/>
    <s v="Tanya Buchanan"/>
    <x v="1"/>
    <n v="39"/>
    <x v="2"/>
    <x v="0"/>
    <x v="5"/>
    <x v="2"/>
    <s v="Kevin Thompson"/>
    <d v="2020-06-26T00:00:00"/>
    <x v="1"/>
    <x v="0"/>
    <n v="97467"/>
    <s v="C"/>
    <n v="1844"/>
    <s v="Health"/>
    <n v="12"/>
    <n v="3"/>
    <s v="None"/>
    <x v="5"/>
    <s v="Certified Professional"/>
  </r>
  <r>
    <n v="7003"/>
    <s v="Elizabeth Thompson"/>
    <x v="1"/>
    <n v="45"/>
    <x v="2"/>
    <x v="1"/>
    <x v="4"/>
    <x v="0"/>
    <s v="Michael Berry"/>
    <d v="2024-12-02T00:00:00"/>
    <x v="1"/>
    <x v="2"/>
    <n v="56832"/>
    <s v="B"/>
    <n v="6487"/>
    <s v="Dental"/>
    <n v="17"/>
    <n v="1"/>
    <s v="None"/>
    <x v="5"/>
    <s v="None"/>
  </r>
  <r>
    <n v="4693"/>
    <s v="Lance Mccall"/>
    <x v="0"/>
    <n v="35"/>
    <x v="1"/>
    <x v="4"/>
    <x v="1"/>
    <x v="4"/>
    <s v="Connie Cunningham"/>
    <d v="2023-09-16T00:00:00"/>
    <x v="1"/>
    <x v="1"/>
    <n v="66325"/>
    <s v="A"/>
    <n v="2038"/>
    <s v="Health + Dental"/>
    <n v="11"/>
    <n v="4"/>
    <s v="None"/>
    <x v="5"/>
    <s v="None"/>
  </r>
  <r>
    <n v="8703"/>
    <s v="Patrick Young"/>
    <x v="0"/>
    <n v="29"/>
    <x v="1"/>
    <x v="3"/>
    <x v="5"/>
    <x v="2"/>
    <s v="Mrs. Stacey Davis"/>
    <d v="2020-12-23T00:00:00"/>
    <x v="1"/>
    <x v="2"/>
    <n v="38601"/>
    <s v="B"/>
    <n v="8501"/>
    <s v="Health"/>
    <n v="2"/>
    <n v="4"/>
    <s v="Excel Workshop"/>
    <x v="1"/>
    <s v="Certified Professional"/>
  </r>
  <r>
    <n v="3699"/>
    <s v="Derek Wright"/>
    <x v="0"/>
    <n v="28"/>
    <x v="1"/>
    <x v="0"/>
    <x v="4"/>
    <x v="1"/>
    <s v="David Rodriguez"/>
    <d v="2015-04-15T00:00:00"/>
    <x v="2"/>
    <x v="0"/>
    <n v="56772"/>
    <s v="A"/>
    <n v="5803"/>
    <s v="None"/>
    <n v="21"/>
    <n v="5"/>
    <s v="Excel Workshop"/>
    <x v="0"/>
    <s v="Advanced Training"/>
  </r>
  <r>
    <n v="8272"/>
    <s v="Jeffrey Barnes"/>
    <x v="1"/>
    <n v="48"/>
    <x v="4"/>
    <x v="4"/>
    <x v="3"/>
    <x v="0"/>
    <s v="Jason Macias"/>
    <d v="2021-03-29T00:00:00"/>
    <x v="0"/>
    <x v="0"/>
    <n v="98107"/>
    <s v="C"/>
    <n v="7745"/>
    <s v="Health + Dental"/>
    <n v="20"/>
    <n v="3"/>
    <s v="None"/>
    <x v="5"/>
    <s v="None"/>
  </r>
  <r>
    <n v="9986"/>
    <s v="Ashley Mendoza"/>
    <x v="0"/>
    <n v="55"/>
    <x v="4"/>
    <x v="3"/>
    <x v="1"/>
    <x v="4"/>
    <s v="Marilyn Mcdaniel"/>
    <d v="2018-01-12T00:00:00"/>
    <x v="0"/>
    <x v="1"/>
    <n v="52509"/>
    <s v="C"/>
    <n v="4715"/>
    <s v="None"/>
    <n v="11"/>
    <n v="3"/>
    <s v="Leadership Training"/>
    <x v="4"/>
    <s v="Advanced Training"/>
  </r>
  <r>
    <n v="8469"/>
    <s v="Robert Johnson"/>
    <x v="1"/>
    <n v="40"/>
    <x v="2"/>
    <x v="1"/>
    <x v="3"/>
    <x v="5"/>
    <s v="Dean Garcia"/>
    <d v="2021-01-29T00:00:00"/>
    <x v="1"/>
    <x v="1"/>
    <n v="53891"/>
    <s v="B"/>
    <n v="3514"/>
    <s v="Dental"/>
    <n v="7"/>
    <n v="1"/>
    <s v="Leadership Training"/>
    <x v="1"/>
    <s v="None"/>
  </r>
  <r>
    <n v="8223"/>
    <s v="James Dennis"/>
    <x v="0"/>
    <n v="30"/>
    <x v="1"/>
    <x v="4"/>
    <x v="3"/>
    <x v="1"/>
    <s v="Stephanie Davis"/>
    <d v="2023-06-24T00:00:00"/>
    <x v="1"/>
    <x v="2"/>
    <n v="34546"/>
    <s v="C"/>
    <n v="6633"/>
    <s v="Dental"/>
    <n v="11"/>
    <n v="4"/>
    <s v="Excel Workshop"/>
    <x v="5"/>
    <s v="Advanced Training"/>
  </r>
  <r>
    <n v="1408"/>
    <s v="Jessica Valdez"/>
    <x v="0"/>
    <n v="29"/>
    <x v="1"/>
    <x v="3"/>
    <x v="3"/>
    <x v="3"/>
    <s v="Jessica Brown"/>
    <d v="2020-11-24T00:00:00"/>
    <x v="2"/>
    <x v="0"/>
    <n v="30562"/>
    <s v="C"/>
    <n v="5842"/>
    <s v="None"/>
    <n v="9"/>
    <n v="5"/>
    <s v="Excel Workshop"/>
    <x v="5"/>
    <s v="None"/>
  </r>
  <r>
    <n v="6549"/>
    <s v="Colton Terry"/>
    <x v="1"/>
    <n v="50"/>
    <x v="4"/>
    <x v="3"/>
    <x v="0"/>
    <x v="1"/>
    <s v="Monica Baker"/>
    <d v="2020-01-21T00:00:00"/>
    <x v="1"/>
    <x v="2"/>
    <n v="45319"/>
    <s v="C"/>
    <n v="1406"/>
    <s v="None"/>
    <n v="19"/>
    <n v="2"/>
    <s v="None"/>
    <x v="1"/>
    <s v="Certified Professional"/>
  </r>
  <r>
    <n v="1901"/>
    <s v="Brendan Long"/>
    <x v="1"/>
    <n v="42"/>
    <x v="2"/>
    <x v="1"/>
    <x v="5"/>
    <x v="1"/>
    <s v="Katherine Brown"/>
    <d v="2015-05-01T00:00:00"/>
    <x v="2"/>
    <x v="0"/>
    <n v="32955"/>
    <s v="A"/>
    <n v="9821"/>
    <s v="None"/>
    <n v="21"/>
    <n v="1"/>
    <s v="None"/>
    <x v="4"/>
    <s v="Advanced Training"/>
  </r>
  <r>
    <n v="9381"/>
    <s v="Edward Stanley"/>
    <x v="1"/>
    <n v="42"/>
    <x v="2"/>
    <x v="4"/>
    <x v="2"/>
    <x v="1"/>
    <s v="Christina Johnson"/>
    <d v="2018-03-04T00:00:00"/>
    <x v="1"/>
    <x v="1"/>
    <n v="78448"/>
    <s v="D"/>
    <n v="7108"/>
    <s v="Health"/>
    <n v="9"/>
    <n v="3"/>
    <s v="Agile Methods"/>
    <x v="1"/>
    <s v="Advanced Training"/>
  </r>
  <r>
    <n v="2435"/>
    <s v="Vanessa Wells"/>
    <x v="1"/>
    <n v="57"/>
    <x v="3"/>
    <x v="3"/>
    <x v="4"/>
    <x v="3"/>
    <s v="Richard Ruiz"/>
    <d v="2019-10-10T00:00:00"/>
    <x v="2"/>
    <x v="1"/>
    <n v="51468"/>
    <s v="D"/>
    <n v="7786"/>
    <s v="Dental"/>
    <n v="18"/>
    <n v="5"/>
    <s v="Leadership Training"/>
    <x v="4"/>
    <s v="Certified Professional"/>
  </r>
  <r>
    <n v="8776"/>
    <s v="Joshua Lopez"/>
    <x v="0"/>
    <n v="41"/>
    <x v="2"/>
    <x v="0"/>
    <x v="5"/>
    <x v="3"/>
    <s v="Jaclyn Griffin"/>
    <d v="2019-09-30T00:00:00"/>
    <x v="0"/>
    <x v="0"/>
    <n v="83668"/>
    <s v="C"/>
    <n v="7791"/>
    <s v="Dental"/>
    <n v="17"/>
    <n v="4"/>
    <s v="Excel Workshop"/>
    <x v="4"/>
    <s v="Certified Professional"/>
  </r>
  <r>
    <n v="5742"/>
    <s v="Dennis Hood"/>
    <x v="0"/>
    <n v="46"/>
    <x v="4"/>
    <x v="0"/>
    <x v="1"/>
    <x v="4"/>
    <s v="Brittany Horton"/>
    <d v="2016-11-28T00:00:00"/>
    <x v="2"/>
    <x v="1"/>
    <n v="103306"/>
    <s v="D"/>
    <n v="4678"/>
    <s v="Health"/>
    <n v="25"/>
    <n v="1"/>
    <s v="Excel Workshop"/>
    <x v="1"/>
    <s v="Advanced Training"/>
  </r>
  <r>
    <n v="8742"/>
    <s v="Gregg Weaver"/>
    <x v="1"/>
    <n v="62"/>
    <x v="3"/>
    <x v="4"/>
    <x v="2"/>
    <x v="1"/>
    <s v="Leah Spencer"/>
    <d v="2021-11-07T00:00:00"/>
    <x v="2"/>
    <x v="2"/>
    <n v="114513"/>
    <s v="B"/>
    <n v="1466"/>
    <s v="Health"/>
    <n v="24"/>
    <n v="3"/>
    <s v="None"/>
    <x v="2"/>
    <s v="None"/>
  </r>
  <r>
    <n v="8872"/>
    <s v="Jennifer Nichols"/>
    <x v="0"/>
    <n v="45"/>
    <x v="2"/>
    <x v="4"/>
    <x v="4"/>
    <x v="5"/>
    <s v="Karen Keith"/>
    <d v="2023-05-15T00:00:00"/>
    <x v="2"/>
    <x v="2"/>
    <n v="45674"/>
    <s v="C"/>
    <n v="9397"/>
    <s v="Health"/>
    <n v="8"/>
    <n v="2"/>
    <s v="Leadership Training"/>
    <x v="4"/>
    <s v="Advanced Training"/>
  </r>
  <r>
    <n v="3219"/>
    <s v="James Nash"/>
    <x v="0"/>
    <n v="51"/>
    <x v="4"/>
    <x v="2"/>
    <x v="0"/>
    <x v="2"/>
    <s v="Kenneth Black"/>
    <d v="2024-12-27T00:00:00"/>
    <x v="2"/>
    <x v="1"/>
    <n v="113394"/>
    <s v="C"/>
    <n v="1798"/>
    <s v="Health + Dental"/>
    <n v="9"/>
    <n v="5"/>
    <s v="Leadership Training"/>
    <x v="5"/>
    <s v="Certified Professional"/>
  </r>
  <r>
    <n v="4002"/>
    <s v="Lisa Martinez"/>
    <x v="1"/>
    <n v="62"/>
    <x v="3"/>
    <x v="1"/>
    <x v="3"/>
    <x v="4"/>
    <s v="Carrie Joyce"/>
    <d v="2018-11-14T00:00:00"/>
    <x v="2"/>
    <x v="1"/>
    <n v="119780"/>
    <s v="C"/>
    <n v="5447"/>
    <s v="Health + Dental"/>
    <n v="3"/>
    <n v="5"/>
    <s v="Agile Methods"/>
    <x v="4"/>
    <s v="Certified Professional"/>
  </r>
  <r>
    <n v="9489"/>
    <s v="Beth Henderson"/>
    <x v="0"/>
    <n v="30"/>
    <x v="1"/>
    <x v="4"/>
    <x v="2"/>
    <x v="3"/>
    <s v="Jessica Osborn DDS"/>
    <d v="2019-08-27T00:00:00"/>
    <x v="2"/>
    <x v="0"/>
    <n v="43424"/>
    <s v="B"/>
    <n v="3532"/>
    <s v="Dental"/>
    <n v="6"/>
    <n v="5"/>
    <s v="Leadership Training"/>
    <x v="0"/>
    <s v="Advanced Training"/>
  </r>
  <r>
    <n v="2909"/>
    <s v="Nicholas Aguirre"/>
    <x v="1"/>
    <n v="26"/>
    <x v="1"/>
    <x v="0"/>
    <x v="2"/>
    <x v="2"/>
    <s v="Justin Arnold"/>
    <d v="2019-12-19T00:00:00"/>
    <x v="2"/>
    <x v="2"/>
    <n v="77522"/>
    <s v="B"/>
    <n v="8240"/>
    <s v="Health + Dental"/>
    <n v="5"/>
    <n v="3"/>
    <s v="Leadership Training"/>
    <x v="2"/>
    <s v="Certified Professional"/>
  </r>
  <r>
    <n v="3332"/>
    <s v="Sylvia Smith"/>
    <x v="1"/>
    <n v="30"/>
    <x v="1"/>
    <x v="4"/>
    <x v="3"/>
    <x v="1"/>
    <s v="Laurie Harrington"/>
    <d v="2017-03-07T00:00:00"/>
    <x v="0"/>
    <x v="0"/>
    <n v="85680"/>
    <s v="A"/>
    <n v="2273"/>
    <s v="Health"/>
    <n v="24"/>
    <n v="4"/>
    <s v="None"/>
    <x v="2"/>
    <s v="Certified Professional"/>
  </r>
  <r>
    <n v="1537"/>
    <s v="Charles Matthews"/>
    <x v="1"/>
    <n v="28"/>
    <x v="1"/>
    <x v="3"/>
    <x v="0"/>
    <x v="2"/>
    <s v="Teresa Buckley"/>
    <d v="2024-11-02T00:00:00"/>
    <x v="0"/>
    <x v="0"/>
    <n v="69537"/>
    <s v="A"/>
    <n v="2581"/>
    <s v="Health"/>
    <n v="19"/>
    <n v="2"/>
    <s v="Excel Workshop"/>
    <x v="4"/>
    <s v="None"/>
  </r>
  <r>
    <n v="1479"/>
    <s v="Rachel Dillon"/>
    <x v="1"/>
    <n v="44"/>
    <x v="2"/>
    <x v="2"/>
    <x v="4"/>
    <x v="2"/>
    <s v="Sherry Baker"/>
    <d v="2023-07-12T00:00:00"/>
    <x v="1"/>
    <x v="1"/>
    <n v="76163"/>
    <s v="B"/>
    <n v="9202"/>
    <s v="Dental"/>
    <n v="16"/>
    <n v="5"/>
    <s v="Leadership Training"/>
    <x v="2"/>
    <s v="None"/>
  </r>
  <r>
    <n v="9664"/>
    <s v="Kara Jackson"/>
    <x v="1"/>
    <n v="22"/>
    <x v="0"/>
    <x v="2"/>
    <x v="1"/>
    <x v="1"/>
    <s v="Luke Becker"/>
    <d v="2022-02-06T00:00:00"/>
    <x v="1"/>
    <x v="0"/>
    <n v="42934"/>
    <s v="B"/>
    <n v="9260"/>
    <s v="None"/>
    <n v="11"/>
    <n v="5"/>
    <s v="Excel Workshop"/>
    <x v="0"/>
    <s v="None"/>
  </r>
  <r>
    <n v="3963"/>
    <s v="Steve Rivera"/>
    <x v="0"/>
    <n v="28"/>
    <x v="1"/>
    <x v="3"/>
    <x v="2"/>
    <x v="1"/>
    <s v="Patrick Mccall"/>
    <d v="2021-08-08T00:00:00"/>
    <x v="1"/>
    <x v="0"/>
    <n v="83422"/>
    <s v="A"/>
    <n v="6149"/>
    <s v="Health"/>
    <n v="14"/>
    <n v="1"/>
    <s v="Excel Workshop"/>
    <x v="0"/>
    <s v="Advanced Train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B155F-4FA0-4796-9CDF-74EA1E56ECF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10"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7">
        <item x="0"/>
        <item x="1"/>
        <item x="4"/>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0"/>
        <item x="4"/>
        <item x="1"/>
        <item x="2"/>
        <item x="5"/>
        <item t="default"/>
      </items>
    </pivotField>
    <pivotField showAll="0"/>
  </pivotFields>
  <rowFields count="1">
    <field x="19"/>
  </rowFields>
  <rowItems count="7">
    <i>
      <x/>
    </i>
    <i>
      <x v="1"/>
    </i>
    <i>
      <x v="2"/>
    </i>
    <i>
      <x v="3"/>
    </i>
    <i>
      <x v="4"/>
    </i>
    <i>
      <x v="5"/>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13CBA-4C8E-4EA2-B1FE-F42ED2E330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3:L10"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7">
        <item x="0"/>
        <item x="1"/>
        <item x="4"/>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BBEF5-D350-4585-9087-442DF4E627A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X9"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7">
        <item x="0"/>
        <item x="1"/>
        <item x="4"/>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2F19C-2017-4E48-96ED-BFBEF687B3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10"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7">
        <item x="4"/>
        <item x="1"/>
        <item x="3"/>
        <item x="2"/>
        <item x="0"/>
        <item x="5"/>
        <item t="default"/>
      </items>
    </pivotField>
    <pivotField showAll="0">
      <items count="7">
        <item x="0"/>
        <item x="1"/>
        <item x="4"/>
        <item x="2"/>
        <item x="3"/>
        <item x="5"/>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7">
    <i>
      <x/>
    </i>
    <i>
      <x v="1"/>
    </i>
    <i>
      <x v="2"/>
    </i>
    <i>
      <x v="3"/>
    </i>
    <i>
      <x v="4"/>
    </i>
    <i>
      <x v="5"/>
    </i>
    <i t="grand">
      <x/>
    </i>
  </rowItems>
  <colFields count="1">
    <field x="-2"/>
  </colFields>
  <colItems count="2">
    <i>
      <x/>
    </i>
    <i i="1">
      <x v="1"/>
    </i>
  </colItems>
  <dataFields count="2">
    <dataField name="Sum of Salary" fld="12" baseField="0" baseItem="0" numFmtId="164"/>
    <dataField name="Sum of Leave Taken" fld="16" baseField="0" baseItem="0"/>
  </dataFields>
  <formats count="2">
    <format dxfId="1">
      <pivotArea collapsedLevelsAreSubtotals="1" fieldPosition="0">
        <references count="1">
          <reference field="6"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429DAB-B5CD-4F67-80F2-F98A8203439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AB10"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7">
        <item x="0"/>
        <item x="1"/>
        <item x="4"/>
        <item x="2"/>
        <item x="3"/>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7">
    <i>
      <x/>
    </i>
    <i>
      <x v="1"/>
    </i>
    <i>
      <x v="2"/>
    </i>
    <i>
      <x v="3"/>
    </i>
    <i>
      <x v="4"/>
    </i>
    <i>
      <x v="5"/>
    </i>
    <i t="grand">
      <x/>
    </i>
  </rowItems>
  <colItems count="1">
    <i/>
  </colItems>
  <dataFields count="1">
    <dataField name="Average of Performance Rating" fld="17" subtotal="average" baseField="7" baseItem="0"/>
  </dataFields>
  <formats count="1">
    <format dxfId="2">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CA4081-6F31-4D5F-8323-11EBAB3C91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7"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7">
        <item x="0"/>
        <item x="1"/>
        <item x="4"/>
        <item x="2"/>
        <item x="3"/>
        <item x="5"/>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6A9CE0-34A6-45E1-BE45-C8782BE14E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8"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7">
        <item x="0"/>
        <item x="1"/>
        <item x="4"/>
        <item x="2"/>
        <item x="3"/>
        <item x="5"/>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E85DCA-3463-431F-B4B1-7B602F022F92}" sourceName="Gender">
  <pivotTables>
    <pivotTable tabId="3" name="PivotTable2"/>
    <pivotTable tabId="3" name="PivotTable1"/>
    <pivotTable tabId="3" name="PivotTable10"/>
    <pivotTable tabId="3" name="PivotTable3"/>
    <pivotTable tabId="3" name="PivotTable4"/>
    <pivotTable tabId="3" name="PivotTable6"/>
    <pivotTable tabId="3" name="PivotTable9"/>
  </pivotTables>
  <data>
    <tabular pivotCacheId="6340317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C0605D-7ADA-4FC7-91BF-4227F6A9A7E5}" sourceName="Department">
  <pivotTables>
    <pivotTable tabId="3" name="PivotTable2"/>
    <pivotTable tabId="3" name="PivotTable1"/>
    <pivotTable tabId="3" name="PivotTable10"/>
    <pivotTable tabId="3" name="PivotTable3"/>
    <pivotTable tabId="3" name="PivotTable4"/>
    <pivotTable tabId="3" name="PivotTable6"/>
    <pivotTable tabId="3" name="PivotTable9"/>
  </pivotTables>
  <data>
    <tabular pivotCacheId="634031745">
      <items count="6">
        <i x="0" s="1"/>
        <i x="1" s="1"/>
        <i x="4"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4865E46-CEE3-40D5-978C-5582B631725F}" cache="Slicer_Gender" caption="Gender" rowHeight="251883"/>
  <slicer name="Department" xr10:uid="{DF1EFA78-E418-49D0-BCBF-E6F26A743695}" cache="Slicer_Department" caption="Departm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8492811-7919-47D3-BF98-F1AC70D3352C}" cache="Slicer_Gender" caption="Filter by Gender" columnCount="2" style="Slicer Style 2" rowHeight="251883"/>
  <slicer name="Department 1" xr10:uid="{7FCD3883-EB52-4B77-A1C8-844141C21C2E}" cache="Slicer_Department" caption="Filter by Department" columnCount="5" style="Slicer Style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B98DC7-B202-4E42-91F1-C4B4141C86F1}" name="Table1" displayName="Table1" ref="A1:U502" totalsRowShown="0" headerRowDxfId="25" dataDxfId="24">
  <autoFilter ref="A1:U502" xr:uid="{7CB98DC7-B202-4E42-91F1-C4B4141C86F1}"/>
  <tableColumns count="21">
    <tableColumn id="1" xr3:uid="{B7D23B22-4327-4A40-9B3C-83A2EB73379C}" name="Employee ID" dataDxfId="23"/>
    <tableColumn id="2" xr3:uid="{2F003D32-2DD9-4EC4-96B9-8C78E4478E91}" name="Full Name" dataDxfId="22"/>
    <tableColumn id="3" xr3:uid="{8CDBC2B1-5BDE-4659-BD47-F99E6CE15FE1}" name="Gender" dataDxfId="21"/>
    <tableColumn id="4" xr3:uid="{FE9C45AF-1D7D-4AA4-BF25-E78249B14ABB}" name="Age" dataDxfId="20"/>
    <tableColumn id="5" xr3:uid="{33439492-24D7-4888-ADF4-477C072EFABD}" name="Age range" dataDxfId="19"/>
    <tableColumn id="6" xr3:uid="{F96E856C-0244-441A-BE97-61607798E963}" name="Region" dataDxfId="18"/>
    <tableColumn id="7" xr3:uid="{B8D534D6-2D01-49C5-9A4C-CF02BCFABE26}" name="Job Title" dataDxfId="17"/>
    <tableColumn id="8" xr3:uid="{39FF0200-48EE-4A11-A96E-EDDFD03F924E}" name="Department" dataDxfId="16"/>
    <tableColumn id="9" xr3:uid="{5EA9F14E-A8B4-45FB-8649-6EE3F835B13C}" name="Manager/Supervisor" dataDxfId="15"/>
    <tableColumn id="10" xr3:uid="{9151D73B-6983-4BA9-BCC2-4042D2FC4C48}" name="Date of Hire" dataDxfId="14"/>
    <tableColumn id="11" xr3:uid="{BA5399A5-4804-4282-A99C-FA062F68DD60}" name="Employment Status" dataDxfId="13"/>
    <tableColumn id="12" xr3:uid="{B7C60FCA-FC69-496E-95AD-1C5E5AF7E211}" name="Work Location" dataDxfId="12"/>
    <tableColumn id="13" xr3:uid="{393A2D8F-52B8-4989-BA99-6A6793090F9F}" name="Salary" dataDxfId="11"/>
    <tableColumn id="14" xr3:uid="{91B33A1F-BEB3-4A7A-9A8C-542288DC3A0E}" name="Pay Grade" dataDxfId="10"/>
    <tableColumn id="15" xr3:uid="{35FD11CD-A8BB-4AEA-B090-2D9BD45FF1F3}" name="Bonus/Allowances" dataDxfId="9"/>
    <tableColumn id="16" xr3:uid="{DCCA00CF-95F2-4AFB-B5DA-D3413D154446}" name="Insurance Details" dataDxfId="8"/>
    <tableColumn id="17" xr3:uid="{42975F57-72C6-4354-B190-32E1F761E42B}" name="Leave Taken" dataDxfId="7"/>
    <tableColumn id="18" xr3:uid="{5FD7A021-AC74-4523-9CDD-F67A9C9E14DA}" name="Performance Rating" dataDxfId="6"/>
    <tableColumn id="19" xr3:uid="{E79BDEC7-1ADB-43D5-85E9-0070835FE918}" name="Training Programs Attended" dataDxfId="5"/>
    <tableColumn id="20" xr3:uid="{55ABB01E-5AFF-4998-BD74-AD82777195BD}" name="Skills" dataDxfId="4"/>
    <tableColumn id="21" xr3:uid="{380D8AB5-3780-4D31-A527-45B01BD87BB1}" name="Certifications" dataDxfId="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22C7-D2B6-445C-B727-E38F184E5124}">
  <dimension ref="A1:U502"/>
  <sheetViews>
    <sheetView topLeftCell="E1" workbookViewId="0">
      <selection activeCell="M1" sqref="M1:M1048576"/>
    </sheetView>
  </sheetViews>
  <sheetFormatPr defaultRowHeight="14.4"/>
  <cols>
    <col min="1" max="1" width="23.77734375" customWidth="1"/>
    <col min="2" max="2" width="20.5546875" customWidth="1"/>
    <col min="3" max="3" width="18.44140625" customWidth="1"/>
    <col min="5" max="5" width="16.88671875" customWidth="1"/>
    <col min="6" max="6" width="15.88671875" customWidth="1"/>
    <col min="7" max="7" width="15.44140625" customWidth="1"/>
    <col min="8" max="8" width="16.6640625" customWidth="1"/>
    <col min="9" max="9" width="19.77734375" customWidth="1"/>
    <col min="10" max="10" width="24.44140625" customWidth="1"/>
    <col min="11" max="11" width="26.33203125" customWidth="1"/>
    <col min="12" max="12" width="17.109375" customWidth="1"/>
    <col min="13" max="13" width="12.6640625" style="21" customWidth="1"/>
    <col min="14" max="14" width="15.21875" customWidth="1"/>
    <col min="15" max="15" width="16" customWidth="1"/>
    <col min="16" max="16" width="22.88671875" customWidth="1"/>
    <col min="18" max="18" width="19.88671875" customWidth="1"/>
    <col min="19" max="19" width="25.33203125" customWidth="1"/>
    <col min="20" max="20" width="13.77734375" customWidth="1"/>
    <col min="21" max="21" width="28.44140625" customWidth="1"/>
  </cols>
  <sheetData>
    <row r="1" spans="1:21">
      <c r="A1" s="17" t="s">
        <v>193</v>
      </c>
      <c r="B1" s="17" t="s">
        <v>194</v>
      </c>
      <c r="C1" s="17" t="s">
        <v>195</v>
      </c>
      <c r="D1" s="17" t="s">
        <v>196</v>
      </c>
      <c r="E1" s="22" t="s">
        <v>197</v>
      </c>
      <c r="F1" s="17" t="s">
        <v>198</v>
      </c>
      <c r="G1" s="17" t="s">
        <v>199</v>
      </c>
      <c r="H1" s="17" t="s">
        <v>200</v>
      </c>
      <c r="I1" s="17" t="s">
        <v>201</v>
      </c>
      <c r="J1" s="17" t="s">
        <v>202</v>
      </c>
      <c r="K1" s="17" t="s">
        <v>203</v>
      </c>
      <c r="L1" s="17" t="s">
        <v>204</v>
      </c>
      <c r="M1" s="18" t="s">
        <v>205</v>
      </c>
      <c r="N1" s="17" t="s">
        <v>206</v>
      </c>
      <c r="O1" s="17" t="s">
        <v>207</v>
      </c>
      <c r="P1" s="17" t="s">
        <v>208</v>
      </c>
      <c r="Q1" s="17" t="s">
        <v>209</v>
      </c>
      <c r="R1" s="17" t="s">
        <v>210</v>
      </c>
      <c r="S1" s="17" t="s">
        <v>211</v>
      </c>
      <c r="T1" s="17" t="s">
        <v>212</v>
      </c>
      <c r="U1" s="17" t="s">
        <v>213</v>
      </c>
    </row>
    <row r="2" spans="1:21">
      <c r="A2" s="13">
        <v>4294</v>
      </c>
      <c r="B2" s="13" t="s">
        <v>0</v>
      </c>
      <c r="C2" s="13" t="s">
        <v>1</v>
      </c>
      <c r="D2" s="13">
        <v>25</v>
      </c>
      <c r="E2" s="13" t="s">
        <v>2</v>
      </c>
      <c r="F2" s="13" t="s">
        <v>3</v>
      </c>
      <c r="G2" s="13" t="s">
        <v>4</v>
      </c>
      <c r="H2" s="13" t="s">
        <v>5</v>
      </c>
      <c r="I2" s="13" t="s">
        <v>6</v>
      </c>
      <c r="J2" s="13" t="s">
        <v>7</v>
      </c>
      <c r="K2" s="13" t="s">
        <v>8</v>
      </c>
      <c r="L2" s="13" t="s">
        <v>9</v>
      </c>
      <c r="M2" s="19">
        <v>53700</v>
      </c>
      <c r="N2" s="13" t="s">
        <v>10</v>
      </c>
      <c r="O2" s="13">
        <v>1463</v>
      </c>
      <c r="P2" s="13" t="s">
        <v>11</v>
      </c>
      <c r="Q2" s="13">
        <v>1</v>
      </c>
      <c r="R2" s="13">
        <v>1</v>
      </c>
      <c r="S2" s="13" t="s">
        <v>12</v>
      </c>
      <c r="T2" s="13" t="s">
        <v>13</v>
      </c>
      <c r="U2" s="13" t="s">
        <v>14</v>
      </c>
    </row>
    <row r="3" spans="1:21">
      <c r="A3" s="13">
        <v>9116</v>
      </c>
      <c r="B3" s="13" t="s">
        <v>15</v>
      </c>
      <c r="C3" s="13" t="s">
        <v>16</v>
      </c>
      <c r="D3" s="13">
        <v>27</v>
      </c>
      <c r="E3" s="13" t="s">
        <v>17</v>
      </c>
      <c r="F3" s="13" t="s">
        <v>18</v>
      </c>
      <c r="G3" s="13" t="s">
        <v>19</v>
      </c>
      <c r="H3" s="13" t="s">
        <v>20</v>
      </c>
      <c r="I3" s="13" t="s">
        <v>21</v>
      </c>
      <c r="J3" s="13" t="s">
        <v>22</v>
      </c>
      <c r="K3" s="13" t="s">
        <v>8</v>
      </c>
      <c r="L3" s="13" t="s">
        <v>23</v>
      </c>
      <c r="M3" s="19">
        <v>91091</v>
      </c>
      <c r="N3" s="13" t="s">
        <v>24</v>
      </c>
      <c r="O3" s="13">
        <v>1024</v>
      </c>
      <c r="P3" s="13" t="s">
        <v>25</v>
      </c>
      <c r="Q3" s="13">
        <v>19</v>
      </c>
      <c r="R3" s="13">
        <v>4</v>
      </c>
      <c r="S3" s="13" t="s">
        <v>26</v>
      </c>
      <c r="T3" s="13" t="s">
        <v>13</v>
      </c>
      <c r="U3" s="13" t="s">
        <v>14</v>
      </c>
    </row>
    <row r="4" spans="1:21">
      <c r="A4" s="13">
        <v>5120</v>
      </c>
      <c r="B4" s="13" t="s">
        <v>27</v>
      </c>
      <c r="C4" s="13" t="s">
        <v>16</v>
      </c>
      <c r="D4" s="13">
        <v>34</v>
      </c>
      <c r="E4" s="13" t="s">
        <v>17</v>
      </c>
      <c r="F4" s="13" t="s">
        <v>28</v>
      </c>
      <c r="G4" s="13" t="s">
        <v>29</v>
      </c>
      <c r="H4" s="13" t="s">
        <v>30</v>
      </c>
      <c r="I4" s="13" t="s">
        <v>31</v>
      </c>
      <c r="J4" s="13" t="s">
        <v>32</v>
      </c>
      <c r="K4" s="13" t="s">
        <v>8</v>
      </c>
      <c r="L4" s="13" t="s">
        <v>33</v>
      </c>
      <c r="M4" s="19">
        <v>57538</v>
      </c>
      <c r="N4" s="13" t="s">
        <v>34</v>
      </c>
      <c r="O4" s="13">
        <v>1674</v>
      </c>
      <c r="P4" s="13" t="s">
        <v>25</v>
      </c>
      <c r="Q4" s="13">
        <v>8</v>
      </c>
      <c r="R4" s="13">
        <v>1</v>
      </c>
      <c r="S4" s="13" t="s">
        <v>25</v>
      </c>
      <c r="T4" s="13" t="s">
        <v>35</v>
      </c>
      <c r="U4" s="13" t="s">
        <v>36</v>
      </c>
    </row>
    <row r="5" spans="1:21">
      <c r="A5" s="13">
        <v>8071</v>
      </c>
      <c r="B5" s="13" t="s">
        <v>37</v>
      </c>
      <c r="C5" s="13" t="s">
        <v>1</v>
      </c>
      <c r="D5" s="13">
        <v>41</v>
      </c>
      <c r="E5" s="13" t="s">
        <v>38</v>
      </c>
      <c r="F5" s="13" t="s">
        <v>28</v>
      </c>
      <c r="G5" s="13" t="s">
        <v>4</v>
      </c>
      <c r="H5" s="13" t="s">
        <v>39</v>
      </c>
      <c r="I5" s="13" t="s">
        <v>40</v>
      </c>
      <c r="J5" s="13" t="s">
        <v>41</v>
      </c>
      <c r="K5" s="13" t="s">
        <v>42</v>
      </c>
      <c r="L5" s="13" t="s">
        <v>9</v>
      </c>
      <c r="M5" s="19">
        <v>62993</v>
      </c>
      <c r="N5" s="13" t="s">
        <v>43</v>
      </c>
      <c r="O5" s="13">
        <v>2695</v>
      </c>
      <c r="P5" s="13" t="s">
        <v>44</v>
      </c>
      <c r="Q5" s="13">
        <v>0</v>
      </c>
      <c r="R5" s="13">
        <v>2</v>
      </c>
      <c r="S5" s="13" t="s">
        <v>25</v>
      </c>
      <c r="T5" s="13" t="s">
        <v>45</v>
      </c>
      <c r="U5" s="13" t="s">
        <v>25</v>
      </c>
    </row>
    <row r="6" spans="1:21">
      <c r="A6" s="13">
        <v>9351</v>
      </c>
      <c r="B6" s="13" t="s">
        <v>46</v>
      </c>
      <c r="C6" s="13" t="s">
        <v>16</v>
      </c>
      <c r="D6" s="13">
        <v>56</v>
      </c>
      <c r="E6" s="13" t="s">
        <v>47</v>
      </c>
      <c r="F6" s="13" t="s">
        <v>3</v>
      </c>
      <c r="G6" s="13" t="s">
        <v>4</v>
      </c>
      <c r="H6" s="13" t="s">
        <v>30</v>
      </c>
      <c r="I6" s="13" t="s">
        <v>48</v>
      </c>
      <c r="J6" s="13" t="s">
        <v>49</v>
      </c>
      <c r="K6" s="13" t="s">
        <v>42</v>
      </c>
      <c r="L6" s="13" t="s">
        <v>23</v>
      </c>
      <c r="M6" s="19">
        <v>45773</v>
      </c>
      <c r="N6" s="13" t="s">
        <v>43</v>
      </c>
      <c r="O6" s="13">
        <v>8776</v>
      </c>
      <c r="P6" s="13" t="s">
        <v>11</v>
      </c>
      <c r="Q6" s="13">
        <v>16</v>
      </c>
      <c r="R6" s="13">
        <v>4</v>
      </c>
      <c r="S6" s="13" t="s">
        <v>12</v>
      </c>
      <c r="T6" s="13" t="s">
        <v>45</v>
      </c>
      <c r="U6" s="13" t="s">
        <v>25</v>
      </c>
    </row>
    <row r="7" spans="1:21">
      <c r="A7" s="13">
        <v>2873</v>
      </c>
      <c r="B7" s="13" t="s">
        <v>50</v>
      </c>
      <c r="C7" s="13" t="s">
        <v>1</v>
      </c>
      <c r="D7" s="13">
        <v>28</v>
      </c>
      <c r="E7" s="13" t="s">
        <v>17</v>
      </c>
      <c r="F7" s="13" t="s">
        <v>28</v>
      </c>
      <c r="G7" s="13" t="s">
        <v>51</v>
      </c>
      <c r="H7" s="13" t="s">
        <v>30</v>
      </c>
      <c r="I7" s="13" t="s">
        <v>52</v>
      </c>
      <c r="J7" s="13" t="s">
        <v>53</v>
      </c>
      <c r="K7" s="13" t="s">
        <v>8</v>
      </c>
      <c r="L7" s="13" t="s">
        <v>23</v>
      </c>
      <c r="M7" s="19">
        <v>96249</v>
      </c>
      <c r="N7" s="13" t="s">
        <v>10</v>
      </c>
      <c r="O7" s="13">
        <v>4826</v>
      </c>
      <c r="P7" s="13" t="s">
        <v>44</v>
      </c>
      <c r="Q7" s="13">
        <v>7</v>
      </c>
      <c r="R7" s="13">
        <v>3</v>
      </c>
      <c r="S7" s="13" t="s">
        <v>12</v>
      </c>
      <c r="T7" s="13" t="s">
        <v>54</v>
      </c>
      <c r="U7" s="13" t="s">
        <v>14</v>
      </c>
    </row>
    <row r="8" spans="1:21">
      <c r="A8" s="13">
        <v>3540</v>
      </c>
      <c r="B8" s="13" t="s">
        <v>55</v>
      </c>
      <c r="C8" s="13" t="s">
        <v>1</v>
      </c>
      <c r="D8" s="13">
        <v>20</v>
      </c>
      <c r="E8" s="13" t="s">
        <v>2</v>
      </c>
      <c r="F8" s="13" t="s">
        <v>18</v>
      </c>
      <c r="G8" s="13" t="s">
        <v>29</v>
      </c>
      <c r="H8" s="13" t="s">
        <v>30</v>
      </c>
      <c r="I8" s="13" t="s">
        <v>56</v>
      </c>
      <c r="J8" s="13" t="s">
        <v>57</v>
      </c>
      <c r="K8" s="13" t="s">
        <v>8</v>
      </c>
      <c r="L8" s="13" t="s">
        <v>33</v>
      </c>
      <c r="M8" s="19">
        <v>61596</v>
      </c>
      <c r="N8" s="13" t="s">
        <v>10</v>
      </c>
      <c r="O8" s="13">
        <v>8818</v>
      </c>
      <c r="P8" s="13" t="s">
        <v>44</v>
      </c>
      <c r="Q8" s="13">
        <v>4</v>
      </c>
      <c r="R8" s="13">
        <v>2</v>
      </c>
      <c r="S8" s="13" t="s">
        <v>12</v>
      </c>
      <c r="T8" s="13" t="s">
        <v>35</v>
      </c>
      <c r="U8" s="13" t="s">
        <v>25</v>
      </c>
    </row>
    <row r="9" spans="1:21">
      <c r="A9" s="13">
        <v>3653</v>
      </c>
      <c r="B9" s="13" t="s">
        <v>58</v>
      </c>
      <c r="C9" s="13" t="s">
        <v>1</v>
      </c>
      <c r="D9" s="13">
        <v>58</v>
      </c>
      <c r="E9" s="13" t="s">
        <v>47</v>
      </c>
      <c r="F9" s="13" t="s">
        <v>59</v>
      </c>
      <c r="G9" s="13" t="s">
        <v>19</v>
      </c>
      <c r="H9" s="13" t="s">
        <v>60</v>
      </c>
      <c r="I9" s="13" t="s">
        <v>61</v>
      </c>
      <c r="J9" s="13" t="s">
        <v>62</v>
      </c>
      <c r="K9" s="13" t="s">
        <v>8</v>
      </c>
      <c r="L9" s="13" t="s">
        <v>33</v>
      </c>
      <c r="M9" s="19">
        <v>97869</v>
      </c>
      <c r="N9" s="13" t="s">
        <v>43</v>
      </c>
      <c r="O9" s="13">
        <v>1966</v>
      </c>
      <c r="P9" s="13" t="s">
        <v>11</v>
      </c>
      <c r="Q9" s="13">
        <v>10</v>
      </c>
      <c r="R9" s="13">
        <v>1</v>
      </c>
      <c r="S9" s="13" t="s">
        <v>12</v>
      </c>
      <c r="T9" s="13" t="s">
        <v>13</v>
      </c>
      <c r="U9" s="13" t="s">
        <v>14</v>
      </c>
    </row>
    <row r="10" spans="1:21">
      <c r="A10" s="13">
        <v>5587</v>
      </c>
      <c r="B10" s="13" t="s">
        <v>63</v>
      </c>
      <c r="C10" s="13" t="s">
        <v>1</v>
      </c>
      <c r="D10" s="13">
        <v>44</v>
      </c>
      <c r="E10" s="13" t="s">
        <v>38</v>
      </c>
      <c r="F10" s="13" t="s">
        <v>59</v>
      </c>
      <c r="G10" s="13" t="s">
        <v>29</v>
      </c>
      <c r="H10" s="13" t="s">
        <v>30</v>
      </c>
      <c r="I10" s="13" t="s">
        <v>64</v>
      </c>
      <c r="J10" s="13" t="s">
        <v>65</v>
      </c>
      <c r="K10" s="13" t="s">
        <v>8</v>
      </c>
      <c r="L10" s="13" t="s">
        <v>9</v>
      </c>
      <c r="M10" s="19">
        <v>81235</v>
      </c>
      <c r="N10" s="13" t="s">
        <v>43</v>
      </c>
      <c r="O10" s="13">
        <v>6553</v>
      </c>
      <c r="P10" s="13" t="s">
        <v>25</v>
      </c>
      <c r="Q10" s="13">
        <v>16</v>
      </c>
      <c r="R10" s="13">
        <v>2</v>
      </c>
      <c r="S10" s="13" t="s">
        <v>25</v>
      </c>
      <c r="T10" s="13" t="s">
        <v>35</v>
      </c>
      <c r="U10" s="13" t="s">
        <v>14</v>
      </c>
    </row>
    <row r="11" spans="1:21">
      <c r="A11" s="13">
        <v>9554</v>
      </c>
      <c r="B11" s="13" t="s">
        <v>66</v>
      </c>
      <c r="C11" s="13" t="s">
        <v>1</v>
      </c>
      <c r="D11" s="13">
        <v>29</v>
      </c>
      <c r="E11" s="13" t="s">
        <v>17</v>
      </c>
      <c r="F11" s="13" t="s">
        <v>18</v>
      </c>
      <c r="G11" s="13" t="s">
        <v>29</v>
      </c>
      <c r="H11" s="13" t="s">
        <v>39</v>
      </c>
      <c r="I11" s="13" t="s">
        <v>67</v>
      </c>
      <c r="J11" s="13" t="s">
        <v>68</v>
      </c>
      <c r="K11" s="13" t="s">
        <v>8</v>
      </c>
      <c r="L11" s="13" t="s">
        <v>23</v>
      </c>
      <c r="M11" s="19">
        <v>87852</v>
      </c>
      <c r="N11" s="13" t="s">
        <v>43</v>
      </c>
      <c r="O11" s="13">
        <v>4980</v>
      </c>
      <c r="P11" s="13" t="s">
        <v>44</v>
      </c>
      <c r="Q11" s="13">
        <v>19</v>
      </c>
      <c r="R11" s="13">
        <v>3</v>
      </c>
      <c r="S11" s="13" t="s">
        <v>25</v>
      </c>
      <c r="T11" s="13" t="s">
        <v>45</v>
      </c>
      <c r="U11" s="13" t="s">
        <v>14</v>
      </c>
    </row>
    <row r="12" spans="1:21">
      <c r="A12" s="13">
        <v>6213</v>
      </c>
      <c r="B12" s="13" t="s">
        <v>69</v>
      </c>
      <c r="C12" s="13" t="s">
        <v>16</v>
      </c>
      <c r="D12" s="13">
        <v>23</v>
      </c>
      <c r="E12" s="13" t="s">
        <v>2</v>
      </c>
      <c r="F12" s="13" t="s">
        <v>59</v>
      </c>
      <c r="G12" s="13" t="s">
        <v>4</v>
      </c>
      <c r="H12" s="13" t="s">
        <v>30</v>
      </c>
      <c r="I12" s="13" t="s">
        <v>70</v>
      </c>
      <c r="J12" s="13" t="s">
        <v>71</v>
      </c>
      <c r="K12" s="13" t="s">
        <v>42</v>
      </c>
      <c r="L12" s="13" t="s">
        <v>23</v>
      </c>
      <c r="M12" s="19">
        <v>59359</v>
      </c>
      <c r="N12" s="13" t="s">
        <v>43</v>
      </c>
      <c r="O12" s="13">
        <v>9449</v>
      </c>
      <c r="P12" s="13" t="s">
        <v>44</v>
      </c>
      <c r="Q12" s="13">
        <v>20</v>
      </c>
      <c r="R12" s="13">
        <v>3</v>
      </c>
      <c r="S12" s="13" t="s">
        <v>25</v>
      </c>
      <c r="T12" s="13" t="s">
        <v>35</v>
      </c>
      <c r="U12" s="13" t="s">
        <v>25</v>
      </c>
    </row>
    <row r="13" spans="1:21">
      <c r="A13" s="13">
        <v>9105</v>
      </c>
      <c r="B13" s="13" t="s">
        <v>72</v>
      </c>
      <c r="C13" s="13" t="s">
        <v>16</v>
      </c>
      <c r="D13" s="13">
        <v>30</v>
      </c>
      <c r="E13" s="13" t="s">
        <v>17</v>
      </c>
      <c r="F13" s="13" t="s">
        <v>3</v>
      </c>
      <c r="G13" s="13" t="s">
        <v>19</v>
      </c>
      <c r="H13" s="13" t="s">
        <v>5</v>
      </c>
      <c r="I13" s="13" t="s">
        <v>73</v>
      </c>
      <c r="J13" s="13" t="s">
        <v>74</v>
      </c>
      <c r="K13" s="13" t="s">
        <v>42</v>
      </c>
      <c r="L13" s="13" t="s">
        <v>33</v>
      </c>
      <c r="M13" s="19">
        <v>81225</v>
      </c>
      <c r="N13" s="13" t="s">
        <v>34</v>
      </c>
      <c r="O13" s="13">
        <v>6202</v>
      </c>
      <c r="P13" s="13" t="s">
        <v>44</v>
      </c>
      <c r="Q13" s="13">
        <v>2</v>
      </c>
      <c r="R13" s="13">
        <v>2</v>
      </c>
      <c r="S13" s="13" t="s">
        <v>26</v>
      </c>
      <c r="T13" s="13" t="s">
        <v>75</v>
      </c>
      <c r="U13" s="13" t="s">
        <v>14</v>
      </c>
    </row>
    <row r="14" spans="1:21">
      <c r="A14" s="13">
        <v>9508</v>
      </c>
      <c r="B14" s="13" t="s">
        <v>76</v>
      </c>
      <c r="C14" s="13" t="s">
        <v>1</v>
      </c>
      <c r="D14" s="13">
        <v>49</v>
      </c>
      <c r="E14" s="13" t="s">
        <v>77</v>
      </c>
      <c r="F14" s="13" t="s">
        <v>18</v>
      </c>
      <c r="G14" s="13" t="s">
        <v>4</v>
      </c>
      <c r="H14" s="13" t="s">
        <v>5</v>
      </c>
      <c r="I14" s="13" t="s">
        <v>78</v>
      </c>
      <c r="J14" s="13" t="s">
        <v>79</v>
      </c>
      <c r="K14" s="13" t="s">
        <v>42</v>
      </c>
      <c r="L14" s="13" t="s">
        <v>9</v>
      </c>
      <c r="M14" s="19">
        <v>32788</v>
      </c>
      <c r="N14" s="13" t="s">
        <v>34</v>
      </c>
      <c r="O14" s="13">
        <v>4396</v>
      </c>
      <c r="P14" s="13" t="s">
        <v>11</v>
      </c>
      <c r="Q14" s="13">
        <v>13</v>
      </c>
      <c r="R14" s="13">
        <v>5</v>
      </c>
      <c r="S14" s="13" t="s">
        <v>25</v>
      </c>
      <c r="T14" s="13" t="s">
        <v>54</v>
      </c>
      <c r="U14" s="13" t="s">
        <v>36</v>
      </c>
    </row>
    <row r="15" spans="1:21">
      <c r="A15" s="13">
        <v>2436</v>
      </c>
      <c r="B15" s="13" t="s">
        <v>80</v>
      </c>
      <c r="C15" s="13" t="s">
        <v>16</v>
      </c>
      <c r="D15" s="13">
        <v>60</v>
      </c>
      <c r="E15" s="13" t="s">
        <v>47</v>
      </c>
      <c r="F15" s="13" t="s">
        <v>81</v>
      </c>
      <c r="G15" s="13" t="s">
        <v>4</v>
      </c>
      <c r="H15" s="13" t="s">
        <v>39</v>
      </c>
      <c r="I15" s="13" t="s">
        <v>82</v>
      </c>
      <c r="J15" s="13" t="s">
        <v>83</v>
      </c>
      <c r="K15" s="13" t="s">
        <v>42</v>
      </c>
      <c r="L15" s="13" t="s">
        <v>33</v>
      </c>
      <c r="M15" s="19">
        <v>70452</v>
      </c>
      <c r="N15" s="13" t="s">
        <v>34</v>
      </c>
      <c r="O15" s="13">
        <v>9911</v>
      </c>
      <c r="P15" s="13" t="s">
        <v>25</v>
      </c>
      <c r="Q15" s="13">
        <v>2</v>
      </c>
      <c r="R15" s="13">
        <v>1</v>
      </c>
      <c r="S15" s="13" t="s">
        <v>25</v>
      </c>
      <c r="T15" s="13" t="s">
        <v>54</v>
      </c>
      <c r="U15" s="13" t="s">
        <v>14</v>
      </c>
    </row>
    <row r="16" spans="1:21">
      <c r="A16" s="13">
        <v>4441</v>
      </c>
      <c r="B16" s="13" t="s">
        <v>84</v>
      </c>
      <c r="C16" s="13" t="s">
        <v>16</v>
      </c>
      <c r="D16" s="13">
        <v>46</v>
      </c>
      <c r="E16" s="13" t="s">
        <v>77</v>
      </c>
      <c r="F16" s="13" t="s">
        <v>18</v>
      </c>
      <c r="G16" s="13" t="s">
        <v>51</v>
      </c>
      <c r="H16" s="13" t="s">
        <v>5</v>
      </c>
      <c r="I16" s="13" t="s">
        <v>85</v>
      </c>
      <c r="J16" s="13" t="s">
        <v>86</v>
      </c>
      <c r="K16" s="13" t="s">
        <v>8</v>
      </c>
      <c r="L16" s="13" t="s">
        <v>23</v>
      </c>
      <c r="M16" s="19">
        <v>33045</v>
      </c>
      <c r="N16" s="13" t="s">
        <v>24</v>
      </c>
      <c r="O16" s="13">
        <v>1456</v>
      </c>
      <c r="P16" s="13" t="s">
        <v>25</v>
      </c>
      <c r="Q16" s="13">
        <v>16</v>
      </c>
      <c r="R16" s="13">
        <v>3</v>
      </c>
      <c r="S16" s="13" t="s">
        <v>26</v>
      </c>
      <c r="T16" s="13" t="s">
        <v>54</v>
      </c>
      <c r="U16" s="13" t="s">
        <v>25</v>
      </c>
    </row>
    <row r="17" spans="1:21">
      <c r="A17" s="13">
        <v>5827</v>
      </c>
      <c r="B17" s="13" t="s">
        <v>87</v>
      </c>
      <c r="C17" s="13" t="s">
        <v>16</v>
      </c>
      <c r="D17" s="13">
        <v>57</v>
      </c>
      <c r="E17" s="13" t="s">
        <v>47</v>
      </c>
      <c r="F17" s="13" t="s">
        <v>28</v>
      </c>
      <c r="G17" s="13" t="s">
        <v>51</v>
      </c>
      <c r="H17" s="13" t="s">
        <v>20</v>
      </c>
      <c r="I17" s="13" t="s">
        <v>88</v>
      </c>
      <c r="J17" s="13" t="s">
        <v>89</v>
      </c>
      <c r="K17" s="13" t="s">
        <v>90</v>
      </c>
      <c r="L17" s="13" t="s">
        <v>33</v>
      </c>
      <c r="M17" s="19">
        <v>96429</v>
      </c>
      <c r="N17" s="13" t="s">
        <v>10</v>
      </c>
      <c r="O17" s="13">
        <v>4740</v>
      </c>
      <c r="P17" s="13" t="s">
        <v>25</v>
      </c>
      <c r="Q17" s="13">
        <v>8</v>
      </c>
      <c r="R17" s="13">
        <v>1</v>
      </c>
      <c r="S17" s="13" t="s">
        <v>26</v>
      </c>
      <c r="T17" s="13" t="s">
        <v>45</v>
      </c>
      <c r="U17" s="13" t="s">
        <v>25</v>
      </c>
    </row>
    <row r="18" spans="1:21">
      <c r="A18" s="13">
        <v>5184</v>
      </c>
      <c r="B18" s="13" t="s">
        <v>91</v>
      </c>
      <c r="C18" s="13" t="s">
        <v>1</v>
      </c>
      <c r="D18" s="13">
        <v>24</v>
      </c>
      <c r="E18" s="13" t="s">
        <v>2</v>
      </c>
      <c r="F18" s="13" t="s">
        <v>18</v>
      </c>
      <c r="G18" s="13" t="s">
        <v>29</v>
      </c>
      <c r="H18" s="13" t="s">
        <v>30</v>
      </c>
      <c r="I18" s="13" t="s">
        <v>92</v>
      </c>
      <c r="J18" s="13" t="s">
        <v>93</v>
      </c>
      <c r="K18" s="13" t="s">
        <v>90</v>
      </c>
      <c r="L18" s="13" t="s">
        <v>33</v>
      </c>
      <c r="M18" s="19">
        <v>33183</v>
      </c>
      <c r="N18" s="13" t="s">
        <v>43</v>
      </c>
      <c r="O18" s="13">
        <v>8114</v>
      </c>
      <c r="P18" s="13" t="s">
        <v>25</v>
      </c>
      <c r="Q18" s="13">
        <v>4</v>
      </c>
      <c r="R18" s="13">
        <v>2</v>
      </c>
      <c r="S18" s="13" t="s">
        <v>26</v>
      </c>
      <c r="T18" s="13" t="s">
        <v>75</v>
      </c>
      <c r="U18" s="13" t="s">
        <v>36</v>
      </c>
    </row>
    <row r="19" spans="1:21">
      <c r="A19" s="13">
        <v>5874</v>
      </c>
      <c r="B19" s="13" t="s">
        <v>37</v>
      </c>
      <c r="C19" s="13" t="s">
        <v>1</v>
      </c>
      <c r="D19" s="13">
        <v>35</v>
      </c>
      <c r="E19" s="13" t="s">
        <v>17</v>
      </c>
      <c r="F19" s="13" t="s">
        <v>81</v>
      </c>
      <c r="G19" s="13" t="s">
        <v>51</v>
      </c>
      <c r="H19" s="13" t="s">
        <v>5</v>
      </c>
      <c r="I19" s="13" t="s">
        <v>94</v>
      </c>
      <c r="J19" s="13" t="s">
        <v>95</v>
      </c>
      <c r="K19" s="13" t="s">
        <v>90</v>
      </c>
      <c r="L19" s="13" t="s">
        <v>9</v>
      </c>
      <c r="M19" s="19">
        <v>75065</v>
      </c>
      <c r="N19" s="13" t="s">
        <v>10</v>
      </c>
      <c r="O19" s="13">
        <v>7123</v>
      </c>
      <c r="P19" s="13" t="s">
        <v>25</v>
      </c>
      <c r="Q19" s="13">
        <v>20</v>
      </c>
      <c r="R19" s="13">
        <v>2</v>
      </c>
      <c r="S19" s="13" t="s">
        <v>25</v>
      </c>
      <c r="T19" s="13" t="s">
        <v>13</v>
      </c>
      <c r="U19" s="13" t="s">
        <v>36</v>
      </c>
    </row>
    <row r="20" spans="1:21">
      <c r="A20" s="13">
        <v>9834</v>
      </c>
      <c r="B20" s="13" t="s">
        <v>96</v>
      </c>
      <c r="C20" s="13" t="s">
        <v>16</v>
      </c>
      <c r="D20" s="13">
        <v>41</v>
      </c>
      <c r="E20" s="13" t="s">
        <v>38</v>
      </c>
      <c r="F20" s="13" t="s">
        <v>18</v>
      </c>
      <c r="G20" s="13" t="s">
        <v>19</v>
      </c>
      <c r="H20" s="13" t="s">
        <v>60</v>
      </c>
      <c r="I20" s="13" t="s">
        <v>97</v>
      </c>
      <c r="J20" s="13" t="s">
        <v>98</v>
      </c>
      <c r="K20" s="13" t="s">
        <v>8</v>
      </c>
      <c r="L20" s="13" t="s">
        <v>33</v>
      </c>
      <c r="M20" s="19">
        <v>32877</v>
      </c>
      <c r="N20" s="13" t="s">
        <v>10</v>
      </c>
      <c r="O20" s="13">
        <v>6432</v>
      </c>
      <c r="P20" s="13" t="s">
        <v>11</v>
      </c>
      <c r="Q20" s="13">
        <v>11</v>
      </c>
      <c r="R20" s="13">
        <v>1</v>
      </c>
      <c r="S20" s="13" t="s">
        <v>25</v>
      </c>
      <c r="T20" s="13" t="s">
        <v>13</v>
      </c>
      <c r="U20" s="13" t="s">
        <v>25</v>
      </c>
    </row>
    <row r="21" spans="1:21">
      <c r="A21" s="13">
        <v>5096</v>
      </c>
      <c r="B21" s="13" t="s">
        <v>99</v>
      </c>
      <c r="C21" s="13" t="s">
        <v>16</v>
      </c>
      <c r="D21" s="13">
        <v>36</v>
      </c>
      <c r="E21" s="13" t="s">
        <v>38</v>
      </c>
      <c r="F21" s="13" t="s">
        <v>18</v>
      </c>
      <c r="G21" s="13" t="s">
        <v>100</v>
      </c>
      <c r="H21" s="13" t="s">
        <v>39</v>
      </c>
      <c r="I21" s="13" t="s">
        <v>101</v>
      </c>
      <c r="J21" s="13" t="s">
        <v>102</v>
      </c>
      <c r="K21" s="13" t="s">
        <v>8</v>
      </c>
      <c r="L21" s="13" t="s">
        <v>23</v>
      </c>
      <c r="M21" s="19">
        <v>46811</v>
      </c>
      <c r="N21" s="13" t="s">
        <v>34</v>
      </c>
      <c r="O21" s="13">
        <v>1567</v>
      </c>
      <c r="P21" s="13" t="s">
        <v>25</v>
      </c>
      <c r="Q21" s="13">
        <v>7</v>
      </c>
      <c r="R21" s="13">
        <v>3</v>
      </c>
      <c r="S21" s="13" t="s">
        <v>26</v>
      </c>
      <c r="T21" s="13" t="s">
        <v>13</v>
      </c>
      <c r="U21" s="13" t="s">
        <v>36</v>
      </c>
    </row>
    <row r="22" spans="1:21">
      <c r="A22" s="13">
        <v>2263</v>
      </c>
      <c r="B22" s="13" t="s">
        <v>103</v>
      </c>
      <c r="C22" s="13" t="s">
        <v>16</v>
      </c>
      <c r="D22" s="13">
        <v>31</v>
      </c>
      <c r="E22" s="13" t="s">
        <v>17</v>
      </c>
      <c r="F22" s="13" t="s">
        <v>59</v>
      </c>
      <c r="G22" s="13" t="s">
        <v>29</v>
      </c>
      <c r="H22" s="13" t="s">
        <v>20</v>
      </c>
      <c r="I22" s="13" t="s">
        <v>104</v>
      </c>
      <c r="J22" s="13" t="s">
        <v>105</v>
      </c>
      <c r="K22" s="13" t="s">
        <v>42</v>
      </c>
      <c r="L22" s="13" t="s">
        <v>23</v>
      </c>
      <c r="M22" s="19">
        <v>87538</v>
      </c>
      <c r="N22" s="13" t="s">
        <v>10</v>
      </c>
      <c r="O22" s="13">
        <v>3588</v>
      </c>
      <c r="P22" s="13" t="s">
        <v>44</v>
      </c>
      <c r="Q22" s="13">
        <v>11</v>
      </c>
      <c r="R22" s="13">
        <v>5</v>
      </c>
      <c r="S22" s="13" t="s">
        <v>26</v>
      </c>
      <c r="T22" s="13" t="s">
        <v>45</v>
      </c>
      <c r="U22" s="13" t="s">
        <v>25</v>
      </c>
    </row>
    <row r="23" spans="1:21">
      <c r="A23" s="13">
        <v>6505</v>
      </c>
      <c r="B23" s="13" t="s">
        <v>106</v>
      </c>
      <c r="C23" s="13" t="s">
        <v>1</v>
      </c>
      <c r="D23" s="13">
        <v>28</v>
      </c>
      <c r="E23" s="13" t="s">
        <v>17</v>
      </c>
      <c r="F23" s="13" t="s">
        <v>3</v>
      </c>
      <c r="G23" s="13" t="s">
        <v>19</v>
      </c>
      <c r="H23" s="13" t="s">
        <v>60</v>
      </c>
      <c r="I23" s="13" t="s">
        <v>107</v>
      </c>
      <c r="J23" s="13" t="s">
        <v>108</v>
      </c>
      <c r="K23" s="13" t="s">
        <v>8</v>
      </c>
      <c r="L23" s="13" t="s">
        <v>23</v>
      </c>
      <c r="M23" s="19">
        <v>73002</v>
      </c>
      <c r="N23" s="13" t="s">
        <v>10</v>
      </c>
      <c r="O23" s="13">
        <v>6296</v>
      </c>
      <c r="P23" s="13" t="s">
        <v>11</v>
      </c>
      <c r="Q23" s="13">
        <v>2</v>
      </c>
      <c r="R23" s="13">
        <v>5</v>
      </c>
      <c r="S23" s="13" t="s">
        <v>26</v>
      </c>
      <c r="T23" s="13" t="s">
        <v>35</v>
      </c>
      <c r="U23" s="13" t="s">
        <v>14</v>
      </c>
    </row>
    <row r="24" spans="1:21">
      <c r="A24" s="13">
        <v>8626</v>
      </c>
      <c r="B24" s="13" t="s">
        <v>109</v>
      </c>
      <c r="C24" s="13" t="s">
        <v>16</v>
      </c>
      <c r="D24" s="13">
        <v>37</v>
      </c>
      <c r="E24" s="13" t="s">
        <v>38</v>
      </c>
      <c r="F24" s="13" t="s">
        <v>59</v>
      </c>
      <c r="G24" s="13" t="s">
        <v>19</v>
      </c>
      <c r="H24" s="13" t="s">
        <v>39</v>
      </c>
      <c r="I24" s="13" t="s">
        <v>110</v>
      </c>
      <c r="J24" s="13" t="s">
        <v>111</v>
      </c>
      <c r="K24" s="13" t="s">
        <v>90</v>
      </c>
      <c r="L24" s="13" t="s">
        <v>33</v>
      </c>
      <c r="M24" s="19">
        <v>41653</v>
      </c>
      <c r="N24" s="13" t="s">
        <v>34</v>
      </c>
      <c r="O24" s="13">
        <v>9236</v>
      </c>
      <c r="P24" s="13" t="s">
        <v>25</v>
      </c>
      <c r="Q24" s="13">
        <v>13</v>
      </c>
      <c r="R24" s="13">
        <v>1</v>
      </c>
      <c r="S24" s="13" t="s">
        <v>26</v>
      </c>
      <c r="T24" s="13" t="s">
        <v>13</v>
      </c>
      <c r="U24" s="13" t="s">
        <v>25</v>
      </c>
    </row>
    <row r="25" spans="1:21">
      <c r="A25" s="13">
        <v>5979</v>
      </c>
      <c r="B25" s="13" t="s">
        <v>112</v>
      </c>
      <c r="C25" s="13" t="s">
        <v>1</v>
      </c>
      <c r="D25" s="13">
        <v>31</v>
      </c>
      <c r="E25" s="13" t="s">
        <v>17</v>
      </c>
      <c r="F25" s="13" t="s">
        <v>3</v>
      </c>
      <c r="G25" s="13" t="s">
        <v>4</v>
      </c>
      <c r="H25" s="13" t="s">
        <v>30</v>
      </c>
      <c r="I25" s="13" t="s">
        <v>113</v>
      </c>
      <c r="J25" s="13" t="s">
        <v>114</v>
      </c>
      <c r="K25" s="13" t="s">
        <v>42</v>
      </c>
      <c r="L25" s="13" t="s">
        <v>23</v>
      </c>
      <c r="M25" s="19">
        <v>67582</v>
      </c>
      <c r="N25" s="13" t="s">
        <v>43</v>
      </c>
      <c r="O25" s="13">
        <v>1375</v>
      </c>
      <c r="P25" s="13" t="s">
        <v>11</v>
      </c>
      <c r="Q25" s="13">
        <v>20</v>
      </c>
      <c r="R25" s="13">
        <v>3</v>
      </c>
      <c r="S25" s="13" t="s">
        <v>26</v>
      </c>
      <c r="T25" s="13" t="s">
        <v>35</v>
      </c>
      <c r="U25" s="13" t="s">
        <v>25</v>
      </c>
    </row>
    <row r="26" spans="1:21">
      <c r="A26" s="13">
        <v>3104</v>
      </c>
      <c r="B26" s="13" t="s">
        <v>115</v>
      </c>
      <c r="C26" s="13" t="s">
        <v>1</v>
      </c>
      <c r="D26" s="13">
        <v>23</v>
      </c>
      <c r="E26" s="13" t="s">
        <v>2</v>
      </c>
      <c r="F26" s="13" t="s">
        <v>59</v>
      </c>
      <c r="G26" s="13" t="s">
        <v>19</v>
      </c>
      <c r="H26" s="13" t="s">
        <v>20</v>
      </c>
      <c r="I26" s="13" t="s">
        <v>116</v>
      </c>
      <c r="J26" s="13" t="s">
        <v>117</v>
      </c>
      <c r="K26" s="13" t="s">
        <v>90</v>
      </c>
      <c r="L26" s="13" t="s">
        <v>23</v>
      </c>
      <c r="M26" s="19">
        <v>37351</v>
      </c>
      <c r="N26" s="13" t="s">
        <v>34</v>
      </c>
      <c r="O26" s="13">
        <v>7858</v>
      </c>
      <c r="P26" s="13" t="s">
        <v>44</v>
      </c>
      <c r="Q26" s="13">
        <v>18</v>
      </c>
      <c r="R26" s="13">
        <v>2</v>
      </c>
      <c r="S26" s="13" t="s">
        <v>12</v>
      </c>
      <c r="T26" s="13" t="s">
        <v>35</v>
      </c>
      <c r="U26" s="13" t="s">
        <v>36</v>
      </c>
    </row>
    <row r="27" spans="1:21">
      <c r="A27" s="13">
        <v>8967</v>
      </c>
      <c r="B27" s="13" t="s">
        <v>118</v>
      </c>
      <c r="C27" s="13" t="s">
        <v>1</v>
      </c>
      <c r="D27" s="13">
        <v>48</v>
      </c>
      <c r="E27" s="13" t="s">
        <v>77</v>
      </c>
      <c r="F27" s="13" t="s">
        <v>81</v>
      </c>
      <c r="G27" s="13" t="s">
        <v>29</v>
      </c>
      <c r="H27" s="13" t="s">
        <v>5</v>
      </c>
      <c r="I27" s="13" t="s">
        <v>119</v>
      </c>
      <c r="J27" s="13" t="s">
        <v>120</v>
      </c>
      <c r="K27" s="13" t="s">
        <v>8</v>
      </c>
      <c r="L27" s="13" t="s">
        <v>23</v>
      </c>
      <c r="M27" s="19">
        <v>36721</v>
      </c>
      <c r="N27" s="13" t="s">
        <v>24</v>
      </c>
      <c r="O27" s="13">
        <v>8820</v>
      </c>
      <c r="P27" s="13" t="s">
        <v>44</v>
      </c>
      <c r="Q27" s="13">
        <v>0</v>
      </c>
      <c r="R27" s="13">
        <v>2</v>
      </c>
      <c r="S27" s="13" t="s">
        <v>26</v>
      </c>
      <c r="T27" s="13" t="s">
        <v>35</v>
      </c>
      <c r="U27" s="13" t="s">
        <v>14</v>
      </c>
    </row>
    <row r="28" spans="1:21">
      <c r="A28" s="13">
        <v>5087</v>
      </c>
      <c r="B28" s="13" t="s">
        <v>121</v>
      </c>
      <c r="C28" s="13" t="s">
        <v>16</v>
      </c>
      <c r="D28" s="13">
        <v>28</v>
      </c>
      <c r="E28" s="13" t="s">
        <v>17</v>
      </c>
      <c r="F28" s="13" t="s">
        <v>28</v>
      </c>
      <c r="G28" s="13" t="s">
        <v>100</v>
      </c>
      <c r="H28" s="13" t="s">
        <v>5</v>
      </c>
      <c r="I28" s="13" t="s">
        <v>122</v>
      </c>
      <c r="J28" s="13" t="s">
        <v>123</v>
      </c>
      <c r="K28" s="13" t="s">
        <v>42</v>
      </c>
      <c r="L28" s="13" t="s">
        <v>33</v>
      </c>
      <c r="M28" s="19">
        <v>46326</v>
      </c>
      <c r="N28" s="13" t="s">
        <v>24</v>
      </c>
      <c r="O28" s="13">
        <v>9189</v>
      </c>
      <c r="P28" s="13" t="s">
        <v>44</v>
      </c>
      <c r="Q28" s="13">
        <v>8</v>
      </c>
      <c r="R28" s="13">
        <v>4</v>
      </c>
      <c r="S28" s="13" t="s">
        <v>12</v>
      </c>
      <c r="T28" s="13" t="s">
        <v>54</v>
      </c>
      <c r="U28" s="13" t="s">
        <v>36</v>
      </c>
    </row>
    <row r="29" spans="1:21">
      <c r="A29" s="13">
        <v>3358</v>
      </c>
      <c r="B29" s="13" t="s">
        <v>124</v>
      </c>
      <c r="C29" s="13" t="s">
        <v>16</v>
      </c>
      <c r="D29" s="13">
        <v>30</v>
      </c>
      <c r="E29" s="13" t="s">
        <v>17</v>
      </c>
      <c r="F29" s="13" t="s">
        <v>18</v>
      </c>
      <c r="G29" s="13" t="s">
        <v>51</v>
      </c>
      <c r="H29" s="13" t="s">
        <v>20</v>
      </c>
      <c r="I29" s="13" t="s">
        <v>125</v>
      </c>
      <c r="J29" s="13" t="s">
        <v>126</v>
      </c>
      <c r="K29" s="13" t="s">
        <v>8</v>
      </c>
      <c r="L29" s="13" t="s">
        <v>9</v>
      </c>
      <c r="M29" s="19">
        <v>59007</v>
      </c>
      <c r="N29" s="13" t="s">
        <v>10</v>
      </c>
      <c r="O29" s="13">
        <v>3380</v>
      </c>
      <c r="P29" s="13" t="s">
        <v>11</v>
      </c>
      <c r="Q29" s="13">
        <v>17</v>
      </c>
      <c r="R29" s="13">
        <v>3</v>
      </c>
      <c r="S29" s="13" t="s">
        <v>25</v>
      </c>
      <c r="T29" s="13" t="s">
        <v>75</v>
      </c>
      <c r="U29" s="13" t="s">
        <v>14</v>
      </c>
    </row>
    <row r="30" spans="1:21">
      <c r="A30" s="13">
        <v>8256</v>
      </c>
      <c r="B30" s="13" t="s">
        <v>127</v>
      </c>
      <c r="C30" s="13" t="s">
        <v>16</v>
      </c>
      <c r="D30" s="13">
        <v>46</v>
      </c>
      <c r="E30" s="13" t="s">
        <v>77</v>
      </c>
      <c r="F30" s="13" t="s">
        <v>59</v>
      </c>
      <c r="G30" s="13" t="s">
        <v>4</v>
      </c>
      <c r="H30" s="13" t="s">
        <v>39</v>
      </c>
      <c r="I30" s="13" t="s">
        <v>128</v>
      </c>
      <c r="J30" s="13" t="s">
        <v>129</v>
      </c>
      <c r="K30" s="13" t="s">
        <v>8</v>
      </c>
      <c r="L30" s="13" t="s">
        <v>23</v>
      </c>
      <c r="M30" s="19">
        <v>52020</v>
      </c>
      <c r="N30" s="13" t="s">
        <v>24</v>
      </c>
      <c r="O30" s="13">
        <v>9585</v>
      </c>
      <c r="P30" s="13" t="s">
        <v>44</v>
      </c>
      <c r="Q30" s="13">
        <v>0</v>
      </c>
      <c r="R30" s="13">
        <v>4</v>
      </c>
      <c r="S30" s="13" t="s">
        <v>26</v>
      </c>
      <c r="T30" s="13" t="s">
        <v>75</v>
      </c>
      <c r="U30" s="13" t="s">
        <v>25</v>
      </c>
    </row>
    <row r="31" spans="1:21">
      <c r="A31" s="13">
        <v>5763</v>
      </c>
      <c r="B31" s="13" t="s">
        <v>130</v>
      </c>
      <c r="C31" s="13" t="s">
        <v>16</v>
      </c>
      <c r="D31" s="13">
        <v>44</v>
      </c>
      <c r="E31" s="13" t="s">
        <v>38</v>
      </c>
      <c r="F31" s="13" t="s">
        <v>18</v>
      </c>
      <c r="G31" s="13" t="s">
        <v>29</v>
      </c>
      <c r="H31" s="13" t="s">
        <v>20</v>
      </c>
      <c r="I31" s="13" t="s">
        <v>131</v>
      </c>
      <c r="J31" s="13" t="s">
        <v>132</v>
      </c>
      <c r="K31" s="13" t="s">
        <v>90</v>
      </c>
      <c r="L31" s="13" t="s">
        <v>23</v>
      </c>
      <c r="M31" s="19">
        <v>98961</v>
      </c>
      <c r="N31" s="13" t="s">
        <v>34</v>
      </c>
      <c r="O31" s="13">
        <v>2688</v>
      </c>
      <c r="P31" s="13" t="s">
        <v>11</v>
      </c>
      <c r="Q31" s="13">
        <v>2</v>
      </c>
      <c r="R31" s="13">
        <v>5</v>
      </c>
      <c r="S31" s="13" t="s">
        <v>26</v>
      </c>
      <c r="T31" s="13" t="s">
        <v>75</v>
      </c>
      <c r="U31" s="13" t="s">
        <v>14</v>
      </c>
    </row>
    <row r="32" spans="1:21">
      <c r="A32" s="13">
        <v>6838</v>
      </c>
      <c r="B32" s="13" t="s">
        <v>133</v>
      </c>
      <c r="C32" s="13" t="s">
        <v>16</v>
      </c>
      <c r="D32" s="13">
        <v>45</v>
      </c>
      <c r="E32" s="13" t="s">
        <v>38</v>
      </c>
      <c r="F32" s="13" t="s">
        <v>28</v>
      </c>
      <c r="G32" s="13" t="s">
        <v>51</v>
      </c>
      <c r="H32" s="13" t="s">
        <v>30</v>
      </c>
      <c r="I32" s="13" t="s">
        <v>134</v>
      </c>
      <c r="J32" s="13" t="s">
        <v>135</v>
      </c>
      <c r="K32" s="13" t="s">
        <v>90</v>
      </c>
      <c r="L32" s="13" t="s">
        <v>23</v>
      </c>
      <c r="M32" s="19">
        <v>81943</v>
      </c>
      <c r="N32" s="13" t="s">
        <v>10</v>
      </c>
      <c r="O32" s="13">
        <v>2255</v>
      </c>
      <c r="P32" s="13" t="s">
        <v>11</v>
      </c>
      <c r="Q32" s="13">
        <v>18</v>
      </c>
      <c r="R32" s="13">
        <v>2</v>
      </c>
      <c r="S32" s="13" t="s">
        <v>25</v>
      </c>
      <c r="T32" s="13" t="s">
        <v>45</v>
      </c>
      <c r="U32" s="13" t="s">
        <v>14</v>
      </c>
    </row>
    <row r="33" spans="1:21">
      <c r="A33" s="13">
        <v>9544</v>
      </c>
      <c r="B33" s="13" t="s">
        <v>136</v>
      </c>
      <c r="C33" s="13" t="s">
        <v>16</v>
      </c>
      <c r="D33" s="13">
        <v>52</v>
      </c>
      <c r="E33" s="13" t="s">
        <v>77</v>
      </c>
      <c r="F33" s="13" t="s">
        <v>81</v>
      </c>
      <c r="G33" s="13" t="s">
        <v>29</v>
      </c>
      <c r="H33" s="13" t="s">
        <v>20</v>
      </c>
      <c r="I33" s="13" t="s">
        <v>137</v>
      </c>
      <c r="J33" s="13" t="s">
        <v>138</v>
      </c>
      <c r="K33" s="13" t="s">
        <v>90</v>
      </c>
      <c r="L33" s="13" t="s">
        <v>23</v>
      </c>
      <c r="M33" s="19">
        <v>47627</v>
      </c>
      <c r="N33" s="13" t="s">
        <v>10</v>
      </c>
      <c r="O33" s="13">
        <v>1221</v>
      </c>
      <c r="P33" s="13" t="s">
        <v>25</v>
      </c>
      <c r="Q33" s="13">
        <v>4</v>
      </c>
      <c r="R33" s="13">
        <v>3</v>
      </c>
      <c r="S33" s="13" t="s">
        <v>25</v>
      </c>
      <c r="T33" s="13" t="s">
        <v>35</v>
      </c>
      <c r="U33" s="13" t="s">
        <v>25</v>
      </c>
    </row>
    <row r="34" spans="1:21">
      <c r="A34" s="13">
        <v>8012</v>
      </c>
      <c r="B34" s="13" t="s">
        <v>139</v>
      </c>
      <c r="C34" s="13" t="s">
        <v>1</v>
      </c>
      <c r="D34" s="13">
        <v>52</v>
      </c>
      <c r="E34" s="13" t="s">
        <v>77</v>
      </c>
      <c r="F34" s="13" t="s">
        <v>3</v>
      </c>
      <c r="G34" s="13" t="s">
        <v>4</v>
      </c>
      <c r="H34" s="13" t="s">
        <v>60</v>
      </c>
      <c r="I34" s="13" t="s">
        <v>140</v>
      </c>
      <c r="J34" s="13" t="s">
        <v>141</v>
      </c>
      <c r="K34" s="13" t="s">
        <v>90</v>
      </c>
      <c r="L34" s="13" t="s">
        <v>23</v>
      </c>
      <c r="M34" s="19">
        <v>56162</v>
      </c>
      <c r="N34" s="13" t="s">
        <v>34</v>
      </c>
      <c r="O34" s="13">
        <v>6560</v>
      </c>
      <c r="P34" s="13" t="s">
        <v>44</v>
      </c>
      <c r="Q34" s="13">
        <v>9</v>
      </c>
      <c r="R34" s="13">
        <v>4</v>
      </c>
      <c r="S34" s="13" t="s">
        <v>26</v>
      </c>
      <c r="T34" s="13" t="s">
        <v>54</v>
      </c>
      <c r="U34" s="13" t="s">
        <v>25</v>
      </c>
    </row>
    <row r="35" spans="1:21">
      <c r="A35" s="13">
        <v>9374</v>
      </c>
      <c r="B35" s="13" t="s">
        <v>142</v>
      </c>
      <c r="C35" s="13" t="s">
        <v>1</v>
      </c>
      <c r="D35" s="13">
        <v>42</v>
      </c>
      <c r="E35" s="13" t="s">
        <v>38</v>
      </c>
      <c r="F35" s="13" t="s">
        <v>18</v>
      </c>
      <c r="G35" s="13" t="s">
        <v>29</v>
      </c>
      <c r="H35" s="13" t="s">
        <v>30</v>
      </c>
      <c r="I35" s="13" t="s">
        <v>143</v>
      </c>
      <c r="J35" s="13" t="s">
        <v>144</v>
      </c>
      <c r="K35" s="13" t="s">
        <v>42</v>
      </c>
      <c r="L35" s="13" t="s">
        <v>33</v>
      </c>
      <c r="M35" s="19">
        <v>95734</v>
      </c>
      <c r="N35" s="13" t="s">
        <v>10</v>
      </c>
      <c r="O35" s="13">
        <v>4854</v>
      </c>
      <c r="P35" s="13" t="s">
        <v>11</v>
      </c>
      <c r="Q35" s="13">
        <v>13</v>
      </c>
      <c r="R35" s="13">
        <v>2</v>
      </c>
      <c r="S35" s="13" t="s">
        <v>12</v>
      </c>
      <c r="T35" s="13" t="s">
        <v>13</v>
      </c>
      <c r="U35" s="13" t="s">
        <v>14</v>
      </c>
    </row>
    <row r="36" spans="1:21">
      <c r="A36" s="13">
        <v>3487</v>
      </c>
      <c r="B36" s="13" t="s">
        <v>145</v>
      </c>
      <c r="C36" s="13" t="s">
        <v>16</v>
      </c>
      <c r="D36" s="13">
        <v>58</v>
      </c>
      <c r="E36" s="13" t="s">
        <v>47</v>
      </c>
      <c r="F36" s="13" t="s">
        <v>18</v>
      </c>
      <c r="G36" s="13" t="s">
        <v>19</v>
      </c>
      <c r="H36" s="13" t="s">
        <v>39</v>
      </c>
      <c r="I36" s="13" t="s">
        <v>146</v>
      </c>
      <c r="J36" s="13" t="s">
        <v>147</v>
      </c>
      <c r="K36" s="13" t="s">
        <v>42</v>
      </c>
      <c r="L36" s="13" t="s">
        <v>33</v>
      </c>
      <c r="M36" s="19">
        <v>74789</v>
      </c>
      <c r="N36" s="13" t="s">
        <v>10</v>
      </c>
      <c r="O36" s="13">
        <v>8101</v>
      </c>
      <c r="P36" s="13" t="s">
        <v>44</v>
      </c>
      <c r="Q36" s="13">
        <v>14</v>
      </c>
      <c r="R36" s="13">
        <v>5</v>
      </c>
      <c r="S36" s="13" t="s">
        <v>26</v>
      </c>
      <c r="T36" s="13" t="s">
        <v>45</v>
      </c>
      <c r="U36" s="13" t="s">
        <v>25</v>
      </c>
    </row>
    <row r="37" spans="1:21">
      <c r="A37" s="13">
        <v>8445</v>
      </c>
      <c r="B37" s="13" t="s">
        <v>148</v>
      </c>
      <c r="C37" s="13" t="s">
        <v>1</v>
      </c>
      <c r="D37" s="13">
        <v>24</v>
      </c>
      <c r="E37" s="13" t="s">
        <v>2</v>
      </c>
      <c r="F37" s="13" t="s">
        <v>81</v>
      </c>
      <c r="G37" s="13" t="s">
        <v>4</v>
      </c>
      <c r="H37" s="13" t="s">
        <v>39</v>
      </c>
      <c r="I37" s="13" t="s">
        <v>149</v>
      </c>
      <c r="J37" s="13" t="s">
        <v>150</v>
      </c>
      <c r="K37" s="13" t="s">
        <v>8</v>
      </c>
      <c r="L37" s="13" t="s">
        <v>33</v>
      </c>
      <c r="M37" s="19">
        <v>30137</v>
      </c>
      <c r="N37" s="13" t="s">
        <v>24</v>
      </c>
      <c r="O37" s="13">
        <v>4031</v>
      </c>
      <c r="P37" s="13" t="s">
        <v>25</v>
      </c>
      <c r="Q37" s="13">
        <v>5</v>
      </c>
      <c r="R37" s="13">
        <v>3</v>
      </c>
      <c r="S37" s="13" t="s">
        <v>25</v>
      </c>
      <c r="T37" s="13" t="s">
        <v>35</v>
      </c>
      <c r="U37" s="13" t="s">
        <v>14</v>
      </c>
    </row>
    <row r="38" spans="1:21">
      <c r="A38" s="13">
        <v>1550</v>
      </c>
      <c r="B38" s="13" t="s">
        <v>151</v>
      </c>
      <c r="C38" s="13" t="s">
        <v>16</v>
      </c>
      <c r="D38" s="13">
        <v>21</v>
      </c>
      <c r="E38" s="13" t="s">
        <v>2</v>
      </c>
      <c r="F38" s="13" t="s">
        <v>18</v>
      </c>
      <c r="G38" s="13" t="s">
        <v>4</v>
      </c>
      <c r="H38" s="13" t="s">
        <v>5</v>
      </c>
      <c r="I38" s="13" t="s">
        <v>152</v>
      </c>
      <c r="J38" s="13" t="s">
        <v>153</v>
      </c>
      <c r="K38" s="13" t="s">
        <v>8</v>
      </c>
      <c r="L38" s="13" t="s">
        <v>33</v>
      </c>
      <c r="M38" s="19">
        <v>95510</v>
      </c>
      <c r="N38" s="13" t="s">
        <v>10</v>
      </c>
      <c r="O38" s="13">
        <v>6811</v>
      </c>
      <c r="P38" s="13" t="s">
        <v>11</v>
      </c>
      <c r="Q38" s="13">
        <v>18</v>
      </c>
      <c r="R38" s="13">
        <v>4</v>
      </c>
      <c r="S38" s="13" t="s">
        <v>26</v>
      </c>
      <c r="T38" s="13" t="s">
        <v>75</v>
      </c>
      <c r="U38" s="13" t="s">
        <v>14</v>
      </c>
    </row>
    <row r="39" spans="1:21">
      <c r="A39" s="13">
        <v>9968</v>
      </c>
      <c r="B39" s="13" t="s">
        <v>154</v>
      </c>
      <c r="C39" s="13" t="s">
        <v>16</v>
      </c>
      <c r="D39" s="13">
        <v>58</v>
      </c>
      <c r="E39" s="13" t="s">
        <v>47</v>
      </c>
      <c r="F39" s="13" t="s">
        <v>18</v>
      </c>
      <c r="G39" s="13" t="s">
        <v>51</v>
      </c>
      <c r="H39" s="13" t="s">
        <v>5</v>
      </c>
      <c r="I39" s="13" t="s">
        <v>155</v>
      </c>
      <c r="J39" s="13" t="s">
        <v>156</v>
      </c>
      <c r="K39" s="13" t="s">
        <v>42</v>
      </c>
      <c r="L39" s="13" t="s">
        <v>9</v>
      </c>
      <c r="M39" s="19">
        <v>80325</v>
      </c>
      <c r="N39" s="13" t="s">
        <v>24</v>
      </c>
      <c r="O39" s="13">
        <v>6230</v>
      </c>
      <c r="P39" s="13" t="s">
        <v>11</v>
      </c>
      <c r="Q39" s="13">
        <v>5</v>
      </c>
      <c r="R39" s="13">
        <v>4</v>
      </c>
      <c r="S39" s="13" t="s">
        <v>25</v>
      </c>
      <c r="T39" s="13" t="s">
        <v>45</v>
      </c>
      <c r="U39" s="13" t="s">
        <v>36</v>
      </c>
    </row>
    <row r="40" spans="1:21">
      <c r="A40" s="13">
        <v>8029</v>
      </c>
      <c r="B40" s="13" t="s">
        <v>157</v>
      </c>
      <c r="C40" s="13" t="s">
        <v>1</v>
      </c>
      <c r="D40" s="13">
        <v>57</v>
      </c>
      <c r="E40" s="13" t="s">
        <v>47</v>
      </c>
      <c r="F40" s="13" t="s">
        <v>59</v>
      </c>
      <c r="G40" s="13" t="s">
        <v>100</v>
      </c>
      <c r="H40" s="13" t="s">
        <v>60</v>
      </c>
      <c r="I40" s="13" t="s">
        <v>158</v>
      </c>
      <c r="J40" s="13" t="s">
        <v>159</v>
      </c>
      <c r="K40" s="13" t="s">
        <v>90</v>
      </c>
      <c r="L40" s="13" t="s">
        <v>23</v>
      </c>
      <c r="M40" s="19">
        <v>34109</v>
      </c>
      <c r="N40" s="13" t="s">
        <v>24</v>
      </c>
      <c r="O40" s="13">
        <v>9232</v>
      </c>
      <c r="P40" s="13" t="s">
        <v>11</v>
      </c>
      <c r="Q40" s="13">
        <v>13</v>
      </c>
      <c r="R40" s="13">
        <v>3</v>
      </c>
      <c r="S40" s="13" t="s">
        <v>12</v>
      </c>
      <c r="T40" s="13" t="s">
        <v>13</v>
      </c>
      <c r="U40" s="13" t="s">
        <v>14</v>
      </c>
    </row>
    <row r="41" spans="1:21">
      <c r="A41" s="13">
        <v>8847</v>
      </c>
      <c r="B41" s="13" t="s">
        <v>160</v>
      </c>
      <c r="C41" s="13" t="s">
        <v>16</v>
      </c>
      <c r="D41" s="13">
        <v>41</v>
      </c>
      <c r="E41" s="13" t="s">
        <v>38</v>
      </c>
      <c r="F41" s="13" t="s">
        <v>59</v>
      </c>
      <c r="G41" s="13" t="s">
        <v>51</v>
      </c>
      <c r="H41" s="13" t="s">
        <v>5</v>
      </c>
      <c r="I41" s="13" t="s">
        <v>161</v>
      </c>
      <c r="J41" s="13" t="s">
        <v>162</v>
      </c>
      <c r="K41" s="13" t="s">
        <v>90</v>
      </c>
      <c r="L41" s="13" t="s">
        <v>33</v>
      </c>
      <c r="M41" s="19">
        <v>73330</v>
      </c>
      <c r="N41" s="13" t="s">
        <v>10</v>
      </c>
      <c r="O41" s="13">
        <v>2276</v>
      </c>
      <c r="P41" s="13" t="s">
        <v>44</v>
      </c>
      <c r="Q41" s="13">
        <v>5</v>
      </c>
      <c r="R41" s="13">
        <v>1</v>
      </c>
      <c r="S41" s="13" t="s">
        <v>25</v>
      </c>
      <c r="T41" s="13" t="s">
        <v>35</v>
      </c>
      <c r="U41" s="13" t="s">
        <v>36</v>
      </c>
    </row>
    <row r="42" spans="1:21">
      <c r="A42" s="13">
        <v>1955</v>
      </c>
      <c r="B42" s="13" t="s">
        <v>163</v>
      </c>
      <c r="C42" s="13" t="s">
        <v>1</v>
      </c>
      <c r="D42" s="13">
        <v>58</v>
      </c>
      <c r="E42" s="13" t="s">
        <v>47</v>
      </c>
      <c r="F42" s="13" t="s">
        <v>28</v>
      </c>
      <c r="G42" s="13" t="s">
        <v>29</v>
      </c>
      <c r="H42" s="13" t="s">
        <v>20</v>
      </c>
      <c r="I42" s="13" t="s">
        <v>164</v>
      </c>
      <c r="J42" s="13" t="s">
        <v>165</v>
      </c>
      <c r="K42" s="13" t="s">
        <v>42</v>
      </c>
      <c r="L42" s="13" t="s">
        <v>33</v>
      </c>
      <c r="M42" s="19">
        <v>46567</v>
      </c>
      <c r="N42" s="13" t="s">
        <v>43</v>
      </c>
      <c r="O42" s="13">
        <v>2825</v>
      </c>
      <c r="P42" s="13" t="s">
        <v>11</v>
      </c>
      <c r="Q42" s="13">
        <v>15</v>
      </c>
      <c r="R42" s="13">
        <v>3</v>
      </c>
      <c r="S42" s="13" t="s">
        <v>25</v>
      </c>
      <c r="T42" s="13" t="s">
        <v>75</v>
      </c>
      <c r="U42" s="13" t="s">
        <v>36</v>
      </c>
    </row>
    <row r="43" spans="1:21">
      <c r="A43" s="13">
        <v>4522</v>
      </c>
      <c r="B43" s="13" t="s">
        <v>166</v>
      </c>
      <c r="C43" s="13" t="s">
        <v>1</v>
      </c>
      <c r="D43" s="13">
        <v>36</v>
      </c>
      <c r="E43" s="13" t="s">
        <v>38</v>
      </c>
      <c r="F43" s="13" t="s">
        <v>3</v>
      </c>
      <c r="G43" s="13" t="s">
        <v>100</v>
      </c>
      <c r="H43" s="13" t="s">
        <v>5</v>
      </c>
      <c r="I43" s="13" t="s">
        <v>167</v>
      </c>
      <c r="J43" s="13" t="s">
        <v>168</v>
      </c>
      <c r="K43" s="13" t="s">
        <v>42</v>
      </c>
      <c r="L43" s="13" t="s">
        <v>23</v>
      </c>
      <c r="M43" s="19">
        <v>39795</v>
      </c>
      <c r="N43" s="13" t="s">
        <v>43</v>
      </c>
      <c r="O43" s="13">
        <v>1670</v>
      </c>
      <c r="P43" s="13" t="s">
        <v>25</v>
      </c>
      <c r="Q43" s="13">
        <v>0</v>
      </c>
      <c r="R43" s="13">
        <v>2</v>
      </c>
      <c r="S43" s="13" t="s">
        <v>26</v>
      </c>
      <c r="T43" s="13" t="s">
        <v>54</v>
      </c>
      <c r="U43" s="13" t="s">
        <v>25</v>
      </c>
    </row>
    <row r="44" spans="1:21">
      <c r="A44" s="13">
        <v>3078</v>
      </c>
      <c r="B44" s="13" t="s">
        <v>169</v>
      </c>
      <c r="C44" s="13" t="s">
        <v>1</v>
      </c>
      <c r="D44" s="13">
        <v>21</v>
      </c>
      <c r="E44" s="13" t="s">
        <v>2</v>
      </c>
      <c r="F44" s="13" t="s">
        <v>3</v>
      </c>
      <c r="G44" s="13" t="s">
        <v>4</v>
      </c>
      <c r="H44" s="13" t="s">
        <v>60</v>
      </c>
      <c r="I44" s="13" t="s">
        <v>170</v>
      </c>
      <c r="J44" s="13" t="s">
        <v>171</v>
      </c>
      <c r="K44" s="13" t="s">
        <v>42</v>
      </c>
      <c r="L44" s="13" t="s">
        <v>33</v>
      </c>
      <c r="M44" s="19">
        <v>59506</v>
      </c>
      <c r="N44" s="13" t="s">
        <v>43</v>
      </c>
      <c r="O44" s="13">
        <v>4428</v>
      </c>
      <c r="P44" s="13" t="s">
        <v>44</v>
      </c>
      <c r="Q44" s="13">
        <v>0</v>
      </c>
      <c r="R44" s="13">
        <v>1</v>
      </c>
      <c r="S44" s="13" t="s">
        <v>25</v>
      </c>
      <c r="T44" s="13" t="s">
        <v>54</v>
      </c>
      <c r="U44" s="13" t="s">
        <v>14</v>
      </c>
    </row>
    <row r="45" spans="1:21">
      <c r="A45" s="13">
        <v>6357</v>
      </c>
      <c r="B45" s="13" t="s">
        <v>172</v>
      </c>
      <c r="C45" s="13" t="s">
        <v>1</v>
      </c>
      <c r="D45" s="13">
        <v>46</v>
      </c>
      <c r="E45" s="13" t="s">
        <v>77</v>
      </c>
      <c r="F45" s="13" t="s">
        <v>28</v>
      </c>
      <c r="G45" s="13" t="s">
        <v>19</v>
      </c>
      <c r="H45" s="13" t="s">
        <v>60</v>
      </c>
      <c r="I45" s="13" t="s">
        <v>173</v>
      </c>
      <c r="J45" s="13" t="s">
        <v>174</v>
      </c>
      <c r="K45" s="13" t="s">
        <v>42</v>
      </c>
      <c r="L45" s="13" t="s">
        <v>33</v>
      </c>
      <c r="M45" s="19">
        <v>49058</v>
      </c>
      <c r="N45" s="13" t="s">
        <v>24</v>
      </c>
      <c r="O45" s="13">
        <v>4396</v>
      </c>
      <c r="P45" s="13" t="s">
        <v>25</v>
      </c>
      <c r="Q45" s="13">
        <v>5</v>
      </c>
      <c r="R45" s="13">
        <v>1</v>
      </c>
      <c r="S45" s="13" t="s">
        <v>25</v>
      </c>
      <c r="T45" s="13" t="s">
        <v>54</v>
      </c>
      <c r="U45" s="13" t="s">
        <v>25</v>
      </c>
    </row>
    <row r="46" spans="1:21">
      <c r="A46" s="13">
        <v>7951</v>
      </c>
      <c r="B46" s="13" t="s">
        <v>175</v>
      </c>
      <c r="C46" s="13" t="s">
        <v>1</v>
      </c>
      <c r="D46" s="13">
        <v>36</v>
      </c>
      <c r="E46" s="13" t="s">
        <v>38</v>
      </c>
      <c r="F46" s="13" t="s">
        <v>59</v>
      </c>
      <c r="G46" s="13" t="s">
        <v>29</v>
      </c>
      <c r="H46" s="13" t="s">
        <v>60</v>
      </c>
      <c r="I46" s="13" t="s">
        <v>176</v>
      </c>
      <c r="J46" s="13" t="s">
        <v>177</v>
      </c>
      <c r="K46" s="13" t="s">
        <v>42</v>
      </c>
      <c r="L46" s="13" t="s">
        <v>9</v>
      </c>
      <c r="M46" s="19">
        <v>98612</v>
      </c>
      <c r="N46" s="13" t="s">
        <v>43</v>
      </c>
      <c r="O46" s="13">
        <v>1168</v>
      </c>
      <c r="P46" s="13" t="s">
        <v>25</v>
      </c>
      <c r="Q46" s="13">
        <v>9</v>
      </c>
      <c r="R46" s="13">
        <v>2</v>
      </c>
      <c r="S46" s="13" t="s">
        <v>26</v>
      </c>
      <c r="T46" s="13" t="s">
        <v>13</v>
      </c>
      <c r="U46" s="13" t="s">
        <v>14</v>
      </c>
    </row>
    <row r="47" spans="1:21">
      <c r="A47" s="13">
        <v>9228</v>
      </c>
      <c r="B47" s="13" t="s">
        <v>178</v>
      </c>
      <c r="C47" s="13" t="s">
        <v>16</v>
      </c>
      <c r="D47" s="13">
        <v>41</v>
      </c>
      <c r="E47" s="13" t="s">
        <v>38</v>
      </c>
      <c r="F47" s="13" t="s">
        <v>81</v>
      </c>
      <c r="G47" s="13" t="s">
        <v>51</v>
      </c>
      <c r="H47" s="13" t="s">
        <v>20</v>
      </c>
      <c r="I47" s="13" t="s">
        <v>179</v>
      </c>
      <c r="J47" s="13" t="s">
        <v>180</v>
      </c>
      <c r="K47" s="13" t="s">
        <v>90</v>
      </c>
      <c r="L47" s="13" t="s">
        <v>23</v>
      </c>
      <c r="M47" s="19">
        <v>38201</v>
      </c>
      <c r="N47" s="13" t="s">
        <v>43</v>
      </c>
      <c r="O47" s="13">
        <v>7111</v>
      </c>
      <c r="P47" s="13" t="s">
        <v>11</v>
      </c>
      <c r="Q47" s="13">
        <v>8</v>
      </c>
      <c r="R47" s="13">
        <v>4</v>
      </c>
      <c r="S47" s="13" t="s">
        <v>12</v>
      </c>
      <c r="T47" s="13" t="s">
        <v>54</v>
      </c>
      <c r="U47" s="13" t="s">
        <v>25</v>
      </c>
    </row>
    <row r="48" spans="1:21">
      <c r="A48" s="13">
        <v>8988</v>
      </c>
      <c r="B48" s="13" t="s">
        <v>181</v>
      </c>
      <c r="C48" s="13" t="s">
        <v>16</v>
      </c>
      <c r="D48" s="13">
        <v>25</v>
      </c>
      <c r="E48" s="13" t="s">
        <v>2</v>
      </c>
      <c r="F48" s="13" t="s">
        <v>3</v>
      </c>
      <c r="G48" s="13" t="s">
        <v>29</v>
      </c>
      <c r="H48" s="13" t="s">
        <v>30</v>
      </c>
      <c r="I48" s="13" t="s">
        <v>182</v>
      </c>
      <c r="J48" s="13" t="s">
        <v>183</v>
      </c>
      <c r="K48" s="13" t="s">
        <v>90</v>
      </c>
      <c r="L48" s="13" t="s">
        <v>23</v>
      </c>
      <c r="M48" s="19">
        <v>92919</v>
      </c>
      <c r="N48" s="13" t="s">
        <v>34</v>
      </c>
      <c r="O48" s="13">
        <v>9497</v>
      </c>
      <c r="P48" s="13" t="s">
        <v>11</v>
      </c>
      <c r="Q48" s="13">
        <v>7</v>
      </c>
      <c r="R48" s="13">
        <v>2</v>
      </c>
      <c r="S48" s="13" t="s">
        <v>25</v>
      </c>
      <c r="T48" s="13" t="s">
        <v>54</v>
      </c>
      <c r="U48" s="13" t="s">
        <v>36</v>
      </c>
    </row>
    <row r="49" spans="1:21">
      <c r="A49" s="13">
        <v>1952</v>
      </c>
      <c r="B49" s="13" t="s">
        <v>184</v>
      </c>
      <c r="C49" s="13" t="s">
        <v>1</v>
      </c>
      <c r="D49" s="13">
        <v>29</v>
      </c>
      <c r="E49" s="13" t="s">
        <v>17</v>
      </c>
      <c r="F49" s="13" t="s">
        <v>81</v>
      </c>
      <c r="G49" s="13" t="s">
        <v>4</v>
      </c>
      <c r="H49" s="13" t="s">
        <v>20</v>
      </c>
      <c r="I49" s="13" t="s">
        <v>185</v>
      </c>
      <c r="J49" s="13" t="s">
        <v>186</v>
      </c>
      <c r="K49" s="13" t="s">
        <v>8</v>
      </c>
      <c r="L49" s="13" t="s">
        <v>33</v>
      </c>
      <c r="M49" s="19">
        <v>45188</v>
      </c>
      <c r="N49" s="13" t="s">
        <v>43</v>
      </c>
      <c r="O49" s="13">
        <v>9591</v>
      </c>
      <c r="P49" s="13" t="s">
        <v>44</v>
      </c>
      <c r="Q49" s="13">
        <v>18</v>
      </c>
      <c r="R49" s="13">
        <v>3</v>
      </c>
      <c r="S49" s="13" t="s">
        <v>12</v>
      </c>
      <c r="T49" s="13" t="s">
        <v>54</v>
      </c>
      <c r="U49" s="13" t="s">
        <v>25</v>
      </c>
    </row>
    <row r="50" spans="1:21">
      <c r="A50" s="13">
        <v>5760</v>
      </c>
      <c r="B50" s="13" t="s">
        <v>187</v>
      </c>
      <c r="C50" s="13" t="s">
        <v>1</v>
      </c>
      <c r="D50" s="13">
        <v>59</v>
      </c>
      <c r="E50" s="13" t="s">
        <v>47</v>
      </c>
      <c r="F50" s="13" t="s">
        <v>28</v>
      </c>
      <c r="G50" s="13" t="s">
        <v>19</v>
      </c>
      <c r="H50" s="13" t="s">
        <v>5</v>
      </c>
      <c r="I50" s="13" t="s">
        <v>188</v>
      </c>
      <c r="J50" s="13" t="s">
        <v>189</v>
      </c>
      <c r="K50" s="13" t="s">
        <v>8</v>
      </c>
      <c r="L50" s="13" t="s">
        <v>23</v>
      </c>
      <c r="M50" s="19">
        <v>34927</v>
      </c>
      <c r="N50" s="13" t="s">
        <v>34</v>
      </c>
      <c r="O50" s="13">
        <v>6996</v>
      </c>
      <c r="P50" s="13" t="s">
        <v>44</v>
      </c>
      <c r="Q50" s="13">
        <v>16</v>
      </c>
      <c r="R50" s="13">
        <v>1</v>
      </c>
      <c r="S50" s="13" t="s">
        <v>26</v>
      </c>
      <c r="T50" s="13" t="s">
        <v>13</v>
      </c>
      <c r="U50" s="13" t="s">
        <v>14</v>
      </c>
    </row>
    <row r="51" spans="1:21">
      <c r="A51" s="13">
        <v>5742</v>
      </c>
      <c r="B51" s="13" t="s">
        <v>190</v>
      </c>
      <c r="C51" s="13" t="s">
        <v>1</v>
      </c>
      <c r="D51" s="13">
        <v>27</v>
      </c>
      <c r="E51" s="13" t="s">
        <v>17</v>
      </c>
      <c r="F51" s="13" t="s">
        <v>3</v>
      </c>
      <c r="G51" s="13" t="s">
        <v>29</v>
      </c>
      <c r="H51" s="13" t="s">
        <v>39</v>
      </c>
      <c r="I51" s="13" t="s">
        <v>191</v>
      </c>
      <c r="J51" s="13" t="s">
        <v>192</v>
      </c>
      <c r="K51" s="13" t="s">
        <v>8</v>
      </c>
      <c r="L51" s="13" t="s">
        <v>23</v>
      </c>
      <c r="M51" s="19">
        <v>33183</v>
      </c>
      <c r="N51" s="13" t="s">
        <v>43</v>
      </c>
      <c r="O51" s="13">
        <v>1659</v>
      </c>
      <c r="P51" s="13" t="s">
        <v>25</v>
      </c>
      <c r="Q51" s="13">
        <v>11</v>
      </c>
      <c r="R51" s="13">
        <v>1</v>
      </c>
      <c r="S51" s="13" t="s">
        <v>12</v>
      </c>
      <c r="T51" s="13" t="s">
        <v>45</v>
      </c>
      <c r="U51" s="13" t="s">
        <v>25</v>
      </c>
    </row>
    <row r="52" spans="1:21">
      <c r="A52" s="14">
        <v>5748</v>
      </c>
      <c r="B52" s="14" t="s">
        <v>228</v>
      </c>
      <c r="C52" s="14" t="s">
        <v>16</v>
      </c>
      <c r="D52" s="14">
        <v>27</v>
      </c>
      <c r="E52" s="14" t="s">
        <v>17</v>
      </c>
      <c r="F52" s="14" t="s">
        <v>3</v>
      </c>
      <c r="G52" s="14" t="s">
        <v>51</v>
      </c>
      <c r="H52" s="14" t="s">
        <v>39</v>
      </c>
      <c r="I52" s="14" t="s">
        <v>191</v>
      </c>
      <c r="J52" s="14" t="s">
        <v>192</v>
      </c>
      <c r="K52" s="14" t="s">
        <v>8</v>
      </c>
      <c r="L52" s="14" t="s">
        <v>23</v>
      </c>
      <c r="M52" s="20">
        <v>33183</v>
      </c>
      <c r="N52" s="14" t="s">
        <v>43</v>
      </c>
      <c r="O52" s="14">
        <v>1659</v>
      </c>
      <c r="P52" s="14" t="s">
        <v>25</v>
      </c>
      <c r="Q52" s="14">
        <v>11</v>
      </c>
      <c r="R52" s="14">
        <v>1</v>
      </c>
      <c r="S52" s="14" t="s">
        <v>12</v>
      </c>
      <c r="T52" s="14" t="s">
        <v>45</v>
      </c>
      <c r="U52" s="14" t="s">
        <v>25</v>
      </c>
    </row>
    <row r="53" spans="1:21">
      <c r="A53" s="13">
        <v>2824</v>
      </c>
      <c r="B53" s="13" t="s">
        <v>229</v>
      </c>
      <c r="C53" s="13" t="s">
        <v>16</v>
      </c>
      <c r="D53" s="13">
        <v>62</v>
      </c>
      <c r="E53" s="13" t="s">
        <v>47</v>
      </c>
      <c r="F53" s="13" t="s">
        <v>81</v>
      </c>
      <c r="G53" s="13" t="s">
        <v>51</v>
      </c>
      <c r="H53" s="13" t="s">
        <v>20</v>
      </c>
      <c r="I53" s="13" t="s">
        <v>230</v>
      </c>
      <c r="J53" s="15">
        <v>45490</v>
      </c>
      <c r="K53" s="13" t="s">
        <v>8</v>
      </c>
      <c r="L53" s="13" t="s">
        <v>33</v>
      </c>
      <c r="M53" s="19">
        <v>43434</v>
      </c>
      <c r="N53" s="13" t="s">
        <v>43</v>
      </c>
      <c r="O53" s="13">
        <v>7912</v>
      </c>
      <c r="P53" s="13" t="s">
        <v>11</v>
      </c>
      <c r="Q53" s="13">
        <v>0</v>
      </c>
      <c r="R53" s="13">
        <v>1</v>
      </c>
      <c r="S53" s="13" t="s">
        <v>26</v>
      </c>
      <c r="T53" s="13" t="s">
        <v>75</v>
      </c>
      <c r="U53" s="13" t="s">
        <v>25</v>
      </c>
    </row>
    <row r="54" spans="1:21">
      <c r="A54" s="13">
        <v>1434</v>
      </c>
      <c r="B54" s="13" t="s">
        <v>231</v>
      </c>
      <c r="C54" s="13" t="s">
        <v>16</v>
      </c>
      <c r="D54" s="13">
        <v>60</v>
      </c>
      <c r="E54" s="13" t="s">
        <v>47</v>
      </c>
      <c r="F54" s="13" t="s">
        <v>18</v>
      </c>
      <c r="G54" s="13" t="s">
        <v>29</v>
      </c>
      <c r="H54" s="13" t="s">
        <v>20</v>
      </c>
      <c r="I54" s="13" t="s">
        <v>232</v>
      </c>
      <c r="J54" s="15">
        <v>43337</v>
      </c>
      <c r="K54" s="13" t="s">
        <v>90</v>
      </c>
      <c r="L54" s="13" t="s">
        <v>33</v>
      </c>
      <c r="M54" s="19">
        <v>66463</v>
      </c>
      <c r="N54" s="13" t="s">
        <v>43</v>
      </c>
      <c r="O54" s="13">
        <v>3615</v>
      </c>
      <c r="P54" s="13" t="s">
        <v>25</v>
      </c>
      <c r="Q54" s="13">
        <v>10</v>
      </c>
      <c r="R54" s="13">
        <v>3</v>
      </c>
      <c r="S54" s="13" t="s">
        <v>26</v>
      </c>
      <c r="T54" s="13" t="s">
        <v>75</v>
      </c>
      <c r="U54" s="13" t="s">
        <v>36</v>
      </c>
    </row>
    <row r="55" spans="1:21">
      <c r="A55" s="13">
        <v>2519</v>
      </c>
      <c r="B55" s="13" t="s">
        <v>233</v>
      </c>
      <c r="C55" s="13" t="s">
        <v>1</v>
      </c>
      <c r="D55" s="13">
        <v>28</v>
      </c>
      <c r="E55" s="13" t="s">
        <v>17</v>
      </c>
      <c r="F55" s="13" t="s">
        <v>3</v>
      </c>
      <c r="G55" s="13" t="s">
        <v>19</v>
      </c>
      <c r="H55" s="13" t="s">
        <v>30</v>
      </c>
      <c r="I55" s="13" t="s">
        <v>234</v>
      </c>
      <c r="J55" s="15">
        <v>43094</v>
      </c>
      <c r="K55" s="13" t="s">
        <v>42</v>
      </c>
      <c r="L55" s="13" t="s">
        <v>23</v>
      </c>
      <c r="M55" s="19">
        <v>35695</v>
      </c>
      <c r="N55" s="13" t="s">
        <v>34</v>
      </c>
      <c r="O55" s="13">
        <v>9785</v>
      </c>
      <c r="P55" s="13" t="s">
        <v>11</v>
      </c>
      <c r="Q55" s="13">
        <v>12</v>
      </c>
      <c r="R55" s="13">
        <v>1</v>
      </c>
      <c r="S55" s="13" t="s">
        <v>235</v>
      </c>
      <c r="T55" s="13" t="s">
        <v>236</v>
      </c>
      <c r="U55" s="13" t="s">
        <v>36</v>
      </c>
    </row>
    <row r="56" spans="1:21">
      <c r="A56" s="13">
        <v>4150</v>
      </c>
      <c r="B56" s="13" t="s">
        <v>237</v>
      </c>
      <c r="C56" s="13" t="s">
        <v>16</v>
      </c>
      <c r="D56" s="13">
        <v>58</v>
      </c>
      <c r="E56" s="13" t="s">
        <v>47</v>
      </c>
      <c r="F56" s="13" t="s">
        <v>3</v>
      </c>
      <c r="G56" s="13" t="s">
        <v>100</v>
      </c>
      <c r="H56" s="13" t="s">
        <v>20</v>
      </c>
      <c r="I56" s="13" t="s">
        <v>238</v>
      </c>
      <c r="J56" s="15">
        <v>42702</v>
      </c>
      <c r="K56" s="13" t="s">
        <v>90</v>
      </c>
      <c r="L56" s="13" t="s">
        <v>9</v>
      </c>
      <c r="M56" s="19">
        <v>60512</v>
      </c>
      <c r="N56" s="13" t="s">
        <v>43</v>
      </c>
      <c r="O56" s="13">
        <v>7227</v>
      </c>
      <c r="P56" s="13" t="s">
        <v>44</v>
      </c>
      <c r="Q56" s="13">
        <v>14</v>
      </c>
      <c r="R56" s="13">
        <v>3</v>
      </c>
      <c r="S56" s="13" t="s">
        <v>26</v>
      </c>
      <c r="T56" s="13" t="s">
        <v>35</v>
      </c>
      <c r="U56" s="13" t="s">
        <v>36</v>
      </c>
    </row>
    <row r="57" spans="1:21">
      <c r="A57" s="13">
        <v>5374</v>
      </c>
      <c r="B57" s="13" t="s">
        <v>239</v>
      </c>
      <c r="C57" s="13" t="s">
        <v>16</v>
      </c>
      <c r="D57" s="13">
        <v>35</v>
      </c>
      <c r="E57" s="13" t="s">
        <v>17</v>
      </c>
      <c r="F57" s="13" t="s">
        <v>18</v>
      </c>
      <c r="G57" s="13" t="s">
        <v>100</v>
      </c>
      <c r="H57" s="13" t="s">
        <v>20</v>
      </c>
      <c r="I57" s="13" t="s">
        <v>240</v>
      </c>
      <c r="J57" s="15">
        <v>44454</v>
      </c>
      <c r="K57" s="13" t="s">
        <v>42</v>
      </c>
      <c r="L57" s="13" t="s">
        <v>33</v>
      </c>
      <c r="M57" s="19">
        <v>62087</v>
      </c>
      <c r="N57" s="13" t="s">
        <v>24</v>
      </c>
      <c r="O57" s="13">
        <v>8573</v>
      </c>
      <c r="P57" s="13" t="s">
        <v>25</v>
      </c>
      <c r="Q57" s="13">
        <v>8</v>
      </c>
      <c r="R57" s="13">
        <v>5</v>
      </c>
      <c r="S57" s="13" t="s">
        <v>26</v>
      </c>
      <c r="T57" s="13" t="s">
        <v>35</v>
      </c>
      <c r="U57" s="13" t="s">
        <v>14</v>
      </c>
    </row>
    <row r="58" spans="1:21">
      <c r="A58" s="13">
        <v>1525</v>
      </c>
      <c r="B58" s="13" t="s">
        <v>241</v>
      </c>
      <c r="C58" s="13" t="s">
        <v>1</v>
      </c>
      <c r="D58" s="13">
        <v>36</v>
      </c>
      <c r="E58" s="13" t="s">
        <v>38</v>
      </c>
      <c r="F58" s="13" t="s">
        <v>59</v>
      </c>
      <c r="G58" s="13" t="s">
        <v>19</v>
      </c>
      <c r="H58" s="13" t="s">
        <v>5</v>
      </c>
      <c r="I58" s="13" t="s">
        <v>242</v>
      </c>
      <c r="J58" s="15">
        <v>42534</v>
      </c>
      <c r="K58" s="13" t="s">
        <v>8</v>
      </c>
      <c r="L58" s="13" t="s">
        <v>33</v>
      </c>
      <c r="M58" s="19">
        <v>71245</v>
      </c>
      <c r="N58" s="13" t="s">
        <v>24</v>
      </c>
      <c r="O58" s="13">
        <v>9179</v>
      </c>
      <c r="P58" s="13" t="s">
        <v>25</v>
      </c>
      <c r="Q58" s="13">
        <v>20</v>
      </c>
      <c r="R58" s="13">
        <v>4</v>
      </c>
      <c r="S58" s="13" t="s">
        <v>26</v>
      </c>
      <c r="T58" s="13" t="s">
        <v>35</v>
      </c>
      <c r="U58" s="13" t="s">
        <v>14</v>
      </c>
    </row>
    <row r="59" spans="1:21">
      <c r="A59" s="13">
        <v>9830</v>
      </c>
      <c r="B59" s="13" t="s">
        <v>243</v>
      </c>
      <c r="C59" s="13" t="s">
        <v>1</v>
      </c>
      <c r="D59" s="13">
        <v>37</v>
      </c>
      <c r="E59" s="13" t="s">
        <v>38</v>
      </c>
      <c r="F59" s="13" t="s">
        <v>18</v>
      </c>
      <c r="G59" s="13" t="s">
        <v>29</v>
      </c>
      <c r="H59" s="13" t="s">
        <v>60</v>
      </c>
      <c r="I59" s="13" t="s">
        <v>244</v>
      </c>
      <c r="J59" s="15">
        <v>43829</v>
      </c>
      <c r="K59" s="13" t="s">
        <v>90</v>
      </c>
      <c r="L59" s="13" t="s">
        <v>23</v>
      </c>
      <c r="M59" s="19">
        <v>58746</v>
      </c>
      <c r="N59" s="13" t="s">
        <v>24</v>
      </c>
      <c r="O59" s="13">
        <v>9348</v>
      </c>
      <c r="P59" s="13" t="s">
        <v>25</v>
      </c>
      <c r="Q59" s="13">
        <v>2</v>
      </c>
      <c r="R59" s="13">
        <v>1</v>
      </c>
      <c r="S59" s="13" t="s">
        <v>12</v>
      </c>
      <c r="T59" s="13" t="s">
        <v>75</v>
      </c>
      <c r="U59" s="13" t="s">
        <v>25</v>
      </c>
    </row>
    <row r="60" spans="1:21">
      <c r="A60" s="13">
        <v>7916</v>
      </c>
      <c r="B60" s="13" t="s">
        <v>245</v>
      </c>
      <c r="C60" s="13" t="s">
        <v>16</v>
      </c>
      <c r="D60" s="13">
        <v>32</v>
      </c>
      <c r="E60" s="13" t="s">
        <v>17</v>
      </c>
      <c r="F60" s="13" t="s">
        <v>59</v>
      </c>
      <c r="G60" s="13" t="s">
        <v>29</v>
      </c>
      <c r="H60" s="13" t="s">
        <v>60</v>
      </c>
      <c r="I60" s="13" t="s">
        <v>246</v>
      </c>
      <c r="J60" s="15">
        <v>42545</v>
      </c>
      <c r="K60" s="13" t="s">
        <v>90</v>
      </c>
      <c r="L60" s="13" t="s">
        <v>33</v>
      </c>
      <c r="M60" s="19">
        <v>62953</v>
      </c>
      <c r="N60" s="13" t="s">
        <v>43</v>
      </c>
      <c r="O60" s="13">
        <v>2876</v>
      </c>
      <c r="P60" s="13" t="s">
        <v>44</v>
      </c>
      <c r="Q60" s="13">
        <v>24</v>
      </c>
      <c r="R60" s="13">
        <v>3</v>
      </c>
      <c r="S60" s="13" t="s">
        <v>12</v>
      </c>
      <c r="T60" s="13" t="s">
        <v>35</v>
      </c>
      <c r="U60" s="13" t="s">
        <v>36</v>
      </c>
    </row>
    <row r="61" spans="1:21">
      <c r="A61" s="13">
        <v>8433</v>
      </c>
      <c r="B61" s="13" t="s">
        <v>247</v>
      </c>
      <c r="C61" s="13" t="s">
        <v>16</v>
      </c>
      <c r="D61" s="13">
        <v>32</v>
      </c>
      <c r="E61" s="13" t="s">
        <v>17</v>
      </c>
      <c r="F61" s="13" t="s">
        <v>81</v>
      </c>
      <c r="G61" s="13" t="s">
        <v>248</v>
      </c>
      <c r="H61" s="13" t="s">
        <v>20</v>
      </c>
      <c r="I61" s="13" t="s">
        <v>249</v>
      </c>
      <c r="J61" s="15">
        <v>45562</v>
      </c>
      <c r="K61" s="13" t="s">
        <v>42</v>
      </c>
      <c r="L61" s="13" t="s">
        <v>9</v>
      </c>
      <c r="M61" s="19">
        <v>111959</v>
      </c>
      <c r="N61" s="13" t="s">
        <v>10</v>
      </c>
      <c r="O61" s="13">
        <v>9317</v>
      </c>
      <c r="P61" s="13" t="s">
        <v>250</v>
      </c>
      <c r="Q61" s="13">
        <v>4</v>
      </c>
      <c r="R61" s="13">
        <v>3</v>
      </c>
      <c r="S61" s="13" t="s">
        <v>26</v>
      </c>
      <c r="T61" s="13" t="s">
        <v>236</v>
      </c>
      <c r="U61" s="13" t="s">
        <v>25</v>
      </c>
    </row>
    <row r="62" spans="1:21">
      <c r="A62" s="13">
        <v>6310</v>
      </c>
      <c r="B62" s="13" t="s">
        <v>251</v>
      </c>
      <c r="C62" s="13" t="s">
        <v>1</v>
      </c>
      <c r="D62" s="13">
        <v>22</v>
      </c>
      <c r="E62" s="13" t="s">
        <v>2</v>
      </c>
      <c r="F62" s="13" t="s">
        <v>3</v>
      </c>
      <c r="G62" s="13" t="s">
        <v>4</v>
      </c>
      <c r="H62" s="13" t="s">
        <v>30</v>
      </c>
      <c r="I62" s="13" t="s">
        <v>252</v>
      </c>
      <c r="J62" s="15">
        <v>44594</v>
      </c>
      <c r="K62" s="13" t="s">
        <v>90</v>
      </c>
      <c r="L62" s="13" t="s">
        <v>9</v>
      </c>
      <c r="M62" s="19">
        <v>37592</v>
      </c>
      <c r="N62" s="13" t="s">
        <v>24</v>
      </c>
      <c r="O62" s="13">
        <v>2290</v>
      </c>
      <c r="P62" s="13" t="s">
        <v>11</v>
      </c>
      <c r="Q62" s="13">
        <v>23</v>
      </c>
      <c r="R62" s="13">
        <v>4</v>
      </c>
      <c r="S62" s="13" t="s">
        <v>12</v>
      </c>
      <c r="T62" s="13" t="s">
        <v>236</v>
      </c>
      <c r="U62" s="13" t="s">
        <v>14</v>
      </c>
    </row>
    <row r="63" spans="1:21">
      <c r="A63" s="13">
        <v>8787</v>
      </c>
      <c r="B63" s="13" t="s">
        <v>253</v>
      </c>
      <c r="C63" s="13" t="s">
        <v>16</v>
      </c>
      <c r="D63" s="13">
        <v>30</v>
      </c>
      <c r="E63" s="13" t="s">
        <v>17</v>
      </c>
      <c r="F63" s="13" t="s">
        <v>81</v>
      </c>
      <c r="G63" s="13" t="s">
        <v>248</v>
      </c>
      <c r="H63" s="13" t="s">
        <v>60</v>
      </c>
      <c r="I63" s="13" t="s">
        <v>254</v>
      </c>
      <c r="J63" s="15">
        <v>44560</v>
      </c>
      <c r="K63" s="13" t="s">
        <v>90</v>
      </c>
      <c r="L63" s="13" t="s">
        <v>9</v>
      </c>
      <c r="M63" s="19">
        <v>100686</v>
      </c>
      <c r="N63" s="13" t="s">
        <v>24</v>
      </c>
      <c r="O63" s="13">
        <v>6107</v>
      </c>
      <c r="P63" s="13" t="s">
        <v>25</v>
      </c>
      <c r="Q63" s="13">
        <v>21</v>
      </c>
      <c r="R63" s="13">
        <v>3</v>
      </c>
      <c r="S63" s="13" t="s">
        <v>25</v>
      </c>
      <c r="T63" s="13" t="s">
        <v>236</v>
      </c>
      <c r="U63" s="13" t="s">
        <v>36</v>
      </c>
    </row>
    <row r="64" spans="1:21">
      <c r="A64" s="13">
        <v>5061</v>
      </c>
      <c r="B64" s="13" t="s">
        <v>255</v>
      </c>
      <c r="C64" s="13" t="s">
        <v>16</v>
      </c>
      <c r="D64" s="13">
        <v>29</v>
      </c>
      <c r="E64" s="13" t="s">
        <v>17</v>
      </c>
      <c r="F64" s="13" t="s">
        <v>3</v>
      </c>
      <c r="G64" s="13" t="s">
        <v>19</v>
      </c>
      <c r="H64" s="13" t="s">
        <v>5</v>
      </c>
      <c r="I64" s="13" t="s">
        <v>256</v>
      </c>
      <c r="J64" s="15">
        <v>45734</v>
      </c>
      <c r="K64" s="13" t="s">
        <v>42</v>
      </c>
      <c r="L64" s="13" t="s">
        <v>33</v>
      </c>
      <c r="M64" s="19">
        <v>60161</v>
      </c>
      <c r="N64" s="13" t="s">
        <v>24</v>
      </c>
      <c r="O64" s="13">
        <v>1117</v>
      </c>
      <c r="P64" s="13" t="s">
        <v>11</v>
      </c>
      <c r="Q64" s="13">
        <v>22</v>
      </c>
      <c r="R64" s="13">
        <v>1</v>
      </c>
      <c r="S64" s="13" t="s">
        <v>26</v>
      </c>
      <c r="T64" s="13" t="s">
        <v>45</v>
      </c>
      <c r="U64" s="13" t="s">
        <v>14</v>
      </c>
    </row>
    <row r="65" spans="1:21">
      <c r="A65" s="13">
        <v>2160</v>
      </c>
      <c r="B65" s="13" t="s">
        <v>257</v>
      </c>
      <c r="C65" s="13" t="s">
        <v>16</v>
      </c>
      <c r="D65" s="13">
        <v>43</v>
      </c>
      <c r="E65" s="13" t="s">
        <v>38</v>
      </c>
      <c r="F65" s="13" t="s">
        <v>81</v>
      </c>
      <c r="G65" s="13" t="s">
        <v>100</v>
      </c>
      <c r="H65" s="13" t="s">
        <v>39</v>
      </c>
      <c r="I65" s="13" t="s">
        <v>258</v>
      </c>
      <c r="J65" s="15">
        <v>42783</v>
      </c>
      <c r="K65" s="13" t="s">
        <v>8</v>
      </c>
      <c r="L65" s="13" t="s">
        <v>33</v>
      </c>
      <c r="M65" s="19">
        <v>47342</v>
      </c>
      <c r="N65" s="13" t="s">
        <v>34</v>
      </c>
      <c r="O65" s="13">
        <v>4981</v>
      </c>
      <c r="P65" s="13" t="s">
        <v>25</v>
      </c>
      <c r="Q65" s="13">
        <v>25</v>
      </c>
      <c r="R65" s="13">
        <v>4</v>
      </c>
      <c r="S65" s="13" t="s">
        <v>26</v>
      </c>
      <c r="T65" s="13" t="s">
        <v>45</v>
      </c>
      <c r="U65" s="13" t="s">
        <v>14</v>
      </c>
    </row>
    <row r="66" spans="1:21">
      <c r="A66" s="13">
        <v>8062</v>
      </c>
      <c r="B66" s="13" t="s">
        <v>259</v>
      </c>
      <c r="C66" s="13" t="s">
        <v>1</v>
      </c>
      <c r="D66" s="13">
        <v>64</v>
      </c>
      <c r="E66" s="13" t="s">
        <v>47</v>
      </c>
      <c r="F66" s="13" t="s">
        <v>59</v>
      </c>
      <c r="G66" s="13" t="s">
        <v>29</v>
      </c>
      <c r="H66" s="13" t="s">
        <v>39</v>
      </c>
      <c r="I66" s="13" t="s">
        <v>260</v>
      </c>
      <c r="J66" s="15">
        <v>45010</v>
      </c>
      <c r="K66" s="13" t="s">
        <v>42</v>
      </c>
      <c r="L66" s="13" t="s">
        <v>9</v>
      </c>
      <c r="M66" s="19">
        <v>118259</v>
      </c>
      <c r="N66" s="13" t="s">
        <v>43</v>
      </c>
      <c r="O66" s="13">
        <v>1993</v>
      </c>
      <c r="P66" s="13" t="s">
        <v>25</v>
      </c>
      <c r="Q66" s="13">
        <v>23</v>
      </c>
      <c r="R66" s="13">
        <v>3</v>
      </c>
      <c r="S66" s="13" t="s">
        <v>12</v>
      </c>
      <c r="T66" s="13" t="s">
        <v>75</v>
      </c>
      <c r="U66" s="13" t="s">
        <v>14</v>
      </c>
    </row>
    <row r="67" spans="1:21">
      <c r="A67" s="13">
        <v>9786</v>
      </c>
      <c r="B67" s="13" t="s">
        <v>261</v>
      </c>
      <c r="C67" s="13" t="s">
        <v>1</v>
      </c>
      <c r="D67" s="13">
        <v>34</v>
      </c>
      <c r="E67" s="13" t="s">
        <v>17</v>
      </c>
      <c r="F67" s="13" t="s">
        <v>28</v>
      </c>
      <c r="G67" s="13" t="s">
        <v>29</v>
      </c>
      <c r="H67" s="13" t="s">
        <v>20</v>
      </c>
      <c r="I67" s="13" t="s">
        <v>262</v>
      </c>
      <c r="J67" s="15">
        <v>45438</v>
      </c>
      <c r="K67" s="13" t="s">
        <v>90</v>
      </c>
      <c r="L67" s="13" t="s">
        <v>23</v>
      </c>
      <c r="M67" s="19">
        <v>62742</v>
      </c>
      <c r="N67" s="13" t="s">
        <v>43</v>
      </c>
      <c r="O67" s="13">
        <v>8260</v>
      </c>
      <c r="P67" s="13" t="s">
        <v>11</v>
      </c>
      <c r="Q67" s="13">
        <v>1</v>
      </c>
      <c r="R67" s="13">
        <v>5</v>
      </c>
      <c r="S67" s="13" t="s">
        <v>12</v>
      </c>
      <c r="T67" s="13" t="s">
        <v>45</v>
      </c>
      <c r="U67" s="13" t="s">
        <v>14</v>
      </c>
    </row>
    <row r="68" spans="1:21">
      <c r="A68" s="13">
        <v>7658</v>
      </c>
      <c r="B68" s="13" t="s">
        <v>263</v>
      </c>
      <c r="C68" s="13" t="s">
        <v>1</v>
      </c>
      <c r="D68" s="13">
        <v>32</v>
      </c>
      <c r="E68" s="13" t="s">
        <v>17</v>
      </c>
      <c r="F68" s="13" t="s">
        <v>59</v>
      </c>
      <c r="G68" s="13" t="s">
        <v>51</v>
      </c>
      <c r="H68" s="13" t="s">
        <v>39</v>
      </c>
      <c r="I68" s="13" t="s">
        <v>264</v>
      </c>
      <c r="J68" s="15">
        <v>43738</v>
      </c>
      <c r="K68" s="13" t="s">
        <v>8</v>
      </c>
      <c r="L68" s="13" t="s">
        <v>9</v>
      </c>
      <c r="M68" s="19">
        <v>79672</v>
      </c>
      <c r="N68" s="13" t="s">
        <v>43</v>
      </c>
      <c r="O68" s="13">
        <v>7396</v>
      </c>
      <c r="P68" s="13" t="s">
        <v>44</v>
      </c>
      <c r="Q68" s="13">
        <v>25</v>
      </c>
      <c r="R68" s="13">
        <v>4</v>
      </c>
      <c r="S68" s="13" t="s">
        <v>235</v>
      </c>
      <c r="T68" s="13" t="s">
        <v>13</v>
      </c>
      <c r="U68" s="13" t="s">
        <v>25</v>
      </c>
    </row>
    <row r="69" spans="1:21">
      <c r="A69" s="13">
        <v>8973</v>
      </c>
      <c r="B69" s="13" t="s">
        <v>265</v>
      </c>
      <c r="C69" s="13" t="s">
        <v>16</v>
      </c>
      <c r="D69" s="13">
        <v>57</v>
      </c>
      <c r="E69" s="13" t="s">
        <v>47</v>
      </c>
      <c r="F69" s="13" t="s">
        <v>28</v>
      </c>
      <c r="G69" s="13" t="s">
        <v>19</v>
      </c>
      <c r="H69" s="13" t="s">
        <v>20</v>
      </c>
      <c r="I69" s="13" t="s">
        <v>266</v>
      </c>
      <c r="J69" s="15">
        <v>45256</v>
      </c>
      <c r="K69" s="13" t="s">
        <v>8</v>
      </c>
      <c r="L69" s="13" t="s">
        <v>33</v>
      </c>
      <c r="M69" s="19">
        <v>101066</v>
      </c>
      <c r="N69" s="13" t="s">
        <v>43</v>
      </c>
      <c r="O69" s="13">
        <v>6138</v>
      </c>
      <c r="P69" s="13" t="s">
        <v>11</v>
      </c>
      <c r="Q69" s="13">
        <v>1</v>
      </c>
      <c r="R69" s="13">
        <v>5</v>
      </c>
      <c r="S69" s="13" t="s">
        <v>25</v>
      </c>
      <c r="T69" s="13" t="s">
        <v>236</v>
      </c>
      <c r="U69" s="13" t="s">
        <v>25</v>
      </c>
    </row>
    <row r="70" spans="1:21">
      <c r="A70" s="13">
        <v>1931</v>
      </c>
      <c r="B70" s="13" t="s">
        <v>267</v>
      </c>
      <c r="C70" s="13" t="s">
        <v>16</v>
      </c>
      <c r="D70" s="13">
        <v>32</v>
      </c>
      <c r="E70" s="13" t="s">
        <v>17</v>
      </c>
      <c r="F70" s="13" t="s">
        <v>28</v>
      </c>
      <c r="G70" s="13" t="s">
        <v>4</v>
      </c>
      <c r="H70" s="13" t="s">
        <v>60</v>
      </c>
      <c r="I70" s="13" t="s">
        <v>268</v>
      </c>
      <c r="J70" s="15">
        <v>42105</v>
      </c>
      <c r="K70" s="13" t="s">
        <v>8</v>
      </c>
      <c r="L70" s="13" t="s">
        <v>33</v>
      </c>
      <c r="M70" s="19">
        <v>60828</v>
      </c>
      <c r="N70" s="13" t="s">
        <v>34</v>
      </c>
      <c r="O70" s="13">
        <v>2964</v>
      </c>
      <c r="P70" s="13" t="s">
        <v>250</v>
      </c>
      <c r="Q70" s="13">
        <v>18</v>
      </c>
      <c r="R70" s="13">
        <v>5</v>
      </c>
      <c r="S70" s="13" t="s">
        <v>12</v>
      </c>
      <c r="T70" s="13" t="s">
        <v>236</v>
      </c>
      <c r="U70" s="13" t="s">
        <v>14</v>
      </c>
    </row>
    <row r="71" spans="1:21">
      <c r="A71" s="13">
        <v>9565</v>
      </c>
      <c r="B71" s="13" t="s">
        <v>269</v>
      </c>
      <c r="C71" s="13" t="s">
        <v>1</v>
      </c>
      <c r="D71" s="13">
        <v>48</v>
      </c>
      <c r="E71" s="13" t="s">
        <v>77</v>
      </c>
      <c r="F71" s="13" t="s">
        <v>81</v>
      </c>
      <c r="G71" s="13" t="s">
        <v>51</v>
      </c>
      <c r="H71" s="13" t="s">
        <v>270</v>
      </c>
      <c r="I71" s="13" t="s">
        <v>271</v>
      </c>
      <c r="J71" s="15">
        <v>43589</v>
      </c>
      <c r="K71" s="13" t="s">
        <v>42</v>
      </c>
      <c r="L71" s="13" t="s">
        <v>23</v>
      </c>
      <c r="M71" s="19">
        <v>61285</v>
      </c>
      <c r="N71" s="13" t="s">
        <v>10</v>
      </c>
      <c r="O71" s="13">
        <v>7484</v>
      </c>
      <c r="P71" s="13" t="s">
        <v>250</v>
      </c>
      <c r="Q71" s="13">
        <v>21</v>
      </c>
      <c r="R71" s="13">
        <v>3</v>
      </c>
      <c r="S71" s="13" t="s">
        <v>25</v>
      </c>
      <c r="T71" s="13" t="s">
        <v>35</v>
      </c>
      <c r="U71" s="13" t="s">
        <v>14</v>
      </c>
    </row>
    <row r="72" spans="1:21">
      <c r="A72" s="13">
        <v>8508</v>
      </c>
      <c r="B72" s="13" t="s">
        <v>272</v>
      </c>
      <c r="C72" s="13" t="s">
        <v>16</v>
      </c>
      <c r="D72" s="13">
        <v>22</v>
      </c>
      <c r="E72" s="13" t="s">
        <v>2</v>
      </c>
      <c r="F72" s="13" t="s">
        <v>3</v>
      </c>
      <c r="G72" s="13" t="s">
        <v>248</v>
      </c>
      <c r="H72" s="13" t="s">
        <v>20</v>
      </c>
      <c r="I72" s="13" t="s">
        <v>273</v>
      </c>
      <c r="J72" s="15">
        <v>45412</v>
      </c>
      <c r="K72" s="13" t="s">
        <v>42</v>
      </c>
      <c r="L72" s="13" t="s">
        <v>23</v>
      </c>
      <c r="M72" s="19">
        <v>47361</v>
      </c>
      <c r="N72" s="13" t="s">
        <v>10</v>
      </c>
      <c r="O72" s="13">
        <v>2127</v>
      </c>
      <c r="P72" s="13" t="s">
        <v>250</v>
      </c>
      <c r="Q72" s="13">
        <v>11</v>
      </c>
      <c r="R72" s="13">
        <v>3</v>
      </c>
      <c r="S72" s="13" t="s">
        <v>26</v>
      </c>
      <c r="T72" s="13" t="s">
        <v>13</v>
      </c>
      <c r="U72" s="13" t="s">
        <v>25</v>
      </c>
    </row>
    <row r="73" spans="1:21">
      <c r="A73" s="13">
        <v>9666</v>
      </c>
      <c r="B73" s="13" t="s">
        <v>274</v>
      </c>
      <c r="C73" s="13" t="s">
        <v>16</v>
      </c>
      <c r="D73" s="13">
        <v>41</v>
      </c>
      <c r="E73" s="13" t="s">
        <v>38</v>
      </c>
      <c r="F73" s="13" t="s">
        <v>18</v>
      </c>
      <c r="G73" s="13" t="s">
        <v>19</v>
      </c>
      <c r="H73" s="13" t="s">
        <v>270</v>
      </c>
      <c r="I73" s="13" t="s">
        <v>275</v>
      </c>
      <c r="J73" s="15">
        <v>44731</v>
      </c>
      <c r="K73" s="13" t="s">
        <v>8</v>
      </c>
      <c r="L73" s="13" t="s">
        <v>9</v>
      </c>
      <c r="M73" s="19">
        <v>64664</v>
      </c>
      <c r="N73" s="13" t="s">
        <v>43</v>
      </c>
      <c r="O73" s="13">
        <v>2753</v>
      </c>
      <c r="P73" s="13" t="s">
        <v>250</v>
      </c>
      <c r="Q73" s="13">
        <v>8</v>
      </c>
      <c r="R73" s="13">
        <v>3</v>
      </c>
      <c r="S73" s="13" t="s">
        <v>26</v>
      </c>
      <c r="T73" s="13" t="s">
        <v>35</v>
      </c>
      <c r="U73" s="13" t="s">
        <v>14</v>
      </c>
    </row>
    <row r="74" spans="1:21">
      <c r="A74" s="13">
        <v>5325</v>
      </c>
      <c r="B74" s="13" t="s">
        <v>276</v>
      </c>
      <c r="C74" s="13" t="s">
        <v>1</v>
      </c>
      <c r="D74" s="13">
        <v>65</v>
      </c>
      <c r="E74" s="13" t="s">
        <v>47</v>
      </c>
      <c r="F74" s="13" t="s">
        <v>81</v>
      </c>
      <c r="G74" s="13" t="s">
        <v>4</v>
      </c>
      <c r="H74" s="13" t="s">
        <v>5</v>
      </c>
      <c r="I74" s="13" t="s">
        <v>277</v>
      </c>
      <c r="J74" s="15">
        <v>44422</v>
      </c>
      <c r="K74" s="13" t="s">
        <v>42</v>
      </c>
      <c r="L74" s="13" t="s">
        <v>23</v>
      </c>
      <c r="M74" s="19">
        <v>66265</v>
      </c>
      <c r="N74" s="13" t="s">
        <v>43</v>
      </c>
      <c r="O74" s="13">
        <v>1058</v>
      </c>
      <c r="P74" s="13" t="s">
        <v>44</v>
      </c>
      <c r="Q74" s="13">
        <v>24</v>
      </c>
      <c r="R74" s="13">
        <v>2</v>
      </c>
      <c r="S74" s="13" t="s">
        <v>235</v>
      </c>
      <c r="T74" s="13" t="s">
        <v>75</v>
      </c>
      <c r="U74" s="13" t="s">
        <v>25</v>
      </c>
    </row>
    <row r="75" spans="1:21">
      <c r="A75" s="13">
        <v>8007</v>
      </c>
      <c r="B75" s="13" t="s">
        <v>278</v>
      </c>
      <c r="C75" s="13" t="s">
        <v>16</v>
      </c>
      <c r="D75" s="13">
        <v>50</v>
      </c>
      <c r="E75" s="13" t="s">
        <v>77</v>
      </c>
      <c r="F75" s="13" t="s">
        <v>3</v>
      </c>
      <c r="G75" s="13" t="s">
        <v>4</v>
      </c>
      <c r="H75" s="13" t="s">
        <v>270</v>
      </c>
      <c r="I75" s="13" t="s">
        <v>279</v>
      </c>
      <c r="J75" s="15">
        <v>43531</v>
      </c>
      <c r="K75" s="13" t="s">
        <v>8</v>
      </c>
      <c r="L75" s="13" t="s">
        <v>33</v>
      </c>
      <c r="M75" s="19">
        <v>34722</v>
      </c>
      <c r="N75" s="13" t="s">
        <v>10</v>
      </c>
      <c r="O75" s="13">
        <v>3426</v>
      </c>
      <c r="P75" s="13" t="s">
        <v>25</v>
      </c>
      <c r="Q75" s="13">
        <v>4</v>
      </c>
      <c r="R75" s="13">
        <v>1</v>
      </c>
      <c r="S75" s="13" t="s">
        <v>235</v>
      </c>
      <c r="T75" s="13" t="s">
        <v>35</v>
      </c>
      <c r="U75" s="13" t="s">
        <v>14</v>
      </c>
    </row>
    <row r="76" spans="1:21">
      <c r="A76" s="13">
        <v>4441</v>
      </c>
      <c r="B76" s="13" t="s">
        <v>280</v>
      </c>
      <c r="C76" s="13" t="s">
        <v>16</v>
      </c>
      <c r="D76" s="13">
        <v>44</v>
      </c>
      <c r="E76" s="13" t="s">
        <v>38</v>
      </c>
      <c r="F76" s="13" t="s">
        <v>3</v>
      </c>
      <c r="G76" s="13" t="s">
        <v>19</v>
      </c>
      <c r="H76" s="13" t="s">
        <v>60</v>
      </c>
      <c r="I76" s="13" t="s">
        <v>281</v>
      </c>
      <c r="J76" s="15">
        <v>44155</v>
      </c>
      <c r="K76" s="13" t="s">
        <v>90</v>
      </c>
      <c r="L76" s="13" t="s">
        <v>33</v>
      </c>
      <c r="M76" s="19">
        <v>50257</v>
      </c>
      <c r="N76" s="13" t="s">
        <v>24</v>
      </c>
      <c r="O76" s="13">
        <v>3662</v>
      </c>
      <c r="P76" s="13" t="s">
        <v>250</v>
      </c>
      <c r="Q76" s="13">
        <v>13</v>
      </c>
      <c r="R76" s="13">
        <v>1</v>
      </c>
      <c r="S76" s="13" t="s">
        <v>26</v>
      </c>
      <c r="T76" s="13" t="s">
        <v>35</v>
      </c>
      <c r="U76" s="13" t="s">
        <v>36</v>
      </c>
    </row>
    <row r="77" spans="1:21">
      <c r="A77" s="13">
        <v>5065</v>
      </c>
      <c r="B77" s="13" t="s">
        <v>282</v>
      </c>
      <c r="C77" s="13" t="s">
        <v>1</v>
      </c>
      <c r="D77" s="13">
        <v>64</v>
      </c>
      <c r="E77" s="13" t="s">
        <v>47</v>
      </c>
      <c r="F77" s="13" t="s">
        <v>28</v>
      </c>
      <c r="G77" s="13" t="s">
        <v>100</v>
      </c>
      <c r="H77" s="13" t="s">
        <v>5</v>
      </c>
      <c r="I77" s="13" t="s">
        <v>283</v>
      </c>
      <c r="J77" s="15">
        <v>45650</v>
      </c>
      <c r="K77" s="13" t="s">
        <v>90</v>
      </c>
      <c r="L77" s="13" t="s">
        <v>9</v>
      </c>
      <c r="M77" s="19">
        <v>91694</v>
      </c>
      <c r="N77" s="13" t="s">
        <v>24</v>
      </c>
      <c r="O77" s="13">
        <v>4269</v>
      </c>
      <c r="P77" s="13" t="s">
        <v>25</v>
      </c>
      <c r="Q77" s="13">
        <v>11</v>
      </c>
      <c r="R77" s="13">
        <v>3</v>
      </c>
      <c r="S77" s="13" t="s">
        <v>26</v>
      </c>
      <c r="T77" s="13" t="s">
        <v>75</v>
      </c>
      <c r="U77" s="13" t="s">
        <v>14</v>
      </c>
    </row>
    <row r="78" spans="1:21">
      <c r="A78" s="13">
        <v>4164</v>
      </c>
      <c r="B78" s="13" t="s">
        <v>284</v>
      </c>
      <c r="C78" s="13" t="s">
        <v>1</v>
      </c>
      <c r="D78" s="13">
        <v>64</v>
      </c>
      <c r="E78" s="13" t="s">
        <v>47</v>
      </c>
      <c r="F78" s="13" t="s">
        <v>81</v>
      </c>
      <c r="G78" s="13" t="s">
        <v>19</v>
      </c>
      <c r="H78" s="13" t="s">
        <v>5</v>
      </c>
      <c r="I78" s="13" t="s">
        <v>285</v>
      </c>
      <c r="J78" s="15">
        <v>44303</v>
      </c>
      <c r="K78" s="13" t="s">
        <v>90</v>
      </c>
      <c r="L78" s="13" t="s">
        <v>23</v>
      </c>
      <c r="M78" s="19">
        <v>114080</v>
      </c>
      <c r="N78" s="13" t="s">
        <v>34</v>
      </c>
      <c r="O78" s="13">
        <v>9785</v>
      </c>
      <c r="P78" s="13" t="s">
        <v>44</v>
      </c>
      <c r="Q78" s="13">
        <v>0</v>
      </c>
      <c r="R78" s="13">
        <v>1</v>
      </c>
      <c r="S78" s="13" t="s">
        <v>235</v>
      </c>
      <c r="T78" s="13" t="s">
        <v>75</v>
      </c>
      <c r="U78" s="13" t="s">
        <v>25</v>
      </c>
    </row>
    <row r="79" spans="1:21">
      <c r="A79" s="13">
        <v>1626</v>
      </c>
      <c r="B79" s="13" t="s">
        <v>286</v>
      </c>
      <c r="C79" s="13" t="s">
        <v>16</v>
      </c>
      <c r="D79" s="13">
        <v>38</v>
      </c>
      <c r="E79" s="13" t="s">
        <v>38</v>
      </c>
      <c r="F79" s="13" t="s">
        <v>18</v>
      </c>
      <c r="G79" s="13" t="s">
        <v>29</v>
      </c>
      <c r="H79" s="13" t="s">
        <v>30</v>
      </c>
      <c r="I79" s="13" t="s">
        <v>287</v>
      </c>
      <c r="J79" s="15">
        <v>44603</v>
      </c>
      <c r="K79" s="13" t="s">
        <v>42</v>
      </c>
      <c r="L79" s="13" t="s">
        <v>23</v>
      </c>
      <c r="M79" s="19">
        <v>87199</v>
      </c>
      <c r="N79" s="13" t="s">
        <v>43</v>
      </c>
      <c r="O79" s="13">
        <v>7311</v>
      </c>
      <c r="P79" s="13" t="s">
        <v>250</v>
      </c>
      <c r="Q79" s="13">
        <v>8</v>
      </c>
      <c r="R79" s="13">
        <v>1</v>
      </c>
      <c r="S79" s="13" t="s">
        <v>25</v>
      </c>
      <c r="T79" s="13" t="s">
        <v>45</v>
      </c>
      <c r="U79" s="13" t="s">
        <v>25</v>
      </c>
    </row>
    <row r="80" spans="1:21">
      <c r="A80" s="13">
        <v>4228</v>
      </c>
      <c r="B80" s="13" t="s">
        <v>288</v>
      </c>
      <c r="C80" s="13" t="s">
        <v>1</v>
      </c>
      <c r="D80" s="13">
        <v>56</v>
      </c>
      <c r="E80" s="13" t="s">
        <v>47</v>
      </c>
      <c r="F80" s="13" t="s">
        <v>59</v>
      </c>
      <c r="G80" s="13" t="s">
        <v>4</v>
      </c>
      <c r="H80" s="13" t="s">
        <v>270</v>
      </c>
      <c r="I80" s="13" t="s">
        <v>289</v>
      </c>
      <c r="J80" s="15">
        <v>43242</v>
      </c>
      <c r="K80" s="13" t="s">
        <v>90</v>
      </c>
      <c r="L80" s="13" t="s">
        <v>33</v>
      </c>
      <c r="M80" s="19">
        <v>71145</v>
      </c>
      <c r="N80" s="13" t="s">
        <v>43</v>
      </c>
      <c r="O80" s="13">
        <v>5920</v>
      </c>
      <c r="P80" s="13" t="s">
        <v>44</v>
      </c>
      <c r="Q80" s="13">
        <v>21</v>
      </c>
      <c r="R80" s="13">
        <v>4</v>
      </c>
      <c r="S80" s="13" t="s">
        <v>235</v>
      </c>
      <c r="T80" s="13" t="s">
        <v>13</v>
      </c>
      <c r="U80" s="13" t="s">
        <v>25</v>
      </c>
    </row>
    <row r="81" spans="1:21">
      <c r="A81" s="13">
        <v>3085</v>
      </c>
      <c r="B81" s="13" t="s">
        <v>290</v>
      </c>
      <c r="C81" s="13" t="s">
        <v>16</v>
      </c>
      <c r="D81" s="13">
        <v>40</v>
      </c>
      <c r="E81" s="13" t="s">
        <v>38</v>
      </c>
      <c r="F81" s="13" t="s">
        <v>59</v>
      </c>
      <c r="G81" s="13" t="s">
        <v>100</v>
      </c>
      <c r="H81" s="13" t="s">
        <v>39</v>
      </c>
      <c r="I81" s="13" t="s">
        <v>291</v>
      </c>
      <c r="J81" s="15">
        <v>42416</v>
      </c>
      <c r="K81" s="13" t="s">
        <v>42</v>
      </c>
      <c r="L81" s="13" t="s">
        <v>33</v>
      </c>
      <c r="M81" s="19">
        <v>52810</v>
      </c>
      <c r="N81" s="13" t="s">
        <v>10</v>
      </c>
      <c r="O81" s="13">
        <v>7653</v>
      </c>
      <c r="P81" s="13" t="s">
        <v>11</v>
      </c>
      <c r="Q81" s="13">
        <v>9</v>
      </c>
      <c r="R81" s="13">
        <v>3</v>
      </c>
      <c r="S81" s="13" t="s">
        <v>26</v>
      </c>
      <c r="T81" s="13" t="s">
        <v>13</v>
      </c>
      <c r="U81" s="13" t="s">
        <v>25</v>
      </c>
    </row>
    <row r="82" spans="1:21">
      <c r="A82" s="13">
        <v>6279</v>
      </c>
      <c r="B82" s="13" t="s">
        <v>292</v>
      </c>
      <c r="C82" s="13" t="s">
        <v>1</v>
      </c>
      <c r="D82" s="13">
        <v>60</v>
      </c>
      <c r="E82" s="13" t="s">
        <v>47</v>
      </c>
      <c r="F82" s="13" t="s">
        <v>59</v>
      </c>
      <c r="G82" s="13" t="s">
        <v>29</v>
      </c>
      <c r="H82" s="13" t="s">
        <v>270</v>
      </c>
      <c r="I82" s="13" t="s">
        <v>293</v>
      </c>
      <c r="J82" s="15">
        <v>44627</v>
      </c>
      <c r="K82" s="13" t="s">
        <v>8</v>
      </c>
      <c r="L82" s="13" t="s">
        <v>33</v>
      </c>
      <c r="M82" s="19">
        <v>92021</v>
      </c>
      <c r="N82" s="13" t="s">
        <v>24</v>
      </c>
      <c r="O82" s="13">
        <v>2389</v>
      </c>
      <c r="P82" s="13" t="s">
        <v>44</v>
      </c>
      <c r="Q82" s="13">
        <v>16</v>
      </c>
      <c r="R82" s="13">
        <v>5</v>
      </c>
      <c r="S82" s="13" t="s">
        <v>235</v>
      </c>
      <c r="T82" s="13" t="s">
        <v>45</v>
      </c>
      <c r="U82" s="13" t="s">
        <v>14</v>
      </c>
    </row>
    <row r="83" spans="1:21">
      <c r="A83" s="13">
        <v>6085</v>
      </c>
      <c r="B83" s="13" t="s">
        <v>294</v>
      </c>
      <c r="C83" s="13" t="s">
        <v>16</v>
      </c>
      <c r="D83" s="13">
        <v>65</v>
      </c>
      <c r="E83" s="13" t="s">
        <v>47</v>
      </c>
      <c r="F83" s="13" t="s">
        <v>28</v>
      </c>
      <c r="G83" s="13" t="s">
        <v>51</v>
      </c>
      <c r="H83" s="13" t="s">
        <v>5</v>
      </c>
      <c r="I83" s="13" t="s">
        <v>295</v>
      </c>
      <c r="J83" s="15">
        <v>44929</v>
      </c>
      <c r="K83" s="13" t="s">
        <v>8</v>
      </c>
      <c r="L83" s="13" t="s">
        <v>9</v>
      </c>
      <c r="M83" s="19">
        <v>92277</v>
      </c>
      <c r="N83" s="13" t="s">
        <v>43</v>
      </c>
      <c r="O83" s="13">
        <v>8461</v>
      </c>
      <c r="P83" s="13" t="s">
        <v>25</v>
      </c>
      <c r="Q83" s="13">
        <v>20</v>
      </c>
      <c r="R83" s="13">
        <v>5</v>
      </c>
      <c r="S83" s="13" t="s">
        <v>26</v>
      </c>
      <c r="T83" s="13" t="s">
        <v>13</v>
      </c>
      <c r="U83" s="13" t="s">
        <v>36</v>
      </c>
    </row>
    <row r="84" spans="1:21">
      <c r="A84" s="13">
        <v>4997</v>
      </c>
      <c r="B84" s="13" t="s">
        <v>296</v>
      </c>
      <c r="C84" s="13" t="s">
        <v>16</v>
      </c>
      <c r="D84" s="13">
        <v>47</v>
      </c>
      <c r="E84" s="13" t="s">
        <v>77</v>
      </c>
      <c r="F84" s="13" t="s">
        <v>3</v>
      </c>
      <c r="G84" s="13" t="s">
        <v>4</v>
      </c>
      <c r="H84" s="13" t="s">
        <v>39</v>
      </c>
      <c r="I84" s="13" t="s">
        <v>297</v>
      </c>
      <c r="J84" s="15">
        <v>43281</v>
      </c>
      <c r="K84" s="13" t="s">
        <v>8</v>
      </c>
      <c r="L84" s="13" t="s">
        <v>9</v>
      </c>
      <c r="M84" s="19">
        <v>97889</v>
      </c>
      <c r="N84" s="13" t="s">
        <v>34</v>
      </c>
      <c r="O84" s="13">
        <v>1822</v>
      </c>
      <c r="P84" s="13" t="s">
        <v>250</v>
      </c>
      <c r="Q84" s="13">
        <v>3</v>
      </c>
      <c r="R84" s="13">
        <v>4</v>
      </c>
      <c r="S84" s="13" t="s">
        <v>26</v>
      </c>
      <c r="T84" s="13" t="s">
        <v>13</v>
      </c>
      <c r="U84" s="13" t="s">
        <v>25</v>
      </c>
    </row>
    <row r="85" spans="1:21">
      <c r="A85" s="13">
        <v>6198</v>
      </c>
      <c r="B85" s="13" t="s">
        <v>298</v>
      </c>
      <c r="C85" s="13" t="s">
        <v>1</v>
      </c>
      <c r="D85" s="13">
        <v>55</v>
      </c>
      <c r="E85" s="13" t="s">
        <v>77</v>
      </c>
      <c r="F85" s="13" t="s">
        <v>18</v>
      </c>
      <c r="G85" s="13" t="s">
        <v>100</v>
      </c>
      <c r="H85" s="13" t="s">
        <v>60</v>
      </c>
      <c r="I85" s="13" t="s">
        <v>299</v>
      </c>
      <c r="J85" s="15">
        <v>45731</v>
      </c>
      <c r="K85" s="13" t="s">
        <v>90</v>
      </c>
      <c r="L85" s="13" t="s">
        <v>33</v>
      </c>
      <c r="M85" s="19">
        <v>88446</v>
      </c>
      <c r="N85" s="13" t="s">
        <v>24</v>
      </c>
      <c r="O85" s="13">
        <v>8777</v>
      </c>
      <c r="P85" s="13" t="s">
        <v>25</v>
      </c>
      <c r="Q85" s="13">
        <v>8</v>
      </c>
      <c r="R85" s="13">
        <v>2</v>
      </c>
      <c r="S85" s="13" t="s">
        <v>235</v>
      </c>
      <c r="T85" s="13" t="s">
        <v>236</v>
      </c>
      <c r="U85" s="13" t="s">
        <v>36</v>
      </c>
    </row>
    <row r="86" spans="1:21">
      <c r="A86" s="13">
        <v>4919</v>
      </c>
      <c r="B86" s="13" t="s">
        <v>300</v>
      </c>
      <c r="C86" s="13" t="s">
        <v>1</v>
      </c>
      <c r="D86" s="13">
        <v>62</v>
      </c>
      <c r="E86" s="13" t="s">
        <v>47</v>
      </c>
      <c r="F86" s="13" t="s">
        <v>59</v>
      </c>
      <c r="G86" s="13" t="s">
        <v>4</v>
      </c>
      <c r="H86" s="13" t="s">
        <v>270</v>
      </c>
      <c r="I86" s="13" t="s">
        <v>301</v>
      </c>
      <c r="J86" s="15">
        <v>42527</v>
      </c>
      <c r="K86" s="13" t="s">
        <v>90</v>
      </c>
      <c r="L86" s="13" t="s">
        <v>9</v>
      </c>
      <c r="M86" s="19">
        <v>65614</v>
      </c>
      <c r="N86" s="13" t="s">
        <v>10</v>
      </c>
      <c r="O86" s="13">
        <v>6238</v>
      </c>
      <c r="P86" s="13" t="s">
        <v>11</v>
      </c>
      <c r="Q86" s="13">
        <v>4</v>
      </c>
      <c r="R86" s="13">
        <v>2</v>
      </c>
      <c r="S86" s="13" t="s">
        <v>26</v>
      </c>
      <c r="T86" s="13" t="s">
        <v>13</v>
      </c>
      <c r="U86" s="13" t="s">
        <v>25</v>
      </c>
    </row>
    <row r="87" spans="1:21">
      <c r="A87" s="13">
        <v>4505</v>
      </c>
      <c r="B87" s="13" t="s">
        <v>302</v>
      </c>
      <c r="C87" s="13" t="s">
        <v>16</v>
      </c>
      <c r="D87" s="13">
        <v>31</v>
      </c>
      <c r="E87" s="13" t="s">
        <v>17</v>
      </c>
      <c r="F87" s="13" t="s">
        <v>59</v>
      </c>
      <c r="G87" s="13" t="s">
        <v>29</v>
      </c>
      <c r="H87" s="13" t="s">
        <v>30</v>
      </c>
      <c r="I87" s="13" t="s">
        <v>303</v>
      </c>
      <c r="J87" s="15">
        <v>42348</v>
      </c>
      <c r="K87" s="13" t="s">
        <v>42</v>
      </c>
      <c r="L87" s="13" t="s">
        <v>23</v>
      </c>
      <c r="M87" s="19">
        <v>84496</v>
      </c>
      <c r="N87" s="13" t="s">
        <v>43</v>
      </c>
      <c r="O87" s="13">
        <v>4388</v>
      </c>
      <c r="P87" s="13" t="s">
        <v>25</v>
      </c>
      <c r="Q87" s="13">
        <v>12</v>
      </c>
      <c r="R87" s="13">
        <v>5</v>
      </c>
      <c r="S87" s="13" t="s">
        <v>12</v>
      </c>
      <c r="T87" s="13" t="s">
        <v>236</v>
      </c>
      <c r="U87" s="13" t="s">
        <v>36</v>
      </c>
    </row>
    <row r="88" spans="1:21">
      <c r="A88" s="13">
        <v>1096</v>
      </c>
      <c r="B88" s="13" t="s">
        <v>304</v>
      </c>
      <c r="C88" s="13" t="s">
        <v>1</v>
      </c>
      <c r="D88" s="13">
        <v>52</v>
      </c>
      <c r="E88" s="13" t="s">
        <v>77</v>
      </c>
      <c r="F88" s="13" t="s">
        <v>81</v>
      </c>
      <c r="G88" s="13" t="s">
        <v>29</v>
      </c>
      <c r="H88" s="13" t="s">
        <v>39</v>
      </c>
      <c r="I88" s="13" t="s">
        <v>305</v>
      </c>
      <c r="J88" s="15">
        <v>44054</v>
      </c>
      <c r="K88" s="13" t="s">
        <v>42</v>
      </c>
      <c r="L88" s="13" t="s">
        <v>33</v>
      </c>
      <c r="M88" s="19">
        <v>101582</v>
      </c>
      <c r="N88" s="13" t="s">
        <v>24</v>
      </c>
      <c r="O88" s="13">
        <v>8999</v>
      </c>
      <c r="P88" s="13" t="s">
        <v>250</v>
      </c>
      <c r="Q88" s="13">
        <v>8</v>
      </c>
      <c r="R88" s="13">
        <v>4</v>
      </c>
      <c r="S88" s="13" t="s">
        <v>25</v>
      </c>
      <c r="T88" s="13" t="s">
        <v>45</v>
      </c>
      <c r="U88" s="13" t="s">
        <v>36</v>
      </c>
    </row>
    <row r="89" spans="1:21">
      <c r="A89" s="13">
        <v>7624</v>
      </c>
      <c r="B89" s="13" t="s">
        <v>306</v>
      </c>
      <c r="C89" s="13" t="s">
        <v>16</v>
      </c>
      <c r="D89" s="13">
        <v>43</v>
      </c>
      <c r="E89" s="13" t="s">
        <v>38</v>
      </c>
      <c r="F89" s="13" t="s">
        <v>59</v>
      </c>
      <c r="G89" s="13" t="s">
        <v>51</v>
      </c>
      <c r="H89" s="13" t="s">
        <v>60</v>
      </c>
      <c r="I89" s="13" t="s">
        <v>307</v>
      </c>
      <c r="J89" s="15">
        <v>42552</v>
      </c>
      <c r="K89" s="13" t="s">
        <v>42</v>
      </c>
      <c r="L89" s="13" t="s">
        <v>9</v>
      </c>
      <c r="M89" s="19">
        <v>81645</v>
      </c>
      <c r="N89" s="13" t="s">
        <v>43</v>
      </c>
      <c r="O89" s="13">
        <v>2375</v>
      </c>
      <c r="P89" s="13" t="s">
        <v>25</v>
      </c>
      <c r="Q89" s="13">
        <v>4</v>
      </c>
      <c r="R89" s="13">
        <v>4</v>
      </c>
      <c r="S89" s="13" t="s">
        <v>26</v>
      </c>
      <c r="T89" s="13" t="s">
        <v>45</v>
      </c>
      <c r="U89" s="13" t="s">
        <v>36</v>
      </c>
    </row>
    <row r="90" spans="1:21">
      <c r="A90" s="13">
        <v>6363</v>
      </c>
      <c r="B90" s="13" t="s">
        <v>308</v>
      </c>
      <c r="C90" s="13" t="s">
        <v>16</v>
      </c>
      <c r="D90" s="13">
        <v>46</v>
      </c>
      <c r="E90" s="13" t="s">
        <v>77</v>
      </c>
      <c r="F90" s="13" t="s">
        <v>59</v>
      </c>
      <c r="G90" s="13" t="s">
        <v>19</v>
      </c>
      <c r="H90" s="13" t="s">
        <v>30</v>
      </c>
      <c r="I90" s="13" t="s">
        <v>309</v>
      </c>
      <c r="J90" s="15">
        <v>42925</v>
      </c>
      <c r="K90" s="13" t="s">
        <v>90</v>
      </c>
      <c r="L90" s="13" t="s">
        <v>23</v>
      </c>
      <c r="M90" s="19">
        <v>85255</v>
      </c>
      <c r="N90" s="13" t="s">
        <v>10</v>
      </c>
      <c r="O90" s="13">
        <v>2341</v>
      </c>
      <c r="P90" s="13" t="s">
        <v>25</v>
      </c>
      <c r="Q90" s="13">
        <v>0</v>
      </c>
      <c r="R90" s="13">
        <v>5</v>
      </c>
      <c r="S90" s="13" t="s">
        <v>12</v>
      </c>
      <c r="T90" s="13" t="s">
        <v>35</v>
      </c>
      <c r="U90" s="13" t="s">
        <v>14</v>
      </c>
    </row>
    <row r="91" spans="1:21">
      <c r="A91" s="13">
        <v>2124</v>
      </c>
      <c r="B91" s="13" t="s">
        <v>310</v>
      </c>
      <c r="C91" s="13" t="s">
        <v>16</v>
      </c>
      <c r="D91" s="13">
        <v>63</v>
      </c>
      <c r="E91" s="13" t="s">
        <v>47</v>
      </c>
      <c r="F91" s="13" t="s">
        <v>3</v>
      </c>
      <c r="G91" s="13" t="s">
        <v>51</v>
      </c>
      <c r="H91" s="13" t="s">
        <v>20</v>
      </c>
      <c r="I91" s="13" t="s">
        <v>167</v>
      </c>
      <c r="J91" s="15">
        <v>43981</v>
      </c>
      <c r="K91" s="13" t="s">
        <v>8</v>
      </c>
      <c r="L91" s="13" t="s">
        <v>33</v>
      </c>
      <c r="M91" s="19">
        <v>49973</v>
      </c>
      <c r="N91" s="13" t="s">
        <v>24</v>
      </c>
      <c r="O91" s="13">
        <v>3068</v>
      </c>
      <c r="P91" s="13" t="s">
        <v>25</v>
      </c>
      <c r="Q91" s="13">
        <v>21</v>
      </c>
      <c r="R91" s="13">
        <v>1</v>
      </c>
      <c r="S91" s="13" t="s">
        <v>26</v>
      </c>
      <c r="T91" s="13" t="s">
        <v>13</v>
      </c>
      <c r="U91" s="13" t="s">
        <v>25</v>
      </c>
    </row>
    <row r="92" spans="1:21">
      <c r="A92" s="13">
        <v>7043</v>
      </c>
      <c r="B92" s="13" t="s">
        <v>311</v>
      </c>
      <c r="C92" s="13" t="s">
        <v>16</v>
      </c>
      <c r="D92" s="13">
        <v>38</v>
      </c>
      <c r="E92" s="13" t="s">
        <v>38</v>
      </c>
      <c r="F92" s="13" t="s">
        <v>18</v>
      </c>
      <c r="G92" s="13" t="s">
        <v>248</v>
      </c>
      <c r="H92" s="13" t="s">
        <v>270</v>
      </c>
      <c r="I92" s="13" t="s">
        <v>312</v>
      </c>
      <c r="J92" s="15">
        <v>42745</v>
      </c>
      <c r="K92" s="13" t="s">
        <v>42</v>
      </c>
      <c r="L92" s="13" t="s">
        <v>9</v>
      </c>
      <c r="M92" s="19">
        <v>51465</v>
      </c>
      <c r="N92" s="13" t="s">
        <v>10</v>
      </c>
      <c r="O92" s="13">
        <v>2771</v>
      </c>
      <c r="P92" s="13" t="s">
        <v>11</v>
      </c>
      <c r="Q92" s="13">
        <v>9</v>
      </c>
      <c r="R92" s="13">
        <v>5</v>
      </c>
      <c r="S92" s="13" t="s">
        <v>25</v>
      </c>
      <c r="T92" s="13" t="s">
        <v>13</v>
      </c>
      <c r="U92" s="13" t="s">
        <v>25</v>
      </c>
    </row>
    <row r="93" spans="1:21">
      <c r="A93" s="13">
        <v>2245</v>
      </c>
      <c r="B93" s="13" t="s">
        <v>313</v>
      </c>
      <c r="C93" s="13" t="s">
        <v>16</v>
      </c>
      <c r="D93" s="13">
        <v>34</v>
      </c>
      <c r="E93" s="13" t="s">
        <v>17</v>
      </c>
      <c r="F93" s="13" t="s">
        <v>3</v>
      </c>
      <c r="G93" s="13" t="s">
        <v>100</v>
      </c>
      <c r="H93" s="13" t="s">
        <v>30</v>
      </c>
      <c r="I93" s="13" t="s">
        <v>314</v>
      </c>
      <c r="J93" s="15">
        <v>43410</v>
      </c>
      <c r="K93" s="13" t="s">
        <v>42</v>
      </c>
      <c r="L93" s="13" t="s">
        <v>33</v>
      </c>
      <c r="M93" s="19">
        <v>45866</v>
      </c>
      <c r="N93" s="13" t="s">
        <v>43</v>
      </c>
      <c r="O93" s="13">
        <v>6688</v>
      </c>
      <c r="P93" s="13" t="s">
        <v>25</v>
      </c>
      <c r="Q93" s="13">
        <v>21</v>
      </c>
      <c r="R93" s="13">
        <v>3</v>
      </c>
      <c r="S93" s="13" t="s">
        <v>12</v>
      </c>
      <c r="T93" s="13" t="s">
        <v>236</v>
      </c>
      <c r="U93" s="13" t="s">
        <v>25</v>
      </c>
    </row>
    <row r="94" spans="1:21">
      <c r="A94" s="13">
        <v>1207</v>
      </c>
      <c r="B94" s="13" t="s">
        <v>315</v>
      </c>
      <c r="C94" s="13" t="s">
        <v>1</v>
      </c>
      <c r="D94" s="13">
        <v>43</v>
      </c>
      <c r="E94" s="13" t="s">
        <v>38</v>
      </c>
      <c r="F94" s="13" t="s">
        <v>59</v>
      </c>
      <c r="G94" s="13" t="s">
        <v>4</v>
      </c>
      <c r="H94" s="13" t="s">
        <v>39</v>
      </c>
      <c r="I94" s="13" t="s">
        <v>316</v>
      </c>
      <c r="J94" s="15">
        <v>42417</v>
      </c>
      <c r="K94" s="13" t="s">
        <v>90</v>
      </c>
      <c r="L94" s="13" t="s">
        <v>33</v>
      </c>
      <c r="M94" s="19">
        <v>90258</v>
      </c>
      <c r="N94" s="13" t="s">
        <v>24</v>
      </c>
      <c r="O94" s="13">
        <v>8135</v>
      </c>
      <c r="P94" s="13" t="s">
        <v>250</v>
      </c>
      <c r="Q94" s="13">
        <v>23</v>
      </c>
      <c r="R94" s="13">
        <v>5</v>
      </c>
      <c r="S94" s="13" t="s">
        <v>235</v>
      </c>
      <c r="T94" s="13" t="s">
        <v>236</v>
      </c>
      <c r="U94" s="13" t="s">
        <v>25</v>
      </c>
    </row>
    <row r="95" spans="1:21">
      <c r="A95" s="13">
        <v>8616</v>
      </c>
      <c r="B95" s="13" t="s">
        <v>317</v>
      </c>
      <c r="C95" s="13" t="s">
        <v>1</v>
      </c>
      <c r="D95" s="13">
        <v>52</v>
      </c>
      <c r="E95" s="13" t="s">
        <v>77</v>
      </c>
      <c r="F95" s="13" t="s">
        <v>18</v>
      </c>
      <c r="G95" s="13" t="s">
        <v>19</v>
      </c>
      <c r="H95" s="13" t="s">
        <v>30</v>
      </c>
      <c r="I95" s="13" t="s">
        <v>318</v>
      </c>
      <c r="J95" s="15">
        <v>43729</v>
      </c>
      <c r="K95" s="13" t="s">
        <v>8</v>
      </c>
      <c r="L95" s="13" t="s">
        <v>9</v>
      </c>
      <c r="M95" s="19">
        <v>66559</v>
      </c>
      <c r="N95" s="13" t="s">
        <v>34</v>
      </c>
      <c r="O95" s="13">
        <v>4995</v>
      </c>
      <c r="P95" s="13" t="s">
        <v>25</v>
      </c>
      <c r="Q95" s="13">
        <v>18</v>
      </c>
      <c r="R95" s="13">
        <v>5</v>
      </c>
      <c r="S95" s="13" t="s">
        <v>25</v>
      </c>
      <c r="T95" s="13" t="s">
        <v>35</v>
      </c>
      <c r="U95" s="13" t="s">
        <v>14</v>
      </c>
    </row>
    <row r="96" spans="1:21">
      <c r="A96" s="13">
        <v>6325</v>
      </c>
      <c r="B96" s="13" t="s">
        <v>319</v>
      </c>
      <c r="C96" s="13" t="s">
        <v>16</v>
      </c>
      <c r="D96" s="13">
        <v>53</v>
      </c>
      <c r="E96" s="13" t="s">
        <v>77</v>
      </c>
      <c r="F96" s="13" t="s">
        <v>59</v>
      </c>
      <c r="G96" s="13" t="s">
        <v>51</v>
      </c>
      <c r="H96" s="13" t="s">
        <v>30</v>
      </c>
      <c r="I96" s="13" t="s">
        <v>320</v>
      </c>
      <c r="J96" s="15">
        <v>43028</v>
      </c>
      <c r="K96" s="13" t="s">
        <v>90</v>
      </c>
      <c r="L96" s="13" t="s">
        <v>23</v>
      </c>
      <c r="M96" s="19">
        <v>66655</v>
      </c>
      <c r="N96" s="13" t="s">
        <v>10</v>
      </c>
      <c r="O96" s="13">
        <v>1166</v>
      </c>
      <c r="P96" s="13" t="s">
        <v>250</v>
      </c>
      <c r="Q96" s="13">
        <v>2</v>
      </c>
      <c r="R96" s="13">
        <v>2</v>
      </c>
      <c r="S96" s="13" t="s">
        <v>25</v>
      </c>
      <c r="T96" s="13" t="s">
        <v>13</v>
      </c>
      <c r="U96" s="13" t="s">
        <v>25</v>
      </c>
    </row>
    <row r="97" spans="1:21">
      <c r="A97" s="13">
        <v>8800</v>
      </c>
      <c r="B97" s="13" t="s">
        <v>321</v>
      </c>
      <c r="C97" s="13" t="s">
        <v>1</v>
      </c>
      <c r="D97" s="13">
        <v>37</v>
      </c>
      <c r="E97" s="13" t="s">
        <v>38</v>
      </c>
      <c r="F97" s="13" t="s">
        <v>59</v>
      </c>
      <c r="G97" s="13" t="s">
        <v>4</v>
      </c>
      <c r="H97" s="13" t="s">
        <v>5</v>
      </c>
      <c r="I97" s="13" t="s">
        <v>322</v>
      </c>
      <c r="J97" s="15">
        <v>42349</v>
      </c>
      <c r="K97" s="13" t="s">
        <v>90</v>
      </c>
      <c r="L97" s="13" t="s">
        <v>9</v>
      </c>
      <c r="M97" s="19">
        <v>83005</v>
      </c>
      <c r="N97" s="13" t="s">
        <v>24</v>
      </c>
      <c r="O97" s="13">
        <v>6016</v>
      </c>
      <c r="P97" s="13" t="s">
        <v>44</v>
      </c>
      <c r="Q97" s="13">
        <v>15</v>
      </c>
      <c r="R97" s="13">
        <v>5</v>
      </c>
      <c r="S97" s="13" t="s">
        <v>235</v>
      </c>
      <c r="T97" s="13" t="s">
        <v>13</v>
      </c>
      <c r="U97" s="13" t="s">
        <v>25</v>
      </c>
    </row>
    <row r="98" spans="1:21">
      <c r="A98" s="13">
        <v>6419</v>
      </c>
      <c r="B98" s="13" t="s">
        <v>323</v>
      </c>
      <c r="C98" s="13" t="s">
        <v>1</v>
      </c>
      <c r="D98" s="13">
        <v>57</v>
      </c>
      <c r="E98" s="13" t="s">
        <v>47</v>
      </c>
      <c r="F98" s="13" t="s">
        <v>59</v>
      </c>
      <c r="G98" s="13" t="s">
        <v>19</v>
      </c>
      <c r="H98" s="13" t="s">
        <v>30</v>
      </c>
      <c r="I98" s="13" t="s">
        <v>324</v>
      </c>
      <c r="J98" s="15">
        <v>44627</v>
      </c>
      <c r="K98" s="13" t="s">
        <v>90</v>
      </c>
      <c r="L98" s="13" t="s">
        <v>9</v>
      </c>
      <c r="M98" s="19">
        <v>45814</v>
      </c>
      <c r="N98" s="13" t="s">
        <v>24</v>
      </c>
      <c r="O98" s="13">
        <v>6169</v>
      </c>
      <c r="P98" s="13" t="s">
        <v>11</v>
      </c>
      <c r="Q98" s="13">
        <v>23</v>
      </c>
      <c r="R98" s="13">
        <v>5</v>
      </c>
      <c r="S98" s="13" t="s">
        <v>26</v>
      </c>
      <c r="T98" s="13" t="s">
        <v>75</v>
      </c>
      <c r="U98" s="13" t="s">
        <v>14</v>
      </c>
    </row>
    <row r="99" spans="1:21">
      <c r="A99" s="13">
        <v>5530</v>
      </c>
      <c r="B99" s="13" t="s">
        <v>325</v>
      </c>
      <c r="C99" s="13" t="s">
        <v>1</v>
      </c>
      <c r="D99" s="13">
        <v>52</v>
      </c>
      <c r="E99" s="13" t="s">
        <v>77</v>
      </c>
      <c r="F99" s="13" t="s">
        <v>3</v>
      </c>
      <c r="G99" s="13" t="s">
        <v>51</v>
      </c>
      <c r="H99" s="13" t="s">
        <v>30</v>
      </c>
      <c r="I99" s="13" t="s">
        <v>326</v>
      </c>
      <c r="J99" s="15">
        <v>43202</v>
      </c>
      <c r="K99" s="13" t="s">
        <v>8</v>
      </c>
      <c r="L99" s="13" t="s">
        <v>23</v>
      </c>
      <c r="M99" s="19">
        <v>53519</v>
      </c>
      <c r="N99" s="13" t="s">
        <v>10</v>
      </c>
      <c r="O99" s="13">
        <v>1231</v>
      </c>
      <c r="P99" s="13" t="s">
        <v>250</v>
      </c>
      <c r="Q99" s="13">
        <v>8</v>
      </c>
      <c r="R99" s="13">
        <v>1</v>
      </c>
      <c r="S99" s="13" t="s">
        <v>12</v>
      </c>
      <c r="T99" s="13" t="s">
        <v>236</v>
      </c>
      <c r="U99" s="13" t="s">
        <v>36</v>
      </c>
    </row>
    <row r="100" spans="1:21">
      <c r="A100" s="13">
        <v>9042</v>
      </c>
      <c r="B100" s="13" t="s">
        <v>327</v>
      </c>
      <c r="C100" s="13" t="s">
        <v>16</v>
      </c>
      <c r="D100" s="13">
        <v>30</v>
      </c>
      <c r="E100" s="13" t="s">
        <v>17</v>
      </c>
      <c r="F100" s="13" t="s">
        <v>3</v>
      </c>
      <c r="G100" s="13" t="s">
        <v>248</v>
      </c>
      <c r="H100" s="13" t="s">
        <v>30</v>
      </c>
      <c r="I100" s="13" t="s">
        <v>328</v>
      </c>
      <c r="J100" s="15">
        <v>43644</v>
      </c>
      <c r="K100" s="13" t="s">
        <v>90</v>
      </c>
      <c r="L100" s="13" t="s">
        <v>23</v>
      </c>
      <c r="M100" s="19">
        <v>87733</v>
      </c>
      <c r="N100" s="13" t="s">
        <v>10</v>
      </c>
      <c r="O100" s="13">
        <v>4020</v>
      </c>
      <c r="P100" s="13" t="s">
        <v>11</v>
      </c>
      <c r="Q100" s="13">
        <v>8</v>
      </c>
      <c r="R100" s="13">
        <v>4</v>
      </c>
      <c r="S100" s="13" t="s">
        <v>12</v>
      </c>
      <c r="T100" s="13" t="s">
        <v>45</v>
      </c>
      <c r="U100" s="13" t="s">
        <v>36</v>
      </c>
    </row>
    <row r="101" spans="1:21">
      <c r="A101" s="13">
        <v>2213</v>
      </c>
      <c r="B101" s="13" t="s">
        <v>329</v>
      </c>
      <c r="C101" s="13" t="s">
        <v>16</v>
      </c>
      <c r="D101" s="13">
        <v>53</v>
      </c>
      <c r="E101" s="13" t="s">
        <v>77</v>
      </c>
      <c r="F101" s="13" t="s">
        <v>28</v>
      </c>
      <c r="G101" s="13" t="s">
        <v>51</v>
      </c>
      <c r="H101" s="13" t="s">
        <v>60</v>
      </c>
      <c r="I101" s="13" t="s">
        <v>330</v>
      </c>
      <c r="J101" s="15">
        <v>44962</v>
      </c>
      <c r="K101" s="13" t="s">
        <v>1126</v>
      </c>
      <c r="L101" s="13" t="s">
        <v>9</v>
      </c>
      <c r="M101" s="19">
        <v>62530</v>
      </c>
      <c r="N101" s="13" t="s">
        <v>43</v>
      </c>
      <c r="O101" s="13">
        <v>7818</v>
      </c>
      <c r="P101" s="13" t="s">
        <v>250</v>
      </c>
      <c r="Q101" s="13">
        <v>24</v>
      </c>
      <c r="R101" s="13">
        <v>5</v>
      </c>
      <c r="S101" s="13" t="s">
        <v>25</v>
      </c>
      <c r="T101" s="13" t="s">
        <v>13</v>
      </c>
      <c r="U101" s="13" t="s">
        <v>36</v>
      </c>
    </row>
    <row r="102" spans="1:21">
      <c r="A102" s="13">
        <v>8025</v>
      </c>
      <c r="B102" s="13" t="s">
        <v>331</v>
      </c>
      <c r="C102" s="13" t="s">
        <v>1</v>
      </c>
      <c r="D102" s="13">
        <v>41</v>
      </c>
      <c r="E102" s="13" t="s">
        <v>38</v>
      </c>
      <c r="F102" s="13" t="s">
        <v>18</v>
      </c>
      <c r="G102" s="13" t="s">
        <v>248</v>
      </c>
      <c r="H102" s="13" t="s">
        <v>5</v>
      </c>
      <c r="I102" s="13" t="s">
        <v>332</v>
      </c>
      <c r="J102" s="15">
        <v>43833</v>
      </c>
      <c r="K102" s="13" t="s">
        <v>42</v>
      </c>
      <c r="L102" s="13" t="s">
        <v>33</v>
      </c>
      <c r="M102" s="19">
        <v>43006</v>
      </c>
      <c r="N102" s="13" t="s">
        <v>24</v>
      </c>
      <c r="O102" s="13">
        <v>4457</v>
      </c>
      <c r="P102" s="13" t="s">
        <v>44</v>
      </c>
      <c r="Q102" s="13">
        <v>21</v>
      </c>
      <c r="R102" s="13">
        <v>1</v>
      </c>
      <c r="S102" s="13" t="s">
        <v>26</v>
      </c>
      <c r="T102" s="13" t="s">
        <v>75</v>
      </c>
      <c r="U102" s="13" t="s">
        <v>14</v>
      </c>
    </row>
    <row r="103" spans="1:21">
      <c r="A103" s="13">
        <v>2229</v>
      </c>
      <c r="B103" s="13" t="s">
        <v>333</v>
      </c>
      <c r="C103" s="13" t="s">
        <v>16</v>
      </c>
      <c r="D103" s="13">
        <v>57</v>
      </c>
      <c r="E103" s="13" t="s">
        <v>47</v>
      </c>
      <c r="F103" s="13" t="s">
        <v>3</v>
      </c>
      <c r="G103" s="13" t="s">
        <v>29</v>
      </c>
      <c r="H103" s="13" t="s">
        <v>39</v>
      </c>
      <c r="I103" s="13" t="s">
        <v>334</v>
      </c>
      <c r="J103" s="15">
        <v>45433</v>
      </c>
      <c r="K103" s="13" t="s">
        <v>42</v>
      </c>
      <c r="L103" s="13" t="s">
        <v>33</v>
      </c>
      <c r="M103" s="19">
        <v>91592</v>
      </c>
      <c r="N103" s="13" t="s">
        <v>10</v>
      </c>
      <c r="O103" s="13">
        <v>1534</v>
      </c>
      <c r="P103" s="13" t="s">
        <v>250</v>
      </c>
      <c r="Q103" s="13">
        <v>9</v>
      </c>
      <c r="R103" s="13">
        <v>3</v>
      </c>
      <c r="S103" s="13" t="s">
        <v>25</v>
      </c>
      <c r="T103" s="13" t="s">
        <v>45</v>
      </c>
      <c r="U103" s="13" t="s">
        <v>25</v>
      </c>
    </row>
    <row r="104" spans="1:21">
      <c r="A104" s="13">
        <v>5334</v>
      </c>
      <c r="B104" s="13" t="s">
        <v>335</v>
      </c>
      <c r="C104" s="13" t="s">
        <v>16</v>
      </c>
      <c r="D104" s="13">
        <v>36</v>
      </c>
      <c r="E104" s="13" t="s">
        <v>38</v>
      </c>
      <c r="F104" s="13" t="s">
        <v>59</v>
      </c>
      <c r="G104" s="13" t="s">
        <v>4</v>
      </c>
      <c r="H104" s="13" t="s">
        <v>60</v>
      </c>
      <c r="I104" s="13" t="s">
        <v>336</v>
      </c>
      <c r="J104" s="15">
        <v>42339</v>
      </c>
      <c r="K104" s="13" t="s">
        <v>8</v>
      </c>
      <c r="L104" s="13" t="s">
        <v>33</v>
      </c>
      <c r="M104" s="19">
        <v>49528</v>
      </c>
      <c r="N104" s="13" t="s">
        <v>10</v>
      </c>
      <c r="O104" s="13">
        <v>3330</v>
      </c>
      <c r="P104" s="13" t="s">
        <v>11</v>
      </c>
      <c r="Q104" s="13">
        <v>1</v>
      </c>
      <c r="R104" s="13">
        <v>2</v>
      </c>
      <c r="S104" s="13" t="s">
        <v>235</v>
      </c>
      <c r="T104" s="13" t="s">
        <v>236</v>
      </c>
      <c r="U104" s="13" t="s">
        <v>25</v>
      </c>
    </row>
    <row r="105" spans="1:21">
      <c r="A105" s="13">
        <v>5728</v>
      </c>
      <c r="B105" s="13" t="s">
        <v>337</v>
      </c>
      <c r="C105" s="13" t="s">
        <v>1</v>
      </c>
      <c r="D105" s="13">
        <v>58</v>
      </c>
      <c r="E105" s="13" t="s">
        <v>47</v>
      </c>
      <c r="F105" s="13" t="s">
        <v>3</v>
      </c>
      <c r="G105" s="13" t="s">
        <v>29</v>
      </c>
      <c r="H105" s="13" t="s">
        <v>270</v>
      </c>
      <c r="I105" s="13" t="s">
        <v>338</v>
      </c>
      <c r="J105" s="15">
        <v>44495</v>
      </c>
      <c r="K105" s="13" t="s">
        <v>90</v>
      </c>
      <c r="L105" s="13" t="s">
        <v>33</v>
      </c>
      <c r="M105" s="19">
        <v>82757</v>
      </c>
      <c r="N105" s="13" t="s">
        <v>10</v>
      </c>
      <c r="O105" s="13">
        <v>9199</v>
      </c>
      <c r="P105" s="13" t="s">
        <v>25</v>
      </c>
      <c r="Q105" s="13">
        <v>14</v>
      </c>
      <c r="R105" s="13">
        <v>1</v>
      </c>
      <c r="S105" s="13" t="s">
        <v>12</v>
      </c>
      <c r="T105" s="13" t="s">
        <v>13</v>
      </c>
      <c r="U105" s="13" t="s">
        <v>25</v>
      </c>
    </row>
    <row r="106" spans="1:21">
      <c r="A106" s="13">
        <v>5102</v>
      </c>
      <c r="B106" s="13" t="s">
        <v>339</v>
      </c>
      <c r="C106" s="13" t="s">
        <v>16</v>
      </c>
      <c r="D106" s="13">
        <v>42</v>
      </c>
      <c r="E106" s="13" t="s">
        <v>38</v>
      </c>
      <c r="F106" s="13" t="s">
        <v>3</v>
      </c>
      <c r="G106" s="13" t="s">
        <v>51</v>
      </c>
      <c r="H106" s="13" t="s">
        <v>270</v>
      </c>
      <c r="I106" s="13" t="s">
        <v>340</v>
      </c>
      <c r="J106" s="15">
        <v>43326</v>
      </c>
      <c r="K106" s="13" t="s">
        <v>42</v>
      </c>
      <c r="L106" s="13" t="s">
        <v>33</v>
      </c>
      <c r="M106" s="19">
        <v>32719</v>
      </c>
      <c r="N106" s="13" t="s">
        <v>10</v>
      </c>
      <c r="O106" s="13">
        <v>1659</v>
      </c>
      <c r="P106" s="13" t="s">
        <v>250</v>
      </c>
      <c r="Q106" s="13">
        <v>15</v>
      </c>
      <c r="R106" s="13">
        <v>5</v>
      </c>
      <c r="S106" s="13" t="s">
        <v>25</v>
      </c>
      <c r="T106" s="13" t="s">
        <v>35</v>
      </c>
      <c r="U106" s="13" t="s">
        <v>14</v>
      </c>
    </row>
    <row r="107" spans="1:21">
      <c r="A107" s="13">
        <v>8141</v>
      </c>
      <c r="B107" s="13" t="s">
        <v>341</v>
      </c>
      <c r="C107" s="13" t="s">
        <v>1</v>
      </c>
      <c r="D107" s="13">
        <v>59</v>
      </c>
      <c r="E107" s="13" t="s">
        <v>47</v>
      </c>
      <c r="F107" s="13" t="s">
        <v>3</v>
      </c>
      <c r="G107" s="13" t="s">
        <v>29</v>
      </c>
      <c r="H107" s="13" t="s">
        <v>30</v>
      </c>
      <c r="I107" s="13" t="s">
        <v>342</v>
      </c>
      <c r="J107" s="15">
        <v>43968</v>
      </c>
      <c r="K107" s="13" t="s">
        <v>90</v>
      </c>
      <c r="L107" s="13" t="s">
        <v>23</v>
      </c>
      <c r="M107" s="19">
        <v>72081</v>
      </c>
      <c r="N107" s="13" t="s">
        <v>43</v>
      </c>
      <c r="O107" s="13">
        <v>3634</v>
      </c>
      <c r="P107" s="13" t="s">
        <v>44</v>
      </c>
      <c r="Q107" s="13">
        <v>13</v>
      </c>
      <c r="R107" s="13">
        <v>4</v>
      </c>
      <c r="S107" s="13" t="s">
        <v>235</v>
      </c>
      <c r="T107" s="13" t="s">
        <v>13</v>
      </c>
      <c r="U107" s="13" t="s">
        <v>25</v>
      </c>
    </row>
    <row r="108" spans="1:21">
      <c r="A108" s="13">
        <v>8451</v>
      </c>
      <c r="B108" s="13" t="s">
        <v>343</v>
      </c>
      <c r="C108" s="13" t="s">
        <v>16</v>
      </c>
      <c r="D108" s="13">
        <v>24</v>
      </c>
      <c r="E108" s="13" t="s">
        <v>2</v>
      </c>
      <c r="F108" s="13" t="s">
        <v>81</v>
      </c>
      <c r="G108" s="13" t="s">
        <v>19</v>
      </c>
      <c r="H108" s="13" t="s">
        <v>30</v>
      </c>
      <c r="I108" s="13" t="s">
        <v>344</v>
      </c>
      <c r="J108" s="15">
        <v>44457</v>
      </c>
      <c r="K108" s="13" t="s">
        <v>8</v>
      </c>
      <c r="L108" s="13" t="s">
        <v>23</v>
      </c>
      <c r="M108" s="19">
        <v>97449</v>
      </c>
      <c r="N108" s="13" t="s">
        <v>43</v>
      </c>
      <c r="O108" s="13">
        <v>9889</v>
      </c>
      <c r="P108" s="13" t="s">
        <v>25</v>
      </c>
      <c r="Q108" s="13">
        <v>13</v>
      </c>
      <c r="R108" s="13">
        <v>1</v>
      </c>
      <c r="S108" s="13" t="s">
        <v>26</v>
      </c>
      <c r="T108" s="13" t="s">
        <v>236</v>
      </c>
      <c r="U108" s="13" t="s">
        <v>36</v>
      </c>
    </row>
    <row r="109" spans="1:21">
      <c r="A109" s="13">
        <v>9167</v>
      </c>
      <c r="B109" s="13" t="s">
        <v>345</v>
      </c>
      <c r="C109" s="13" t="s">
        <v>1</v>
      </c>
      <c r="D109" s="13">
        <v>61</v>
      </c>
      <c r="E109" s="13" t="s">
        <v>47</v>
      </c>
      <c r="F109" s="13" t="s">
        <v>3</v>
      </c>
      <c r="G109" s="13" t="s">
        <v>51</v>
      </c>
      <c r="H109" s="13" t="s">
        <v>30</v>
      </c>
      <c r="I109" s="13" t="s">
        <v>346</v>
      </c>
      <c r="J109" s="15">
        <v>43884</v>
      </c>
      <c r="K109" s="13" t="s">
        <v>42</v>
      </c>
      <c r="L109" s="13" t="s">
        <v>9</v>
      </c>
      <c r="M109" s="19">
        <v>67752</v>
      </c>
      <c r="N109" s="13" t="s">
        <v>34</v>
      </c>
      <c r="O109" s="13">
        <v>8941</v>
      </c>
      <c r="P109" s="13" t="s">
        <v>11</v>
      </c>
      <c r="Q109" s="13">
        <v>0</v>
      </c>
      <c r="R109" s="13">
        <v>5</v>
      </c>
      <c r="S109" s="13" t="s">
        <v>26</v>
      </c>
      <c r="T109" s="13" t="s">
        <v>75</v>
      </c>
      <c r="U109" s="13" t="s">
        <v>36</v>
      </c>
    </row>
    <row r="110" spans="1:21">
      <c r="A110" s="13">
        <v>1224</v>
      </c>
      <c r="B110" s="13" t="s">
        <v>347</v>
      </c>
      <c r="C110" s="13" t="s">
        <v>1</v>
      </c>
      <c r="D110" s="13">
        <v>57</v>
      </c>
      <c r="E110" s="13" t="s">
        <v>47</v>
      </c>
      <c r="F110" s="13" t="s">
        <v>3</v>
      </c>
      <c r="G110" s="13" t="s">
        <v>51</v>
      </c>
      <c r="H110" s="13" t="s">
        <v>5</v>
      </c>
      <c r="I110" s="13" t="s">
        <v>348</v>
      </c>
      <c r="J110" s="15">
        <v>45278</v>
      </c>
      <c r="K110" s="13" t="s">
        <v>90</v>
      </c>
      <c r="L110" s="13" t="s">
        <v>9</v>
      </c>
      <c r="M110" s="19">
        <v>114896</v>
      </c>
      <c r="N110" s="13" t="s">
        <v>24</v>
      </c>
      <c r="O110" s="13">
        <v>9165</v>
      </c>
      <c r="P110" s="13" t="s">
        <v>44</v>
      </c>
      <c r="Q110" s="13">
        <v>16</v>
      </c>
      <c r="R110" s="13">
        <v>3</v>
      </c>
      <c r="S110" s="13" t="s">
        <v>25</v>
      </c>
      <c r="T110" s="13" t="s">
        <v>13</v>
      </c>
      <c r="U110" s="13" t="s">
        <v>36</v>
      </c>
    </row>
    <row r="111" spans="1:21">
      <c r="A111" s="13">
        <v>8483</v>
      </c>
      <c r="B111" s="13" t="s">
        <v>349</v>
      </c>
      <c r="C111" s="13" t="s">
        <v>16</v>
      </c>
      <c r="D111" s="13">
        <v>37</v>
      </c>
      <c r="E111" s="13" t="s">
        <v>38</v>
      </c>
      <c r="F111" s="13" t="s">
        <v>59</v>
      </c>
      <c r="G111" s="13" t="s">
        <v>51</v>
      </c>
      <c r="H111" s="13" t="s">
        <v>60</v>
      </c>
      <c r="I111" s="13" t="s">
        <v>350</v>
      </c>
      <c r="J111" s="15">
        <v>44184</v>
      </c>
      <c r="K111" s="13" t="s">
        <v>42</v>
      </c>
      <c r="L111" s="13" t="s">
        <v>33</v>
      </c>
      <c r="M111" s="19">
        <v>47892</v>
      </c>
      <c r="N111" s="13" t="s">
        <v>43</v>
      </c>
      <c r="O111" s="13">
        <v>5526</v>
      </c>
      <c r="P111" s="13" t="s">
        <v>25</v>
      </c>
      <c r="Q111" s="13">
        <v>10</v>
      </c>
      <c r="R111" s="13">
        <v>5</v>
      </c>
      <c r="S111" s="13" t="s">
        <v>235</v>
      </c>
      <c r="T111" s="13" t="s">
        <v>45</v>
      </c>
      <c r="U111" s="13" t="s">
        <v>36</v>
      </c>
    </row>
    <row r="112" spans="1:21">
      <c r="A112" s="13">
        <v>9022</v>
      </c>
      <c r="B112" s="13" t="s">
        <v>351</v>
      </c>
      <c r="C112" s="13" t="s">
        <v>16</v>
      </c>
      <c r="D112" s="13">
        <v>41</v>
      </c>
      <c r="E112" s="13" t="s">
        <v>38</v>
      </c>
      <c r="F112" s="13" t="s">
        <v>59</v>
      </c>
      <c r="G112" s="13" t="s">
        <v>248</v>
      </c>
      <c r="H112" s="13" t="s">
        <v>39</v>
      </c>
      <c r="I112" s="13" t="s">
        <v>352</v>
      </c>
      <c r="J112" s="15">
        <v>42389</v>
      </c>
      <c r="K112" s="13" t="s">
        <v>90</v>
      </c>
      <c r="L112" s="13" t="s">
        <v>23</v>
      </c>
      <c r="M112" s="19">
        <v>102340</v>
      </c>
      <c r="N112" s="13" t="s">
        <v>34</v>
      </c>
      <c r="O112" s="13">
        <v>8460</v>
      </c>
      <c r="P112" s="13" t="s">
        <v>44</v>
      </c>
      <c r="Q112" s="13">
        <v>6</v>
      </c>
      <c r="R112" s="13">
        <v>2</v>
      </c>
      <c r="S112" s="13" t="s">
        <v>25</v>
      </c>
      <c r="T112" s="13" t="s">
        <v>75</v>
      </c>
      <c r="U112" s="13" t="s">
        <v>36</v>
      </c>
    </row>
    <row r="113" spans="1:21">
      <c r="A113" s="13">
        <v>6213</v>
      </c>
      <c r="B113" s="13" t="s">
        <v>353</v>
      </c>
      <c r="C113" s="13" t="s">
        <v>1</v>
      </c>
      <c r="D113" s="13">
        <v>24</v>
      </c>
      <c r="E113" s="13" t="s">
        <v>2</v>
      </c>
      <c r="F113" s="13" t="s">
        <v>59</v>
      </c>
      <c r="G113" s="13" t="s">
        <v>29</v>
      </c>
      <c r="H113" s="13" t="s">
        <v>270</v>
      </c>
      <c r="I113" s="13" t="s">
        <v>354</v>
      </c>
      <c r="J113" s="15">
        <v>43310</v>
      </c>
      <c r="K113" s="13" t="s">
        <v>42</v>
      </c>
      <c r="L113" s="13" t="s">
        <v>9</v>
      </c>
      <c r="M113" s="19">
        <v>94923</v>
      </c>
      <c r="N113" s="13" t="s">
        <v>43</v>
      </c>
      <c r="O113" s="13">
        <v>3068</v>
      </c>
      <c r="P113" s="13" t="s">
        <v>44</v>
      </c>
      <c r="Q113" s="13">
        <v>3</v>
      </c>
      <c r="R113" s="13">
        <v>4</v>
      </c>
      <c r="S113" s="13" t="s">
        <v>12</v>
      </c>
      <c r="T113" s="13" t="s">
        <v>236</v>
      </c>
      <c r="U113" s="13" t="s">
        <v>36</v>
      </c>
    </row>
    <row r="114" spans="1:21">
      <c r="A114" s="13">
        <v>3361</v>
      </c>
      <c r="B114" s="13" t="s">
        <v>355</v>
      </c>
      <c r="C114" s="13" t="s">
        <v>1</v>
      </c>
      <c r="D114" s="13">
        <v>22</v>
      </c>
      <c r="E114" s="13" t="s">
        <v>2</v>
      </c>
      <c r="F114" s="13" t="s">
        <v>28</v>
      </c>
      <c r="G114" s="13" t="s">
        <v>4</v>
      </c>
      <c r="H114" s="13" t="s">
        <v>39</v>
      </c>
      <c r="I114" s="13" t="s">
        <v>356</v>
      </c>
      <c r="J114" s="15">
        <v>42764</v>
      </c>
      <c r="K114" s="13" t="s">
        <v>90</v>
      </c>
      <c r="L114" s="13" t="s">
        <v>23</v>
      </c>
      <c r="M114" s="19">
        <v>111691</v>
      </c>
      <c r="N114" s="13" t="s">
        <v>34</v>
      </c>
      <c r="O114" s="13">
        <v>2315</v>
      </c>
      <c r="P114" s="13" t="s">
        <v>44</v>
      </c>
      <c r="Q114" s="13">
        <v>21</v>
      </c>
      <c r="R114" s="13">
        <v>5</v>
      </c>
      <c r="S114" s="13" t="s">
        <v>25</v>
      </c>
      <c r="T114" s="13" t="s">
        <v>35</v>
      </c>
      <c r="U114" s="13" t="s">
        <v>25</v>
      </c>
    </row>
    <row r="115" spans="1:21">
      <c r="A115" s="13">
        <v>9864</v>
      </c>
      <c r="B115" s="13" t="s">
        <v>357</v>
      </c>
      <c r="C115" s="13" t="s">
        <v>16</v>
      </c>
      <c r="D115" s="13">
        <v>53</v>
      </c>
      <c r="E115" s="13" t="s">
        <v>77</v>
      </c>
      <c r="F115" s="13" t="s">
        <v>18</v>
      </c>
      <c r="G115" s="13" t="s">
        <v>4</v>
      </c>
      <c r="H115" s="13" t="s">
        <v>20</v>
      </c>
      <c r="I115" s="13" t="s">
        <v>358</v>
      </c>
      <c r="J115" s="15">
        <v>42856</v>
      </c>
      <c r="K115" s="13" t="s">
        <v>42</v>
      </c>
      <c r="L115" s="13" t="s">
        <v>33</v>
      </c>
      <c r="M115" s="19">
        <v>67667</v>
      </c>
      <c r="N115" s="13" t="s">
        <v>24</v>
      </c>
      <c r="O115" s="13">
        <v>2480</v>
      </c>
      <c r="P115" s="13" t="s">
        <v>25</v>
      </c>
      <c r="Q115" s="13">
        <v>3</v>
      </c>
      <c r="R115" s="13">
        <v>1</v>
      </c>
      <c r="S115" s="13" t="s">
        <v>25</v>
      </c>
      <c r="T115" s="13" t="s">
        <v>75</v>
      </c>
      <c r="U115" s="13" t="s">
        <v>25</v>
      </c>
    </row>
    <row r="116" spans="1:21">
      <c r="A116" s="13">
        <v>1474</v>
      </c>
      <c r="B116" s="13" t="s">
        <v>359</v>
      </c>
      <c r="C116" s="13" t="s">
        <v>16</v>
      </c>
      <c r="D116" s="13">
        <v>41</v>
      </c>
      <c r="E116" s="13" t="s">
        <v>38</v>
      </c>
      <c r="F116" s="13" t="s">
        <v>81</v>
      </c>
      <c r="G116" s="13" t="s">
        <v>4</v>
      </c>
      <c r="H116" s="13" t="s">
        <v>30</v>
      </c>
      <c r="I116" s="13" t="s">
        <v>360</v>
      </c>
      <c r="J116" s="15">
        <v>45238</v>
      </c>
      <c r="K116" s="13" t="s">
        <v>90</v>
      </c>
      <c r="L116" s="13" t="s">
        <v>23</v>
      </c>
      <c r="M116" s="19">
        <v>86450</v>
      </c>
      <c r="N116" s="13" t="s">
        <v>24</v>
      </c>
      <c r="O116" s="13">
        <v>5000</v>
      </c>
      <c r="P116" s="13" t="s">
        <v>25</v>
      </c>
      <c r="Q116" s="13">
        <v>18</v>
      </c>
      <c r="R116" s="13">
        <v>2</v>
      </c>
      <c r="S116" s="13" t="s">
        <v>26</v>
      </c>
      <c r="T116" s="13" t="s">
        <v>75</v>
      </c>
      <c r="U116" s="13" t="s">
        <v>14</v>
      </c>
    </row>
    <row r="117" spans="1:21">
      <c r="A117" s="13">
        <v>7267</v>
      </c>
      <c r="B117" s="13" t="s">
        <v>361</v>
      </c>
      <c r="C117" s="13" t="s">
        <v>16</v>
      </c>
      <c r="D117" s="13">
        <v>61</v>
      </c>
      <c r="E117" s="13" t="s">
        <v>47</v>
      </c>
      <c r="F117" s="13" t="s">
        <v>59</v>
      </c>
      <c r="G117" s="13" t="s">
        <v>248</v>
      </c>
      <c r="H117" s="13" t="s">
        <v>20</v>
      </c>
      <c r="I117" s="13" t="s">
        <v>362</v>
      </c>
      <c r="J117" s="15">
        <v>43638</v>
      </c>
      <c r="K117" s="13" t="s">
        <v>8</v>
      </c>
      <c r="L117" s="13" t="s">
        <v>23</v>
      </c>
      <c r="M117" s="19">
        <v>113611</v>
      </c>
      <c r="N117" s="13" t="s">
        <v>10</v>
      </c>
      <c r="O117" s="13">
        <v>8529</v>
      </c>
      <c r="P117" s="13" t="s">
        <v>44</v>
      </c>
      <c r="Q117" s="13">
        <v>21</v>
      </c>
      <c r="R117" s="13">
        <v>1</v>
      </c>
      <c r="S117" s="13" t="s">
        <v>25</v>
      </c>
      <c r="T117" s="13" t="s">
        <v>35</v>
      </c>
      <c r="U117" s="13" t="s">
        <v>25</v>
      </c>
    </row>
    <row r="118" spans="1:21">
      <c r="A118" s="13">
        <v>3588</v>
      </c>
      <c r="B118" s="13" t="s">
        <v>363</v>
      </c>
      <c r="C118" s="13" t="s">
        <v>16</v>
      </c>
      <c r="D118" s="13">
        <v>56</v>
      </c>
      <c r="E118" s="13" t="s">
        <v>47</v>
      </c>
      <c r="F118" s="13" t="s">
        <v>59</v>
      </c>
      <c r="G118" s="13" t="s">
        <v>19</v>
      </c>
      <c r="H118" s="13" t="s">
        <v>60</v>
      </c>
      <c r="I118" s="13" t="s">
        <v>364</v>
      </c>
      <c r="J118" s="15">
        <v>43559</v>
      </c>
      <c r="K118" s="13" t="s">
        <v>90</v>
      </c>
      <c r="L118" s="13" t="s">
        <v>33</v>
      </c>
      <c r="M118" s="19">
        <v>85615</v>
      </c>
      <c r="N118" s="13" t="s">
        <v>10</v>
      </c>
      <c r="O118" s="13">
        <v>8484</v>
      </c>
      <c r="P118" s="13" t="s">
        <v>44</v>
      </c>
      <c r="Q118" s="13">
        <v>6</v>
      </c>
      <c r="R118" s="13">
        <v>4</v>
      </c>
      <c r="S118" s="13" t="s">
        <v>25</v>
      </c>
      <c r="T118" s="13" t="s">
        <v>45</v>
      </c>
      <c r="U118" s="13" t="s">
        <v>14</v>
      </c>
    </row>
    <row r="119" spans="1:21">
      <c r="A119" s="13">
        <v>6881</v>
      </c>
      <c r="B119" s="13" t="s">
        <v>365</v>
      </c>
      <c r="C119" s="13" t="s">
        <v>1</v>
      </c>
      <c r="D119" s="13">
        <v>46</v>
      </c>
      <c r="E119" s="13" t="s">
        <v>77</v>
      </c>
      <c r="F119" s="13" t="s">
        <v>81</v>
      </c>
      <c r="G119" s="13" t="s">
        <v>4</v>
      </c>
      <c r="H119" s="13" t="s">
        <v>270</v>
      </c>
      <c r="I119" s="13" t="s">
        <v>366</v>
      </c>
      <c r="J119" s="15">
        <v>43431</v>
      </c>
      <c r="K119" s="13" t="s">
        <v>1126</v>
      </c>
      <c r="L119" s="13" t="s">
        <v>23</v>
      </c>
      <c r="M119" s="19">
        <v>31061</v>
      </c>
      <c r="N119" s="13" t="s">
        <v>43</v>
      </c>
      <c r="O119" s="13">
        <v>9138</v>
      </c>
      <c r="P119" s="13" t="s">
        <v>44</v>
      </c>
      <c r="Q119" s="13">
        <v>24</v>
      </c>
      <c r="R119" s="13">
        <v>2</v>
      </c>
      <c r="S119" s="13" t="s">
        <v>235</v>
      </c>
      <c r="T119" s="13" t="s">
        <v>75</v>
      </c>
      <c r="U119" s="13" t="s">
        <v>25</v>
      </c>
    </row>
    <row r="120" spans="1:21">
      <c r="A120" s="13">
        <v>5106</v>
      </c>
      <c r="B120" s="13" t="s">
        <v>367</v>
      </c>
      <c r="C120" s="13" t="s">
        <v>16</v>
      </c>
      <c r="D120" s="13">
        <v>34</v>
      </c>
      <c r="E120" s="13" t="s">
        <v>17</v>
      </c>
      <c r="F120" s="13" t="s">
        <v>3</v>
      </c>
      <c r="G120" s="13" t="s">
        <v>100</v>
      </c>
      <c r="H120" s="13" t="s">
        <v>270</v>
      </c>
      <c r="I120" s="13" t="s">
        <v>368</v>
      </c>
      <c r="J120" s="15">
        <v>45731</v>
      </c>
      <c r="K120" s="13" t="s">
        <v>8</v>
      </c>
      <c r="L120" s="13" t="s">
        <v>23</v>
      </c>
      <c r="M120" s="19">
        <v>87779</v>
      </c>
      <c r="N120" s="13" t="s">
        <v>43</v>
      </c>
      <c r="O120" s="13">
        <v>6977</v>
      </c>
      <c r="P120" s="13" t="s">
        <v>250</v>
      </c>
      <c r="Q120" s="13">
        <v>2</v>
      </c>
      <c r="R120" s="13">
        <v>3</v>
      </c>
      <c r="S120" s="13" t="s">
        <v>235</v>
      </c>
      <c r="T120" s="13" t="s">
        <v>13</v>
      </c>
      <c r="U120" s="13" t="s">
        <v>14</v>
      </c>
    </row>
    <row r="121" spans="1:21">
      <c r="A121" s="13">
        <v>3165</v>
      </c>
      <c r="B121" s="13" t="s">
        <v>369</v>
      </c>
      <c r="C121" s="13" t="s">
        <v>1</v>
      </c>
      <c r="D121" s="13">
        <v>34</v>
      </c>
      <c r="E121" s="13" t="s">
        <v>17</v>
      </c>
      <c r="F121" s="13" t="s">
        <v>18</v>
      </c>
      <c r="G121" s="13" t="s">
        <v>248</v>
      </c>
      <c r="H121" s="13" t="s">
        <v>30</v>
      </c>
      <c r="I121" s="13" t="s">
        <v>370</v>
      </c>
      <c r="J121" s="15">
        <v>43957</v>
      </c>
      <c r="K121" s="13" t="s">
        <v>8</v>
      </c>
      <c r="L121" s="13" t="s">
        <v>23</v>
      </c>
      <c r="M121" s="19">
        <v>93156</v>
      </c>
      <c r="N121" s="13" t="s">
        <v>10</v>
      </c>
      <c r="O121" s="13">
        <v>6549</v>
      </c>
      <c r="P121" s="13" t="s">
        <v>11</v>
      </c>
      <c r="Q121" s="13">
        <v>14</v>
      </c>
      <c r="R121" s="13">
        <v>1</v>
      </c>
      <c r="S121" s="13" t="s">
        <v>26</v>
      </c>
      <c r="T121" s="13" t="s">
        <v>75</v>
      </c>
      <c r="U121" s="13" t="s">
        <v>25</v>
      </c>
    </row>
    <row r="122" spans="1:21">
      <c r="A122" s="13">
        <v>7511</v>
      </c>
      <c r="B122" s="13" t="s">
        <v>371</v>
      </c>
      <c r="C122" s="13" t="s">
        <v>1</v>
      </c>
      <c r="D122" s="13">
        <v>65</v>
      </c>
      <c r="E122" s="13" t="s">
        <v>47</v>
      </c>
      <c r="F122" s="13" t="s">
        <v>3</v>
      </c>
      <c r="G122" s="13" t="s">
        <v>29</v>
      </c>
      <c r="H122" s="13" t="s">
        <v>5</v>
      </c>
      <c r="I122" s="13" t="s">
        <v>372</v>
      </c>
      <c r="J122" s="15">
        <v>43472</v>
      </c>
      <c r="K122" s="13" t="s">
        <v>90</v>
      </c>
      <c r="L122" s="13" t="s">
        <v>33</v>
      </c>
      <c r="M122" s="19">
        <v>46199</v>
      </c>
      <c r="N122" s="13" t="s">
        <v>34</v>
      </c>
      <c r="O122" s="13">
        <v>7038</v>
      </c>
      <c r="P122" s="13" t="s">
        <v>44</v>
      </c>
      <c r="Q122" s="13">
        <v>18</v>
      </c>
      <c r="R122" s="13">
        <v>4</v>
      </c>
      <c r="S122" s="13" t="s">
        <v>235</v>
      </c>
      <c r="T122" s="13" t="s">
        <v>45</v>
      </c>
      <c r="U122" s="13" t="s">
        <v>25</v>
      </c>
    </row>
    <row r="123" spans="1:21">
      <c r="A123" s="13">
        <v>8724</v>
      </c>
      <c r="B123" s="13" t="s">
        <v>373</v>
      </c>
      <c r="C123" s="13" t="s">
        <v>16</v>
      </c>
      <c r="D123" s="13">
        <v>36</v>
      </c>
      <c r="E123" s="13" t="s">
        <v>38</v>
      </c>
      <c r="F123" s="13" t="s">
        <v>18</v>
      </c>
      <c r="G123" s="13" t="s">
        <v>248</v>
      </c>
      <c r="H123" s="13" t="s">
        <v>30</v>
      </c>
      <c r="I123" s="13" t="s">
        <v>374</v>
      </c>
      <c r="J123" s="15">
        <v>45006</v>
      </c>
      <c r="K123" s="13" t="s">
        <v>42</v>
      </c>
      <c r="L123" s="13" t="s">
        <v>9</v>
      </c>
      <c r="M123" s="19">
        <v>114889</v>
      </c>
      <c r="N123" s="13" t="s">
        <v>43</v>
      </c>
      <c r="O123" s="13">
        <v>8606</v>
      </c>
      <c r="P123" s="13" t="s">
        <v>44</v>
      </c>
      <c r="Q123" s="13">
        <v>20</v>
      </c>
      <c r="R123" s="13">
        <v>4</v>
      </c>
      <c r="S123" s="13" t="s">
        <v>12</v>
      </c>
      <c r="T123" s="13" t="s">
        <v>75</v>
      </c>
      <c r="U123" s="13" t="s">
        <v>14</v>
      </c>
    </row>
    <row r="124" spans="1:21">
      <c r="A124" s="13">
        <v>5986</v>
      </c>
      <c r="B124" s="13" t="s">
        <v>375</v>
      </c>
      <c r="C124" s="13" t="s">
        <v>1</v>
      </c>
      <c r="D124" s="13">
        <v>24</v>
      </c>
      <c r="E124" s="13" t="s">
        <v>2</v>
      </c>
      <c r="F124" s="13" t="s">
        <v>3</v>
      </c>
      <c r="G124" s="13" t="s">
        <v>4</v>
      </c>
      <c r="H124" s="13" t="s">
        <v>20</v>
      </c>
      <c r="I124" s="13" t="s">
        <v>376</v>
      </c>
      <c r="J124" s="15">
        <v>42623</v>
      </c>
      <c r="K124" s="13" t="s">
        <v>42</v>
      </c>
      <c r="L124" s="13" t="s">
        <v>9</v>
      </c>
      <c r="M124" s="19">
        <v>80940</v>
      </c>
      <c r="N124" s="13" t="s">
        <v>34</v>
      </c>
      <c r="O124" s="13">
        <v>7078</v>
      </c>
      <c r="P124" s="13" t="s">
        <v>25</v>
      </c>
      <c r="Q124" s="13">
        <v>18</v>
      </c>
      <c r="R124" s="13">
        <v>2</v>
      </c>
      <c r="S124" s="13" t="s">
        <v>25</v>
      </c>
      <c r="T124" s="13" t="s">
        <v>45</v>
      </c>
      <c r="U124" s="13" t="s">
        <v>36</v>
      </c>
    </row>
    <row r="125" spans="1:21">
      <c r="A125" s="13">
        <v>7686</v>
      </c>
      <c r="B125" s="13" t="s">
        <v>377</v>
      </c>
      <c r="C125" s="13" t="s">
        <v>1</v>
      </c>
      <c r="D125" s="13">
        <v>61</v>
      </c>
      <c r="E125" s="13" t="s">
        <v>47</v>
      </c>
      <c r="F125" s="13" t="s">
        <v>3</v>
      </c>
      <c r="G125" s="13" t="s">
        <v>100</v>
      </c>
      <c r="H125" s="13" t="s">
        <v>30</v>
      </c>
      <c r="I125" s="13" t="s">
        <v>378</v>
      </c>
      <c r="J125" s="15">
        <v>44132</v>
      </c>
      <c r="K125" s="13" t="s">
        <v>8</v>
      </c>
      <c r="L125" s="13" t="s">
        <v>23</v>
      </c>
      <c r="M125" s="19">
        <v>88287</v>
      </c>
      <c r="N125" s="13" t="s">
        <v>24</v>
      </c>
      <c r="O125" s="13">
        <v>6942</v>
      </c>
      <c r="P125" s="13" t="s">
        <v>11</v>
      </c>
      <c r="Q125" s="13">
        <v>21</v>
      </c>
      <c r="R125" s="13">
        <v>3</v>
      </c>
      <c r="S125" s="13" t="s">
        <v>235</v>
      </c>
      <c r="T125" s="13" t="s">
        <v>45</v>
      </c>
      <c r="U125" s="13" t="s">
        <v>36</v>
      </c>
    </row>
    <row r="126" spans="1:21">
      <c r="A126" s="13">
        <v>4109</v>
      </c>
      <c r="B126" s="13" t="s">
        <v>379</v>
      </c>
      <c r="C126" s="13" t="s">
        <v>16</v>
      </c>
      <c r="D126" s="13">
        <v>39</v>
      </c>
      <c r="E126" s="13" t="s">
        <v>38</v>
      </c>
      <c r="F126" s="13" t="s">
        <v>59</v>
      </c>
      <c r="G126" s="13" t="s">
        <v>4</v>
      </c>
      <c r="H126" s="13" t="s">
        <v>270</v>
      </c>
      <c r="I126" s="13" t="s">
        <v>380</v>
      </c>
      <c r="J126" s="15">
        <v>45024</v>
      </c>
      <c r="K126" s="13" t="s">
        <v>8</v>
      </c>
      <c r="L126" s="13" t="s">
        <v>33</v>
      </c>
      <c r="M126" s="19">
        <v>113819</v>
      </c>
      <c r="N126" s="13" t="s">
        <v>43</v>
      </c>
      <c r="O126" s="13">
        <v>1828</v>
      </c>
      <c r="P126" s="13" t="s">
        <v>44</v>
      </c>
      <c r="Q126" s="13">
        <v>7</v>
      </c>
      <c r="R126" s="13">
        <v>2</v>
      </c>
      <c r="S126" s="13" t="s">
        <v>26</v>
      </c>
      <c r="T126" s="13" t="s">
        <v>45</v>
      </c>
      <c r="U126" s="13" t="s">
        <v>25</v>
      </c>
    </row>
    <row r="127" spans="1:21">
      <c r="A127" s="13">
        <v>4538</v>
      </c>
      <c r="B127" s="13" t="s">
        <v>381</v>
      </c>
      <c r="C127" s="13" t="s">
        <v>16</v>
      </c>
      <c r="D127" s="13">
        <v>35</v>
      </c>
      <c r="E127" s="13" t="s">
        <v>17</v>
      </c>
      <c r="F127" s="13" t="s">
        <v>81</v>
      </c>
      <c r="G127" s="13" t="s">
        <v>51</v>
      </c>
      <c r="H127" s="13" t="s">
        <v>60</v>
      </c>
      <c r="I127" s="13" t="s">
        <v>382</v>
      </c>
      <c r="J127" s="15">
        <v>42352</v>
      </c>
      <c r="K127" s="13" t="s">
        <v>8</v>
      </c>
      <c r="L127" s="13" t="s">
        <v>23</v>
      </c>
      <c r="M127" s="19">
        <v>48964</v>
      </c>
      <c r="N127" s="13" t="s">
        <v>24</v>
      </c>
      <c r="O127" s="13">
        <v>9850</v>
      </c>
      <c r="P127" s="13" t="s">
        <v>44</v>
      </c>
      <c r="Q127" s="13">
        <v>25</v>
      </c>
      <c r="R127" s="13">
        <v>2</v>
      </c>
      <c r="S127" s="13" t="s">
        <v>12</v>
      </c>
      <c r="T127" s="13" t="s">
        <v>45</v>
      </c>
      <c r="U127" s="13" t="s">
        <v>14</v>
      </c>
    </row>
    <row r="128" spans="1:21">
      <c r="A128" s="13">
        <v>6869</v>
      </c>
      <c r="B128" s="13" t="s">
        <v>383</v>
      </c>
      <c r="C128" s="13" t="s">
        <v>16</v>
      </c>
      <c r="D128" s="13">
        <v>22</v>
      </c>
      <c r="E128" s="13" t="s">
        <v>2</v>
      </c>
      <c r="F128" s="13" t="s">
        <v>18</v>
      </c>
      <c r="G128" s="13" t="s">
        <v>19</v>
      </c>
      <c r="H128" s="13" t="s">
        <v>5</v>
      </c>
      <c r="I128" s="13" t="s">
        <v>384</v>
      </c>
      <c r="J128" s="15">
        <v>42812</v>
      </c>
      <c r="K128" s="13" t="s">
        <v>8</v>
      </c>
      <c r="L128" s="13" t="s">
        <v>23</v>
      </c>
      <c r="M128" s="19">
        <v>36868</v>
      </c>
      <c r="N128" s="13" t="s">
        <v>24</v>
      </c>
      <c r="O128" s="13">
        <v>7897</v>
      </c>
      <c r="P128" s="13" t="s">
        <v>11</v>
      </c>
      <c r="Q128" s="13">
        <v>23</v>
      </c>
      <c r="R128" s="13">
        <v>1</v>
      </c>
      <c r="S128" s="13" t="s">
        <v>25</v>
      </c>
      <c r="T128" s="13" t="s">
        <v>13</v>
      </c>
      <c r="U128" s="13" t="s">
        <v>36</v>
      </c>
    </row>
    <row r="129" spans="1:21">
      <c r="A129" s="13">
        <v>2786</v>
      </c>
      <c r="B129" s="13" t="s">
        <v>385</v>
      </c>
      <c r="C129" s="13" t="s">
        <v>1</v>
      </c>
      <c r="D129" s="13">
        <v>54</v>
      </c>
      <c r="E129" s="13" t="s">
        <v>77</v>
      </c>
      <c r="F129" s="13" t="s">
        <v>18</v>
      </c>
      <c r="G129" s="13" t="s">
        <v>51</v>
      </c>
      <c r="H129" s="13" t="s">
        <v>60</v>
      </c>
      <c r="I129" s="13" t="s">
        <v>386</v>
      </c>
      <c r="J129" s="15">
        <v>42813</v>
      </c>
      <c r="K129" s="13" t="s">
        <v>8</v>
      </c>
      <c r="L129" s="13" t="s">
        <v>33</v>
      </c>
      <c r="M129" s="19">
        <v>116363</v>
      </c>
      <c r="N129" s="13" t="s">
        <v>10</v>
      </c>
      <c r="O129" s="13">
        <v>8504</v>
      </c>
      <c r="P129" s="13" t="s">
        <v>11</v>
      </c>
      <c r="Q129" s="13">
        <v>1</v>
      </c>
      <c r="R129" s="13">
        <v>4</v>
      </c>
      <c r="S129" s="13" t="s">
        <v>25</v>
      </c>
      <c r="T129" s="13" t="s">
        <v>13</v>
      </c>
      <c r="U129" s="13" t="s">
        <v>25</v>
      </c>
    </row>
    <row r="130" spans="1:21">
      <c r="A130" s="13">
        <v>9032</v>
      </c>
      <c r="B130" s="13" t="s">
        <v>387</v>
      </c>
      <c r="C130" s="13" t="s">
        <v>1</v>
      </c>
      <c r="D130" s="13">
        <v>28</v>
      </c>
      <c r="E130" s="13" t="s">
        <v>17</v>
      </c>
      <c r="F130" s="13" t="s">
        <v>3</v>
      </c>
      <c r="G130" s="13" t="s">
        <v>4</v>
      </c>
      <c r="H130" s="13" t="s">
        <v>30</v>
      </c>
      <c r="I130" s="13" t="s">
        <v>388</v>
      </c>
      <c r="J130" s="15">
        <v>44434</v>
      </c>
      <c r="K130" s="13" t="s">
        <v>42</v>
      </c>
      <c r="L130" s="13" t="s">
        <v>9</v>
      </c>
      <c r="M130" s="19">
        <v>38609</v>
      </c>
      <c r="N130" s="13" t="s">
        <v>24</v>
      </c>
      <c r="O130" s="13">
        <v>5505</v>
      </c>
      <c r="P130" s="13" t="s">
        <v>44</v>
      </c>
      <c r="Q130" s="13">
        <v>12</v>
      </c>
      <c r="R130" s="13">
        <v>5</v>
      </c>
      <c r="S130" s="13" t="s">
        <v>235</v>
      </c>
      <c r="T130" s="13" t="s">
        <v>13</v>
      </c>
      <c r="U130" s="13" t="s">
        <v>25</v>
      </c>
    </row>
    <row r="131" spans="1:21">
      <c r="A131" s="13">
        <v>8048</v>
      </c>
      <c r="B131" s="13" t="s">
        <v>389</v>
      </c>
      <c r="C131" s="13" t="s">
        <v>16</v>
      </c>
      <c r="D131" s="13">
        <v>60</v>
      </c>
      <c r="E131" s="13" t="s">
        <v>47</v>
      </c>
      <c r="F131" s="13" t="s">
        <v>3</v>
      </c>
      <c r="G131" s="13" t="s">
        <v>100</v>
      </c>
      <c r="H131" s="13" t="s">
        <v>270</v>
      </c>
      <c r="I131" s="13" t="s">
        <v>390</v>
      </c>
      <c r="J131" s="15">
        <v>43975</v>
      </c>
      <c r="K131" s="13" t="s">
        <v>42</v>
      </c>
      <c r="L131" s="13" t="s">
        <v>33</v>
      </c>
      <c r="M131" s="19">
        <v>58183</v>
      </c>
      <c r="N131" s="13" t="s">
        <v>34</v>
      </c>
      <c r="O131" s="13">
        <v>8398</v>
      </c>
      <c r="P131" s="13" t="s">
        <v>250</v>
      </c>
      <c r="Q131" s="13">
        <v>13</v>
      </c>
      <c r="R131" s="13">
        <v>3</v>
      </c>
      <c r="S131" s="13" t="s">
        <v>25</v>
      </c>
      <c r="T131" s="13" t="s">
        <v>13</v>
      </c>
      <c r="U131" s="13" t="s">
        <v>36</v>
      </c>
    </row>
    <row r="132" spans="1:21">
      <c r="A132" s="13">
        <v>6120</v>
      </c>
      <c r="B132" s="13" t="s">
        <v>391</v>
      </c>
      <c r="C132" s="13" t="s">
        <v>1</v>
      </c>
      <c r="D132" s="13">
        <v>28</v>
      </c>
      <c r="E132" s="13" t="s">
        <v>17</v>
      </c>
      <c r="F132" s="13" t="s">
        <v>81</v>
      </c>
      <c r="G132" s="13" t="s">
        <v>100</v>
      </c>
      <c r="H132" s="13" t="s">
        <v>30</v>
      </c>
      <c r="I132" s="13" t="s">
        <v>392</v>
      </c>
      <c r="J132" s="15">
        <v>44404</v>
      </c>
      <c r="K132" s="13" t="s">
        <v>90</v>
      </c>
      <c r="L132" s="13" t="s">
        <v>9</v>
      </c>
      <c r="M132" s="19">
        <v>92163</v>
      </c>
      <c r="N132" s="13" t="s">
        <v>43</v>
      </c>
      <c r="O132" s="13">
        <v>2494</v>
      </c>
      <c r="P132" s="13" t="s">
        <v>11</v>
      </c>
      <c r="Q132" s="13">
        <v>2</v>
      </c>
      <c r="R132" s="13">
        <v>4</v>
      </c>
      <c r="S132" s="13" t="s">
        <v>12</v>
      </c>
      <c r="T132" s="13" t="s">
        <v>35</v>
      </c>
      <c r="U132" s="13" t="s">
        <v>14</v>
      </c>
    </row>
    <row r="133" spans="1:21">
      <c r="A133" s="13">
        <v>1982</v>
      </c>
      <c r="B133" s="13" t="s">
        <v>393</v>
      </c>
      <c r="C133" s="13" t="s">
        <v>1</v>
      </c>
      <c r="D133" s="13">
        <v>57</v>
      </c>
      <c r="E133" s="13" t="s">
        <v>47</v>
      </c>
      <c r="F133" s="13" t="s">
        <v>3</v>
      </c>
      <c r="G133" s="13" t="s">
        <v>29</v>
      </c>
      <c r="H133" s="13" t="s">
        <v>30</v>
      </c>
      <c r="I133" s="13" t="s">
        <v>394</v>
      </c>
      <c r="J133" s="15">
        <v>44352</v>
      </c>
      <c r="K133" s="13" t="s">
        <v>42</v>
      </c>
      <c r="L133" s="13" t="s">
        <v>23</v>
      </c>
      <c r="M133" s="19">
        <v>36743</v>
      </c>
      <c r="N133" s="13" t="s">
        <v>10</v>
      </c>
      <c r="O133" s="13">
        <v>6119</v>
      </c>
      <c r="P133" s="13" t="s">
        <v>44</v>
      </c>
      <c r="Q133" s="13">
        <v>3</v>
      </c>
      <c r="R133" s="13">
        <v>5</v>
      </c>
      <c r="S133" s="13" t="s">
        <v>26</v>
      </c>
      <c r="T133" s="13" t="s">
        <v>75</v>
      </c>
      <c r="U133" s="13" t="s">
        <v>25</v>
      </c>
    </row>
    <row r="134" spans="1:21">
      <c r="A134" s="13">
        <v>4674</v>
      </c>
      <c r="B134" s="13" t="s">
        <v>395</v>
      </c>
      <c r="C134" s="13" t="s">
        <v>16</v>
      </c>
      <c r="D134" s="13">
        <v>52</v>
      </c>
      <c r="E134" s="13" t="s">
        <v>77</v>
      </c>
      <c r="F134" s="13" t="s">
        <v>81</v>
      </c>
      <c r="G134" s="13" t="s">
        <v>248</v>
      </c>
      <c r="H134" s="13" t="s">
        <v>30</v>
      </c>
      <c r="I134" s="13" t="s">
        <v>396</v>
      </c>
      <c r="J134" s="15">
        <v>43780</v>
      </c>
      <c r="K134" s="13" t="s">
        <v>8</v>
      </c>
      <c r="L134" s="13" t="s">
        <v>23</v>
      </c>
      <c r="M134" s="19">
        <v>105248</v>
      </c>
      <c r="N134" s="13" t="s">
        <v>24</v>
      </c>
      <c r="O134" s="13">
        <v>8030</v>
      </c>
      <c r="P134" s="13" t="s">
        <v>11</v>
      </c>
      <c r="Q134" s="13">
        <v>19</v>
      </c>
      <c r="R134" s="13">
        <v>3</v>
      </c>
      <c r="S134" s="13" t="s">
        <v>12</v>
      </c>
      <c r="T134" s="13" t="s">
        <v>75</v>
      </c>
      <c r="U134" s="13" t="s">
        <v>36</v>
      </c>
    </row>
    <row r="135" spans="1:21">
      <c r="A135" s="13">
        <v>6567</v>
      </c>
      <c r="B135" s="13" t="s">
        <v>397</v>
      </c>
      <c r="C135" s="13" t="s">
        <v>1</v>
      </c>
      <c r="D135" s="13">
        <v>41</v>
      </c>
      <c r="E135" s="13" t="s">
        <v>38</v>
      </c>
      <c r="F135" s="13" t="s">
        <v>3</v>
      </c>
      <c r="G135" s="13" t="s">
        <v>51</v>
      </c>
      <c r="H135" s="13" t="s">
        <v>20</v>
      </c>
      <c r="I135" s="13" t="s">
        <v>398</v>
      </c>
      <c r="J135" s="15">
        <v>44104</v>
      </c>
      <c r="K135" s="13" t="s">
        <v>42</v>
      </c>
      <c r="L135" s="13" t="s">
        <v>33</v>
      </c>
      <c r="M135" s="19">
        <v>82531</v>
      </c>
      <c r="N135" s="13" t="s">
        <v>43</v>
      </c>
      <c r="O135" s="13">
        <v>3324</v>
      </c>
      <c r="P135" s="13" t="s">
        <v>11</v>
      </c>
      <c r="Q135" s="13">
        <v>2</v>
      </c>
      <c r="R135" s="13">
        <v>5</v>
      </c>
      <c r="S135" s="13" t="s">
        <v>26</v>
      </c>
      <c r="T135" s="13" t="s">
        <v>13</v>
      </c>
      <c r="U135" s="13" t="s">
        <v>36</v>
      </c>
    </row>
    <row r="136" spans="1:21">
      <c r="A136" s="13">
        <v>6585</v>
      </c>
      <c r="B136" s="13" t="s">
        <v>399</v>
      </c>
      <c r="C136" s="13" t="s">
        <v>16</v>
      </c>
      <c r="D136" s="13">
        <v>51</v>
      </c>
      <c r="E136" s="13" t="s">
        <v>77</v>
      </c>
      <c r="F136" s="13" t="s">
        <v>81</v>
      </c>
      <c r="G136" s="13" t="s">
        <v>19</v>
      </c>
      <c r="H136" s="13" t="s">
        <v>270</v>
      </c>
      <c r="I136" s="13" t="s">
        <v>400</v>
      </c>
      <c r="J136" s="15">
        <v>44456</v>
      </c>
      <c r="K136" s="13" t="s">
        <v>90</v>
      </c>
      <c r="L136" s="13" t="s">
        <v>33</v>
      </c>
      <c r="M136" s="19">
        <v>108148</v>
      </c>
      <c r="N136" s="13" t="s">
        <v>43</v>
      </c>
      <c r="O136" s="13">
        <v>1861</v>
      </c>
      <c r="P136" s="13" t="s">
        <v>250</v>
      </c>
      <c r="Q136" s="13">
        <v>5</v>
      </c>
      <c r="R136" s="13">
        <v>5</v>
      </c>
      <c r="S136" s="13" t="s">
        <v>12</v>
      </c>
      <c r="T136" s="13" t="s">
        <v>45</v>
      </c>
      <c r="U136" s="13" t="s">
        <v>36</v>
      </c>
    </row>
    <row r="137" spans="1:21">
      <c r="A137" s="13">
        <v>7947</v>
      </c>
      <c r="B137" s="13" t="s">
        <v>401</v>
      </c>
      <c r="C137" s="13" t="s">
        <v>1</v>
      </c>
      <c r="D137" s="13">
        <v>50</v>
      </c>
      <c r="E137" s="13" t="s">
        <v>77</v>
      </c>
      <c r="F137" s="13" t="s">
        <v>18</v>
      </c>
      <c r="G137" s="13" t="s">
        <v>29</v>
      </c>
      <c r="H137" s="13" t="s">
        <v>39</v>
      </c>
      <c r="I137" s="13" t="s">
        <v>402</v>
      </c>
      <c r="J137" s="15">
        <v>43818</v>
      </c>
      <c r="K137" s="13" t="s">
        <v>90</v>
      </c>
      <c r="L137" s="13" t="s">
        <v>9</v>
      </c>
      <c r="M137" s="19">
        <v>97154</v>
      </c>
      <c r="N137" s="13" t="s">
        <v>43</v>
      </c>
      <c r="O137" s="13">
        <v>6655</v>
      </c>
      <c r="P137" s="13" t="s">
        <v>25</v>
      </c>
      <c r="Q137" s="13">
        <v>3</v>
      </c>
      <c r="R137" s="13">
        <v>3</v>
      </c>
      <c r="S137" s="13" t="s">
        <v>25</v>
      </c>
      <c r="T137" s="13" t="s">
        <v>236</v>
      </c>
      <c r="U137" s="13" t="s">
        <v>25</v>
      </c>
    </row>
    <row r="138" spans="1:21">
      <c r="A138" s="13">
        <v>1744</v>
      </c>
      <c r="B138" s="13" t="s">
        <v>403</v>
      </c>
      <c r="C138" s="13" t="s">
        <v>16</v>
      </c>
      <c r="D138" s="13">
        <v>41</v>
      </c>
      <c r="E138" s="13" t="s">
        <v>38</v>
      </c>
      <c r="F138" s="13" t="s">
        <v>59</v>
      </c>
      <c r="G138" s="13" t="s">
        <v>248</v>
      </c>
      <c r="H138" s="13" t="s">
        <v>5</v>
      </c>
      <c r="I138" s="13" t="s">
        <v>404</v>
      </c>
      <c r="J138" s="15">
        <v>43595</v>
      </c>
      <c r="K138" s="13" t="s">
        <v>8</v>
      </c>
      <c r="L138" s="13" t="s">
        <v>9</v>
      </c>
      <c r="M138" s="19">
        <v>69507</v>
      </c>
      <c r="N138" s="13" t="s">
        <v>24</v>
      </c>
      <c r="O138" s="13">
        <v>3248</v>
      </c>
      <c r="P138" s="13" t="s">
        <v>44</v>
      </c>
      <c r="Q138" s="13">
        <v>9</v>
      </c>
      <c r="R138" s="13">
        <v>3</v>
      </c>
      <c r="S138" s="13" t="s">
        <v>12</v>
      </c>
      <c r="T138" s="13" t="s">
        <v>45</v>
      </c>
      <c r="U138" s="13" t="s">
        <v>36</v>
      </c>
    </row>
    <row r="139" spans="1:21">
      <c r="A139" s="13">
        <v>3878</v>
      </c>
      <c r="B139" s="13" t="s">
        <v>405</v>
      </c>
      <c r="C139" s="13" t="s">
        <v>16</v>
      </c>
      <c r="D139" s="13">
        <v>49</v>
      </c>
      <c r="E139" s="13" t="s">
        <v>77</v>
      </c>
      <c r="F139" s="13" t="s">
        <v>59</v>
      </c>
      <c r="G139" s="13" t="s">
        <v>248</v>
      </c>
      <c r="H139" s="13" t="s">
        <v>270</v>
      </c>
      <c r="I139" s="13" t="s">
        <v>406</v>
      </c>
      <c r="J139" s="15">
        <v>43613</v>
      </c>
      <c r="K139" s="13" t="s">
        <v>8</v>
      </c>
      <c r="L139" s="13" t="s">
        <v>33</v>
      </c>
      <c r="M139" s="19">
        <v>103233</v>
      </c>
      <c r="N139" s="13" t="s">
        <v>10</v>
      </c>
      <c r="O139" s="13">
        <v>2180</v>
      </c>
      <c r="P139" s="13" t="s">
        <v>25</v>
      </c>
      <c r="Q139" s="13">
        <v>23</v>
      </c>
      <c r="R139" s="13">
        <v>1</v>
      </c>
      <c r="S139" s="13" t="s">
        <v>25</v>
      </c>
      <c r="T139" s="13" t="s">
        <v>45</v>
      </c>
      <c r="U139" s="13" t="s">
        <v>36</v>
      </c>
    </row>
    <row r="140" spans="1:21">
      <c r="A140" s="13">
        <v>6129</v>
      </c>
      <c r="B140" s="13" t="s">
        <v>407</v>
      </c>
      <c r="C140" s="13" t="s">
        <v>1</v>
      </c>
      <c r="D140" s="13">
        <v>26</v>
      </c>
      <c r="E140" s="13" t="s">
        <v>17</v>
      </c>
      <c r="F140" s="13" t="s">
        <v>18</v>
      </c>
      <c r="G140" s="13" t="s">
        <v>29</v>
      </c>
      <c r="H140" s="13" t="s">
        <v>270</v>
      </c>
      <c r="I140" s="13" t="s">
        <v>408</v>
      </c>
      <c r="J140" s="15">
        <v>44157</v>
      </c>
      <c r="K140" s="13" t="s">
        <v>42</v>
      </c>
      <c r="L140" s="13" t="s">
        <v>23</v>
      </c>
      <c r="M140" s="19">
        <v>67947</v>
      </c>
      <c r="N140" s="13" t="s">
        <v>43</v>
      </c>
      <c r="O140" s="13">
        <v>7636</v>
      </c>
      <c r="P140" s="13" t="s">
        <v>11</v>
      </c>
      <c r="Q140" s="13">
        <v>10</v>
      </c>
      <c r="R140" s="13">
        <v>2</v>
      </c>
      <c r="S140" s="13" t="s">
        <v>25</v>
      </c>
      <c r="T140" s="13" t="s">
        <v>35</v>
      </c>
      <c r="U140" s="13" t="s">
        <v>14</v>
      </c>
    </row>
    <row r="141" spans="1:21">
      <c r="A141" s="13">
        <v>2734</v>
      </c>
      <c r="B141" s="13" t="s">
        <v>409</v>
      </c>
      <c r="C141" s="13" t="s">
        <v>16</v>
      </c>
      <c r="D141" s="13">
        <v>49</v>
      </c>
      <c r="E141" s="13" t="s">
        <v>77</v>
      </c>
      <c r="F141" s="13" t="s">
        <v>59</v>
      </c>
      <c r="G141" s="13" t="s">
        <v>248</v>
      </c>
      <c r="H141" s="13" t="s">
        <v>39</v>
      </c>
      <c r="I141" s="13" t="s">
        <v>410</v>
      </c>
      <c r="J141" s="15">
        <v>45431</v>
      </c>
      <c r="K141" s="13" t="s">
        <v>42</v>
      </c>
      <c r="L141" s="13" t="s">
        <v>9</v>
      </c>
      <c r="M141" s="19">
        <v>81873</v>
      </c>
      <c r="N141" s="13" t="s">
        <v>10</v>
      </c>
      <c r="O141" s="13">
        <v>6562</v>
      </c>
      <c r="P141" s="13" t="s">
        <v>250</v>
      </c>
      <c r="Q141" s="13">
        <v>10</v>
      </c>
      <c r="R141" s="13">
        <v>2</v>
      </c>
      <c r="S141" s="13" t="s">
        <v>12</v>
      </c>
      <c r="T141" s="13" t="s">
        <v>236</v>
      </c>
      <c r="U141" s="13" t="s">
        <v>25</v>
      </c>
    </row>
    <row r="142" spans="1:21">
      <c r="A142" s="13">
        <v>9693</v>
      </c>
      <c r="B142" s="13" t="s">
        <v>411</v>
      </c>
      <c r="C142" s="13" t="s">
        <v>16</v>
      </c>
      <c r="D142" s="13">
        <v>29</v>
      </c>
      <c r="E142" s="13" t="s">
        <v>17</v>
      </c>
      <c r="F142" s="13" t="s">
        <v>81</v>
      </c>
      <c r="G142" s="13" t="s">
        <v>19</v>
      </c>
      <c r="H142" s="13" t="s">
        <v>270</v>
      </c>
      <c r="I142" s="13" t="s">
        <v>412</v>
      </c>
      <c r="J142" s="15">
        <v>45361</v>
      </c>
      <c r="K142" s="13" t="s">
        <v>42</v>
      </c>
      <c r="L142" s="13" t="s">
        <v>9</v>
      </c>
      <c r="M142" s="19">
        <v>60968</v>
      </c>
      <c r="N142" s="13" t="s">
        <v>43</v>
      </c>
      <c r="O142" s="13">
        <v>3399</v>
      </c>
      <c r="P142" s="13" t="s">
        <v>44</v>
      </c>
      <c r="Q142" s="13">
        <v>6</v>
      </c>
      <c r="R142" s="13">
        <v>2</v>
      </c>
      <c r="S142" s="13" t="s">
        <v>26</v>
      </c>
      <c r="T142" s="13" t="s">
        <v>45</v>
      </c>
      <c r="U142" s="13" t="s">
        <v>14</v>
      </c>
    </row>
    <row r="143" spans="1:21">
      <c r="A143" s="13">
        <v>9095</v>
      </c>
      <c r="B143" s="13" t="s">
        <v>413</v>
      </c>
      <c r="C143" s="13" t="s">
        <v>1</v>
      </c>
      <c r="D143" s="13">
        <v>62</v>
      </c>
      <c r="E143" s="13" t="s">
        <v>47</v>
      </c>
      <c r="F143" s="13" t="s">
        <v>18</v>
      </c>
      <c r="G143" s="13" t="s">
        <v>248</v>
      </c>
      <c r="H143" s="13" t="s">
        <v>39</v>
      </c>
      <c r="I143" s="13" t="s">
        <v>414</v>
      </c>
      <c r="J143" s="15">
        <v>45420</v>
      </c>
      <c r="K143" s="13" t="s">
        <v>42</v>
      </c>
      <c r="L143" s="13" t="s">
        <v>33</v>
      </c>
      <c r="M143" s="19">
        <v>114278</v>
      </c>
      <c r="N143" s="13" t="s">
        <v>10</v>
      </c>
      <c r="O143" s="13">
        <v>6179</v>
      </c>
      <c r="P143" s="13" t="s">
        <v>250</v>
      </c>
      <c r="Q143" s="13">
        <v>14</v>
      </c>
      <c r="R143" s="13">
        <v>1</v>
      </c>
      <c r="S143" s="13" t="s">
        <v>25</v>
      </c>
      <c r="T143" s="13" t="s">
        <v>13</v>
      </c>
      <c r="U143" s="13" t="s">
        <v>25</v>
      </c>
    </row>
    <row r="144" spans="1:21">
      <c r="A144" s="13">
        <v>5500</v>
      </c>
      <c r="B144" s="13" t="s">
        <v>415</v>
      </c>
      <c r="C144" s="13" t="s">
        <v>16</v>
      </c>
      <c r="D144" s="13">
        <v>41</v>
      </c>
      <c r="E144" s="13" t="s">
        <v>38</v>
      </c>
      <c r="F144" s="13" t="s">
        <v>81</v>
      </c>
      <c r="G144" s="13" t="s">
        <v>248</v>
      </c>
      <c r="H144" s="13" t="s">
        <v>5</v>
      </c>
      <c r="I144" s="13" t="s">
        <v>416</v>
      </c>
      <c r="J144" s="15">
        <v>45152</v>
      </c>
      <c r="K144" s="13" t="s">
        <v>90</v>
      </c>
      <c r="L144" s="13" t="s">
        <v>23</v>
      </c>
      <c r="M144" s="19">
        <v>89233</v>
      </c>
      <c r="N144" s="13" t="s">
        <v>43</v>
      </c>
      <c r="O144" s="13">
        <v>1932</v>
      </c>
      <c r="P144" s="13" t="s">
        <v>44</v>
      </c>
      <c r="Q144" s="13">
        <v>9</v>
      </c>
      <c r="R144" s="13">
        <v>1</v>
      </c>
      <c r="S144" s="13" t="s">
        <v>12</v>
      </c>
      <c r="T144" s="13" t="s">
        <v>236</v>
      </c>
      <c r="U144" s="13" t="s">
        <v>25</v>
      </c>
    </row>
    <row r="145" spans="1:21">
      <c r="A145" s="13">
        <v>7299</v>
      </c>
      <c r="B145" s="13" t="s">
        <v>417</v>
      </c>
      <c r="C145" s="13" t="s">
        <v>1</v>
      </c>
      <c r="D145" s="13">
        <v>54</v>
      </c>
      <c r="E145" s="13" t="s">
        <v>77</v>
      </c>
      <c r="F145" s="13" t="s">
        <v>18</v>
      </c>
      <c r="G145" s="13" t="s">
        <v>248</v>
      </c>
      <c r="H145" s="13" t="s">
        <v>270</v>
      </c>
      <c r="I145" s="13" t="s">
        <v>418</v>
      </c>
      <c r="J145" s="15">
        <v>43670</v>
      </c>
      <c r="K145" s="13" t="s">
        <v>8</v>
      </c>
      <c r="L145" s="13" t="s">
        <v>23</v>
      </c>
      <c r="M145" s="19">
        <v>104928</v>
      </c>
      <c r="N145" s="13" t="s">
        <v>24</v>
      </c>
      <c r="O145" s="13">
        <v>6267</v>
      </c>
      <c r="P145" s="13" t="s">
        <v>25</v>
      </c>
      <c r="Q145" s="13">
        <v>16</v>
      </c>
      <c r="R145" s="13">
        <v>2</v>
      </c>
      <c r="S145" s="13" t="s">
        <v>12</v>
      </c>
      <c r="T145" s="13" t="s">
        <v>13</v>
      </c>
      <c r="U145" s="13" t="s">
        <v>14</v>
      </c>
    </row>
    <row r="146" spans="1:21">
      <c r="A146" s="13">
        <v>2381</v>
      </c>
      <c r="B146" s="13" t="s">
        <v>419</v>
      </c>
      <c r="C146" s="13" t="s">
        <v>16</v>
      </c>
      <c r="D146" s="13">
        <v>43</v>
      </c>
      <c r="E146" s="13" t="s">
        <v>38</v>
      </c>
      <c r="F146" s="13" t="s">
        <v>3</v>
      </c>
      <c r="G146" s="13" t="s">
        <v>51</v>
      </c>
      <c r="H146" s="13" t="s">
        <v>270</v>
      </c>
      <c r="I146" s="13" t="s">
        <v>420</v>
      </c>
      <c r="J146" s="15">
        <v>42435</v>
      </c>
      <c r="K146" s="13" t="s">
        <v>90</v>
      </c>
      <c r="L146" s="13" t="s">
        <v>23</v>
      </c>
      <c r="M146" s="19">
        <v>98690</v>
      </c>
      <c r="N146" s="13" t="s">
        <v>24</v>
      </c>
      <c r="O146" s="13">
        <v>6962</v>
      </c>
      <c r="P146" s="13" t="s">
        <v>44</v>
      </c>
      <c r="Q146" s="13">
        <v>9</v>
      </c>
      <c r="R146" s="13">
        <v>4</v>
      </c>
      <c r="S146" s="13" t="s">
        <v>25</v>
      </c>
      <c r="T146" s="13" t="s">
        <v>35</v>
      </c>
      <c r="U146" s="13" t="s">
        <v>25</v>
      </c>
    </row>
    <row r="147" spans="1:21">
      <c r="A147" s="13">
        <v>1857</v>
      </c>
      <c r="B147" s="13" t="s">
        <v>421</v>
      </c>
      <c r="C147" s="13" t="s">
        <v>1</v>
      </c>
      <c r="D147" s="13">
        <v>60</v>
      </c>
      <c r="E147" s="13" t="s">
        <v>47</v>
      </c>
      <c r="F147" s="13" t="s">
        <v>3</v>
      </c>
      <c r="G147" s="13" t="s">
        <v>19</v>
      </c>
      <c r="H147" s="13" t="s">
        <v>5</v>
      </c>
      <c r="I147" s="13" t="s">
        <v>422</v>
      </c>
      <c r="J147" s="15">
        <v>44688</v>
      </c>
      <c r="K147" s="13" t="s">
        <v>42</v>
      </c>
      <c r="L147" s="13" t="s">
        <v>33</v>
      </c>
      <c r="M147" s="19">
        <v>80667</v>
      </c>
      <c r="N147" s="13" t="s">
        <v>10</v>
      </c>
      <c r="O147" s="13">
        <v>5128</v>
      </c>
      <c r="P147" s="13" t="s">
        <v>250</v>
      </c>
      <c r="Q147" s="13">
        <v>10</v>
      </c>
      <c r="R147" s="13">
        <v>1</v>
      </c>
      <c r="S147" s="13" t="s">
        <v>26</v>
      </c>
      <c r="T147" s="13" t="s">
        <v>35</v>
      </c>
      <c r="U147" s="13" t="s">
        <v>36</v>
      </c>
    </row>
    <row r="148" spans="1:21">
      <c r="A148" s="13">
        <v>7421</v>
      </c>
      <c r="B148" s="13" t="s">
        <v>423</v>
      </c>
      <c r="C148" s="13" t="s">
        <v>16</v>
      </c>
      <c r="D148" s="13">
        <v>63</v>
      </c>
      <c r="E148" s="13" t="s">
        <v>47</v>
      </c>
      <c r="F148" s="13" t="s">
        <v>18</v>
      </c>
      <c r="G148" s="13" t="s">
        <v>100</v>
      </c>
      <c r="H148" s="13" t="s">
        <v>5</v>
      </c>
      <c r="I148" s="13" t="s">
        <v>424</v>
      </c>
      <c r="J148" s="15">
        <v>44766</v>
      </c>
      <c r="K148" s="13" t="s">
        <v>90</v>
      </c>
      <c r="L148" s="13" t="s">
        <v>33</v>
      </c>
      <c r="M148" s="19">
        <v>79372</v>
      </c>
      <c r="N148" s="13" t="s">
        <v>10</v>
      </c>
      <c r="O148" s="13">
        <v>3093</v>
      </c>
      <c r="P148" s="13" t="s">
        <v>11</v>
      </c>
      <c r="Q148" s="13">
        <v>20</v>
      </c>
      <c r="R148" s="13">
        <v>4</v>
      </c>
      <c r="S148" s="13" t="s">
        <v>235</v>
      </c>
      <c r="T148" s="13" t="s">
        <v>45</v>
      </c>
      <c r="U148" s="13" t="s">
        <v>36</v>
      </c>
    </row>
    <row r="149" spans="1:21">
      <c r="A149" s="13">
        <v>3953</v>
      </c>
      <c r="B149" s="13" t="s">
        <v>425</v>
      </c>
      <c r="C149" s="13" t="s">
        <v>16</v>
      </c>
      <c r="D149" s="13">
        <v>41</v>
      </c>
      <c r="E149" s="13" t="s">
        <v>38</v>
      </c>
      <c r="F149" s="13" t="s">
        <v>81</v>
      </c>
      <c r="G149" s="13" t="s">
        <v>29</v>
      </c>
      <c r="H149" s="13" t="s">
        <v>20</v>
      </c>
      <c r="I149" s="13" t="s">
        <v>426</v>
      </c>
      <c r="J149" s="15">
        <v>43413</v>
      </c>
      <c r="K149" s="13" t="s">
        <v>8</v>
      </c>
      <c r="L149" s="13" t="s">
        <v>9</v>
      </c>
      <c r="M149" s="19">
        <v>50308</v>
      </c>
      <c r="N149" s="13" t="s">
        <v>43</v>
      </c>
      <c r="O149" s="13">
        <v>5846</v>
      </c>
      <c r="P149" s="13" t="s">
        <v>11</v>
      </c>
      <c r="Q149" s="13">
        <v>16</v>
      </c>
      <c r="R149" s="13">
        <v>5</v>
      </c>
      <c r="S149" s="13" t="s">
        <v>12</v>
      </c>
      <c r="T149" s="13" t="s">
        <v>35</v>
      </c>
      <c r="U149" s="13" t="s">
        <v>25</v>
      </c>
    </row>
    <row r="150" spans="1:21">
      <c r="A150" s="13">
        <v>7172</v>
      </c>
      <c r="B150" s="13" t="s">
        <v>427</v>
      </c>
      <c r="C150" s="13" t="s">
        <v>16</v>
      </c>
      <c r="D150" s="13">
        <v>30</v>
      </c>
      <c r="E150" s="13" t="s">
        <v>17</v>
      </c>
      <c r="F150" s="13" t="s">
        <v>28</v>
      </c>
      <c r="G150" s="13" t="s">
        <v>51</v>
      </c>
      <c r="H150" s="13" t="s">
        <v>270</v>
      </c>
      <c r="I150" s="13" t="s">
        <v>428</v>
      </c>
      <c r="J150" s="15">
        <v>45021</v>
      </c>
      <c r="K150" s="13" t="s">
        <v>42</v>
      </c>
      <c r="L150" s="13" t="s">
        <v>9</v>
      </c>
      <c r="M150" s="19">
        <v>87366</v>
      </c>
      <c r="N150" s="13" t="s">
        <v>43</v>
      </c>
      <c r="O150" s="13">
        <v>7731</v>
      </c>
      <c r="P150" s="13" t="s">
        <v>44</v>
      </c>
      <c r="Q150" s="13">
        <v>21</v>
      </c>
      <c r="R150" s="13">
        <v>2</v>
      </c>
      <c r="S150" s="13" t="s">
        <v>25</v>
      </c>
      <c r="T150" s="13" t="s">
        <v>236</v>
      </c>
      <c r="U150" s="13" t="s">
        <v>36</v>
      </c>
    </row>
    <row r="151" spans="1:21">
      <c r="A151" s="13">
        <v>4833</v>
      </c>
      <c r="B151" s="13" t="s">
        <v>429</v>
      </c>
      <c r="C151" s="13" t="s">
        <v>16</v>
      </c>
      <c r="D151" s="13">
        <v>50</v>
      </c>
      <c r="E151" s="13" t="s">
        <v>77</v>
      </c>
      <c r="F151" s="13" t="s">
        <v>81</v>
      </c>
      <c r="G151" s="13" t="s">
        <v>29</v>
      </c>
      <c r="H151" s="13" t="s">
        <v>20</v>
      </c>
      <c r="I151" s="13" t="s">
        <v>430</v>
      </c>
      <c r="J151" s="15">
        <v>43745</v>
      </c>
      <c r="K151" s="13" t="s">
        <v>90</v>
      </c>
      <c r="L151" s="13" t="s">
        <v>33</v>
      </c>
      <c r="M151" s="19">
        <v>104766</v>
      </c>
      <c r="N151" s="13" t="s">
        <v>34</v>
      </c>
      <c r="O151" s="13">
        <v>8564</v>
      </c>
      <c r="P151" s="13" t="s">
        <v>44</v>
      </c>
      <c r="Q151" s="13">
        <v>24</v>
      </c>
      <c r="R151" s="13">
        <v>4</v>
      </c>
      <c r="S151" s="13" t="s">
        <v>25</v>
      </c>
      <c r="T151" s="13" t="s">
        <v>75</v>
      </c>
      <c r="U151" s="13" t="s">
        <v>14</v>
      </c>
    </row>
    <row r="152" spans="1:21">
      <c r="A152" s="13">
        <v>3267</v>
      </c>
      <c r="B152" s="13" t="s">
        <v>431</v>
      </c>
      <c r="C152" s="13" t="s">
        <v>1</v>
      </c>
      <c r="D152" s="13">
        <v>60</v>
      </c>
      <c r="E152" s="13" t="s">
        <v>47</v>
      </c>
      <c r="F152" s="13" t="s">
        <v>3</v>
      </c>
      <c r="G152" s="13" t="s">
        <v>100</v>
      </c>
      <c r="H152" s="13" t="s">
        <v>39</v>
      </c>
      <c r="I152" s="13" t="s">
        <v>432</v>
      </c>
      <c r="J152" s="15">
        <v>43027</v>
      </c>
      <c r="K152" s="13" t="s">
        <v>90</v>
      </c>
      <c r="L152" s="13" t="s">
        <v>33</v>
      </c>
      <c r="M152" s="19">
        <v>43446</v>
      </c>
      <c r="N152" s="13" t="s">
        <v>43</v>
      </c>
      <c r="O152" s="13">
        <v>5670</v>
      </c>
      <c r="P152" s="13" t="s">
        <v>11</v>
      </c>
      <c r="Q152" s="13">
        <v>24</v>
      </c>
      <c r="R152" s="13">
        <v>2</v>
      </c>
      <c r="S152" s="13" t="s">
        <v>235</v>
      </c>
      <c r="T152" s="13" t="s">
        <v>13</v>
      </c>
      <c r="U152" s="13" t="s">
        <v>25</v>
      </c>
    </row>
    <row r="153" spans="1:21">
      <c r="A153" s="13">
        <v>8167</v>
      </c>
      <c r="B153" s="13" t="s">
        <v>433</v>
      </c>
      <c r="C153" s="13" t="s">
        <v>16</v>
      </c>
      <c r="D153" s="13">
        <v>31</v>
      </c>
      <c r="E153" s="13" t="s">
        <v>17</v>
      </c>
      <c r="F153" s="13" t="s">
        <v>28</v>
      </c>
      <c r="G153" s="13" t="s">
        <v>29</v>
      </c>
      <c r="H153" s="13" t="s">
        <v>30</v>
      </c>
      <c r="I153" s="13" t="s">
        <v>434</v>
      </c>
      <c r="J153" s="15">
        <v>45638</v>
      </c>
      <c r="K153" s="13" t="s">
        <v>8</v>
      </c>
      <c r="L153" s="13" t="s">
        <v>23</v>
      </c>
      <c r="M153" s="19">
        <v>36980</v>
      </c>
      <c r="N153" s="13" t="s">
        <v>34</v>
      </c>
      <c r="O153" s="13">
        <v>9224</v>
      </c>
      <c r="P153" s="13" t="s">
        <v>44</v>
      </c>
      <c r="Q153" s="13">
        <v>7</v>
      </c>
      <c r="R153" s="13">
        <v>4</v>
      </c>
      <c r="S153" s="13" t="s">
        <v>12</v>
      </c>
      <c r="T153" s="13" t="s">
        <v>35</v>
      </c>
      <c r="U153" s="13" t="s">
        <v>14</v>
      </c>
    </row>
    <row r="154" spans="1:21">
      <c r="A154" s="13">
        <v>6221</v>
      </c>
      <c r="B154" s="13" t="s">
        <v>435</v>
      </c>
      <c r="C154" s="13" t="s">
        <v>16</v>
      </c>
      <c r="D154" s="13">
        <v>23</v>
      </c>
      <c r="E154" s="13" t="s">
        <v>2</v>
      </c>
      <c r="F154" s="13" t="s">
        <v>81</v>
      </c>
      <c r="G154" s="13" t="s">
        <v>51</v>
      </c>
      <c r="H154" s="13" t="s">
        <v>20</v>
      </c>
      <c r="I154" s="13" t="s">
        <v>436</v>
      </c>
      <c r="J154" s="15">
        <v>45457</v>
      </c>
      <c r="K154" s="13" t="s">
        <v>8</v>
      </c>
      <c r="L154" s="13" t="s">
        <v>23</v>
      </c>
      <c r="M154" s="19">
        <v>91925</v>
      </c>
      <c r="N154" s="13" t="s">
        <v>24</v>
      </c>
      <c r="O154" s="13">
        <v>8685</v>
      </c>
      <c r="P154" s="13" t="s">
        <v>25</v>
      </c>
      <c r="Q154" s="13">
        <v>19</v>
      </c>
      <c r="R154" s="13">
        <v>1</v>
      </c>
      <c r="S154" s="13" t="s">
        <v>12</v>
      </c>
      <c r="T154" s="13" t="s">
        <v>45</v>
      </c>
      <c r="U154" s="13" t="s">
        <v>36</v>
      </c>
    </row>
    <row r="155" spans="1:21">
      <c r="A155" s="13">
        <v>3449</v>
      </c>
      <c r="B155" s="13" t="s">
        <v>437</v>
      </c>
      <c r="C155" s="13" t="s">
        <v>1</v>
      </c>
      <c r="D155" s="13">
        <v>35</v>
      </c>
      <c r="E155" s="13" t="s">
        <v>17</v>
      </c>
      <c r="F155" s="13" t="s">
        <v>3</v>
      </c>
      <c r="G155" s="13" t="s">
        <v>19</v>
      </c>
      <c r="H155" s="13" t="s">
        <v>20</v>
      </c>
      <c r="I155" s="13" t="s">
        <v>438</v>
      </c>
      <c r="J155" s="15">
        <v>45676</v>
      </c>
      <c r="K155" s="13" t="s">
        <v>90</v>
      </c>
      <c r="L155" s="13" t="s">
        <v>9</v>
      </c>
      <c r="M155" s="19">
        <v>36258</v>
      </c>
      <c r="N155" s="13" t="s">
        <v>24</v>
      </c>
      <c r="O155" s="13">
        <v>7878</v>
      </c>
      <c r="P155" s="13" t="s">
        <v>25</v>
      </c>
      <c r="Q155" s="13">
        <v>2</v>
      </c>
      <c r="R155" s="13">
        <v>1</v>
      </c>
      <c r="S155" s="13" t="s">
        <v>25</v>
      </c>
      <c r="T155" s="13" t="s">
        <v>236</v>
      </c>
      <c r="U155" s="13" t="s">
        <v>25</v>
      </c>
    </row>
    <row r="156" spans="1:21">
      <c r="A156" s="13">
        <v>9443</v>
      </c>
      <c r="B156" s="13" t="s">
        <v>439</v>
      </c>
      <c r="C156" s="13" t="s">
        <v>16</v>
      </c>
      <c r="D156" s="13">
        <v>23</v>
      </c>
      <c r="E156" s="13" t="s">
        <v>2</v>
      </c>
      <c r="F156" s="13" t="s">
        <v>28</v>
      </c>
      <c r="G156" s="13" t="s">
        <v>19</v>
      </c>
      <c r="H156" s="13" t="s">
        <v>39</v>
      </c>
      <c r="I156" s="13" t="s">
        <v>440</v>
      </c>
      <c r="J156" s="15">
        <v>43190</v>
      </c>
      <c r="K156" s="13" t="s">
        <v>8</v>
      </c>
      <c r="L156" s="13" t="s">
        <v>33</v>
      </c>
      <c r="M156" s="19">
        <v>76244</v>
      </c>
      <c r="N156" s="13" t="s">
        <v>24</v>
      </c>
      <c r="O156" s="13">
        <v>7825</v>
      </c>
      <c r="P156" s="13" t="s">
        <v>250</v>
      </c>
      <c r="Q156" s="13">
        <v>21</v>
      </c>
      <c r="R156" s="13">
        <v>1</v>
      </c>
      <c r="S156" s="13" t="s">
        <v>235</v>
      </c>
      <c r="T156" s="13" t="s">
        <v>45</v>
      </c>
      <c r="U156" s="13" t="s">
        <v>25</v>
      </c>
    </row>
    <row r="157" spans="1:21">
      <c r="A157" s="13">
        <v>9312</v>
      </c>
      <c r="B157" s="13" t="s">
        <v>441</v>
      </c>
      <c r="C157" s="13" t="s">
        <v>16</v>
      </c>
      <c r="D157" s="13">
        <v>56</v>
      </c>
      <c r="E157" s="13" t="s">
        <v>47</v>
      </c>
      <c r="F157" s="13" t="s">
        <v>59</v>
      </c>
      <c r="G157" s="13" t="s">
        <v>29</v>
      </c>
      <c r="H157" s="13" t="s">
        <v>5</v>
      </c>
      <c r="I157" s="13" t="s">
        <v>442</v>
      </c>
      <c r="J157" s="15">
        <v>45157</v>
      </c>
      <c r="K157" s="13" t="s">
        <v>42</v>
      </c>
      <c r="L157" s="13" t="s">
        <v>23</v>
      </c>
      <c r="M157" s="19">
        <v>78929</v>
      </c>
      <c r="N157" s="13" t="s">
        <v>10</v>
      </c>
      <c r="O157" s="13">
        <v>1266</v>
      </c>
      <c r="P157" s="13" t="s">
        <v>44</v>
      </c>
      <c r="Q157" s="13">
        <v>25</v>
      </c>
      <c r="R157" s="13">
        <v>1</v>
      </c>
      <c r="S157" s="13" t="s">
        <v>235</v>
      </c>
      <c r="T157" s="13" t="s">
        <v>75</v>
      </c>
      <c r="U157" s="13" t="s">
        <v>25</v>
      </c>
    </row>
    <row r="158" spans="1:21">
      <c r="A158" s="13">
        <v>2698</v>
      </c>
      <c r="B158" s="13" t="s">
        <v>443</v>
      </c>
      <c r="C158" s="13" t="s">
        <v>1</v>
      </c>
      <c r="D158" s="13">
        <v>64</v>
      </c>
      <c r="E158" s="13" t="s">
        <v>47</v>
      </c>
      <c r="F158" s="13" t="s">
        <v>28</v>
      </c>
      <c r="G158" s="13" t="s">
        <v>4</v>
      </c>
      <c r="H158" s="13" t="s">
        <v>30</v>
      </c>
      <c r="I158" s="13" t="s">
        <v>444</v>
      </c>
      <c r="J158" s="15">
        <v>44659</v>
      </c>
      <c r="K158" s="13" t="s">
        <v>42</v>
      </c>
      <c r="L158" s="13" t="s">
        <v>23</v>
      </c>
      <c r="M158" s="19">
        <v>114252</v>
      </c>
      <c r="N158" s="13" t="s">
        <v>24</v>
      </c>
      <c r="O158" s="13">
        <v>8612</v>
      </c>
      <c r="P158" s="13" t="s">
        <v>25</v>
      </c>
      <c r="Q158" s="13">
        <v>20</v>
      </c>
      <c r="R158" s="13">
        <v>2</v>
      </c>
      <c r="S158" s="13" t="s">
        <v>26</v>
      </c>
      <c r="T158" s="13" t="s">
        <v>45</v>
      </c>
      <c r="U158" s="13" t="s">
        <v>25</v>
      </c>
    </row>
    <row r="159" spans="1:21">
      <c r="A159" s="13">
        <v>1605</v>
      </c>
      <c r="B159" s="13" t="s">
        <v>445</v>
      </c>
      <c r="C159" s="13" t="s">
        <v>1</v>
      </c>
      <c r="D159" s="13">
        <v>51</v>
      </c>
      <c r="E159" s="13" t="s">
        <v>77</v>
      </c>
      <c r="F159" s="13" t="s">
        <v>28</v>
      </c>
      <c r="G159" s="13" t="s">
        <v>4</v>
      </c>
      <c r="H159" s="13" t="s">
        <v>20</v>
      </c>
      <c r="I159" s="13" t="s">
        <v>446</v>
      </c>
      <c r="J159" s="15">
        <v>44056</v>
      </c>
      <c r="K159" s="13" t="s">
        <v>8</v>
      </c>
      <c r="L159" s="13" t="s">
        <v>23</v>
      </c>
      <c r="M159" s="19">
        <v>70642</v>
      </c>
      <c r="N159" s="13" t="s">
        <v>34</v>
      </c>
      <c r="O159" s="13">
        <v>9897</v>
      </c>
      <c r="P159" s="13" t="s">
        <v>25</v>
      </c>
      <c r="Q159" s="13">
        <v>8</v>
      </c>
      <c r="R159" s="13">
        <v>1</v>
      </c>
      <c r="S159" s="13" t="s">
        <v>26</v>
      </c>
      <c r="T159" s="13" t="s">
        <v>35</v>
      </c>
      <c r="U159" s="13" t="s">
        <v>36</v>
      </c>
    </row>
    <row r="160" spans="1:21">
      <c r="A160" s="13">
        <v>6438</v>
      </c>
      <c r="B160" s="13" t="s">
        <v>447</v>
      </c>
      <c r="C160" s="13" t="s">
        <v>1</v>
      </c>
      <c r="D160" s="13">
        <v>25</v>
      </c>
      <c r="E160" s="13" t="s">
        <v>2</v>
      </c>
      <c r="F160" s="13" t="s">
        <v>3</v>
      </c>
      <c r="G160" s="13" t="s">
        <v>19</v>
      </c>
      <c r="H160" s="13" t="s">
        <v>39</v>
      </c>
      <c r="I160" s="13" t="s">
        <v>448</v>
      </c>
      <c r="J160" s="15">
        <v>45473</v>
      </c>
      <c r="K160" s="13" t="s">
        <v>90</v>
      </c>
      <c r="L160" s="13" t="s">
        <v>33</v>
      </c>
      <c r="M160" s="19">
        <v>87637</v>
      </c>
      <c r="N160" s="13" t="s">
        <v>34</v>
      </c>
      <c r="O160" s="13">
        <v>6554</v>
      </c>
      <c r="P160" s="13" t="s">
        <v>250</v>
      </c>
      <c r="Q160" s="13">
        <v>15</v>
      </c>
      <c r="R160" s="13">
        <v>4</v>
      </c>
      <c r="S160" s="13" t="s">
        <v>235</v>
      </c>
      <c r="T160" s="13" t="s">
        <v>236</v>
      </c>
      <c r="U160" s="13" t="s">
        <v>36</v>
      </c>
    </row>
    <row r="161" spans="1:21">
      <c r="A161" s="13">
        <v>7955</v>
      </c>
      <c r="B161" s="13" t="s">
        <v>449</v>
      </c>
      <c r="C161" s="13" t="s">
        <v>16</v>
      </c>
      <c r="D161" s="13">
        <v>27</v>
      </c>
      <c r="E161" s="13" t="s">
        <v>17</v>
      </c>
      <c r="F161" s="13" t="s">
        <v>59</v>
      </c>
      <c r="G161" s="13" t="s">
        <v>248</v>
      </c>
      <c r="H161" s="13" t="s">
        <v>20</v>
      </c>
      <c r="I161" s="13" t="s">
        <v>450</v>
      </c>
      <c r="J161" s="15">
        <v>42422</v>
      </c>
      <c r="K161" s="13" t="s">
        <v>42</v>
      </c>
      <c r="L161" s="13" t="s">
        <v>23</v>
      </c>
      <c r="M161" s="19">
        <v>72101</v>
      </c>
      <c r="N161" s="13" t="s">
        <v>43</v>
      </c>
      <c r="O161" s="13">
        <v>2311</v>
      </c>
      <c r="P161" s="13" t="s">
        <v>44</v>
      </c>
      <c r="Q161" s="13">
        <v>21</v>
      </c>
      <c r="R161" s="13">
        <v>3</v>
      </c>
      <c r="S161" s="13" t="s">
        <v>235</v>
      </c>
      <c r="T161" s="13" t="s">
        <v>13</v>
      </c>
      <c r="U161" s="13" t="s">
        <v>25</v>
      </c>
    </row>
    <row r="162" spans="1:21">
      <c r="A162" s="13">
        <v>3730</v>
      </c>
      <c r="B162" s="13" t="s">
        <v>451</v>
      </c>
      <c r="C162" s="13" t="s">
        <v>1</v>
      </c>
      <c r="D162" s="13">
        <v>49</v>
      </c>
      <c r="E162" s="13" t="s">
        <v>77</v>
      </c>
      <c r="F162" s="13" t="s">
        <v>81</v>
      </c>
      <c r="G162" s="13" t="s">
        <v>29</v>
      </c>
      <c r="H162" s="13" t="s">
        <v>5</v>
      </c>
      <c r="I162" s="13" t="s">
        <v>452</v>
      </c>
      <c r="J162" s="15">
        <v>43588</v>
      </c>
      <c r="K162" s="13" t="s">
        <v>42</v>
      </c>
      <c r="L162" s="13" t="s">
        <v>23</v>
      </c>
      <c r="M162" s="19">
        <v>110589</v>
      </c>
      <c r="N162" s="13" t="s">
        <v>34</v>
      </c>
      <c r="O162" s="13">
        <v>5498</v>
      </c>
      <c r="P162" s="13" t="s">
        <v>11</v>
      </c>
      <c r="Q162" s="13">
        <v>2</v>
      </c>
      <c r="R162" s="13">
        <v>4</v>
      </c>
      <c r="S162" s="13" t="s">
        <v>235</v>
      </c>
      <c r="T162" s="13" t="s">
        <v>236</v>
      </c>
      <c r="U162" s="13" t="s">
        <v>25</v>
      </c>
    </row>
    <row r="163" spans="1:21">
      <c r="A163" s="13">
        <v>3621</v>
      </c>
      <c r="B163" s="13" t="s">
        <v>453</v>
      </c>
      <c r="C163" s="13" t="s">
        <v>16</v>
      </c>
      <c r="D163" s="13">
        <v>65</v>
      </c>
      <c r="E163" s="13" t="s">
        <v>47</v>
      </c>
      <c r="F163" s="13" t="s">
        <v>28</v>
      </c>
      <c r="G163" s="13" t="s">
        <v>248</v>
      </c>
      <c r="H163" s="13" t="s">
        <v>270</v>
      </c>
      <c r="I163" s="13" t="s">
        <v>454</v>
      </c>
      <c r="J163" s="15">
        <v>42807</v>
      </c>
      <c r="K163" s="13" t="s">
        <v>90</v>
      </c>
      <c r="L163" s="13" t="s">
        <v>9</v>
      </c>
      <c r="M163" s="19">
        <v>46545</v>
      </c>
      <c r="N163" s="13" t="s">
        <v>43</v>
      </c>
      <c r="O163" s="13">
        <v>4866</v>
      </c>
      <c r="P163" s="13" t="s">
        <v>44</v>
      </c>
      <c r="Q163" s="13">
        <v>11</v>
      </c>
      <c r="R163" s="13">
        <v>4</v>
      </c>
      <c r="S163" s="13" t="s">
        <v>12</v>
      </c>
      <c r="T163" s="13" t="s">
        <v>236</v>
      </c>
      <c r="U163" s="13" t="s">
        <v>14</v>
      </c>
    </row>
    <row r="164" spans="1:21">
      <c r="A164" s="13">
        <v>8371</v>
      </c>
      <c r="B164" s="13" t="s">
        <v>455</v>
      </c>
      <c r="C164" s="13" t="s">
        <v>1</v>
      </c>
      <c r="D164" s="13">
        <v>65</v>
      </c>
      <c r="E164" s="13" t="s">
        <v>47</v>
      </c>
      <c r="F164" s="13" t="s">
        <v>81</v>
      </c>
      <c r="G164" s="13" t="s">
        <v>29</v>
      </c>
      <c r="H164" s="13" t="s">
        <v>5</v>
      </c>
      <c r="I164" s="13" t="s">
        <v>456</v>
      </c>
      <c r="J164" s="15">
        <v>45036</v>
      </c>
      <c r="K164" s="13" t="s">
        <v>42</v>
      </c>
      <c r="L164" s="13" t="s">
        <v>9</v>
      </c>
      <c r="M164" s="19">
        <v>99397</v>
      </c>
      <c r="N164" s="13" t="s">
        <v>10</v>
      </c>
      <c r="O164" s="13">
        <v>7521</v>
      </c>
      <c r="P164" s="13" t="s">
        <v>44</v>
      </c>
      <c r="Q164" s="13">
        <v>20</v>
      </c>
      <c r="R164" s="13">
        <v>3</v>
      </c>
      <c r="S164" s="13" t="s">
        <v>26</v>
      </c>
      <c r="T164" s="13" t="s">
        <v>45</v>
      </c>
      <c r="U164" s="13" t="s">
        <v>14</v>
      </c>
    </row>
    <row r="165" spans="1:21">
      <c r="A165" s="13">
        <v>9176</v>
      </c>
      <c r="B165" s="13" t="s">
        <v>457</v>
      </c>
      <c r="C165" s="13" t="s">
        <v>1</v>
      </c>
      <c r="D165" s="13">
        <v>33</v>
      </c>
      <c r="E165" s="13" t="s">
        <v>17</v>
      </c>
      <c r="F165" s="13" t="s">
        <v>18</v>
      </c>
      <c r="G165" s="13" t="s">
        <v>4</v>
      </c>
      <c r="H165" s="13" t="s">
        <v>30</v>
      </c>
      <c r="I165" s="13" t="s">
        <v>458</v>
      </c>
      <c r="J165" s="15">
        <v>42535</v>
      </c>
      <c r="K165" s="13" t="s">
        <v>90</v>
      </c>
      <c r="L165" s="13" t="s">
        <v>33</v>
      </c>
      <c r="M165" s="19">
        <v>88493</v>
      </c>
      <c r="N165" s="13" t="s">
        <v>24</v>
      </c>
      <c r="O165" s="13">
        <v>5678</v>
      </c>
      <c r="P165" s="13" t="s">
        <v>25</v>
      </c>
      <c r="Q165" s="13">
        <v>6</v>
      </c>
      <c r="R165" s="13">
        <v>1</v>
      </c>
      <c r="S165" s="13" t="s">
        <v>26</v>
      </c>
      <c r="T165" s="13" t="s">
        <v>45</v>
      </c>
      <c r="U165" s="13" t="s">
        <v>36</v>
      </c>
    </row>
    <row r="166" spans="1:21">
      <c r="A166" s="13">
        <v>8292</v>
      </c>
      <c r="B166" s="13" t="s">
        <v>459</v>
      </c>
      <c r="C166" s="13" t="s">
        <v>16</v>
      </c>
      <c r="D166" s="13">
        <v>33</v>
      </c>
      <c r="E166" s="13" t="s">
        <v>17</v>
      </c>
      <c r="F166" s="13" t="s">
        <v>81</v>
      </c>
      <c r="G166" s="13" t="s">
        <v>100</v>
      </c>
      <c r="H166" s="13" t="s">
        <v>30</v>
      </c>
      <c r="I166" s="13" t="s">
        <v>460</v>
      </c>
      <c r="J166" s="15">
        <v>43859</v>
      </c>
      <c r="K166" s="13" t="s">
        <v>42</v>
      </c>
      <c r="L166" s="13" t="s">
        <v>9</v>
      </c>
      <c r="M166" s="19">
        <v>102089</v>
      </c>
      <c r="N166" s="13" t="s">
        <v>10</v>
      </c>
      <c r="O166" s="13">
        <v>5914</v>
      </c>
      <c r="P166" s="13" t="s">
        <v>250</v>
      </c>
      <c r="Q166" s="13">
        <v>22</v>
      </c>
      <c r="R166" s="13">
        <v>2</v>
      </c>
      <c r="S166" s="13" t="s">
        <v>235</v>
      </c>
      <c r="T166" s="13" t="s">
        <v>236</v>
      </c>
      <c r="U166" s="13" t="s">
        <v>14</v>
      </c>
    </row>
    <row r="167" spans="1:21">
      <c r="A167" s="13">
        <v>4292</v>
      </c>
      <c r="B167" s="13" t="s">
        <v>461</v>
      </c>
      <c r="C167" s="13" t="s">
        <v>16</v>
      </c>
      <c r="D167" s="13">
        <v>29</v>
      </c>
      <c r="E167" s="13" t="s">
        <v>17</v>
      </c>
      <c r="F167" s="13" t="s">
        <v>28</v>
      </c>
      <c r="G167" s="13" t="s">
        <v>29</v>
      </c>
      <c r="H167" s="13" t="s">
        <v>5</v>
      </c>
      <c r="I167" s="13" t="s">
        <v>462</v>
      </c>
      <c r="J167" s="15">
        <v>45111</v>
      </c>
      <c r="K167" s="13" t="s">
        <v>90</v>
      </c>
      <c r="L167" s="13" t="s">
        <v>33</v>
      </c>
      <c r="M167" s="19">
        <v>105009</v>
      </c>
      <c r="N167" s="13" t="s">
        <v>10</v>
      </c>
      <c r="O167" s="13">
        <v>8657</v>
      </c>
      <c r="P167" s="13" t="s">
        <v>250</v>
      </c>
      <c r="Q167" s="13">
        <v>19</v>
      </c>
      <c r="R167" s="13">
        <v>1</v>
      </c>
      <c r="S167" s="13" t="s">
        <v>12</v>
      </c>
      <c r="T167" s="13" t="s">
        <v>35</v>
      </c>
      <c r="U167" s="13" t="s">
        <v>36</v>
      </c>
    </row>
    <row r="168" spans="1:21">
      <c r="A168" s="13">
        <v>9612</v>
      </c>
      <c r="B168" s="13" t="s">
        <v>463</v>
      </c>
      <c r="C168" s="13" t="s">
        <v>1</v>
      </c>
      <c r="D168" s="13">
        <v>52</v>
      </c>
      <c r="E168" s="13" t="s">
        <v>77</v>
      </c>
      <c r="F168" s="13" t="s">
        <v>59</v>
      </c>
      <c r="G168" s="13" t="s">
        <v>248</v>
      </c>
      <c r="H168" s="13" t="s">
        <v>5</v>
      </c>
      <c r="I168" s="13" t="s">
        <v>464</v>
      </c>
      <c r="J168" s="15">
        <v>43585</v>
      </c>
      <c r="K168" s="13" t="s">
        <v>8</v>
      </c>
      <c r="L168" s="13" t="s">
        <v>23</v>
      </c>
      <c r="M168" s="19">
        <v>114192</v>
      </c>
      <c r="N168" s="13" t="s">
        <v>43</v>
      </c>
      <c r="O168" s="13">
        <v>8372</v>
      </c>
      <c r="P168" s="13" t="s">
        <v>25</v>
      </c>
      <c r="Q168" s="13">
        <v>21</v>
      </c>
      <c r="R168" s="13">
        <v>5</v>
      </c>
      <c r="S168" s="13" t="s">
        <v>235</v>
      </c>
      <c r="T168" s="13" t="s">
        <v>75</v>
      </c>
      <c r="U168" s="13" t="s">
        <v>25</v>
      </c>
    </row>
    <row r="169" spans="1:21">
      <c r="A169" s="13">
        <v>3981</v>
      </c>
      <c r="B169" s="13" t="s">
        <v>465</v>
      </c>
      <c r="C169" s="13" t="s">
        <v>16</v>
      </c>
      <c r="D169" s="13">
        <v>62</v>
      </c>
      <c r="E169" s="13" t="s">
        <v>47</v>
      </c>
      <c r="F169" s="13" t="s">
        <v>59</v>
      </c>
      <c r="G169" s="13" t="s">
        <v>248</v>
      </c>
      <c r="H169" s="13" t="s">
        <v>5</v>
      </c>
      <c r="I169" s="13" t="s">
        <v>466</v>
      </c>
      <c r="J169" s="15">
        <v>44470</v>
      </c>
      <c r="K169" s="13" t="s">
        <v>8</v>
      </c>
      <c r="L169" s="13" t="s">
        <v>33</v>
      </c>
      <c r="M169" s="19">
        <v>50056</v>
      </c>
      <c r="N169" s="13" t="s">
        <v>10</v>
      </c>
      <c r="O169" s="13">
        <v>3697</v>
      </c>
      <c r="P169" s="13" t="s">
        <v>250</v>
      </c>
      <c r="Q169" s="13">
        <v>10</v>
      </c>
      <c r="R169" s="13">
        <v>2</v>
      </c>
      <c r="S169" s="13" t="s">
        <v>235</v>
      </c>
      <c r="T169" s="13" t="s">
        <v>236</v>
      </c>
      <c r="U169" s="13" t="s">
        <v>36</v>
      </c>
    </row>
    <row r="170" spans="1:21">
      <c r="A170" s="13">
        <v>5105</v>
      </c>
      <c r="B170" s="13" t="s">
        <v>467</v>
      </c>
      <c r="C170" s="13" t="s">
        <v>16</v>
      </c>
      <c r="D170" s="13">
        <v>27</v>
      </c>
      <c r="E170" s="13" t="s">
        <v>17</v>
      </c>
      <c r="F170" s="13" t="s">
        <v>18</v>
      </c>
      <c r="G170" s="13" t="s">
        <v>19</v>
      </c>
      <c r="H170" s="13" t="s">
        <v>20</v>
      </c>
      <c r="I170" s="13" t="s">
        <v>468</v>
      </c>
      <c r="J170" s="15">
        <v>44164</v>
      </c>
      <c r="K170" s="13" t="s">
        <v>42</v>
      </c>
      <c r="L170" s="13" t="s">
        <v>23</v>
      </c>
      <c r="M170" s="19">
        <v>110534</v>
      </c>
      <c r="N170" s="13" t="s">
        <v>43</v>
      </c>
      <c r="O170" s="13">
        <v>9234</v>
      </c>
      <c r="P170" s="13" t="s">
        <v>250</v>
      </c>
      <c r="Q170" s="13">
        <v>18</v>
      </c>
      <c r="R170" s="13">
        <v>5</v>
      </c>
      <c r="S170" s="13" t="s">
        <v>26</v>
      </c>
      <c r="T170" s="13" t="s">
        <v>75</v>
      </c>
      <c r="U170" s="13" t="s">
        <v>25</v>
      </c>
    </row>
    <row r="171" spans="1:21">
      <c r="A171" s="13">
        <v>6531</v>
      </c>
      <c r="B171" s="13" t="s">
        <v>469</v>
      </c>
      <c r="C171" s="13" t="s">
        <v>16</v>
      </c>
      <c r="D171" s="13">
        <v>61</v>
      </c>
      <c r="E171" s="13" t="s">
        <v>47</v>
      </c>
      <c r="F171" s="13" t="s">
        <v>3</v>
      </c>
      <c r="G171" s="13" t="s">
        <v>4</v>
      </c>
      <c r="H171" s="13" t="s">
        <v>5</v>
      </c>
      <c r="I171" s="13" t="s">
        <v>470</v>
      </c>
      <c r="J171" s="15">
        <v>44649</v>
      </c>
      <c r="K171" s="13" t="s">
        <v>42</v>
      </c>
      <c r="L171" s="13" t="s">
        <v>33</v>
      </c>
      <c r="M171" s="19">
        <v>64688</v>
      </c>
      <c r="N171" s="13" t="s">
        <v>24</v>
      </c>
      <c r="O171" s="13">
        <v>7825</v>
      </c>
      <c r="P171" s="13" t="s">
        <v>11</v>
      </c>
      <c r="Q171" s="13">
        <v>15</v>
      </c>
      <c r="R171" s="13">
        <v>5</v>
      </c>
      <c r="S171" s="13" t="s">
        <v>235</v>
      </c>
      <c r="T171" s="13" t="s">
        <v>35</v>
      </c>
      <c r="U171" s="13" t="s">
        <v>36</v>
      </c>
    </row>
    <row r="172" spans="1:21">
      <c r="A172" s="13">
        <v>7653</v>
      </c>
      <c r="B172" s="13" t="s">
        <v>471</v>
      </c>
      <c r="C172" s="13" t="s">
        <v>1</v>
      </c>
      <c r="D172" s="13">
        <v>37</v>
      </c>
      <c r="E172" s="13" t="s">
        <v>38</v>
      </c>
      <c r="F172" s="13" t="s">
        <v>59</v>
      </c>
      <c r="G172" s="13" t="s">
        <v>4</v>
      </c>
      <c r="H172" s="13" t="s">
        <v>270</v>
      </c>
      <c r="I172" s="13" t="s">
        <v>472</v>
      </c>
      <c r="J172" s="15">
        <v>44571</v>
      </c>
      <c r="K172" s="13" t="s">
        <v>8</v>
      </c>
      <c r="L172" s="13" t="s">
        <v>9</v>
      </c>
      <c r="M172" s="19">
        <v>87619</v>
      </c>
      <c r="N172" s="13" t="s">
        <v>34</v>
      </c>
      <c r="O172" s="13">
        <v>8933</v>
      </c>
      <c r="P172" s="13" t="s">
        <v>25</v>
      </c>
      <c r="Q172" s="13">
        <v>6</v>
      </c>
      <c r="R172" s="13">
        <v>3</v>
      </c>
      <c r="S172" s="13" t="s">
        <v>26</v>
      </c>
      <c r="T172" s="13" t="s">
        <v>35</v>
      </c>
      <c r="U172" s="13" t="s">
        <v>25</v>
      </c>
    </row>
    <row r="173" spans="1:21">
      <c r="A173" s="13">
        <v>6658</v>
      </c>
      <c r="B173" s="13" t="s">
        <v>473</v>
      </c>
      <c r="C173" s="13" t="s">
        <v>1</v>
      </c>
      <c r="D173" s="13">
        <v>42</v>
      </c>
      <c r="E173" s="13" t="s">
        <v>38</v>
      </c>
      <c r="F173" s="13" t="s">
        <v>28</v>
      </c>
      <c r="G173" s="13" t="s">
        <v>19</v>
      </c>
      <c r="H173" s="13" t="s">
        <v>60</v>
      </c>
      <c r="I173" s="13" t="s">
        <v>474</v>
      </c>
      <c r="J173" s="15">
        <v>45134</v>
      </c>
      <c r="K173" s="13" t="s">
        <v>42</v>
      </c>
      <c r="L173" s="13" t="s">
        <v>9</v>
      </c>
      <c r="M173" s="19">
        <v>71827</v>
      </c>
      <c r="N173" s="13" t="s">
        <v>24</v>
      </c>
      <c r="O173" s="13">
        <v>8642</v>
      </c>
      <c r="P173" s="13" t="s">
        <v>11</v>
      </c>
      <c r="Q173" s="13">
        <v>8</v>
      </c>
      <c r="R173" s="13">
        <v>4</v>
      </c>
      <c r="S173" s="13" t="s">
        <v>26</v>
      </c>
      <c r="T173" s="13" t="s">
        <v>75</v>
      </c>
      <c r="U173" s="13" t="s">
        <v>14</v>
      </c>
    </row>
    <row r="174" spans="1:21">
      <c r="A174" s="13">
        <v>5754</v>
      </c>
      <c r="B174" s="13" t="s">
        <v>475</v>
      </c>
      <c r="C174" s="13" t="s">
        <v>1</v>
      </c>
      <c r="D174" s="13">
        <v>25</v>
      </c>
      <c r="E174" s="13" t="s">
        <v>2</v>
      </c>
      <c r="F174" s="13" t="s">
        <v>18</v>
      </c>
      <c r="G174" s="13" t="s">
        <v>29</v>
      </c>
      <c r="H174" s="13" t="s">
        <v>20</v>
      </c>
      <c r="I174" s="13" t="s">
        <v>476</v>
      </c>
      <c r="J174" s="15">
        <v>42663</v>
      </c>
      <c r="K174" s="13" t="s">
        <v>8</v>
      </c>
      <c r="L174" s="13" t="s">
        <v>23</v>
      </c>
      <c r="M174" s="19">
        <v>105718</v>
      </c>
      <c r="N174" s="13" t="s">
        <v>10</v>
      </c>
      <c r="O174" s="13">
        <v>4110</v>
      </c>
      <c r="P174" s="13" t="s">
        <v>250</v>
      </c>
      <c r="Q174" s="13">
        <v>15</v>
      </c>
      <c r="R174" s="13">
        <v>5</v>
      </c>
      <c r="S174" s="13" t="s">
        <v>25</v>
      </c>
      <c r="T174" s="13" t="s">
        <v>13</v>
      </c>
      <c r="U174" s="13" t="s">
        <v>36</v>
      </c>
    </row>
    <row r="175" spans="1:21">
      <c r="A175" s="13">
        <v>1379</v>
      </c>
      <c r="B175" s="13" t="s">
        <v>477</v>
      </c>
      <c r="C175" s="13" t="s">
        <v>16</v>
      </c>
      <c r="D175" s="13">
        <v>53</v>
      </c>
      <c r="E175" s="13" t="s">
        <v>77</v>
      </c>
      <c r="F175" s="13" t="s">
        <v>59</v>
      </c>
      <c r="G175" s="13" t="s">
        <v>248</v>
      </c>
      <c r="H175" s="13" t="s">
        <v>39</v>
      </c>
      <c r="I175" s="13" t="s">
        <v>478</v>
      </c>
      <c r="J175" s="15">
        <v>42281</v>
      </c>
      <c r="K175" s="13" t="s">
        <v>8</v>
      </c>
      <c r="L175" s="13" t="s">
        <v>9</v>
      </c>
      <c r="M175" s="19">
        <v>106460</v>
      </c>
      <c r="N175" s="13" t="s">
        <v>10</v>
      </c>
      <c r="O175" s="13">
        <v>1797</v>
      </c>
      <c r="P175" s="13" t="s">
        <v>11</v>
      </c>
      <c r="Q175" s="13">
        <v>9</v>
      </c>
      <c r="R175" s="13">
        <v>4</v>
      </c>
      <c r="S175" s="13" t="s">
        <v>25</v>
      </c>
      <c r="T175" s="13" t="s">
        <v>35</v>
      </c>
      <c r="U175" s="13" t="s">
        <v>25</v>
      </c>
    </row>
    <row r="176" spans="1:21">
      <c r="A176" s="13">
        <v>2761</v>
      </c>
      <c r="B176" s="13" t="s">
        <v>479</v>
      </c>
      <c r="C176" s="13" t="s">
        <v>1</v>
      </c>
      <c r="D176" s="13">
        <v>22</v>
      </c>
      <c r="E176" s="13" t="s">
        <v>2</v>
      </c>
      <c r="F176" s="13" t="s">
        <v>28</v>
      </c>
      <c r="G176" s="13" t="s">
        <v>19</v>
      </c>
      <c r="H176" s="13" t="s">
        <v>270</v>
      </c>
      <c r="I176" s="13" t="s">
        <v>480</v>
      </c>
      <c r="J176" s="15">
        <v>45618</v>
      </c>
      <c r="K176" s="13" t="s">
        <v>90</v>
      </c>
      <c r="L176" s="13" t="s">
        <v>23</v>
      </c>
      <c r="M176" s="19">
        <v>77964</v>
      </c>
      <c r="N176" s="13" t="s">
        <v>43</v>
      </c>
      <c r="O176" s="13">
        <v>7563</v>
      </c>
      <c r="P176" s="13" t="s">
        <v>11</v>
      </c>
      <c r="Q176" s="13">
        <v>18</v>
      </c>
      <c r="R176" s="13">
        <v>5</v>
      </c>
      <c r="S176" s="13" t="s">
        <v>26</v>
      </c>
      <c r="T176" s="13" t="s">
        <v>35</v>
      </c>
      <c r="U176" s="13" t="s">
        <v>25</v>
      </c>
    </row>
    <row r="177" spans="1:21">
      <c r="A177" s="13">
        <v>2204</v>
      </c>
      <c r="B177" s="13" t="s">
        <v>481</v>
      </c>
      <c r="C177" s="13" t="s">
        <v>1</v>
      </c>
      <c r="D177" s="13">
        <v>40</v>
      </c>
      <c r="E177" s="13" t="s">
        <v>38</v>
      </c>
      <c r="F177" s="13" t="s">
        <v>18</v>
      </c>
      <c r="G177" s="13" t="s">
        <v>29</v>
      </c>
      <c r="H177" s="13" t="s">
        <v>60</v>
      </c>
      <c r="I177" s="13" t="s">
        <v>482</v>
      </c>
      <c r="J177" s="15">
        <v>45194</v>
      </c>
      <c r="K177" s="13" t="s">
        <v>90</v>
      </c>
      <c r="L177" s="13" t="s">
        <v>33</v>
      </c>
      <c r="M177" s="19">
        <v>119181</v>
      </c>
      <c r="N177" s="13" t="s">
        <v>43</v>
      </c>
      <c r="O177" s="13">
        <v>3108</v>
      </c>
      <c r="P177" s="13" t="s">
        <v>11</v>
      </c>
      <c r="Q177" s="13">
        <v>12</v>
      </c>
      <c r="R177" s="13">
        <v>3</v>
      </c>
      <c r="S177" s="13" t="s">
        <v>235</v>
      </c>
      <c r="T177" s="13" t="s">
        <v>236</v>
      </c>
      <c r="U177" s="13" t="s">
        <v>36</v>
      </c>
    </row>
    <row r="178" spans="1:21">
      <c r="A178" s="13">
        <v>4261</v>
      </c>
      <c r="B178" s="13" t="s">
        <v>483</v>
      </c>
      <c r="C178" s="13" t="s">
        <v>1</v>
      </c>
      <c r="D178" s="13">
        <v>31</v>
      </c>
      <c r="E178" s="13" t="s">
        <v>17</v>
      </c>
      <c r="F178" s="13" t="s">
        <v>18</v>
      </c>
      <c r="G178" s="13" t="s">
        <v>4</v>
      </c>
      <c r="H178" s="13" t="s">
        <v>5</v>
      </c>
      <c r="I178" s="13" t="s">
        <v>484</v>
      </c>
      <c r="J178" s="15">
        <v>44992</v>
      </c>
      <c r="K178" s="13" t="s">
        <v>8</v>
      </c>
      <c r="L178" s="13" t="s">
        <v>9</v>
      </c>
      <c r="M178" s="19">
        <v>73652</v>
      </c>
      <c r="N178" s="13" t="s">
        <v>34</v>
      </c>
      <c r="O178" s="13">
        <v>9508</v>
      </c>
      <c r="P178" s="13" t="s">
        <v>25</v>
      </c>
      <c r="Q178" s="13">
        <v>4</v>
      </c>
      <c r="R178" s="13">
        <v>5</v>
      </c>
      <c r="S178" s="13" t="s">
        <v>26</v>
      </c>
      <c r="T178" s="13" t="s">
        <v>35</v>
      </c>
      <c r="U178" s="13" t="s">
        <v>25</v>
      </c>
    </row>
    <row r="179" spans="1:21">
      <c r="A179" s="13">
        <v>3662</v>
      </c>
      <c r="B179" s="13" t="s">
        <v>485</v>
      </c>
      <c r="C179" s="13" t="s">
        <v>1</v>
      </c>
      <c r="D179" s="13">
        <v>42</v>
      </c>
      <c r="E179" s="13" t="s">
        <v>38</v>
      </c>
      <c r="F179" s="13" t="s">
        <v>18</v>
      </c>
      <c r="G179" s="13" t="s">
        <v>100</v>
      </c>
      <c r="H179" s="13" t="s">
        <v>30</v>
      </c>
      <c r="I179" s="13" t="s">
        <v>486</v>
      </c>
      <c r="J179" s="15">
        <v>44738</v>
      </c>
      <c r="K179" s="13" t="s">
        <v>42</v>
      </c>
      <c r="L179" s="13" t="s">
        <v>23</v>
      </c>
      <c r="M179" s="19">
        <v>96494</v>
      </c>
      <c r="N179" s="13" t="s">
        <v>34</v>
      </c>
      <c r="O179" s="13">
        <v>5911</v>
      </c>
      <c r="P179" s="13" t="s">
        <v>25</v>
      </c>
      <c r="Q179" s="13">
        <v>0</v>
      </c>
      <c r="R179" s="13">
        <v>3</v>
      </c>
      <c r="S179" s="13" t="s">
        <v>235</v>
      </c>
      <c r="T179" s="13" t="s">
        <v>45</v>
      </c>
      <c r="U179" s="13" t="s">
        <v>36</v>
      </c>
    </row>
    <row r="180" spans="1:21">
      <c r="A180" s="13">
        <v>6040</v>
      </c>
      <c r="B180" s="13" t="s">
        <v>487</v>
      </c>
      <c r="C180" s="13" t="s">
        <v>16</v>
      </c>
      <c r="D180" s="13">
        <v>59</v>
      </c>
      <c r="E180" s="13" t="s">
        <v>47</v>
      </c>
      <c r="F180" s="13" t="s">
        <v>18</v>
      </c>
      <c r="G180" s="13" t="s">
        <v>29</v>
      </c>
      <c r="H180" s="13" t="s">
        <v>30</v>
      </c>
      <c r="I180" s="13" t="s">
        <v>488</v>
      </c>
      <c r="J180" s="15">
        <v>43940</v>
      </c>
      <c r="K180" s="13" t="s">
        <v>42</v>
      </c>
      <c r="L180" s="13" t="s">
        <v>33</v>
      </c>
      <c r="M180" s="19">
        <v>105711</v>
      </c>
      <c r="N180" s="13" t="s">
        <v>24</v>
      </c>
      <c r="O180" s="13">
        <v>1841</v>
      </c>
      <c r="P180" s="13" t="s">
        <v>25</v>
      </c>
      <c r="Q180" s="13">
        <v>5</v>
      </c>
      <c r="R180" s="13">
        <v>5</v>
      </c>
      <c r="S180" s="13" t="s">
        <v>25</v>
      </c>
      <c r="T180" s="13" t="s">
        <v>75</v>
      </c>
      <c r="U180" s="13" t="s">
        <v>25</v>
      </c>
    </row>
    <row r="181" spans="1:21">
      <c r="A181" s="13">
        <v>1517</v>
      </c>
      <c r="B181" s="13" t="s">
        <v>489</v>
      </c>
      <c r="C181" s="13" t="s">
        <v>16</v>
      </c>
      <c r="D181" s="13">
        <v>37</v>
      </c>
      <c r="E181" s="13" t="s">
        <v>38</v>
      </c>
      <c r="F181" s="13" t="s">
        <v>28</v>
      </c>
      <c r="G181" s="13" t="s">
        <v>4</v>
      </c>
      <c r="H181" s="13" t="s">
        <v>39</v>
      </c>
      <c r="I181" s="13" t="s">
        <v>490</v>
      </c>
      <c r="J181" s="15">
        <v>42406</v>
      </c>
      <c r="K181" s="13" t="s">
        <v>90</v>
      </c>
      <c r="L181" s="13" t="s">
        <v>23</v>
      </c>
      <c r="M181" s="19">
        <v>49848</v>
      </c>
      <c r="N181" s="13" t="s">
        <v>34</v>
      </c>
      <c r="O181" s="13">
        <v>4340</v>
      </c>
      <c r="P181" s="13" t="s">
        <v>25</v>
      </c>
      <c r="Q181" s="13">
        <v>16</v>
      </c>
      <c r="R181" s="13">
        <v>5</v>
      </c>
      <c r="S181" s="13" t="s">
        <v>25</v>
      </c>
      <c r="T181" s="13" t="s">
        <v>45</v>
      </c>
      <c r="U181" s="13" t="s">
        <v>25</v>
      </c>
    </row>
    <row r="182" spans="1:21">
      <c r="A182" s="13">
        <v>9498</v>
      </c>
      <c r="B182" s="13" t="s">
        <v>491</v>
      </c>
      <c r="C182" s="13" t="s">
        <v>16</v>
      </c>
      <c r="D182" s="13">
        <v>30</v>
      </c>
      <c r="E182" s="13" t="s">
        <v>17</v>
      </c>
      <c r="F182" s="13" t="s">
        <v>18</v>
      </c>
      <c r="G182" s="13" t="s">
        <v>19</v>
      </c>
      <c r="H182" s="13" t="s">
        <v>270</v>
      </c>
      <c r="I182" s="13" t="s">
        <v>492</v>
      </c>
      <c r="J182" s="15">
        <v>44291</v>
      </c>
      <c r="K182" s="13" t="s">
        <v>90</v>
      </c>
      <c r="L182" s="13" t="s">
        <v>33</v>
      </c>
      <c r="M182" s="19">
        <v>79391</v>
      </c>
      <c r="N182" s="13" t="s">
        <v>10</v>
      </c>
      <c r="O182" s="13">
        <v>3837</v>
      </c>
      <c r="P182" s="13" t="s">
        <v>25</v>
      </c>
      <c r="Q182" s="13">
        <v>17</v>
      </c>
      <c r="R182" s="13">
        <v>3</v>
      </c>
      <c r="S182" s="13" t="s">
        <v>235</v>
      </c>
      <c r="T182" s="13" t="s">
        <v>35</v>
      </c>
      <c r="U182" s="13" t="s">
        <v>25</v>
      </c>
    </row>
    <row r="183" spans="1:21">
      <c r="A183" s="13">
        <v>4150</v>
      </c>
      <c r="B183" s="13" t="s">
        <v>493</v>
      </c>
      <c r="C183" s="13" t="s">
        <v>16</v>
      </c>
      <c r="D183" s="13">
        <v>52</v>
      </c>
      <c r="E183" s="13" t="s">
        <v>77</v>
      </c>
      <c r="F183" s="13" t="s">
        <v>81</v>
      </c>
      <c r="G183" s="13" t="s">
        <v>248</v>
      </c>
      <c r="H183" s="13" t="s">
        <v>30</v>
      </c>
      <c r="I183" s="13" t="s">
        <v>494</v>
      </c>
      <c r="J183" s="15">
        <v>42951</v>
      </c>
      <c r="K183" s="13" t="s">
        <v>8</v>
      </c>
      <c r="L183" s="13" t="s">
        <v>23</v>
      </c>
      <c r="M183" s="19">
        <v>67880</v>
      </c>
      <c r="N183" s="13" t="s">
        <v>24</v>
      </c>
      <c r="O183" s="13">
        <v>9011</v>
      </c>
      <c r="P183" s="13" t="s">
        <v>44</v>
      </c>
      <c r="Q183" s="13">
        <v>15</v>
      </c>
      <c r="R183" s="13">
        <v>3</v>
      </c>
      <c r="S183" s="13" t="s">
        <v>235</v>
      </c>
      <c r="T183" s="13" t="s">
        <v>35</v>
      </c>
      <c r="U183" s="13" t="s">
        <v>14</v>
      </c>
    </row>
    <row r="184" spans="1:21">
      <c r="A184" s="13">
        <v>9899</v>
      </c>
      <c r="B184" s="13" t="s">
        <v>495</v>
      </c>
      <c r="C184" s="13" t="s">
        <v>1</v>
      </c>
      <c r="D184" s="13">
        <v>58</v>
      </c>
      <c r="E184" s="13" t="s">
        <v>47</v>
      </c>
      <c r="F184" s="13" t="s">
        <v>59</v>
      </c>
      <c r="G184" s="13" t="s">
        <v>19</v>
      </c>
      <c r="H184" s="13" t="s">
        <v>20</v>
      </c>
      <c r="I184" s="13" t="s">
        <v>496</v>
      </c>
      <c r="J184" s="15">
        <v>42918</v>
      </c>
      <c r="K184" s="13" t="s">
        <v>90</v>
      </c>
      <c r="L184" s="13" t="s">
        <v>9</v>
      </c>
      <c r="M184" s="19">
        <v>67700</v>
      </c>
      <c r="N184" s="13" t="s">
        <v>43</v>
      </c>
      <c r="O184" s="13">
        <v>6674</v>
      </c>
      <c r="P184" s="13" t="s">
        <v>25</v>
      </c>
      <c r="Q184" s="13">
        <v>20</v>
      </c>
      <c r="R184" s="13">
        <v>3</v>
      </c>
      <c r="S184" s="13" t="s">
        <v>25</v>
      </c>
      <c r="T184" s="13" t="s">
        <v>75</v>
      </c>
      <c r="U184" s="13" t="s">
        <v>14</v>
      </c>
    </row>
    <row r="185" spans="1:21">
      <c r="A185" s="13">
        <v>5442</v>
      </c>
      <c r="B185" s="13" t="s">
        <v>497</v>
      </c>
      <c r="C185" s="13" t="s">
        <v>1</v>
      </c>
      <c r="D185" s="13">
        <v>56</v>
      </c>
      <c r="E185" s="13" t="s">
        <v>47</v>
      </c>
      <c r="F185" s="13" t="s">
        <v>28</v>
      </c>
      <c r="G185" s="13" t="s">
        <v>4</v>
      </c>
      <c r="H185" s="13" t="s">
        <v>60</v>
      </c>
      <c r="I185" s="13" t="s">
        <v>498</v>
      </c>
      <c r="J185" s="15">
        <v>44375</v>
      </c>
      <c r="K185" s="13" t="s">
        <v>42</v>
      </c>
      <c r="L185" s="13" t="s">
        <v>33</v>
      </c>
      <c r="M185" s="19">
        <v>61363</v>
      </c>
      <c r="N185" s="13" t="s">
        <v>24</v>
      </c>
      <c r="O185" s="13">
        <v>1831</v>
      </c>
      <c r="P185" s="13" t="s">
        <v>250</v>
      </c>
      <c r="Q185" s="13">
        <v>20</v>
      </c>
      <c r="R185" s="13">
        <v>2</v>
      </c>
      <c r="S185" s="13" t="s">
        <v>12</v>
      </c>
      <c r="T185" s="13" t="s">
        <v>45</v>
      </c>
      <c r="U185" s="13" t="s">
        <v>36</v>
      </c>
    </row>
    <row r="186" spans="1:21">
      <c r="A186" s="13">
        <v>8739</v>
      </c>
      <c r="B186" s="13" t="s">
        <v>499</v>
      </c>
      <c r="C186" s="13" t="s">
        <v>16</v>
      </c>
      <c r="D186" s="13">
        <v>43</v>
      </c>
      <c r="E186" s="13" t="s">
        <v>38</v>
      </c>
      <c r="F186" s="13" t="s">
        <v>28</v>
      </c>
      <c r="G186" s="13" t="s">
        <v>4</v>
      </c>
      <c r="H186" s="13" t="s">
        <v>60</v>
      </c>
      <c r="I186" s="13" t="s">
        <v>500</v>
      </c>
      <c r="J186" s="15">
        <v>43935</v>
      </c>
      <c r="K186" s="13" t="s">
        <v>8</v>
      </c>
      <c r="L186" s="13" t="s">
        <v>23</v>
      </c>
      <c r="M186" s="19">
        <v>115575</v>
      </c>
      <c r="N186" s="13" t="s">
        <v>34</v>
      </c>
      <c r="O186" s="13">
        <v>8822</v>
      </c>
      <c r="P186" s="13" t="s">
        <v>250</v>
      </c>
      <c r="Q186" s="13">
        <v>24</v>
      </c>
      <c r="R186" s="13">
        <v>3</v>
      </c>
      <c r="S186" s="13" t="s">
        <v>235</v>
      </c>
      <c r="T186" s="13" t="s">
        <v>35</v>
      </c>
      <c r="U186" s="13" t="s">
        <v>25</v>
      </c>
    </row>
    <row r="187" spans="1:21">
      <c r="A187" s="13">
        <v>2465</v>
      </c>
      <c r="B187" s="13" t="s">
        <v>501</v>
      </c>
      <c r="C187" s="13" t="s">
        <v>16</v>
      </c>
      <c r="D187" s="13">
        <v>25</v>
      </c>
      <c r="E187" s="13" t="s">
        <v>2</v>
      </c>
      <c r="F187" s="13" t="s">
        <v>18</v>
      </c>
      <c r="G187" s="13" t="s">
        <v>100</v>
      </c>
      <c r="H187" s="13" t="s">
        <v>270</v>
      </c>
      <c r="I187" s="13" t="s">
        <v>502</v>
      </c>
      <c r="J187" s="15">
        <v>44571</v>
      </c>
      <c r="K187" s="13" t="s">
        <v>8</v>
      </c>
      <c r="L187" s="13" t="s">
        <v>9</v>
      </c>
      <c r="M187" s="19">
        <v>84773</v>
      </c>
      <c r="N187" s="13" t="s">
        <v>24</v>
      </c>
      <c r="O187" s="13">
        <v>1595</v>
      </c>
      <c r="P187" s="13" t="s">
        <v>25</v>
      </c>
      <c r="Q187" s="13">
        <v>25</v>
      </c>
      <c r="R187" s="13">
        <v>4</v>
      </c>
      <c r="S187" s="13" t="s">
        <v>26</v>
      </c>
      <c r="T187" s="13" t="s">
        <v>35</v>
      </c>
      <c r="U187" s="13" t="s">
        <v>14</v>
      </c>
    </row>
    <row r="188" spans="1:21">
      <c r="A188" s="13">
        <v>5888</v>
      </c>
      <c r="B188" s="13" t="s">
        <v>503</v>
      </c>
      <c r="C188" s="13" t="s">
        <v>16</v>
      </c>
      <c r="D188" s="13">
        <v>22</v>
      </c>
      <c r="E188" s="13" t="s">
        <v>2</v>
      </c>
      <c r="F188" s="13" t="s">
        <v>81</v>
      </c>
      <c r="G188" s="13" t="s">
        <v>19</v>
      </c>
      <c r="H188" s="13" t="s">
        <v>39</v>
      </c>
      <c r="I188" s="13" t="s">
        <v>504</v>
      </c>
      <c r="J188" s="15">
        <v>44927</v>
      </c>
      <c r="K188" s="13" t="s">
        <v>42</v>
      </c>
      <c r="L188" s="13" t="s">
        <v>33</v>
      </c>
      <c r="M188" s="19">
        <v>98723</v>
      </c>
      <c r="N188" s="13" t="s">
        <v>34</v>
      </c>
      <c r="O188" s="13">
        <v>3198</v>
      </c>
      <c r="P188" s="13" t="s">
        <v>25</v>
      </c>
      <c r="Q188" s="13">
        <v>8</v>
      </c>
      <c r="R188" s="13">
        <v>2</v>
      </c>
      <c r="S188" s="13" t="s">
        <v>12</v>
      </c>
      <c r="T188" s="13" t="s">
        <v>35</v>
      </c>
      <c r="U188" s="13" t="s">
        <v>14</v>
      </c>
    </row>
    <row r="189" spans="1:21">
      <c r="A189" s="13">
        <v>5215</v>
      </c>
      <c r="B189" s="13" t="s">
        <v>505</v>
      </c>
      <c r="C189" s="13" t="s">
        <v>16</v>
      </c>
      <c r="D189" s="13">
        <v>51</v>
      </c>
      <c r="E189" s="13" t="s">
        <v>77</v>
      </c>
      <c r="F189" s="13" t="s">
        <v>3</v>
      </c>
      <c r="G189" s="13" t="s">
        <v>100</v>
      </c>
      <c r="H189" s="13" t="s">
        <v>30</v>
      </c>
      <c r="I189" s="13" t="s">
        <v>506</v>
      </c>
      <c r="J189" s="15">
        <v>43554</v>
      </c>
      <c r="K189" s="13" t="s">
        <v>90</v>
      </c>
      <c r="L189" s="13" t="s">
        <v>33</v>
      </c>
      <c r="M189" s="19">
        <v>118395</v>
      </c>
      <c r="N189" s="13" t="s">
        <v>24</v>
      </c>
      <c r="O189" s="13">
        <v>3875</v>
      </c>
      <c r="P189" s="13" t="s">
        <v>25</v>
      </c>
      <c r="Q189" s="13">
        <v>13</v>
      </c>
      <c r="R189" s="13">
        <v>5</v>
      </c>
      <c r="S189" s="13" t="s">
        <v>235</v>
      </c>
      <c r="T189" s="13" t="s">
        <v>45</v>
      </c>
      <c r="U189" s="13" t="s">
        <v>36</v>
      </c>
    </row>
    <row r="190" spans="1:21">
      <c r="A190" s="13">
        <v>2562</v>
      </c>
      <c r="B190" s="13" t="s">
        <v>507</v>
      </c>
      <c r="C190" s="13" t="s">
        <v>16</v>
      </c>
      <c r="D190" s="13">
        <v>64</v>
      </c>
      <c r="E190" s="13" t="s">
        <v>47</v>
      </c>
      <c r="F190" s="13" t="s">
        <v>28</v>
      </c>
      <c r="G190" s="13" t="s">
        <v>29</v>
      </c>
      <c r="H190" s="13" t="s">
        <v>30</v>
      </c>
      <c r="I190" s="13" t="s">
        <v>508</v>
      </c>
      <c r="J190" s="15">
        <v>44986</v>
      </c>
      <c r="K190" s="13" t="s">
        <v>8</v>
      </c>
      <c r="L190" s="13" t="s">
        <v>9</v>
      </c>
      <c r="M190" s="19">
        <v>64181</v>
      </c>
      <c r="N190" s="13" t="s">
        <v>34</v>
      </c>
      <c r="O190" s="13">
        <v>4858</v>
      </c>
      <c r="P190" s="13" t="s">
        <v>25</v>
      </c>
      <c r="Q190" s="13">
        <v>24</v>
      </c>
      <c r="R190" s="13">
        <v>3</v>
      </c>
      <c r="S190" s="13" t="s">
        <v>235</v>
      </c>
      <c r="T190" s="13" t="s">
        <v>35</v>
      </c>
      <c r="U190" s="13" t="s">
        <v>25</v>
      </c>
    </row>
    <row r="191" spans="1:21">
      <c r="A191" s="13">
        <v>1187</v>
      </c>
      <c r="B191" s="13" t="s">
        <v>509</v>
      </c>
      <c r="C191" s="13" t="s">
        <v>1</v>
      </c>
      <c r="D191" s="13">
        <v>58</v>
      </c>
      <c r="E191" s="13" t="s">
        <v>47</v>
      </c>
      <c r="F191" s="13" t="s">
        <v>81</v>
      </c>
      <c r="G191" s="13" t="s">
        <v>100</v>
      </c>
      <c r="H191" s="13" t="s">
        <v>20</v>
      </c>
      <c r="I191" s="13" t="s">
        <v>510</v>
      </c>
      <c r="J191" s="15">
        <v>45163</v>
      </c>
      <c r="K191" s="13" t="s">
        <v>8</v>
      </c>
      <c r="L191" s="13" t="s">
        <v>33</v>
      </c>
      <c r="M191" s="19">
        <v>45495</v>
      </c>
      <c r="N191" s="13" t="s">
        <v>34</v>
      </c>
      <c r="O191" s="13">
        <v>6026</v>
      </c>
      <c r="P191" s="13" t="s">
        <v>250</v>
      </c>
      <c r="Q191" s="13">
        <v>12</v>
      </c>
      <c r="R191" s="13">
        <v>5</v>
      </c>
      <c r="S191" s="13" t="s">
        <v>235</v>
      </c>
      <c r="T191" s="13" t="s">
        <v>45</v>
      </c>
      <c r="U191" s="13" t="s">
        <v>25</v>
      </c>
    </row>
    <row r="192" spans="1:21">
      <c r="A192" s="13">
        <v>7021</v>
      </c>
      <c r="B192" s="13" t="s">
        <v>511</v>
      </c>
      <c r="C192" s="13" t="s">
        <v>16</v>
      </c>
      <c r="D192" s="13">
        <v>40</v>
      </c>
      <c r="E192" s="13" t="s">
        <v>38</v>
      </c>
      <c r="F192" s="13" t="s">
        <v>28</v>
      </c>
      <c r="G192" s="13" t="s">
        <v>51</v>
      </c>
      <c r="H192" s="13" t="s">
        <v>39</v>
      </c>
      <c r="I192" s="13" t="s">
        <v>512</v>
      </c>
      <c r="J192" s="15">
        <v>45458</v>
      </c>
      <c r="K192" s="13" t="s">
        <v>8</v>
      </c>
      <c r="L192" s="13" t="s">
        <v>23</v>
      </c>
      <c r="M192" s="19">
        <v>109395</v>
      </c>
      <c r="N192" s="13" t="s">
        <v>10</v>
      </c>
      <c r="O192" s="13">
        <v>7813</v>
      </c>
      <c r="P192" s="13" t="s">
        <v>25</v>
      </c>
      <c r="Q192" s="13">
        <v>24</v>
      </c>
      <c r="R192" s="13">
        <v>5</v>
      </c>
      <c r="S192" s="13" t="s">
        <v>26</v>
      </c>
      <c r="T192" s="13" t="s">
        <v>75</v>
      </c>
      <c r="U192" s="13" t="s">
        <v>25</v>
      </c>
    </row>
    <row r="193" spans="1:21">
      <c r="A193" s="13">
        <v>2341</v>
      </c>
      <c r="B193" s="13" t="s">
        <v>513</v>
      </c>
      <c r="C193" s="13" t="s">
        <v>1</v>
      </c>
      <c r="D193" s="13">
        <v>60</v>
      </c>
      <c r="E193" s="13" t="s">
        <v>47</v>
      </c>
      <c r="F193" s="13" t="s">
        <v>18</v>
      </c>
      <c r="G193" s="13" t="s">
        <v>100</v>
      </c>
      <c r="H193" s="13" t="s">
        <v>30</v>
      </c>
      <c r="I193" s="13" t="s">
        <v>514</v>
      </c>
      <c r="J193" s="15">
        <v>44637</v>
      </c>
      <c r="K193" s="13" t="s">
        <v>8</v>
      </c>
      <c r="L193" s="13" t="s">
        <v>33</v>
      </c>
      <c r="M193" s="19">
        <v>44707</v>
      </c>
      <c r="N193" s="13" t="s">
        <v>43</v>
      </c>
      <c r="O193" s="13">
        <v>9972</v>
      </c>
      <c r="P193" s="13" t="s">
        <v>250</v>
      </c>
      <c r="Q193" s="13">
        <v>18</v>
      </c>
      <c r="R193" s="13">
        <v>5</v>
      </c>
      <c r="S193" s="13" t="s">
        <v>26</v>
      </c>
      <c r="T193" s="13" t="s">
        <v>75</v>
      </c>
      <c r="U193" s="13" t="s">
        <v>36</v>
      </c>
    </row>
    <row r="194" spans="1:21">
      <c r="A194" s="13">
        <v>8239</v>
      </c>
      <c r="B194" s="13" t="s">
        <v>515</v>
      </c>
      <c r="C194" s="13" t="s">
        <v>16</v>
      </c>
      <c r="D194" s="13">
        <v>55</v>
      </c>
      <c r="E194" s="13" t="s">
        <v>77</v>
      </c>
      <c r="F194" s="13" t="s">
        <v>28</v>
      </c>
      <c r="G194" s="13" t="s">
        <v>100</v>
      </c>
      <c r="H194" s="13" t="s">
        <v>60</v>
      </c>
      <c r="I194" s="13" t="s">
        <v>516</v>
      </c>
      <c r="J194" s="15">
        <v>44355</v>
      </c>
      <c r="K194" s="13" t="s">
        <v>90</v>
      </c>
      <c r="L194" s="13" t="s">
        <v>9</v>
      </c>
      <c r="M194" s="19">
        <v>96895</v>
      </c>
      <c r="N194" s="13" t="s">
        <v>34</v>
      </c>
      <c r="O194" s="13">
        <v>1911</v>
      </c>
      <c r="P194" s="13" t="s">
        <v>25</v>
      </c>
      <c r="Q194" s="13">
        <v>4</v>
      </c>
      <c r="R194" s="13">
        <v>5</v>
      </c>
      <c r="S194" s="13" t="s">
        <v>25</v>
      </c>
      <c r="T194" s="13" t="s">
        <v>13</v>
      </c>
      <c r="U194" s="13" t="s">
        <v>25</v>
      </c>
    </row>
    <row r="195" spans="1:21">
      <c r="A195" s="13">
        <v>8575</v>
      </c>
      <c r="B195" s="13" t="s">
        <v>517</v>
      </c>
      <c r="C195" s="13" t="s">
        <v>1</v>
      </c>
      <c r="D195" s="13">
        <v>25</v>
      </c>
      <c r="E195" s="13" t="s">
        <v>2</v>
      </c>
      <c r="F195" s="13" t="s">
        <v>3</v>
      </c>
      <c r="G195" s="13" t="s">
        <v>29</v>
      </c>
      <c r="H195" s="13" t="s">
        <v>30</v>
      </c>
      <c r="I195" s="13" t="s">
        <v>518</v>
      </c>
      <c r="J195" s="15">
        <v>43281</v>
      </c>
      <c r="K195" s="13" t="s">
        <v>8</v>
      </c>
      <c r="L195" s="13" t="s">
        <v>33</v>
      </c>
      <c r="M195" s="19">
        <v>58560</v>
      </c>
      <c r="N195" s="13" t="s">
        <v>43</v>
      </c>
      <c r="O195" s="13">
        <v>1742</v>
      </c>
      <c r="P195" s="13" t="s">
        <v>25</v>
      </c>
      <c r="Q195" s="13">
        <v>11</v>
      </c>
      <c r="R195" s="13">
        <v>1</v>
      </c>
      <c r="S195" s="13" t="s">
        <v>12</v>
      </c>
      <c r="T195" s="13" t="s">
        <v>45</v>
      </c>
      <c r="U195" s="13" t="s">
        <v>36</v>
      </c>
    </row>
    <row r="196" spans="1:21">
      <c r="A196" s="13">
        <v>5703</v>
      </c>
      <c r="B196" s="13" t="s">
        <v>519</v>
      </c>
      <c r="C196" s="13" t="s">
        <v>1</v>
      </c>
      <c r="D196" s="13">
        <v>24</v>
      </c>
      <c r="E196" s="13" t="s">
        <v>2</v>
      </c>
      <c r="F196" s="13" t="s">
        <v>28</v>
      </c>
      <c r="G196" s="13" t="s">
        <v>51</v>
      </c>
      <c r="H196" s="13" t="s">
        <v>270</v>
      </c>
      <c r="I196" s="13" t="s">
        <v>520</v>
      </c>
      <c r="J196" s="15">
        <v>42234</v>
      </c>
      <c r="K196" s="13" t="s">
        <v>42</v>
      </c>
      <c r="L196" s="13" t="s">
        <v>33</v>
      </c>
      <c r="M196" s="19">
        <v>85097</v>
      </c>
      <c r="N196" s="13" t="s">
        <v>10</v>
      </c>
      <c r="O196" s="13">
        <v>7266</v>
      </c>
      <c r="P196" s="13" t="s">
        <v>25</v>
      </c>
      <c r="Q196" s="13">
        <v>12</v>
      </c>
      <c r="R196" s="13">
        <v>4</v>
      </c>
      <c r="S196" s="13" t="s">
        <v>12</v>
      </c>
      <c r="T196" s="13" t="s">
        <v>236</v>
      </c>
      <c r="U196" s="13" t="s">
        <v>14</v>
      </c>
    </row>
    <row r="197" spans="1:21">
      <c r="A197" s="13">
        <v>6697</v>
      </c>
      <c r="B197" s="13" t="s">
        <v>521</v>
      </c>
      <c r="C197" s="13" t="s">
        <v>16</v>
      </c>
      <c r="D197" s="13">
        <v>63</v>
      </c>
      <c r="E197" s="13" t="s">
        <v>47</v>
      </c>
      <c r="F197" s="13" t="s">
        <v>28</v>
      </c>
      <c r="G197" s="13" t="s">
        <v>248</v>
      </c>
      <c r="H197" s="13" t="s">
        <v>39</v>
      </c>
      <c r="I197" s="13" t="s">
        <v>522</v>
      </c>
      <c r="J197" s="15">
        <v>45545</v>
      </c>
      <c r="K197" s="13" t="s">
        <v>42</v>
      </c>
      <c r="L197" s="13" t="s">
        <v>9</v>
      </c>
      <c r="M197" s="19">
        <v>59188</v>
      </c>
      <c r="N197" s="13" t="s">
        <v>43</v>
      </c>
      <c r="O197" s="13">
        <v>1372</v>
      </c>
      <c r="P197" s="13" t="s">
        <v>44</v>
      </c>
      <c r="Q197" s="13">
        <v>14</v>
      </c>
      <c r="R197" s="13">
        <v>5</v>
      </c>
      <c r="S197" s="13" t="s">
        <v>25</v>
      </c>
      <c r="T197" s="13" t="s">
        <v>236</v>
      </c>
      <c r="U197" s="13" t="s">
        <v>36</v>
      </c>
    </row>
    <row r="198" spans="1:21">
      <c r="A198" s="13">
        <v>5055</v>
      </c>
      <c r="B198" s="13" t="s">
        <v>523</v>
      </c>
      <c r="C198" s="13" t="s">
        <v>1</v>
      </c>
      <c r="D198" s="13">
        <v>36</v>
      </c>
      <c r="E198" s="13" t="s">
        <v>38</v>
      </c>
      <c r="F198" s="13" t="s">
        <v>81</v>
      </c>
      <c r="G198" s="13" t="s">
        <v>51</v>
      </c>
      <c r="H198" s="13" t="s">
        <v>30</v>
      </c>
      <c r="I198" s="13" t="s">
        <v>524</v>
      </c>
      <c r="J198" s="15">
        <v>42119</v>
      </c>
      <c r="K198" s="13" t="s">
        <v>8</v>
      </c>
      <c r="L198" s="13" t="s">
        <v>33</v>
      </c>
      <c r="M198" s="19">
        <v>44790</v>
      </c>
      <c r="N198" s="13" t="s">
        <v>43</v>
      </c>
      <c r="O198" s="13">
        <v>7868</v>
      </c>
      <c r="P198" s="13" t="s">
        <v>11</v>
      </c>
      <c r="Q198" s="13">
        <v>7</v>
      </c>
      <c r="R198" s="13">
        <v>2</v>
      </c>
      <c r="S198" s="13" t="s">
        <v>12</v>
      </c>
      <c r="T198" s="13" t="s">
        <v>45</v>
      </c>
      <c r="U198" s="13" t="s">
        <v>25</v>
      </c>
    </row>
    <row r="199" spans="1:21">
      <c r="A199" s="13">
        <v>8314</v>
      </c>
      <c r="B199" s="13" t="s">
        <v>525</v>
      </c>
      <c r="C199" s="13" t="s">
        <v>16</v>
      </c>
      <c r="D199" s="13">
        <v>24</v>
      </c>
      <c r="E199" s="13" t="s">
        <v>2</v>
      </c>
      <c r="F199" s="13" t="s">
        <v>28</v>
      </c>
      <c r="G199" s="13" t="s">
        <v>100</v>
      </c>
      <c r="H199" s="13" t="s">
        <v>5</v>
      </c>
      <c r="I199" s="13" t="s">
        <v>288</v>
      </c>
      <c r="J199" s="15">
        <v>42262</v>
      </c>
      <c r="K199" s="13" t="s">
        <v>90</v>
      </c>
      <c r="L199" s="13" t="s">
        <v>23</v>
      </c>
      <c r="M199" s="19">
        <v>60715</v>
      </c>
      <c r="N199" s="13" t="s">
        <v>24</v>
      </c>
      <c r="O199" s="13">
        <v>1924</v>
      </c>
      <c r="P199" s="13" t="s">
        <v>250</v>
      </c>
      <c r="Q199" s="13">
        <v>16</v>
      </c>
      <c r="R199" s="13">
        <v>3</v>
      </c>
      <c r="S199" s="13" t="s">
        <v>26</v>
      </c>
      <c r="T199" s="13" t="s">
        <v>236</v>
      </c>
      <c r="U199" s="13" t="s">
        <v>36</v>
      </c>
    </row>
    <row r="200" spans="1:21">
      <c r="A200" s="13">
        <v>6253</v>
      </c>
      <c r="B200" s="13" t="s">
        <v>526</v>
      </c>
      <c r="C200" s="13" t="s">
        <v>16</v>
      </c>
      <c r="D200" s="13">
        <v>58</v>
      </c>
      <c r="E200" s="13" t="s">
        <v>47</v>
      </c>
      <c r="F200" s="13" t="s">
        <v>81</v>
      </c>
      <c r="G200" s="13" t="s">
        <v>51</v>
      </c>
      <c r="H200" s="13" t="s">
        <v>270</v>
      </c>
      <c r="I200" s="13" t="s">
        <v>527</v>
      </c>
      <c r="J200" s="15">
        <v>42889</v>
      </c>
      <c r="K200" s="13" t="s">
        <v>42</v>
      </c>
      <c r="L200" s="13" t="s">
        <v>9</v>
      </c>
      <c r="M200" s="19">
        <v>84206</v>
      </c>
      <c r="N200" s="13" t="s">
        <v>10</v>
      </c>
      <c r="O200" s="13">
        <v>5508</v>
      </c>
      <c r="P200" s="13" t="s">
        <v>11</v>
      </c>
      <c r="Q200" s="13">
        <v>17</v>
      </c>
      <c r="R200" s="13">
        <v>5</v>
      </c>
      <c r="S200" s="13" t="s">
        <v>26</v>
      </c>
      <c r="T200" s="13" t="s">
        <v>13</v>
      </c>
      <c r="U200" s="13" t="s">
        <v>25</v>
      </c>
    </row>
    <row r="201" spans="1:21">
      <c r="A201" s="13">
        <v>1768</v>
      </c>
      <c r="B201" s="13" t="s">
        <v>528</v>
      </c>
      <c r="C201" s="13" t="s">
        <v>1</v>
      </c>
      <c r="D201" s="13">
        <v>53</v>
      </c>
      <c r="E201" s="13" t="s">
        <v>77</v>
      </c>
      <c r="F201" s="13" t="s">
        <v>59</v>
      </c>
      <c r="G201" s="13" t="s">
        <v>248</v>
      </c>
      <c r="H201" s="13" t="s">
        <v>30</v>
      </c>
      <c r="I201" s="13" t="s">
        <v>529</v>
      </c>
      <c r="J201" s="15">
        <v>42779</v>
      </c>
      <c r="K201" s="13" t="s">
        <v>42</v>
      </c>
      <c r="L201" s="13" t="s">
        <v>23</v>
      </c>
      <c r="M201" s="19">
        <v>83511</v>
      </c>
      <c r="N201" s="13" t="s">
        <v>24</v>
      </c>
      <c r="O201" s="13">
        <v>5913</v>
      </c>
      <c r="P201" s="13" t="s">
        <v>25</v>
      </c>
      <c r="Q201" s="13">
        <v>5</v>
      </c>
      <c r="R201" s="13">
        <v>5</v>
      </c>
      <c r="S201" s="13" t="s">
        <v>25</v>
      </c>
      <c r="T201" s="13" t="s">
        <v>75</v>
      </c>
      <c r="U201" s="13" t="s">
        <v>14</v>
      </c>
    </row>
    <row r="202" spans="1:21">
      <c r="A202" s="13">
        <v>3365</v>
      </c>
      <c r="B202" s="13" t="s">
        <v>530</v>
      </c>
      <c r="C202" s="13" t="s">
        <v>1</v>
      </c>
      <c r="D202" s="13">
        <v>41</v>
      </c>
      <c r="E202" s="13" t="s">
        <v>38</v>
      </c>
      <c r="F202" s="13" t="s">
        <v>3</v>
      </c>
      <c r="G202" s="13" t="s">
        <v>248</v>
      </c>
      <c r="H202" s="13" t="s">
        <v>39</v>
      </c>
      <c r="I202" s="13" t="s">
        <v>531</v>
      </c>
      <c r="J202" s="15">
        <v>43976</v>
      </c>
      <c r="K202" s="13" t="s">
        <v>90</v>
      </c>
      <c r="L202" s="13" t="s">
        <v>33</v>
      </c>
      <c r="M202" s="19">
        <v>99467</v>
      </c>
      <c r="N202" s="13" t="s">
        <v>24</v>
      </c>
      <c r="O202" s="13">
        <v>7363</v>
      </c>
      <c r="P202" s="13" t="s">
        <v>250</v>
      </c>
      <c r="Q202" s="13">
        <v>8</v>
      </c>
      <c r="R202" s="13">
        <v>2</v>
      </c>
      <c r="S202" s="13" t="s">
        <v>235</v>
      </c>
      <c r="T202" s="13" t="s">
        <v>45</v>
      </c>
      <c r="U202" s="13" t="s">
        <v>36</v>
      </c>
    </row>
    <row r="203" spans="1:21">
      <c r="A203" s="13">
        <v>2514</v>
      </c>
      <c r="B203" s="13" t="s">
        <v>532</v>
      </c>
      <c r="C203" s="13" t="s">
        <v>16</v>
      </c>
      <c r="D203" s="13">
        <v>45</v>
      </c>
      <c r="E203" s="13" t="s">
        <v>38</v>
      </c>
      <c r="F203" s="13" t="s">
        <v>3</v>
      </c>
      <c r="G203" s="13" t="s">
        <v>19</v>
      </c>
      <c r="H203" s="13" t="s">
        <v>39</v>
      </c>
      <c r="I203" s="13" t="s">
        <v>533</v>
      </c>
      <c r="J203" s="15">
        <v>45148</v>
      </c>
      <c r="K203" s="13" t="s">
        <v>42</v>
      </c>
      <c r="L203" s="13" t="s">
        <v>33</v>
      </c>
      <c r="M203" s="19">
        <v>109026</v>
      </c>
      <c r="N203" s="13" t="s">
        <v>43</v>
      </c>
      <c r="O203" s="13">
        <v>2192</v>
      </c>
      <c r="P203" s="13" t="s">
        <v>250</v>
      </c>
      <c r="Q203" s="13">
        <v>25</v>
      </c>
      <c r="R203" s="13">
        <v>5</v>
      </c>
      <c r="S203" s="13" t="s">
        <v>26</v>
      </c>
      <c r="T203" s="13" t="s">
        <v>13</v>
      </c>
      <c r="U203" s="13" t="s">
        <v>14</v>
      </c>
    </row>
    <row r="204" spans="1:21">
      <c r="A204" s="13">
        <v>5967</v>
      </c>
      <c r="B204" s="13" t="s">
        <v>534</v>
      </c>
      <c r="C204" s="13" t="s">
        <v>16</v>
      </c>
      <c r="D204" s="13">
        <v>43</v>
      </c>
      <c r="E204" s="13" t="s">
        <v>38</v>
      </c>
      <c r="F204" s="13" t="s">
        <v>28</v>
      </c>
      <c r="G204" s="13" t="s">
        <v>51</v>
      </c>
      <c r="H204" s="13" t="s">
        <v>270</v>
      </c>
      <c r="I204" s="13" t="s">
        <v>535</v>
      </c>
      <c r="J204" s="15">
        <v>45739</v>
      </c>
      <c r="K204" s="13" t="s">
        <v>8</v>
      </c>
      <c r="L204" s="13" t="s">
        <v>33</v>
      </c>
      <c r="M204" s="19">
        <v>92773</v>
      </c>
      <c r="N204" s="13" t="s">
        <v>24</v>
      </c>
      <c r="O204" s="13">
        <v>4350</v>
      </c>
      <c r="P204" s="13" t="s">
        <v>25</v>
      </c>
      <c r="Q204" s="13">
        <v>7</v>
      </c>
      <c r="R204" s="13">
        <v>5</v>
      </c>
      <c r="S204" s="13" t="s">
        <v>235</v>
      </c>
      <c r="T204" s="13" t="s">
        <v>35</v>
      </c>
      <c r="U204" s="13" t="s">
        <v>36</v>
      </c>
    </row>
    <row r="205" spans="1:21">
      <c r="A205" s="13">
        <v>9743</v>
      </c>
      <c r="B205" s="13" t="s">
        <v>536</v>
      </c>
      <c r="C205" s="13" t="s">
        <v>1</v>
      </c>
      <c r="D205" s="13">
        <v>51</v>
      </c>
      <c r="E205" s="13" t="s">
        <v>77</v>
      </c>
      <c r="F205" s="13" t="s">
        <v>81</v>
      </c>
      <c r="G205" s="13" t="s">
        <v>19</v>
      </c>
      <c r="H205" s="13" t="s">
        <v>30</v>
      </c>
      <c r="I205" s="13" t="s">
        <v>537</v>
      </c>
      <c r="J205" s="15">
        <v>42718</v>
      </c>
      <c r="K205" s="13" t="s">
        <v>42</v>
      </c>
      <c r="L205" s="13" t="s">
        <v>23</v>
      </c>
      <c r="M205" s="19">
        <v>91080</v>
      </c>
      <c r="N205" s="13" t="s">
        <v>43</v>
      </c>
      <c r="O205" s="13">
        <v>8692</v>
      </c>
      <c r="P205" s="13" t="s">
        <v>44</v>
      </c>
      <c r="Q205" s="13">
        <v>6</v>
      </c>
      <c r="R205" s="13">
        <v>3</v>
      </c>
      <c r="S205" s="13" t="s">
        <v>235</v>
      </c>
      <c r="T205" s="13" t="s">
        <v>13</v>
      </c>
      <c r="U205" s="13" t="s">
        <v>14</v>
      </c>
    </row>
    <row r="206" spans="1:21">
      <c r="A206" s="13">
        <v>4625</v>
      </c>
      <c r="B206" s="13" t="s">
        <v>538</v>
      </c>
      <c r="C206" s="13" t="s">
        <v>16</v>
      </c>
      <c r="D206" s="13">
        <v>58</v>
      </c>
      <c r="E206" s="13" t="s">
        <v>47</v>
      </c>
      <c r="F206" s="13" t="s">
        <v>3</v>
      </c>
      <c r="G206" s="13" t="s">
        <v>19</v>
      </c>
      <c r="H206" s="13" t="s">
        <v>60</v>
      </c>
      <c r="I206" s="13" t="s">
        <v>539</v>
      </c>
      <c r="J206" s="15">
        <v>44774</v>
      </c>
      <c r="K206" s="13" t="s">
        <v>42</v>
      </c>
      <c r="L206" s="13" t="s">
        <v>33</v>
      </c>
      <c r="M206" s="19">
        <v>84732</v>
      </c>
      <c r="N206" s="13" t="s">
        <v>10</v>
      </c>
      <c r="O206" s="13">
        <v>3497</v>
      </c>
      <c r="P206" s="13" t="s">
        <v>250</v>
      </c>
      <c r="Q206" s="13">
        <v>10</v>
      </c>
      <c r="R206" s="13">
        <v>2</v>
      </c>
      <c r="S206" s="13" t="s">
        <v>25</v>
      </c>
      <c r="T206" s="13" t="s">
        <v>236</v>
      </c>
      <c r="U206" s="13" t="s">
        <v>14</v>
      </c>
    </row>
    <row r="207" spans="1:21">
      <c r="A207" s="13">
        <v>6530</v>
      </c>
      <c r="B207" s="13" t="s">
        <v>540</v>
      </c>
      <c r="C207" s="13" t="s">
        <v>1</v>
      </c>
      <c r="D207" s="13">
        <v>53</v>
      </c>
      <c r="E207" s="13" t="s">
        <v>77</v>
      </c>
      <c r="F207" s="13" t="s">
        <v>59</v>
      </c>
      <c r="G207" s="13" t="s">
        <v>100</v>
      </c>
      <c r="H207" s="13" t="s">
        <v>270</v>
      </c>
      <c r="I207" s="13" t="s">
        <v>541</v>
      </c>
      <c r="J207" s="15">
        <v>44753</v>
      </c>
      <c r="K207" s="13" t="s">
        <v>42</v>
      </c>
      <c r="L207" s="13" t="s">
        <v>23</v>
      </c>
      <c r="M207" s="19">
        <v>90401</v>
      </c>
      <c r="N207" s="13" t="s">
        <v>24</v>
      </c>
      <c r="O207" s="13">
        <v>6770</v>
      </c>
      <c r="P207" s="13" t="s">
        <v>250</v>
      </c>
      <c r="Q207" s="13">
        <v>4</v>
      </c>
      <c r="R207" s="13">
        <v>5</v>
      </c>
      <c r="S207" s="13" t="s">
        <v>25</v>
      </c>
      <c r="T207" s="13" t="s">
        <v>75</v>
      </c>
      <c r="U207" s="13" t="s">
        <v>25</v>
      </c>
    </row>
    <row r="208" spans="1:21">
      <c r="A208" s="13">
        <v>1962</v>
      </c>
      <c r="B208" s="13" t="s">
        <v>542</v>
      </c>
      <c r="C208" s="13" t="s">
        <v>16</v>
      </c>
      <c r="D208" s="13">
        <v>63</v>
      </c>
      <c r="E208" s="13" t="s">
        <v>47</v>
      </c>
      <c r="F208" s="13" t="s">
        <v>3</v>
      </c>
      <c r="G208" s="13" t="s">
        <v>100</v>
      </c>
      <c r="H208" s="13" t="s">
        <v>5</v>
      </c>
      <c r="I208" s="13" t="s">
        <v>543</v>
      </c>
      <c r="J208" s="15">
        <v>42632</v>
      </c>
      <c r="K208" s="13" t="s">
        <v>8</v>
      </c>
      <c r="L208" s="13" t="s">
        <v>23</v>
      </c>
      <c r="M208" s="19">
        <v>48021</v>
      </c>
      <c r="N208" s="13" t="s">
        <v>24</v>
      </c>
      <c r="O208" s="13">
        <v>2113</v>
      </c>
      <c r="P208" s="13" t="s">
        <v>250</v>
      </c>
      <c r="Q208" s="13">
        <v>0</v>
      </c>
      <c r="R208" s="13">
        <v>2</v>
      </c>
      <c r="S208" s="13" t="s">
        <v>25</v>
      </c>
      <c r="T208" s="13" t="s">
        <v>35</v>
      </c>
      <c r="U208" s="13" t="s">
        <v>14</v>
      </c>
    </row>
    <row r="209" spans="1:21">
      <c r="A209" s="13">
        <v>8916</v>
      </c>
      <c r="B209" s="13" t="s">
        <v>544</v>
      </c>
      <c r="C209" s="13" t="s">
        <v>1</v>
      </c>
      <c r="D209" s="13">
        <v>61</v>
      </c>
      <c r="E209" s="13" t="s">
        <v>47</v>
      </c>
      <c r="F209" s="13" t="s">
        <v>3</v>
      </c>
      <c r="G209" s="13" t="s">
        <v>4</v>
      </c>
      <c r="H209" s="13" t="s">
        <v>60</v>
      </c>
      <c r="I209" s="13" t="s">
        <v>545</v>
      </c>
      <c r="J209" s="15">
        <v>45591</v>
      </c>
      <c r="K209" s="13" t="s">
        <v>42</v>
      </c>
      <c r="L209" s="13" t="s">
        <v>23</v>
      </c>
      <c r="M209" s="19">
        <v>31553</v>
      </c>
      <c r="N209" s="13" t="s">
        <v>43</v>
      </c>
      <c r="O209" s="13">
        <v>9673</v>
      </c>
      <c r="P209" s="13" t="s">
        <v>44</v>
      </c>
      <c r="Q209" s="13">
        <v>17</v>
      </c>
      <c r="R209" s="13">
        <v>3</v>
      </c>
      <c r="S209" s="13" t="s">
        <v>12</v>
      </c>
      <c r="T209" s="13" t="s">
        <v>236</v>
      </c>
      <c r="U209" s="13" t="s">
        <v>25</v>
      </c>
    </row>
    <row r="210" spans="1:21">
      <c r="A210" s="13">
        <v>8054</v>
      </c>
      <c r="B210" s="13" t="s">
        <v>546</v>
      </c>
      <c r="C210" s="13" t="s">
        <v>16</v>
      </c>
      <c r="D210" s="13">
        <v>65</v>
      </c>
      <c r="E210" s="13" t="s">
        <v>47</v>
      </c>
      <c r="F210" s="13" t="s">
        <v>3</v>
      </c>
      <c r="G210" s="13" t="s">
        <v>4</v>
      </c>
      <c r="H210" s="13" t="s">
        <v>60</v>
      </c>
      <c r="I210" s="13" t="s">
        <v>547</v>
      </c>
      <c r="J210" s="15">
        <v>42421</v>
      </c>
      <c r="K210" s="13" t="s">
        <v>8</v>
      </c>
      <c r="L210" s="13" t="s">
        <v>9</v>
      </c>
      <c r="M210" s="19">
        <v>55156</v>
      </c>
      <c r="N210" s="13" t="s">
        <v>10</v>
      </c>
      <c r="O210" s="13">
        <v>6807</v>
      </c>
      <c r="P210" s="13" t="s">
        <v>44</v>
      </c>
      <c r="Q210" s="13">
        <v>25</v>
      </c>
      <c r="R210" s="13">
        <v>4</v>
      </c>
      <c r="S210" s="13" t="s">
        <v>12</v>
      </c>
      <c r="T210" s="13" t="s">
        <v>35</v>
      </c>
      <c r="U210" s="13" t="s">
        <v>36</v>
      </c>
    </row>
    <row r="211" spans="1:21">
      <c r="A211" s="13">
        <v>4984</v>
      </c>
      <c r="B211" s="13" t="s">
        <v>548</v>
      </c>
      <c r="C211" s="13" t="s">
        <v>16</v>
      </c>
      <c r="D211" s="13">
        <v>51</v>
      </c>
      <c r="E211" s="13" t="s">
        <v>77</v>
      </c>
      <c r="F211" s="13" t="s">
        <v>81</v>
      </c>
      <c r="G211" s="13" t="s">
        <v>100</v>
      </c>
      <c r="H211" s="13" t="s">
        <v>5</v>
      </c>
      <c r="I211" s="13" t="s">
        <v>549</v>
      </c>
      <c r="J211" s="15">
        <v>43495</v>
      </c>
      <c r="K211" s="13" t="s">
        <v>42</v>
      </c>
      <c r="L211" s="13" t="s">
        <v>33</v>
      </c>
      <c r="M211" s="19">
        <v>34152</v>
      </c>
      <c r="N211" s="13" t="s">
        <v>43</v>
      </c>
      <c r="O211" s="13">
        <v>7640</v>
      </c>
      <c r="P211" s="13" t="s">
        <v>25</v>
      </c>
      <c r="Q211" s="13">
        <v>12</v>
      </c>
      <c r="R211" s="13">
        <v>5</v>
      </c>
      <c r="S211" s="13" t="s">
        <v>25</v>
      </c>
      <c r="T211" s="13" t="s">
        <v>45</v>
      </c>
      <c r="U211" s="13" t="s">
        <v>25</v>
      </c>
    </row>
    <row r="212" spans="1:21">
      <c r="A212" s="13">
        <v>3807</v>
      </c>
      <c r="B212" s="13" t="s">
        <v>550</v>
      </c>
      <c r="C212" s="13" t="s">
        <v>16</v>
      </c>
      <c r="D212" s="13">
        <v>22</v>
      </c>
      <c r="E212" s="13" t="s">
        <v>2</v>
      </c>
      <c r="F212" s="13" t="s">
        <v>59</v>
      </c>
      <c r="G212" s="13" t="s">
        <v>29</v>
      </c>
      <c r="H212" s="13" t="s">
        <v>270</v>
      </c>
      <c r="I212" s="13" t="s">
        <v>551</v>
      </c>
      <c r="J212" s="15">
        <v>44768</v>
      </c>
      <c r="K212" s="13" t="s">
        <v>90</v>
      </c>
      <c r="L212" s="13" t="s">
        <v>33</v>
      </c>
      <c r="M212" s="19">
        <v>42499</v>
      </c>
      <c r="N212" s="13" t="s">
        <v>43</v>
      </c>
      <c r="O212" s="13">
        <v>4764</v>
      </c>
      <c r="P212" s="13" t="s">
        <v>250</v>
      </c>
      <c r="Q212" s="13">
        <v>22</v>
      </c>
      <c r="R212" s="13">
        <v>5</v>
      </c>
      <c r="S212" s="13" t="s">
        <v>25</v>
      </c>
      <c r="T212" s="13" t="s">
        <v>35</v>
      </c>
      <c r="U212" s="13" t="s">
        <v>14</v>
      </c>
    </row>
    <row r="213" spans="1:21">
      <c r="A213" s="13">
        <v>5593</v>
      </c>
      <c r="B213" s="13" t="s">
        <v>552</v>
      </c>
      <c r="C213" s="13" t="s">
        <v>16</v>
      </c>
      <c r="D213" s="13">
        <v>26</v>
      </c>
      <c r="E213" s="13" t="s">
        <v>17</v>
      </c>
      <c r="F213" s="13" t="s">
        <v>28</v>
      </c>
      <c r="G213" s="13" t="s">
        <v>19</v>
      </c>
      <c r="H213" s="13" t="s">
        <v>5</v>
      </c>
      <c r="I213" s="13" t="s">
        <v>553</v>
      </c>
      <c r="J213" s="15">
        <v>43763</v>
      </c>
      <c r="K213" s="13" t="s">
        <v>8</v>
      </c>
      <c r="L213" s="13" t="s">
        <v>33</v>
      </c>
      <c r="M213" s="19">
        <v>48899</v>
      </c>
      <c r="N213" s="13" t="s">
        <v>34</v>
      </c>
      <c r="O213" s="13">
        <v>2260</v>
      </c>
      <c r="P213" s="13" t="s">
        <v>44</v>
      </c>
      <c r="Q213" s="13">
        <v>5</v>
      </c>
      <c r="R213" s="13">
        <v>5</v>
      </c>
      <c r="S213" s="13" t="s">
        <v>26</v>
      </c>
      <c r="T213" s="13" t="s">
        <v>236</v>
      </c>
      <c r="U213" s="13" t="s">
        <v>36</v>
      </c>
    </row>
    <row r="214" spans="1:21">
      <c r="A214" s="13">
        <v>9856</v>
      </c>
      <c r="B214" s="13" t="s">
        <v>554</v>
      </c>
      <c r="C214" s="13" t="s">
        <v>1</v>
      </c>
      <c r="D214" s="13">
        <v>65</v>
      </c>
      <c r="E214" s="13" t="s">
        <v>47</v>
      </c>
      <c r="F214" s="13" t="s">
        <v>59</v>
      </c>
      <c r="G214" s="13" t="s">
        <v>100</v>
      </c>
      <c r="H214" s="13" t="s">
        <v>20</v>
      </c>
      <c r="I214" s="13" t="s">
        <v>555</v>
      </c>
      <c r="J214" s="15">
        <v>42992</v>
      </c>
      <c r="K214" s="13" t="s">
        <v>42</v>
      </c>
      <c r="L214" s="13" t="s">
        <v>33</v>
      </c>
      <c r="M214" s="19">
        <v>40279</v>
      </c>
      <c r="N214" s="13" t="s">
        <v>10</v>
      </c>
      <c r="O214" s="13">
        <v>1879</v>
      </c>
      <c r="P214" s="13" t="s">
        <v>11</v>
      </c>
      <c r="Q214" s="13">
        <v>13</v>
      </c>
      <c r="R214" s="13">
        <v>2</v>
      </c>
      <c r="S214" s="13" t="s">
        <v>12</v>
      </c>
      <c r="T214" s="13" t="s">
        <v>35</v>
      </c>
      <c r="U214" s="13" t="s">
        <v>25</v>
      </c>
    </row>
    <row r="215" spans="1:21">
      <c r="A215" s="13">
        <v>7499</v>
      </c>
      <c r="B215" s="13" t="s">
        <v>556</v>
      </c>
      <c r="C215" s="13" t="s">
        <v>1</v>
      </c>
      <c r="D215" s="13">
        <v>61</v>
      </c>
      <c r="E215" s="13" t="s">
        <v>47</v>
      </c>
      <c r="F215" s="13" t="s">
        <v>3</v>
      </c>
      <c r="G215" s="13" t="s">
        <v>100</v>
      </c>
      <c r="H215" s="13" t="s">
        <v>30</v>
      </c>
      <c r="I215" s="13" t="s">
        <v>557</v>
      </c>
      <c r="J215" s="15">
        <v>43438</v>
      </c>
      <c r="K215" s="13" t="s">
        <v>90</v>
      </c>
      <c r="L215" s="13" t="s">
        <v>23</v>
      </c>
      <c r="M215" s="19">
        <v>59902</v>
      </c>
      <c r="N215" s="13" t="s">
        <v>10</v>
      </c>
      <c r="O215" s="13">
        <v>7150</v>
      </c>
      <c r="P215" s="13" t="s">
        <v>25</v>
      </c>
      <c r="Q215" s="13">
        <v>5</v>
      </c>
      <c r="R215" s="13">
        <v>5</v>
      </c>
      <c r="S215" s="13" t="s">
        <v>25</v>
      </c>
      <c r="T215" s="13" t="s">
        <v>45</v>
      </c>
      <c r="U215" s="13" t="s">
        <v>25</v>
      </c>
    </row>
    <row r="216" spans="1:21">
      <c r="A216" s="13">
        <v>5037</v>
      </c>
      <c r="B216" s="13" t="s">
        <v>558</v>
      </c>
      <c r="C216" s="13" t="s">
        <v>16</v>
      </c>
      <c r="D216" s="13">
        <v>40</v>
      </c>
      <c r="E216" s="13" t="s">
        <v>38</v>
      </c>
      <c r="F216" s="13" t="s">
        <v>3</v>
      </c>
      <c r="G216" s="13" t="s">
        <v>19</v>
      </c>
      <c r="H216" s="13" t="s">
        <v>20</v>
      </c>
      <c r="I216" s="13" t="s">
        <v>559</v>
      </c>
      <c r="J216" s="15">
        <v>42629</v>
      </c>
      <c r="K216" s="13" t="s">
        <v>90</v>
      </c>
      <c r="L216" s="13" t="s">
        <v>33</v>
      </c>
      <c r="M216" s="19">
        <v>113086</v>
      </c>
      <c r="N216" s="13" t="s">
        <v>24</v>
      </c>
      <c r="O216" s="13">
        <v>7383</v>
      </c>
      <c r="P216" s="13" t="s">
        <v>44</v>
      </c>
      <c r="Q216" s="13">
        <v>11</v>
      </c>
      <c r="R216" s="13">
        <v>1</v>
      </c>
      <c r="S216" s="13" t="s">
        <v>12</v>
      </c>
      <c r="T216" s="13" t="s">
        <v>45</v>
      </c>
      <c r="U216" s="13" t="s">
        <v>36</v>
      </c>
    </row>
    <row r="217" spans="1:21">
      <c r="A217" s="13">
        <v>6896</v>
      </c>
      <c r="B217" s="13" t="s">
        <v>560</v>
      </c>
      <c r="C217" s="13" t="s">
        <v>1</v>
      </c>
      <c r="D217" s="13">
        <v>50</v>
      </c>
      <c r="E217" s="13" t="s">
        <v>77</v>
      </c>
      <c r="F217" s="13" t="s">
        <v>3</v>
      </c>
      <c r="G217" s="13" t="s">
        <v>51</v>
      </c>
      <c r="H217" s="13" t="s">
        <v>5</v>
      </c>
      <c r="I217" s="13" t="s">
        <v>561</v>
      </c>
      <c r="J217" s="15">
        <v>44736</v>
      </c>
      <c r="K217" s="13" t="s">
        <v>8</v>
      </c>
      <c r="L217" s="13" t="s">
        <v>23</v>
      </c>
      <c r="M217" s="19">
        <v>88830</v>
      </c>
      <c r="N217" s="13" t="s">
        <v>34</v>
      </c>
      <c r="O217" s="13">
        <v>2692</v>
      </c>
      <c r="P217" s="13" t="s">
        <v>11</v>
      </c>
      <c r="Q217" s="13">
        <v>2</v>
      </c>
      <c r="R217" s="13">
        <v>3</v>
      </c>
      <c r="S217" s="13" t="s">
        <v>12</v>
      </c>
      <c r="T217" s="13" t="s">
        <v>236</v>
      </c>
      <c r="U217" s="13" t="s">
        <v>25</v>
      </c>
    </row>
    <row r="218" spans="1:21">
      <c r="A218" s="13">
        <v>7311</v>
      </c>
      <c r="B218" s="13" t="s">
        <v>562</v>
      </c>
      <c r="C218" s="13" t="s">
        <v>16</v>
      </c>
      <c r="D218" s="13">
        <v>42</v>
      </c>
      <c r="E218" s="13" t="s">
        <v>38</v>
      </c>
      <c r="F218" s="13" t="s">
        <v>81</v>
      </c>
      <c r="G218" s="13" t="s">
        <v>29</v>
      </c>
      <c r="H218" s="13" t="s">
        <v>39</v>
      </c>
      <c r="I218" s="13" t="s">
        <v>563</v>
      </c>
      <c r="J218" s="15">
        <v>45125</v>
      </c>
      <c r="K218" s="13" t="s">
        <v>8</v>
      </c>
      <c r="L218" s="13" t="s">
        <v>33</v>
      </c>
      <c r="M218" s="19">
        <v>103339</v>
      </c>
      <c r="N218" s="13" t="s">
        <v>24</v>
      </c>
      <c r="O218" s="13">
        <v>9537</v>
      </c>
      <c r="P218" s="13" t="s">
        <v>250</v>
      </c>
      <c r="Q218" s="13">
        <v>21</v>
      </c>
      <c r="R218" s="13">
        <v>4</v>
      </c>
      <c r="S218" s="13" t="s">
        <v>26</v>
      </c>
      <c r="T218" s="13" t="s">
        <v>75</v>
      </c>
      <c r="U218" s="13" t="s">
        <v>36</v>
      </c>
    </row>
    <row r="219" spans="1:21">
      <c r="A219" s="13">
        <v>5397</v>
      </c>
      <c r="B219" s="13" t="s">
        <v>564</v>
      </c>
      <c r="C219" s="13" t="s">
        <v>1</v>
      </c>
      <c r="D219" s="13">
        <v>41</v>
      </c>
      <c r="E219" s="13" t="s">
        <v>38</v>
      </c>
      <c r="F219" s="13" t="s">
        <v>28</v>
      </c>
      <c r="G219" s="13" t="s">
        <v>4</v>
      </c>
      <c r="H219" s="13" t="s">
        <v>20</v>
      </c>
      <c r="I219" s="13" t="s">
        <v>565</v>
      </c>
      <c r="J219" s="15">
        <v>42954</v>
      </c>
      <c r="K219" s="13" t="s">
        <v>90</v>
      </c>
      <c r="L219" s="13" t="s">
        <v>23</v>
      </c>
      <c r="M219" s="19">
        <v>85194</v>
      </c>
      <c r="N219" s="13" t="s">
        <v>10</v>
      </c>
      <c r="O219" s="13">
        <v>8933</v>
      </c>
      <c r="P219" s="13" t="s">
        <v>11</v>
      </c>
      <c r="Q219" s="13">
        <v>11</v>
      </c>
      <c r="R219" s="13">
        <v>3</v>
      </c>
      <c r="S219" s="13" t="s">
        <v>26</v>
      </c>
      <c r="T219" s="13" t="s">
        <v>13</v>
      </c>
      <c r="U219" s="13" t="s">
        <v>25</v>
      </c>
    </row>
    <row r="220" spans="1:21">
      <c r="A220" s="13">
        <v>4203</v>
      </c>
      <c r="B220" s="13" t="s">
        <v>566</v>
      </c>
      <c r="C220" s="13" t="s">
        <v>1</v>
      </c>
      <c r="D220" s="13">
        <v>61</v>
      </c>
      <c r="E220" s="13" t="s">
        <v>47</v>
      </c>
      <c r="F220" s="13" t="s">
        <v>3</v>
      </c>
      <c r="G220" s="13" t="s">
        <v>51</v>
      </c>
      <c r="H220" s="13" t="s">
        <v>30</v>
      </c>
      <c r="I220" s="13" t="s">
        <v>567</v>
      </c>
      <c r="J220" s="15">
        <v>43531</v>
      </c>
      <c r="K220" s="13" t="s">
        <v>8</v>
      </c>
      <c r="L220" s="13" t="s">
        <v>23</v>
      </c>
      <c r="M220" s="19">
        <v>73544</v>
      </c>
      <c r="N220" s="13" t="s">
        <v>34</v>
      </c>
      <c r="O220" s="13">
        <v>6399</v>
      </c>
      <c r="P220" s="13" t="s">
        <v>25</v>
      </c>
      <c r="Q220" s="13">
        <v>10</v>
      </c>
      <c r="R220" s="13">
        <v>4</v>
      </c>
      <c r="S220" s="13" t="s">
        <v>26</v>
      </c>
      <c r="T220" s="13" t="s">
        <v>35</v>
      </c>
      <c r="U220" s="13" t="s">
        <v>36</v>
      </c>
    </row>
    <row r="221" spans="1:21">
      <c r="A221" s="13">
        <v>4290</v>
      </c>
      <c r="B221" s="13" t="s">
        <v>568</v>
      </c>
      <c r="C221" s="13" t="s">
        <v>1</v>
      </c>
      <c r="D221" s="13">
        <v>60</v>
      </c>
      <c r="E221" s="13" t="s">
        <v>47</v>
      </c>
      <c r="F221" s="13" t="s">
        <v>81</v>
      </c>
      <c r="G221" s="13" t="s">
        <v>51</v>
      </c>
      <c r="H221" s="13" t="s">
        <v>39</v>
      </c>
      <c r="I221" s="13" t="s">
        <v>569</v>
      </c>
      <c r="J221" s="15">
        <v>42218</v>
      </c>
      <c r="K221" s="13" t="s">
        <v>90</v>
      </c>
      <c r="L221" s="13" t="s">
        <v>23</v>
      </c>
      <c r="M221" s="19">
        <v>112955</v>
      </c>
      <c r="N221" s="13" t="s">
        <v>34</v>
      </c>
      <c r="O221" s="13">
        <v>4971</v>
      </c>
      <c r="P221" s="13" t="s">
        <v>44</v>
      </c>
      <c r="Q221" s="13">
        <v>12</v>
      </c>
      <c r="R221" s="13">
        <v>3</v>
      </c>
      <c r="S221" s="13" t="s">
        <v>25</v>
      </c>
      <c r="T221" s="13" t="s">
        <v>35</v>
      </c>
      <c r="U221" s="13" t="s">
        <v>14</v>
      </c>
    </row>
    <row r="222" spans="1:21">
      <c r="A222" s="13">
        <v>4273</v>
      </c>
      <c r="B222" s="13" t="s">
        <v>570</v>
      </c>
      <c r="C222" s="13" t="s">
        <v>16</v>
      </c>
      <c r="D222" s="13">
        <v>58</v>
      </c>
      <c r="E222" s="13" t="s">
        <v>47</v>
      </c>
      <c r="F222" s="13" t="s">
        <v>18</v>
      </c>
      <c r="G222" s="13" t="s">
        <v>4</v>
      </c>
      <c r="H222" s="13" t="s">
        <v>270</v>
      </c>
      <c r="I222" s="13" t="s">
        <v>571</v>
      </c>
      <c r="J222" s="15">
        <v>43900</v>
      </c>
      <c r="K222" s="13" t="s">
        <v>90</v>
      </c>
      <c r="L222" s="13" t="s">
        <v>33</v>
      </c>
      <c r="M222" s="19">
        <v>57479</v>
      </c>
      <c r="N222" s="13" t="s">
        <v>34</v>
      </c>
      <c r="O222" s="13">
        <v>5773</v>
      </c>
      <c r="P222" s="13" t="s">
        <v>11</v>
      </c>
      <c r="Q222" s="13">
        <v>25</v>
      </c>
      <c r="R222" s="13">
        <v>4</v>
      </c>
      <c r="S222" s="13" t="s">
        <v>25</v>
      </c>
      <c r="T222" s="13" t="s">
        <v>75</v>
      </c>
      <c r="U222" s="13" t="s">
        <v>25</v>
      </c>
    </row>
    <row r="223" spans="1:21">
      <c r="A223" s="13">
        <v>4965</v>
      </c>
      <c r="B223" s="13" t="s">
        <v>572</v>
      </c>
      <c r="C223" s="13" t="s">
        <v>1</v>
      </c>
      <c r="D223" s="13">
        <v>41</v>
      </c>
      <c r="E223" s="13" t="s">
        <v>38</v>
      </c>
      <c r="F223" s="13" t="s">
        <v>28</v>
      </c>
      <c r="G223" s="13" t="s">
        <v>100</v>
      </c>
      <c r="H223" s="13" t="s">
        <v>39</v>
      </c>
      <c r="I223" s="13" t="s">
        <v>573</v>
      </c>
      <c r="J223" s="15">
        <v>44350</v>
      </c>
      <c r="K223" s="13" t="s">
        <v>90</v>
      </c>
      <c r="L223" s="13" t="s">
        <v>9</v>
      </c>
      <c r="M223" s="19">
        <v>88860</v>
      </c>
      <c r="N223" s="13" t="s">
        <v>34</v>
      </c>
      <c r="O223" s="13">
        <v>7566</v>
      </c>
      <c r="P223" s="13" t="s">
        <v>25</v>
      </c>
      <c r="Q223" s="13">
        <v>17</v>
      </c>
      <c r="R223" s="13">
        <v>1</v>
      </c>
      <c r="S223" s="13" t="s">
        <v>235</v>
      </c>
      <c r="T223" s="13" t="s">
        <v>236</v>
      </c>
      <c r="U223" s="13" t="s">
        <v>25</v>
      </c>
    </row>
    <row r="224" spans="1:21">
      <c r="A224" s="13">
        <v>2392</v>
      </c>
      <c r="B224" s="13" t="s">
        <v>574</v>
      </c>
      <c r="C224" s="13" t="s">
        <v>16</v>
      </c>
      <c r="D224" s="13">
        <v>62</v>
      </c>
      <c r="E224" s="13" t="s">
        <v>47</v>
      </c>
      <c r="F224" s="13" t="s">
        <v>28</v>
      </c>
      <c r="G224" s="13" t="s">
        <v>100</v>
      </c>
      <c r="H224" s="13" t="s">
        <v>270</v>
      </c>
      <c r="I224" s="13" t="s">
        <v>575</v>
      </c>
      <c r="J224" s="15">
        <v>44029</v>
      </c>
      <c r="K224" s="13" t="s">
        <v>90</v>
      </c>
      <c r="L224" s="13" t="s">
        <v>9</v>
      </c>
      <c r="M224" s="19">
        <v>114803</v>
      </c>
      <c r="N224" s="13" t="s">
        <v>43</v>
      </c>
      <c r="O224" s="13">
        <v>7547</v>
      </c>
      <c r="P224" s="13" t="s">
        <v>44</v>
      </c>
      <c r="Q224" s="13">
        <v>25</v>
      </c>
      <c r="R224" s="13">
        <v>4</v>
      </c>
      <c r="S224" s="13" t="s">
        <v>12</v>
      </c>
      <c r="T224" s="13" t="s">
        <v>45</v>
      </c>
      <c r="U224" s="13" t="s">
        <v>14</v>
      </c>
    </row>
    <row r="225" spans="1:21">
      <c r="A225" s="13">
        <v>4637</v>
      </c>
      <c r="B225" s="13" t="s">
        <v>576</v>
      </c>
      <c r="C225" s="13" t="s">
        <v>16</v>
      </c>
      <c r="D225" s="13">
        <v>38</v>
      </c>
      <c r="E225" s="13" t="s">
        <v>38</v>
      </c>
      <c r="F225" s="13" t="s">
        <v>59</v>
      </c>
      <c r="G225" s="13" t="s">
        <v>19</v>
      </c>
      <c r="H225" s="13" t="s">
        <v>39</v>
      </c>
      <c r="I225" s="13" t="s">
        <v>577</v>
      </c>
      <c r="J225" s="15">
        <v>43306</v>
      </c>
      <c r="K225" s="13" t="s">
        <v>90</v>
      </c>
      <c r="L225" s="13" t="s">
        <v>33</v>
      </c>
      <c r="M225" s="19">
        <v>107147</v>
      </c>
      <c r="N225" s="13" t="s">
        <v>24</v>
      </c>
      <c r="O225" s="13">
        <v>6651</v>
      </c>
      <c r="P225" s="13" t="s">
        <v>11</v>
      </c>
      <c r="Q225" s="13">
        <v>15</v>
      </c>
      <c r="R225" s="13">
        <v>1</v>
      </c>
      <c r="S225" s="13" t="s">
        <v>235</v>
      </c>
      <c r="T225" s="13" t="s">
        <v>13</v>
      </c>
      <c r="U225" s="13" t="s">
        <v>14</v>
      </c>
    </row>
    <row r="226" spans="1:21">
      <c r="A226" s="13">
        <v>3321</v>
      </c>
      <c r="B226" s="13" t="s">
        <v>578</v>
      </c>
      <c r="C226" s="13" t="s">
        <v>1</v>
      </c>
      <c r="D226" s="13">
        <v>29</v>
      </c>
      <c r="E226" s="13" t="s">
        <v>17</v>
      </c>
      <c r="F226" s="13" t="s">
        <v>81</v>
      </c>
      <c r="G226" s="13" t="s">
        <v>19</v>
      </c>
      <c r="H226" s="13" t="s">
        <v>39</v>
      </c>
      <c r="I226" s="13" t="s">
        <v>579</v>
      </c>
      <c r="J226" s="15">
        <v>43011</v>
      </c>
      <c r="K226" s="13" t="s">
        <v>8</v>
      </c>
      <c r="L226" s="13" t="s">
        <v>33</v>
      </c>
      <c r="M226" s="19">
        <v>93298</v>
      </c>
      <c r="N226" s="13" t="s">
        <v>10</v>
      </c>
      <c r="O226" s="13">
        <v>8801</v>
      </c>
      <c r="P226" s="13" t="s">
        <v>11</v>
      </c>
      <c r="Q226" s="13">
        <v>14</v>
      </c>
      <c r="R226" s="13">
        <v>4</v>
      </c>
      <c r="S226" s="13" t="s">
        <v>235</v>
      </c>
      <c r="T226" s="13" t="s">
        <v>45</v>
      </c>
      <c r="U226" s="13" t="s">
        <v>36</v>
      </c>
    </row>
    <row r="227" spans="1:21">
      <c r="A227" s="13">
        <v>2885</v>
      </c>
      <c r="B227" s="13" t="s">
        <v>580</v>
      </c>
      <c r="C227" s="13" t="s">
        <v>16</v>
      </c>
      <c r="D227" s="13">
        <v>24</v>
      </c>
      <c r="E227" s="13" t="s">
        <v>2</v>
      </c>
      <c r="F227" s="13" t="s">
        <v>81</v>
      </c>
      <c r="G227" s="13" t="s">
        <v>100</v>
      </c>
      <c r="H227" s="13" t="s">
        <v>5</v>
      </c>
      <c r="I227" s="13" t="s">
        <v>581</v>
      </c>
      <c r="J227" s="15">
        <v>45172</v>
      </c>
      <c r="K227" s="13" t="s">
        <v>42</v>
      </c>
      <c r="L227" s="13" t="s">
        <v>9</v>
      </c>
      <c r="M227" s="19">
        <v>61970</v>
      </c>
      <c r="N227" s="13" t="s">
        <v>24</v>
      </c>
      <c r="O227" s="13">
        <v>3623</v>
      </c>
      <c r="P227" s="13" t="s">
        <v>44</v>
      </c>
      <c r="Q227" s="13">
        <v>17</v>
      </c>
      <c r="R227" s="13">
        <v>4</v>
      </c>
      <c r="S227" s="13" t="s">
        <v>25</v>
      </c>
      <c r="T227" s="13" t="s">
        <v>75</v>
      </c>
      <c r="U227" s="13" t="s">
        <v>36</v>
      </c>
    </row>
    <row r="228" spans="1:21">
      <c r="A228" s="13">
        <v>4022</v>
      </c>
      <c r="B228" s="13" t="s">
        <v>582</v>
      </c>
      <c r="C228" s="13" t="s">
        <v>16</v>
      </c>
      <c r="D228" s="13">
        <v>62</v>
      </c>
      <c r="E228" s="13" t="s">
        <v>47</v>
      </c>
      <c r="F228" s="13" t="s">
        <v>59</v>
      </c>
      <c r="G228" s="13" t="s">
        <v>29</v>
      </c>
      <c r="H228" s="13" t="s">
        <v>5</v>
      </c>
      <c r="I228" s="13" t="s">
        <v>583</v>
      </c>
      <c r="J228" s="15">
        <v>44110</v>
      </c>
      <c r="K228" s="13" t="s">
        <v>42</v>
      </c>
      <c r="L228" s="13" t="s">
        <v>33</v>
      </c>
      <c r="M228" s="19">
        <v>55863</v>
      </c>
      <c r="N228" s="13" t="s">
        <v>34</v>
      </c>
      <c r="O228" s="13">
        <v>8037</v>
      </c>
      <c r="P228" s="13" t="s">
        <v>25</v>
      </c>
      <c r="Q228" s="13">
        <v>0</v>
      </c>
      <c r="R228" s="13">
        <v>2</v>
      </c>
      <c r="S228" s="13" t="s">
        <v>26</v>
      </c>
      <c r="T228" s="13" t="s">
        <v>35</v>
      </c>
      <c r="U228" s="13" t="s">
        <v>25</v>
      </c>
    </row>
    <row r="229" spans="1:21">
      <c r="A229" s="13">
        <v>2667</v>
      </c>
      <c r="B229" s="13" t="s">
        <v>584</v>
      </c>
      <c r="C229" s="13" t="s">
        <v>16</v>
      </c>
      <c r="D229" s="13">
        <v>26</v>
      </c>
      <c r="E229" s="13" t="s">
        <v>17</v>
      </c>
      <c r="F229" s="13" t="s">
        <v>81</v>
      </c>
      <c r="G229" s="13" t="s">
        <v>19</v>
      </c>
      <c r="H229" s="13" t="s">
        <v>20</v>
      </c>
      <c r="I229" s="13" t="s">
        <v>585</v>
      </c>
      <c r="J229" s="15">
        <v>43808</v>
      </c>
      <c r="K229" s="13" t="s">
        <v>90</v>
      </c>
      <c r="L229" s="13" t="s">
        <v>9</v>
      </c>
      <c r="M229" s="19">
        <v>64387</v>
      </c>
      <c r="N229" s="13" t="s">
        <v>34</v>
      </c>
      <c r="O229" s="13">
        <v>9646</v>
      </c>
      <c r="P229" s="13" t="s">
        <v>44</v>
      </c>
      <c r="Q229" s="13">
        <v>19</v>
      </c>
      <c r="R229" s="13">
        <v>4</v>
      </c>
      <c r="S229" s="13" t="s">
        <v>25</v>
      </c>
      <c r="T229" s="13" t="s">
        <v>236</v>
      </c>
      <c r="U229" s="13" t="s">
        <v>14</v>
      </c>
    </row>
    <row r="230" spans="1:21">
      <c r="A230" s="13">
        <v>6766</v>
      </c>
      <c r="B230" s="13" t="s">
        <v>586</v>
      </c>
      <c r="C230" s="13" t="s">
        <v>1</v>
      </c>
      <c r="D230" s="13">
        <v>44</v>
      </c>
      <c r="E230" s="13" t="s">
        <v>38</v>
      </c>
      <c r="F230" s="13" t="s">
        <v>18</v>
      </c>
      <c r="G230" s="13" t="s">
        <v>51</v>
      </c>
      <c r="H230" s="13" t="s">
        <v>270</v>
      </c>
      <c r="I230" s="13" t="s">
        <v>587</v>
      </c>
      <c r="J230" s="15">
        <v>43885</v>
      </c>
      <c r="K230" s="13" t="s">
        <v>42</v>
      </c>
      <c r="L230" s="13" t="s">
        <v>23</v>
      </c>
      <c r="M230" s="19">
        <v>110541</v>
      </c>
      <c r="N230" s="13" t="s">
        <v>43</v>
      </c>
      <c r="O230" s="13">
        <v>3194</v>
      </c>
      <c r="P230" s="13" t="s">
        <v>44</v>
      </c>
      <c r="Q230" s="13">
        <v>3</v>
      </c>
      <c r="R230" s="13">
        <v>2</v>
      </c>
      <c r="S230" s="13" t="s">
        <v>235</v>
      </c>
      <c r="T230" s="13" t="s">
        <v>45</v>
      </c>
      <c r="U230" s="13" t="s">
        <v>14</v>
      </c>
    </row>
    <row r="231" spans="1:21">
      <c r="A231" s="13">
        <v>3316</v>
      </c>
      <c r="B231" s="13" t="s">
        <v>588</v>
      </c>
      <c r="C231" s="13" t="s">
        <v>1</v>
      </c>
      <c r="D231" s="13">
        <v>45</v>
      </c>
      <c r="E231" s="13" t="s">
        <v>38</v>
      </c>
      <c r="F231" s="13" t="s">
        <v>59</v>
      </c>
      <c r="G231" s="13" t="s">
        <v>248</v>
      </c>
      <c r="H231" s="13" t="s">
        <v>20</v>
      </c>
      <c r="I231" s="13" t="s">
        <v>589</v>
      </c>
      <c r="J231" s="15">
        <v>45546</v>
      </c>
      <c r="K231" s="13" t="s">
        <v>42</v>
      </c>
      <c r="L231" s="13" t="s">
        <v>23</v>
      </c>
      <c r="M231" s="19">
        <v>85448</v>
      </c>
      <c r="N231" s="13" t="s">
        <v>24</v>
      </c>
      <c r="O231" s="13">
        <v>8973</v>
      </c>
      <c r="P231" s="13" t="s">
        <v>250</v>
      </c>
      <c r="Q231" s="13">
        <v>17</v>
      </c>
      <c r="R231" s="13">
        <v>2</v>
      </c>
      <c r="S231" s="13" t="s">
        <v>25</v>
      </c>
      <c r="T231" s="13" t="s">
        <v>35</v>
      </c>
      <c r="U231" s="13" t="s">
        <v>14</v>
      </c>
    </row>
    <row r="232" spans="1:21">
      <c r="A232" s="13">
        <v>6154</v>
      </c>
      <c r="B232" s="13" t="s">
        <v>590</v>
      </c>
      <c r="C232" s="13" t="s">
        <v>1</v>
      </c>
      <c r="D232" s="13">
        <v>33</v>
      </c>
      <c r="E232" s="13" t="s">
        <v>17</v>
      </c>
      <c r="F232" s="13" t="s">
        <v>18</v>
      </c>
      <c r="G232" s="13" t="s">
        <v>4</v>
      </c>
      <c r="H232" s="13" t="s">
        <v>30</v>
      </c>
      <c r="I232" s="13" t="s">
        <v>591</v>
      </c>
      <c r="J232" s="15">
        <v>45057</v>
      </c>
      <c r="K232" s="13" t="s">
        <v>8</v>
      </c>
      <c r="L232" s="13" t="s">
        <v>23</v>
      </c>
      <c r="M232" s="19">
        <v>47895</v>
      </c>
      <c r="N232" s="13" t="s">
        <v>24</v>
      </c>
      <c r="O232" s="13">
        <v>7290</v>
      </c>
      <c r="P232" s="13" t="s">
        <v>25</v>
      </c>
      <c r="Q232" s="13">
        <v>13</v>
      </c>
      <c r="R232" s="13">
        <v>4</v>
      </c>
      <c r="S232" s="13" t="s">
        <v>25</v>
      </c>
      <c r="T232" s="13" t="s">
        <v>13</v>
      </c>
      <c r="U232" s="13" t="s">
        <v>36</v>
      </c>
    </row>
    <row r="233" spans="1:21">
      <c r="A233" s="13">
        <v>2354</v>
      </c>
      <c r="B233" s="13" t="s">
        <v>592</v>
      </c>
      <c r="C233" s="13" t="s">
        <v>16</v>
      </c>
      <c r="D233" s="13">
        <v>32</v>
      </c>
      <c r="E233" s="13" t="s">
        <v>17</v>
      </c>
      <c r="F233" s="13" t="s">
        <v>28</v>
      </c>
      <c r="G233" s="13" t="s">
        <v>19</v>
      </c>
      <c r="H233" s="13" t="s">
        <v>5</v>
      </c>
      <c r="I233" s="13" t="s">
        <v>593</v>
      </c>
      <c r="J233" s="15">
        <v>42626</v>
      </c>
      <c r="K233" s="13" t="s">
        <v>90</v>
      </c>
      <c r="L233" s="13" t="s">
        <v>9</v>
      </c>
      <c r="M233" s="19">
        <v>100465</v>
      </c>
      <c r="N233" s="13" t="s">
        <v>10</v>
      </c>
      <c r="O233" s="13">
        <v>3755</v>
      </c>
      <c r="P233" s="13" t="s">
        <v>25</v>
      </c>
      <c r="Q233" s="13">
        <v>18</v>
      </c>
      <c r="R233" s="13">
        <v>4</v>
      </c>
      <c r="S233" s="13" t="s">
        <v>12</v>
      </c>
      <c r="T233" s="13" t="s">
        <v>236</v>
      </c>
      <c r="U233" s="13" t="s">
        <v>14</v>
      </c>
    </row>
    <row r="234" spans="1:21">
      <c r="A234" s="13">
        <v>9898</v>
      </c>
      <c r="B234" s="13" t="s">
        <v>594</v>
      </c>
      <c r="C234" s="13" t="s">
        <v>1</v>
      </c>
      <c r="D234" s="13">
        <v>39</v>
      </c>
      <c r="E234" s="13" t="s">
        <v>38</v>
      </c>
      <c r="F234" s="13" t="s">
        <v>18</v>
      </c>
      <c r="G234" s="13" t="s">
        <v>4</v>
      </c>
      <c r="H234" s="13" t="s">
        <v>270</v>
      </c>
      <c r="I234" s="13" t="s">
        <v>595</v>
      </c>
      <c r="J234" s="15">
        <v>43088</v>
      </c>
      <c r="K234" s="13" t="s">
        <v>90</v>
      </c>
      <c r="L234" s="13" t="s">
        <v>33</v>
      </c>
      <c r="M234" s="19">
        <v>58644</v>
      </c>
      <c r="N234" s="13" t="s">
        <v>34</v>
      </c>
      <c r="O234" s="13">
        <v>2677</v>
      </c>
      <c r="P234" s="13" t="s">
        <v>250</v>
      </c>
      <c r="Q234" s="13">
        <v>9</v>
      </c>
      <c r="R234" s="13">
        <v>1</v>
      </c>
      <c r="S234" s="13" t="s">
        <v>25</v>
      </c>
      <c r="T234" s="13" t="s">
        <v>35</v>
      </c>
      <c r="U234" s="13" t="s">
        <v>36</v>
      </c>
    </row>
    <row r="235" spans="1:21">
      <c r="A235" s="13">
        <v>8193</v>
      </c>
      <c r="B235" s="13" t="s">
        <v>596</v>
      </c>
      <c r="C235" s="13" t="s">
        <v>16</v>
      </c>
      <c r="D235" s="13">
        <v>27</v>
      </c>
      <c r="E235" s="13" t="s">
        <v>17</v>
      </c>
      <c r="F235" s="13" t="s">
        <v>28</v>
      </c>
      <c r="G235" s="13" t="s">
        <v>51</v>
      </c>
      <c r="H235" s="13" t="s">
        <v>270</v>
      </c>
      <c r="I235" s="13" t="s">
        <v>597</v>
      </c>
      <c r="J235" s="15">
        <v>44181</v>
      </c>
      <c r="K235" s="13" t="s">
        <v>42</v>
      </c>
      <c r="L235" s="13" t="s">
        <v>33</v>
      </c>
      <c r="M235" s="19">
        <v>75957</v>
      </c>
      <c r="N235" s="13" t="s">
        <v>34</v>
      </c>
      <c r="O235" s="13">
        <v>3719</v>
      </c>
      <c r="P235" s="13" t="s">
        <v>250</v>
      </c>
      <c r="Q235" s="13">
        <v>25</v>
      </c>
      <c r="R235" s="13">
        <v>2</v>
      </c>
      <c r="S235" s="13" t="s">
        <v>26</v>
      </c>
      <c r="T235" s="13" t="s">
        <v>45</v>
      </c>
      <c r="U235" s="13" t="s">
        <v>25</v>
      </c>
    </row>
    <row r="236" spans="1:21">
      <c r="A236" s="13">
        <v>9720</v>
      </c>
      <c r="B236" s="13" t="s">
        <v>598</v>
      </c>
      <c r="C236" s="13" t="s">
        <v>1</v>
      </c>
      <c r="D236" s="13">
        <v>44</v>
      </c>
      <c r="E236" s="13" t="s">
        <v>38</v>
      </c>
      <c r="F236" s="13" t="s">
        <v>18</v>
      </c>
      <c r="G236" s="13" t="s">
        <v>248</v>
      </c>
      <c r="H236" s="13" t="s">
        <v>20</v>
      </c>
      <c r="I236" s="13" t="s">
        <v>599</v>
      </c>
      <c r="J236" s="15">
        <v>43036</v>
      </c>
      <c r="K236" s="13" t="s">
        <v>90</v>
      </c>
      <c r="L236" s="13" t="s">
        <v>33</v>
      </c>
      <c r="M236" s="19">
        <v>68356</v>
      </c>
      <c r="N236" s="13" t="s">
        <v>10</v>
      </c>
      <c r="O236" s="13">
        <v>5380</v>
      </c>
      <c r="P236" s="13" t="s">
        <v>11</v>
      </c>
      <c r="Q236" s="13">
        <v>4</v>
      </c>
      <c r="R236" s="13">
        <v>4</v>
      </c>
      <c r="S236" s="13" t="s">
        <v>12</v>
      </c>
      <c r="T236" s="13" t="s">
        <v>35</v>
      </c>
      <c r="U236" s="13" t="s">
        <v>25</v>
      </c>
    </row>
    <row r="237" spans="1:21">
      <c r="A237" s="13">
        <v>3174</v>
      </c>
      <c r="B237" s="13" t="s">
        <v>600</v>
      </c>
      <c r="C237" s="13" t="s">
        <v>16</v>
      </c>
      <c r="D237" s="13">
        <v>30</v>
      </c>
      <c r="E237" s="13" t="s">
        <v>17</v>
      </c>
      <c r="F237" s="13" t="s">
        <v>28</v>
      </c>
      <c r="G237" s="13" t="s">
        <v>100</v>
      </c>
      <c r="H237" s="13" t="s">
        <v>30</v>
      </c>
      <c r="I237" s="13" t="s">
        <v>601</v>
      </c>
      <c r="J237" s="15">
        <v>44537</v>
      </c>
      <c r="K237" s="13" t="s">
        <v>8</v>
      </c>
      <c r="L237" s="13" t="s">
        <v>33</v>
      </c>
      <c r="M237" s="19">
        <v>81472</v>
      </c>
      <c r="N237" s="13" t="s">
        <v>34</v>
      </c>
      <c r="O237" s="13">
        <v>3329</v>
      </c>
      <c r="P237" s="13" t="s">
        <v>44</v>
      </c>
      <c r="Q237" s="13">
        <v>20</v>
      </c>
      <c r="R237" s="13">
        <v>4</v>
      </c>
      <c r="S237" s="13" t="s">
        <v>25</v>
      </c>
      <c r="T237" s="13" t="s">
        <v>13</v>
      </c>
      <c r="U237" s="13" t="s">
        <v>14</v>
      </c>
    </row>
    <row r="238" spans="1:21">
      <c r="A238" s="13">
        <v>2525</v>
      </c>
      <c r="B238" s="13" t="s">
        <v>602</v>
      </c>
      <c r="C238" s="13" t="s">
        <v>1</v>
      </c>
      <c r="D238" s="13">
        <v>62</v>
      </c>
      <c r="E238" s="13" t="s">
        <v>47</v>
      </c>
      <c r="F238" s="13" t="s">
        <v>18</v>
      </c>
      <c r="G238" s="13" t="s">
        <v>100</v>
      </c>
      <c r="H238" s="13" t="s">
        <v>30</v>
      </c>
      <c r="I238" s="13" t="s">
        <v>603</v>
      </c>
      <c r="J238" s="15">
        <v>42896</v>
      </c>
      <c r="K238" s="13" t="s">
        <v>42</v>
      </c>
      <c r="L238" s="13" t="s">
        <v>23</v>
      </c>
      <c r="M238" s="19">
        <v>89597</v>
      </c>
      <c r="N238" s="13" t="s">
        <v>34</v>
      </c>
      <c r="O238" s="13">
        <v>6362</v>
      </c>
      <c r="P238" s="13" t="s">
        <v>11</v>
      </c>
      <c r="Q238" s="13">
        <v>24</v>
      </c>
      <c r="R238" s="13">
        <v>1</v>
      </c>
      <c r="S238" s="13" t="s">
        <v>25</v>
      </c>
      <c r="T238" s="13" t="s">
        <v>35</v>
      </c>
      <c r="U238" s="13" t="s">
        <v>14</v>
      </c>
    </row>
    <row r="239" spans="1:21">
      <c r="A239" s="13">
        <v>7516</v>
      </c>
      <c r="B239" s="13" t="s">
        <v>604</v>
      </c>
      <c r="C239" s="13" t="s">
        <v>16</v>
      </c>
      <c r="D239" s="13">
        <v>56</v>
      </c>
      <c r="E239" s="13" t="s">
        <v>47</v>
      </c>
      <c r="F239" s="13" t="s">
        <v>59</v>
      </c>
      <c r="G239" s="13" t="s">
        <v>51</v>
      </c>
      <c r="H239" s="13" t="s">
        <v>39</v>
      </c>
      <c r="I239" s="13" t="s">
        <v>605</v>
      </c>
      <c r="J239" s="15">
        <v>44732</v>
      </c>
      <c r="K239" s="13" t="s">
        <v>90</v>
      </c>
      <c r="L239" s="13" t="s">
        <v>23</v>
      </c>
      <c r="M239" s="19">
        <v>67171</v>
      </c>
      <c r="N239" s="13" t="s">
        <v>10</v>
      </c>
      <c r="O239" s="13">
        <v>9967</v>
      </c>
      <c r="P239" s="13" t="s">
        <v>250</v>
      </c>
      <c r="Q239" s="13">
        <v>18</v>
      </c>
      <c r="R239" s="13">
        <v>4</v>
      </c>
      <c r="S239" s="13" t="s">
        <v>235</v>
      </c>
      <c r="T239" s="13" t="s">
        <v>45</v>
      </c>
      <c r="U239" s="13" t="s">
        <v>14</v>
      </c>
    </row>
    <row r="240" spans="1:21">
      <c r="A240" s="13">
        <v>8529</v>
      </c>
      <c r="B240" s="13" t="s">
        <v>606</v>
      </c>
      <c r="C240" s="13" t="s">
        <v>16</v>
      </c>
      <c r="D240" s="13">
        <v>28</v>
      </c>
      <c r="E240" s="13" t="s">
        <v>17</v>
      </c>
      <c r="F240" s="13" t="s">
        <v>3</v>
      </c>
      <c r="G240" s="13" t="s">
        <v>51</v>
      </c>
      <c r="H240" s="13" t="s">
        <v>39</v>
      </c>
      <c r="I240" s="13" t="s">
        <v>607</v>
      </c>
      <c r="J240" s="15">
        <v>43295</v>
      </c>
      <c r="K240" s="13" t="s">
        <v>90</v>
      </c>
      <c r="L240" s="13" t="s">
        <v>9</v>
      </c>
      <c r="M240" s="19">
        <v>86072</v>
      </c>
      <c r="N240" s="13" t="s">
        <v>24</v>
      </c>
      <c r="O240" s="13">
        <v>3161</v>
      </c>
      <c r="P240" s="13" t="s">
        <v>44</v>
      </c>
      <c r="Q240" s="13">
        <v>5</v>
      </c>
      <c r="R240" s="13">
        <v>3</v>
      </c>
      <c r="S240" s="13" t="s">
        <v>12</v>
      </c>
      <c r="T240" s="13" t="s">
        <v>35</v>
      </c>
      <c r="U240" s="13" t="s">
        <v>36</v>
      </c>
    </row>
    <row r="241" spans="1:21">
      <c r="A241" s="13">
        <v>7092</v>
      </c>
      <c r="B241" s="13" t="s">
        <v>608</v>
      </c>
      <c r="C241" s="13" t="s">
        <v>16</v>
      </c>
      <c r="D241" s="13">
        <v>27</v>
      </c>
      <c r="E241" s="13" t="s">
        <v>17</v>
      </c>
      <c r="F241" s="13" t="s">
        <v>3</v>
      </c>
      <c r="G241" s="13" t="s">
        <v>29</v>
      </c>
      <c r="H241" s="13" t="s">
        <v>270</v>
      </c>
      <c r="I241" s="13" t="s">
        <v>609</v>
      </c>
      <c r="J241" s="15">
        <v>45373</v>
      </c>
      <c r="K241" s="13" t="s">
        <v>90</v>
      </c>
      <c r="L241" s="13" t="s">
        <v>33</v>
      </c>
      <c r="M241" s="19">
        <v>60689</v>
      </c>
      <c r="N241" s="13" t="s">
        <v>34</v>
      </c>
      <c r="O241" s="13">
        <v>2494</v>
      </c>
      <c r="P241" s="13" t="s">
        <v>11</v>
      </c>
      <c r="Q241" s="13">
        <v>0</v>
      </c>
      <c r="R241" s="13">
        <v>2</v>
      </c>
      <c r="S241" s="13" t="s">
        <v>25</v>
      </c>
      <c r="T241" s="13" t="s">
        <v>45</v>
      </c>
      <c r="U241" s="13" t="s">
        <v>14</v>
      </c>
    </row>
    <row r="242" spans="1:21">
      <c r="A242" s="13">
        <v>4705</v>
      </c>
      <c r="B242" s="13" t="s">
        <v>610</v>
      </c>
      <c r="C242" s="13" t="s">
        <v>1</v>
      </c>
      <c r="D242" s="13">
        <v>59</v>
      </c>
      <c r="E242" s="13" t="s">
        <v>47</v>
      </c>
      <c r="F242" s="13" t="s">
        <v>3</v>
      </c>
      <c r="G242" s="13" t="s">
        <v>4</v>
      </c>
      <c r="H242" s="13" t="s">
        <v>270</v>
      </c>
      <c r="I242" s="13" t="s">
        <v>611</v>
      </c>
      <c r="J242" s="15">
        <v>43130</v>
      </c>
      <c r="K242" s="13" t="s">
        <v>90</v>
      </c>
      <c r="L242" s="13" t="s">
        <v>9</v>
      </c>
      <c r="M242" s="19">
        <v>85353</v>
      </c>
      <c r="N242" s="13" t="s">
        <v>24</v>
      </c>
      <c r="O242" s="13">
        <v>8826</v>
      </c>
      <c r="P242" s="13" t="s">
        <v>11</v>
      </c>
      <c r="Q242" s="13">
        <v>7</v>
      </c>
      <c r="R242" s="13">
        <v>4</v>
      </c>
      <c r="S242" s="13" t="s">
        <v>12</v>
      </c>
      <c r="T242" s="13" t="s">
        <v>45</v>
      </c>
      <c r="U242" s="13" t="s">
        <v>14</v>
      </c>
    </row>
    <row r="243" spans="1:21">
      <c r="A243" s="13">
        <v>7022</v>
      </c>
      <c r="B243" s="13" t="s">
        <v>612</v>
      </c>
      <c r="C243" s="13" t="s">
        <v>1</v>
      </c>
      <c r="D243" s="13">
        <v>42</v>
      </c>
      <c r="E243" s="13" t="s">
        <v>38</v>
      </c>
      <c r="F243" s="13" t="s">
        <v>28</v>
      </c>
      <c r="G243" s="13" t="s">
        <v>29</v>
      </c>
      <c r="H243" s="13" t="s">
        <v>20</v>
      </c>
      <c r="I243" s="13" t="s">
        <v>613</v>
      </c>
      <c r="J243" s="15">
        <v>44891</v>
      </c>
      <c r="K243" s="13" t="s">
        <v>42</v>
      </c>
      <c r="L243" s="13" t="s">
        <v>33</v>
      </c>
      <c r="M243" s="19">
        <v>48724</v>
      </c>
      <c r="N243" s="13" t="s">
        <v>43</v>
      </c>
      <c r="O243" s="13">
        <v>9691</v>
      </c>
      <c r="P243" s="13" t="s">
        <v>11</v>
      </c>
      <c r="Q243" s="13">
        <v>19</v>
      </c>
      <c r="R243" s="13">
        <v>2</v>
      </c>
      <c r="S243" s="13" t="s">
        <v>25</v>
      </c>
      <c r="T243" s="13" t="s">
        <v>35</v>
      </c>
      <c r="U243" s="13" t="s">
        <v>25</v>
      </c>
    </row>
    <row r="244" spans="1:21">
      <c r="A244" s="13">
        <v>3480</v>
      </c>
      <c r="B244" s="13" t="s">
        <v>614</v>
      </c>
      <c r="C244" s="13" t="s">
        <v>1</v>
      </c>
      <c r="D244" s="13">
        <v>35</v>
      </c>
      <c r="E244" s="13" t="s">
        <v>17</v>
      </c>
      <c r="F244" s="13" t="s">
        <v>18</v>
      </c>
      <c r="G244" s="13" t="s">
        <v>100</v>
      </c>
      <c r="H244" s="13" t="s">
        <v>39</v>
      </c>
      <c r="I244" s="13" t="s">
        <v>615</v>
      </c>
      <c r="J244" s="15">
        <v>45646</v>
      </c>
      <c r="K244" s="13" t="s">
        <v>8</v>
      </c>
      <c r="L244" s="13" t="s">
        <v>9</v>
      </c>
      <c r="M244" s="19">
        <v>43168</v>
      </c>
      <c r="N244" s="13" t="s">
        <v>24</v>
      </c>
      <c r="O244" s="13">
        <v>3017</v>
      </c>
      <c r="P244" s="13" t="s">
        <v>25</v>
      </c>
      <c r="Q244" s="13">
        <v>11</v>
      </c>
      <c r="R244" s="13">
        <v>4</v>
      </c>
      <c r="S244" s="13" t="s">
        <v>235</v>
      </c>
      <c r="T244" s="13" t="s">
        <v>75</v>
      </c>
      <c r="U244" s="13" t="s">
        <v>14</v>
      </c>
    </row>
    <row r="245" spans="1:21">
      <c r="A245" s="13">
        <v>2380</v>
      </c>
      <c r="B245" s="13" t="s">
        <v>616</v>
      </c>
      <c r="C245" s="13" t="s">
        <v>16</v>
      </c>
      <c r="D245" s="13">
        <v>39</v>
      </c>
      <c r="E245" s="13" t="s">
        <v>38</v>
      </c>
      <c r="F245" s="13" t="s">
        <v>18</v>
      </c>
      <c r="G245" s="13" t="s">
        <v>248</v>
      </c>
      <c r="H245" s="13" t="s">
        <v>60</v>
      </c>
      <c r="I245" s="13" t="s">
        <v>617</v>
      </c>
      <c r="J245" s="15">
        <v>42961</v>
      </c>
      <c r="K245" s="13" t="s">
        <v>42</v>
      </c>
      <c r="L245" s="13" t="s">
        <v>33</v>
      </c>
      <c r="M245" s="19">
        <v>67345</v>
      </c>
      <c r="N245" s="13" t="s">
        <v>43</v>
      </c>
      <c r="O245" s="13">
        <v>5942</v>
      </c>
      <c r="P245" s="13" t="s">
        <v>250</v>
      </c>
      <c r="Q245" s="13">
        <v>16</v>
      </c>
      <c r="R245" s="13">
        <v>5</v>
      </c>
      <c r="S245" s="13" t="s">
        <v>26</v>
      </c>
      <c r="T245" s="13" t="s">
        <v>13</v>
      </c>
      <c r="U245" s="13" t="s">
        <v>36</v>
      </c>
    </row>
    <row r="246" spans="1:21">
      <c r="A246" s="13">
        <v>1894</v>
      </c>
      <c r="B246" s="13" t="s">
        <v>618</v>
      </c>
      <c r="C246" s="13" t="s">
        <v>16</v>
      </c>
      <c r="D246" s="13">
        <v>63</v>
      </c>
      <c r="E246" s="13" t="s">
        <v>47</v>
      </c>
      <c r="F246" s="13" t="s">
        <v>59</v>
      </c>
      <c r="G246" s="13" t="s">
        <v>29</v>
      </c>
      <c r="H246" s="13" t="s">
        <v>5</v>
      </c>
      <c r="I246" s="13" t="s">
        <v>619</v>
      </c>
      <c r="J246" s="15">
        <v>45307</v>
      </c>
      <c r="K246" s="13" t="s">
        <v>8</v>
      </c>
      <c r="L246" s="13" t="s">
        <v>23</v>
      </c>
      <c r="M246" s="19">
        <v>113634</v>
      </c>
      <c r="N246" s="13" t="s">
        <v>43</v>
      </c>
      <c r="O246" s="13">
        <v>9655</v>
      </c>
      <c r="P246" s="13" t="s">
        <v>11</v>
      </c>
      <c r="Q246" s="13">
        <v>11</v>
      </c>
      <c r="R246" s="13">
        <v>3</v>
      </c>
      <c r="S246" s="13" t="s">
        <v>26</v>
      </c>
      <c r="T246" s="13" t="s">
        <v>13</v>
      </c>
      <c r="U246" s="13" t="s">
        <v>25</v>
      </c>
    </row>
    <row r="247" spans="1:21">
      <c r="A247" s="13">
        <v>6986</v>
      </c>
      <c r="B247" s="13" t="s">
        <v>620</v>
      </c>
      <c r="C247" s="13" t="s">
        <v>16</v>
      </c>
      <c r="D247" s="13">
        <v>48</v>
      </c>
      <c r="E247" s="13" t="s">
        <v>77</v>
      </c>
      <c r="F247" s="13" t="s">
        <v>59</v>
      </c>
      <c r="G247" s="13" t="s">
        <v>4</v>
      </c>
      <c r="H247" s="13" t="s">
        <v>5</v>
      </c>
      <c r="I247" s="13" t="s">
        <v>621</v>
      </c>
      <c r="J247" s="15">
        <v>44820</v>
      </c>
      <c r="K247" s="13" t="s">
        <v>42</v>
      </c>
      <c r="L247" s="13" t="s">
        <v>9</v>
      </c>
      <c r="M247" s="19">
        <v>31807</v>
      </c>
      <c r="N247" s="13" t="s">
        <v>10</v>
      </c>
      <c r="O247" s="13">
        <v>4534</v>
      </c>
      <c r="P247" s="13" t="s">
        <v>11</v>
      </c>
      <c r="Q247" s="13">
        <v>1</v>
      </c>
      <c r="R247" s="13">
        <v>4</v>
      </c>
      <c r="S247" s="13" t="s">
        <v>235</v>
      </c>
      <c r="T247" s="13" t="s">
        <v>236</v>
      </c>
      <c r="U247" s="13" t="s">
        <v>36</v>
      </c>
    </row>
    <row r="248" spans="1:21">
      <c r="A248" s="13">
        <v>7590</v>
      </c>
      <c r="B248" s="13" t="s">
        <v>622</v>
      </c>
      <c r="C248" s="13" t="s">
        <v>16</v>
      </c>
      <c r="D248" s="13">
        <v>49</v>
      </c>
      <c r="E248" s="13" t="s">
        <v>77</v>
      </c>
      <c r="F248" s="13" t="s">
        <v>18</v>
      </c>
      <c r="G248" s="13" t="s">
        <v>248</v>
      </c>
      <c r="H248" s="13" t="s">
        <v>60</v>
      </c>
      <c r="I248" s="13" t="s">
        <v>623</v>
      </c>
      <c r="J248" s="15">
        <v>44565</v>
      </c>
      <c r="K248" s="13" t="s">
        <v>8</v>
      </c>
      <c r="L248" s="13" t="s">
        <v>23</v>
      </c>
      <c r="M248" s="19">
        <v>40957</v>
      </c>
      <c r="N248" s="13" t="s">
        <v>10</v>
      </c>
      <c r="O248" s="13">
        <v>2294</v>
      </c>
      <c r="P248" s="13" t="s">
        <v>250</v>
      </c>
      <c r="Q248" s="13">
        <v>25</v>
      </c>
      <c r="R248" s="13">
        <v>2</v>
      </c>
      <c r="S248" s="13" t="s">
        <v>235</v>
      </c>
      <c r="T248" s="13" t="s">
        <v>13</v>
      </c>
      <c r="U248" s="13" t="s">
        <v>25</v>
      </c>
    </row>
    <row r="249" spans="1:21">
      <c r="A249" s="13">
        <v>2083</v>
      </c>
      <c r="B249" s="13" t="s">
        <v>624</v>
      </c>
      <c r="C249" s="13" t="s">
        <v>1</v>
      </c>
      <c r="D249" s="13">
        <v>62</v>
      </c>
      <c r="E249" s="13" t="s">
        <v>47</v>
      </c>
      <c r="F249" s="13" t="s">
        <v>59</v>
      </c>
      <c r="G249" s="13" t="s">
        <v>100</v>
      </c>
      <c r="H249" s="13" t="s">
        <v>20</v>
      </c>
      <c r="I249" s="13" t="s">
        <v>625</v>
      </c>
      <c r="J249" s="15">
        <v>44185</v>
      </c>
      <c r="K249" s="13" t="s">
        <v>8</v>
      </c>
      <c r="L249" s="13" t="s">
        <v>9</v>
      </c>
      <c r="M249" s="19">
        <v>41300</v>
      </c>
      <c r="N249" s="13" t="s">
        <v>34</v>
      </c>
      <c r="O249" s="13">
        <v>2900</v>
      </c>
      <c r="P249" s="13" t="s">
        <v>25</v>
      </c>
      <c r="Q249" s="13">
        <v>19</v>
      </c>
      <c r="R249" s="13">
        <v>5</v>
      </c>
      <c r="S249" s="13" t="s">
        <v>12</v>
      </c>
      <c r="T249" s="13" t="s">
        <v>35</v>
      </c>
      <c r="U249" s="13" t="s">
        <v>25</v>
      </c>
    </row>
    <row r="250" spans="1:21">
      <c r="A250" s="13">
        <v>3877</v>
      </c>
      <c r="B250" s="13" t="s">
        <v>626</v>
      </c>
      <c r="C250" s="13" t="s">
        <v>16</v>
      </c>
      <c r="D250" s="13">
        <v>64</v>
      </c>
      <c r="E250" s="13" t="s">
        <v>47</v>
      </c>
      <c r="F250" s="13" t="s">
        <v>3</v>
      </c>
      <c r="G250" s="13" t="s">
        <v>100</v>
      </c>
      <c r="H250" s="13" t="s">
        <v>20</v>
      </c>
      <c r="I250" s="13" t="s">
        <v>627</v>
      </c>
      <c r="J250" s="15">
        <v>45016</v>
      </c>
      <c r="K250" s="13" t="s">
        <v>42</v>
      </c>
      <c r="L250" s="13" t="s">
        <v>9</v>
      </c>
      <c r="M250" s="19">
        <v>51473</v>
      </c>
      <c r="N250" s="13" t="s">
        <v>34</v>
      </c>
      <c r="O250" s="13">
        <v>6680</v>
      </c>
      <c r="P250" s="13" t="s">
        <v>44</v>
      </c>
      <c r="Q250" s="13">
        <v>5</v>
      </c>
      <c r="R250" s="13">
        <v>3</v>
      </c>
      <c r="S250" s="13" t="s">
        <v>26</v>
      </c>
      <c r="T250" s="13" t="s">
        <v>35</v>
      </c>
      <c r="U250" s="13" t="s">
        <v>25</v>
      </c>
    </row>
    <row r="251" spans="1:21">
      <c r="A251" s="13">
        <v>1480</v>
      </c>
      <c r="B251" s="13" t="s">
        <v>628</v>
      </c>
      <c r="C251" s="13" t="s">
        <v>1</v>
      </c>
      <c r="D251" s="13">
        <v>29</v>
      </c>
      <c r="E251" s="13" t="s">
        <v>17</v>
      </c>
      <c r="F251" s="13" t="s">
        <v>59</v>
      </c>
      <c r="G251" s="13" t="s">
        <v>19</v>
      </c>
      <c r="H251" s="13" t="s">
        <v>60</v>
      </c>
      <c r="I251" s="13" t="s">
        <v>629</v>
      </c>
      <c r="J251" s="15">
        <v>45381</v>
      </c>
      <c r="K251" s="13" t="s">
        <v>8</v>
      </c>
      <c r="L251" s="13" t="s">
        <v>23</v>
      </c>
      <c r="M251" s="19">
        <v>105582</v>
      </c>
      <c r="N251" s="13" t="s">
        <v>43</v>
      </c>
      <c r="O251" s="13">
        <v>9128</v>
      </c>
      <c r="P251" s="13" t="s">
        <v>25</v>
      </c>
      <c r="Q251" s="13">
        <v>16</v>
      </c>
      <c r="R251" s="13">
        <v>3</v>
      </c>
      <c r="S251" s="13" t="s">
        <v>12</v>
      </c>
      <c r="T251" s="13" t="s">
        <v>13</v>
      </c>
      <c r="U251" s="13" t="s">
        <v>25</v>
      </c>
    </row>
    <row r="252" spans="1:21">
      <c r="A252" s="13">
        <v>7024</v>
      </c>
      <c r="B252" s="13" t="s">
        <v>630</v>
      </c>
      <c r="C252" s="13" t="s">
        <v>16</v>
      </c>
      <c r="D252" s="13">
        <v>32</v>
      </c>
      <c r="E252" s="13" t="s">
        <v>17</v>
      </c>
      <c r="F252" s="13" t="s">
        <v>81</v>
      </c>
      <c r="G252" s="13" t="s">
        <v>4</v>
      </c>
      <c r="H252" s="13" t="s">
        <v>60</v>
      </c>
      <c r="I252" s="13" t="s">
        <v>631</v>
      </c>
      <c r="J252" s="15">
        <v>44942</v>
      </c>
      <c r="K252" s="13" t="s">
        <v>42</v>
      </c>
      <c r="L252" s="13" t="s">
        <v>33</v>
      </c>
      <c r="M252" s="19">
        <v>45117</v>
      </c>
      <c r="N252" s="13" t="s">
        <v>24</v>
      </c>
      <c r="O252" s="13">
        <v>9336</v>
      </c>
      <c r="P252" s="13" t="s">
        <v>11</v>
      </c>
      <c r="Q252" s="13">
        <v>1</v>
      </c>
      <c r="R252" s="13">
        <v>1</v>
      </c>
      <c r="S252" s="13" t="s">
        <v>26</v>
      </c>
      <c r="T252" s="13" t="s">
        <v>45</v>
      </c>
      <c r="U252" s="13" t="s">
        <v>36</v>
      </c>
    </row>
    <row r="253" spans="1:21">
      <c r="A253" s="13">
        <v>7274</v>
      </c>
      <c r="B253" s="13" t="s">
        <v>632</v>
      </c>
      <c r="C253" s="13" t="s">
        <v>16</v>
      </c>
      <c r="D253" s="13">
        <v>45</v>
      </c>
      <c r="E253" s="13" t="s">
        <v>38</v>
      </c>
      <c r="F253" s="13" t="s">
        <v>28</v>
      </c>
      <c r="G253" s="13" t="s">
        <v>4</v>
      </c>
      <c r="H253" s="13" t="s">
        <v>60</v>
      </c>
      <c r="I253" s="13" t="s">
        <v>633</v>
      </c>
      <c r="J253" s="15">
        <v>42994</v>
      </c>
      <c r="K253" s="13" t="s">
        <v>42</v>
      </c>
      <c r="L253" s="13" t="s">
        <v>33</v>
      </c>
      <c r="M253" s="19">
        <v>115944</v>
      </c>
      <c r="N253" s="13" t="s">
        <v>34</v>
      </c>
      <c r="O253" s="13">
        <v>4678</v>
      </c>
      <c r="P253" s="13" t="s">
        <v>44</v>
      </c>
      <c r="Q253" s="13">
        <v>7</v>
      </c>
      <c r="R253" s="13">
        <v>4</v>
      </c>
      <c r="S253" s="13" t="s">
        <v>235</v>
      </c>
      <c r="T253" s="13" t="s">
        <v>35</v>
      </c>
      <c r="U253" s="13" t="s">
        <v>14</v>
      </c>
    </row>
    <row r="254" spans="1:21">
      <c r="A254" s="13">
        <v>7108</v>
      </c>
      <c r="B254" s="13" t="s">
        <v>634</v>
      </c>
      <c r="C254" s="13" t="s">
        <v>16</v>
      </c>
      <c r="D254" s="13">
        <v>58</v>
      </c>
      <c r="E254" s="13" t="s">
        <v>47</v>
      </c>
      <c r="F254" s="13" t="s">
        <v>18</v>
      </c>
      <c r="G254" s="13" t="s">
        <v>100</v>
      </c>
      <c r="H254" s="13" t="s">
        <v>5</v>
      </c>
      <c r="I254" s="13" t="s">
        <v>635</v>
      </c>
      <c r="J254" s="15">
        <v>45354</v>
      </c>
      <c r="K254" s="13" t="s">
        <v>8</v>
      </c>
      <c r="L254" s="13" t="s">
        <v>9</v>
      </c>
      <c r="M254" s="19">
        <v>97603</v>
      </c>
      <c r="N254" s="13" t="s">
        <v>43</v>
      </c>
      <c r="O254" s="13">
        <v>7568</v>
      </c>
      <c r="P254" s="13" t="s">
        <v>11</v>
      </c>
      <c r="Q254" s="13">
        <v>14</v>
      </c>
      <c r="R254" s="13">
        <v>3</v>
      </c>
      <c r="S254" s="13" t="s">
        <v>235</v>
      </c>
      <c r="T254" s="13" t="s">
        <v>35</v>
      </c>
      <c r="U254" s="13" t="s">
        <v>14</v>
      </c>
    </row>
    <row r="255" spans="1:21">
      <c r="A255" s="13">
        <v>8483</v>
      </c>
      <c r="B255" s="13" t="s">
        <v>636</v>
      </c>
      <c r="C255" s="13" t="s">
        <v>16</v>
      </c>
      <c r="D255" s="13">
        <v>57</v>
      </c>
      <c r="E255" s="13" t="s">
        <v>47</v>
      </c>
      <c r="F255" s="13" t="s">
        <v>81</v>
      </c>
      <c r="G255" s="13" t="s">
        <v>51</v>
      </c>
      <c r="H255" s="13" t="s">
        <v>30</v>
      </c>
      <c r="I255" s="13" t="s">
        <v>637</v>
      </c>
      <c r="J255" s="15">
        <v>44528</v>
      </c>
      <c r="K255" s="13" t="s">
        <v>42</v>
      </c>
      <c r="L255" s="13" t="s">
        <v>23</v>
      </c>
      <c r="M255" s="19">
        <v>111620</v>
      </c>
      <c r="N255" s="13" t="s">
        <v>24</v>
      </c>
      <c r="O255" s="13">
        <v>8600</v>
      </c>
      <c r="P255" s="13" t="s">
        <v>44</v>
      </c>
      <c r="Q255" s="13">
        <v>18</v>
      </c>
      <c r="R255" s="13">
        <v>4</v>
      </c>
      <c r="S255" s="13" t="s">
        <v>26</v>
      </c>
      <c r="T255" s="13" t="s">
        <v>236</v>
      </c>
      <c r="U255" s="13" t="s">
        <v>14</v>
      </c>
    </row>
    <row r="256" spans="1:21">
      <c r="A256" s="13">
        <v>1104</v>
      </c>
      <c r="B256" s="13" t="s">
        <v>638</v>
      </c>
      <c r="C256" s="13" t="s">
        <v>1</v>
      </c>
      <c r="D256" s="13">
        <v>31</v>
      </c>
      <c r="E256" s="13" t="s">
        <v>17</v>
      </c>
      <c r="F256" s="13" t="s">
        <v>3</v>
      </c>
      <c r="G256" s="13" t="s">
        <v>51</v>
      </c>
      <c r="H256" s="13" t="s">
        <v>60</v>
      </c>
      <c r="I256" s="13" t="s">
        <v>639</v>
      </c>
      <c r="J256" s="15">
        <v>42521</v>
      </c>
      <c r="K256" s="13" t="s">
        <v>90</v>
      </c>
      <c r="L256" s="13" t="s">
        <v>33</v>
      </c>
      <c r="M256" s="19">
        <v>31257</v>
      </c>
      <c r="N256" s="13" t="s">
        <v>10</v>
      </c>
      <c r="O256" s="13">
        <v>1023</v>
      </c>
      <c r="P256" s="13" t="s">
        <v>25</v>
      </c>
      <c r="Q256" s="13">
        <v>23</v>
      </c>
      <c r="R256" s="13">
        <v>3</v>
      </c>
      <c r="S256" s="13" t="s">
        <v>12</v>
      </c>
      <c r="T256" s="13" t="s">
        <v>75</v>
      </c>
      <c r="U256" s="13" t="s">
        <v>25</v>
      </c>
    </row>
    <row r="257" spans="1:21">
      <c r="A257" s="13">
        <v>7878</v>
      </c>
      <c r="B257" s="13" t="s">
        <v>640</v>
      </c>
      <c r="C257" s="13" t="s">
        <v>1</v>
      </c>
      <c r="D257" s="13">
        <v>37</v>
      </c>
      <c r="E257" s="13" t="s">
        <v>38</v>
      </c>
      <c r="F257" s="13" t="s">
        <v>3</v>
      </c>
      <c r="G257" s="13" t="s">
        <v>51</v>
      </c>
      <c r="H257" s="13" t="s">
        <v>270</v>
      </c>
      <c r="I257" s="13" t="s">
        <v>641</v>
      </c>
      <c r="J257" s="15">
        <v>42377</v>
      </c>
      <c r="K257" s="13" t="s">
        <v>90</v>
      </c>
      <c r="L257" s="13" t="s">
        <v>9</v>
      </c>
      <c r="M257" s="19">
        <v>35754</v>
      </c>
      <c r="N257" s="13" t="s">
        <v>24</v>
      </c>
      <c r="O257" s="13">
        <v>9515</v>
      </c>
      <c r="P257" s="13" t="s">
        <v>25</v>
      </c>
      <c r="Q257" s="13">
        <v>22</v>
      </c>
      <c r="R257" s="13">
        <v>3</v>
      </c>
      <c r="S257" s="13" t="s">
        <v>25</v>
      </c>
      <c r="T257" s="13" t="s">
        <v>45</v>
      </c>
      <c r="U257" s="13" t="s">
        <v>25</v>
      </c>
    </row>
    <row r="258" spans="1:21">
      <c r="A258" s="13">
        <v>9280</v>
      </c>
      <c r="B258" s="13" t="s">
        <v>642</v>
      </c>
      <c r="C258" s="13" t="s">
        <v>16</v>
      </c>
      <c r="D258" s="13">
        <v>28</v>
      </c>
      <c r="E258" s="13" t="s">
        <v>17</v>
      </c>
      <c r="F258" s="13" t="s">
        <v>59</v>
      </c>
      <c r="G258" s="13" t="s">
        <v>4</v>
      </c>
      <c r="H258" s="13" t="s">
        <v>60</v>
      </c>
      <c r="I258" s="13" t="s">
        <v>643</v>
      </c>
      <c r="J258" s="15">
        <v>45075</v>
      </c>
      <c r="K258" s="13" t="s">
        <v>42</v>
      </c>
      <c r="L258" s="13" t="s">
        <v>9</v>
      </c>
      <c r="M258" s="19">
        <v>87014</v>
      </c>
      <c r="N258" s="13" t="s">
        <v>24</v>
      </c>
      <c r="O258" s="13">
        <v>4879</v>
      </c>
      <c r="P258" s="13" t="s">
        <v>44</v>
      </c>
      <c r="Q258" s="13">
        <v>8</v>
      </c>
      <c r="R258" s="13">
        <v>3</v>
      </c>
      <c r="S258" s="13" t="s">
        <v>25</v>
      </c>
      <c r="T258" s="13" t="s">
        <v>35</v>
      </c>
      <c r="U258" s="13" t="s">
        <v>36</v>
      </c>
    </row>
    <row r="259" spans="1:21">
      <c r="A259" s="13">
        <v>5455</v>
      </c>
      <c r="B259" s="13" t="s">
        <v>644</v>
      </c>
      <c r="C259" s="13" t="s">
        <v>16</v>
      </c>
      <c r="D259" s="13">
        <v>50</v>
      </c>
      <c r="E259" s="13" t="s">
        <v>77</v>
      </c>
      <c r="F259" s="13" t="s">
        <v>3</v>
      </c>
      <c r="G259" s="13" t="s">
        <v>51</v>
      </c>
      <c r="H259" s="13" t="s">
        <v>20</v>
      </c>
      <c r="I259" s="13" t="s">
        <v>645</v>
      </c>
      <c r="J259" s="15">
        <v>42374</v>
      </c>
      <c r="K259" s="13" t="s">
        <v>42</v>
      </c>
      <c r="L259" s="13" t="s">
        <v>9</v>
      </c>
      <c r="M259" s="19">
        <v>50369</v>
      </c>
      <c r="N259" s="13" t="s">
        <v>43</v>
      </c>
      <c r="O259" s="13">
        <v>3693</v>
      </c>
      <c r="P259" s="13" t="s">
        <v>25</v>
      </c>
      <c r="Q259" s="13">
        <v>14</v>
      </c>
      <c r="R259" s="13">
        <v>3</v>
      </c>
      <c r="S259" s="13" t="s">
        <v>25</v>
      </c>
      <c r="T259" s="13" t="s">
        <v>45</v>
      </c>
      <c r="U259" s="13" t="s">
        <v>25</v>
      </c>
    </row>
    <row r="260" spans="1:21">
      <c r="A260" s="13">
        <v>4401</v>
      </c>
      <c r="B260" s="13" t="s">
        <v>646</v>
      </c>
      <c r="C260" s="13" t="s">
        <v>1</v>
      </c>
      <c r="D260" s="13">
        <v>44</v>
      </c>
      <c r="E260" s="13" t="s">
        <v>38</v>
      </c>
      <c r="F260" s="13" t="s">
        <v>81</v>
      </c>
      <c r="G260" s="13" t="s">
        <v>29</v>
      </c>
      <c r="H260" s="13" t="s">
        <v>30</v>
      </c>
      <c r="I260" s="13" t="s">
        <v>647</v>
      </c>
      <c r="J260" s="15">
        <v>45043</v>
      </c>
      <c r="K260" s="13" t="s">
        <v>8</v>
      </c>
      <c r="L260" s="13" t="s">
        <v>9</v>
      </c>
      <c r="M260" s="19">
        <v>50658</v>
      </c>
      <c r="N260" s="13" t="s">
        <v>10</v>
      </c>
      <c r="O260" s="13">
        <v>1660</v>
      </c>
      <c r="P260" s="13" t="s">
        <v>250</v>
      </c>
      <c r="Q260" s="13">
        <v>10</v>
      </c>
      <c r="R260" s="13">
        <v>2</v>
      </c>
      <c r="S260" s="13" t="s">
        <v>12</v>
      </c>
      <c r="T260" s="13" t="s">
        <v>75</v>
      </c>
      <c r="U260" s="13" t="s">
        <v>36</v>
      </c>
    </row>
    <row r="261" spans="1:21">
      <c r="A261" s="13">
        <v>9412</v>
      </c>
      <c r="B261" s="13" t="s">
        <v>648</v>
      </c>
      <c r="C261" s="13" t="s">
        <v>16</v>
      </c>
      <c r="D261" s="13">
        <v>47</v>
      </c>
      <c r="E261" s="13" t="s">
        <v>77</v>
      </c>
      <c r="F261" s="13" t="s">
        <v>81</v>
      </c>
      <c r="G261" s="13" t="s">
        <v>19</v>
      </c>
      <c r="H261" s="13" t="s">
        <v>20</v>
      </c>
      <c r="I261" s="13" t="s">
        <v>649</v>
      </c>
      <c r="J261" s="15">
        <v>44164</v>
      </c>
      <c r="K261" s="13" t="s">
        <v>8</v>
      </c>
      <c r="L261" s="13" t="s">
        <v>23</v>
      </c>
      <c r="M261" s="19">
        <v>89270</v>
      </c>
      <c r="N261" s="13" t="s">
        <v>24</v>
      </c>
      <c r="O261" s="13">
        <v>2551</v>
      </c>
      <c r="P261" s="13" t="s">
        <v>25</v>
      </c>
      <c r="Q261" s="13">
        <v>3</v>
      </c>
      <c r="R261" s="13">
        <v>2</v>
      </c>
      <c r="S261" s="13" t="s">
        <v>12</v>
      </c>
      <c r="T261" s="13" t="s">
        <v>45</v>
      </c>
      <c r="U261" s="13" t="s">
        <v>14</v>
      </c>
    </row>
    <row r="262" spans="1:21">
      <c r="A262" s="13">
        <v>3141</v>
      </c>
      <c r="B262" s="13" t="s">
        <v>650</v>
      </c>
      <c r="C262" s="13" t="s">
        <v>16</v>
      </c>
      <c r="D262" s="13">
        <v>36</v>
      </c>
      <c r="E262" s="13" t="s">
        <v>38</v>
      </c>
      <c r="F262" s="13" t="s">
        <v>59</v>
      </c>
      <c r="G262" s="13" t="s">
        <v>19</v>
      </c>
      <c r="H262" s="13" t="s">
        <v>270</v>
      </c>
      <c r="I262" s="13" t="s">
        <v>651</v>
      </c>
      <c r="J262" s="15">
        <v>44208</v>
      </c>
      <c r="K262" s="13" t="s">
        <v>42</v>
      </c>
      <c r="L262" s="13" t="s">
        <v>33</v>
      </c>
      <c r="M262" s="19">
        <v>41015</v>
      </c>
      <c r="N262" s="13" t="s">
        <v>10</v>
      </c>
      <c r="O262" s="13">
        <v>2228</v>
      </c>
      <c r="P262" s="13" t="s">
        <v>11</v>
      </c>
      <c r="Q262" s="13">
        <v>2</v>
      </c>
      <c r="R262" s="13">
        <v>2</v>
      </c>
      <c r="S262" s="13" t="s">
        <v>25</v>
      </c>
      <c r="T262" s="13" t="s">
        <v>75</v>
      </c>
      <c r="U262" s="13" t="s">
        <v>14</v>
      </c>
    </row>
    <row r="263" spans="1:21">
      <c r="A263" s="13">
        <v>3007</v>
      </c>
      <c r="B263" s="13" t="s">
        <v>652</v>
      </c>
      <c r="C263" s="13" t="s">
        <v>16</v>
      </c>
      <c r="D263" s="13">
        <v>43</v>
      </c>
      <c r="E263" s="13" t="s">
        <v>38</v>
      </c>
      <c r="F263" s="13" t="s">
        <v>59</v>
      </c>
      <c r="G263" s="13" t="s">
        <v>4</v>
      </c>
      <c r="H263" s="13" t="s">
        <v>20</v>
      </c>
      <c r="I263" s="13" t="s">
        <v>653</v>
      </c>
      <c r="J263" s="15">
        <v>44739</v>
      </c>
      <c r="K263" s="13" t="s">
        <v>42</v>
      </c>
      <c r="L263" s="13" t="s">
        <v>23</v>
      </c>
      <c r="M263" s="19">
        <v>81773</v>
      </c>
      <c r="N263" s="13" t="s">
        <v>34</v>
      </c>
      <c r="O263" s="13">
        <v>1483</v>
      </c>
      <c r="P263" s="13" t="s">
        <v>25</v>
      </c>
      <c r="Q263" s="13">
        <v>21</v>
      </c>
      <c r="R263" s="13">
        <v>4</v>
      </c>
      <c r="S263" s="13" t="s">
        <v>26</v>
      </c>
      <c r="T263" s="13" t="s">
        <v>35</v>
      </c>
      <c r="U263" s="13" t="s">
        <v>14</v>
      </c>
    </row>
    <row r="264" spans="1:21">
      <c r="A264" s="13">
        <v>5505</v>
      </c>
      <c r="B264" s="13" t="s">
        <v>654</v>
      </c>
      <c r="C264" s="13" t="s">
        <v>1</v>
      </c>
      <c r="D264" s="13">
        <v>33</v>
      </c>
      <c r="E264" s="13" t="s">
        <v>17</v>
      </c>
      <c r="F264" s="13" t="s">
        <v>59</v>
      </c>
      <c r="G264" s="13" t="s">
        <v>51</v>
      </c>
      <c r="H264" s="13" t="s">
        <v>5</v>
      </c>
      <c r="I264" s="13" t="s">
        <v>655</v>
      </c>
      <c r="J264" s="15">
        <v>43939</v>
      </c>
      <c r="K264" s="13" t="s">
        <v>42</v>
      </c>
      <c r="L264" s="13" t="s">
        <v>33</v>
      </c>
      <c r="M264" s="19">
        <v>110868</v>
      </c>
      <c r="N264" s="13" t="s">
        <v>24</v>
      </c>
      <c r="O264" s="13">
        <v>5835</v>
      </c>
      <c r="P264" s="13" t="s">
        <v>25</v>
      </c>
      <c r="Q264" s="13">
        <v>13</v>
      </c>
      <c r="R264" s="13">
        <v>5</v>
      </c>
      <c r="S264" s="13" t="s">
        <v>25</v>
      </c>
      <c r="T264" s="13" t="s">
        <v>45</v>
      </c>
      <c r="U264" s="13" t="s">
        <v>14</v>
      </c>
    </row>
    <row r="265" spans="1:21">
      <c r="A265" s="13">
        <v>7275</v>
      </c>
      <c r="B265" s="13" t="s">
        <v>656</v>
      </c>
      <c r="C265" s="13" t="s">
        <v>16</v>
      </c>
      <c r="D265" s="13">
        <v>39</v>
      </c>
      <c r="E265" s="13" t="s">
        <v>38</v>
      </c>
      <c r="F265" s="13" t="s">
        <v>59</v>
      </c>
      <c r="G265" s="13" t="s">
        <v>51</v>
      </c>
      <c r="H265" s="13" t="s">
        <v>270</v>
      </c>
      <c r="I265" s="13" t="s">
        <v>657</v>
      </c>
      <c r="J265" s="15">
        <v>44292</v>
      </c>
      <c r="K265" s="13" t="s">
        <v>42</v>
      </c>
      <c r="L265" s="13" t="s">
        <v>9</v>
      </c>
      <c r="M265" s="19">
        <v>112674</v>
      </c>
      <c r="N265" s="13" t="s">
        <v>43</v>
      </c>
      <c r="O265" s="13">
        <v>7266</v>
      </c>
      <c r="P265" s="13" t="s">
        <v>44</v>
      </c>
      <c r="Q265" s="13">
        <v>15</v>
      </c>
      <c r="R265" s="13">
        <v>5</v>
      </c>
      <c r="S265" s="13" t="s">
        <v>25</v>
      </c>
      <c r="T265" s="13" t="s">
        <v>35</v>
      </c>
      <c r="U265" s="13" t="s">
        <v>25</v>
      </c>
    </row>
    <row r="266" spans="1:21">
      <c r="A266" s="13">
        <v>6269</v>
      </c>
      <c r="B266" s="13" t="s">
        <v>658</v>
      </c>
      <c r="C266" s="13" t="s">
        <v>1</v>
      </c>
      <c r="D266" s="13">
        <v>54</v>
      </c>
      <c r="E266" s="13" t="s">
        <v>77</v>
      </c>
      <c r="F266" s="13" t="s">
        <v>81</v>
      </c>
      <c r="G266" s="13" t="s">
        <v>51</v>
      </c>
      <c r="H266" s="13" t="s">
        <v>5</v>
      </c>
      <c r="I266" s="13" t="s">
        <v>659</v>
      </c>
      <c r="J266" s="15">
        <v>44626</v>
      </c>
      <c r="K266" s="13" t="s">
        <v>90</v>
      </c>
      <c r="L266" s="13" t="s">
        <v>33</v>
      </c>
      <c r="M266" s="19">
        <v>58707</v>
      </c>
      <c r="N266" s="13" t="s">
        <v>43</v>
      </c>
      <c r="O266" s="13">
        <v>5602</v>
      </c>
      <c r="P266" s="13" t="s">
        <v>11</v>
      </c>
      <c r="Q266" s="13">
        <v>25</v>
      </c>
      <c r="R266" s="13">
        <v>4</v>
      </c>
      <c r="S266" s="13" t="s">
        <v>235</v>
      </c>
      <c r="T266" s="13" t="s">
        <v>236</v>
      </c>
      <c r="U266" s="13" t="s">
        <v>14</v>
      </c>
    </row>
    <row r="267" spans="1:21">
      <c r="A267" s="13">
        <v>2640</v>
      </c>
      <c r="B267" s="13" t="s">
        <v>660</v>
      </c>
      <c r="C267" s="13" t="s">
        <v>16</v>
      </c>
      <c r="D267" s="13">
        <v>32</v>
      </c>
      <c r="E267" s="13" t="s">
        <v>17</v>
      </c>
      <c r="F267" s="13" t="s">
        <v>28</v>
      </c>
      <c r="G267" s="13" t="s">
        <v>19</v>
      </c>
      <c r="H267" s="13" t="s">
        <v>60</v>
      </c>
      <c r="I267" s="13" t="s">
        <v>661</v>
      </c>
      <c r="J267" s="15">
        <v>44824</v>
      </c>
      <c r="K267" s="13" t="s">
        <v>42</v>
      </c>
      <c r="L267" s="13" t="s">
        <v>9</v>
      </c>
      <c r="M267" s="19">
        <v>58758</v>
      </c>
      <c r="N267" s="13" t="s">
        <v>34</v>
      </c>
      <c r="O267" s="13">
        <v>6813</v>
      </c>
      <c r="P267" s="13" t="s">
        <v>250</v>
      </c>
      <c r="Q267" s="13">
        <v>5</v>
      </c>
      <c r="R267" s="13">
        <v>2</v>
      </c>
      <c r="S267" s="13" t="s">
        <v>235</v>
      </c>
      <c r="T267" s="13" t="s">
        <v>35</v>
      </c>
      <c r="U267" s="13" t="s">
        <v>25</v>
      </c>
    </row>
    <row r="268" spans="1:21">
      <c r="A268" s="13">
        <v>6761</v>
      </c>
      <c r="B268" s="13" t="s">
        <v>662</v>
      </c>
      <c r="C268" s="13" t="s">
        <v>16</v>
      </c>
      <c r="D268" s="13">
        <v>23</v>
      </c>
      <c r="E268" s="13" t="s">
        <v>2</v>
      </c>
      <c r="F268" s="13" t="s">
        <v>18</v>
      </c>
      <c r="G268" s="13" t="s">
        <v>51</v>
      </c>
      <c r="H268" s="13" t="s">
        <v>39</v>
      </c>
      <c r="I268" s="13" t="s">
        <v>663</v>
      </c>
      <c r="J268" s="15">
        <v>43055</v>
      </c>
      <c r="K268" s="13" t="s">
        <v>42</v>
      </c>
      <c r="L268" s="13" t="s">
        <v>23</v>
      </c>
      <c r="M268" s="19">
        <v>53010</v>
      </c>
      <c r="N268" s="13" t="s">
        <v>34</v>
      </c>
      <c r="O268" s="13">
        <v>1621</v>
      </c>
      <c r="P268" s="13" t="s">
        <v>11</v>
      </c>
      <c r="Q268" s="13">
        <v>1</v>
      </c>
      <c r="R268" s="13">
        <v>2</v>
      </c>
      <c r="S268" s="13" t="s">
        <v>26</v>
      </c>
      <c r="T268" s="13" t="s">
        <v>45</v>
      </c>
      <c r="U268" s="13" t="s">
        <v>25</v>
      </c>
    </row>
    <row r="269" spans="1:21">
      <c r="A269" s="13">
        <v>1011</v>
      </c>
      <c r="B269" s="13" t="s">
        <v>664</v>
      </c>
      <c r="C269" s="13" t="s">
        <v>1</v>
      </c>
      <c r="D269" s="13">
        <v>52</v>
      </c>
      <c r="E269" s="13" t="s">
        <v>77</v>
      </c>
      <c r="F269" s="13" t="s">
        <v>18</v>
      </c>
      <c r="G269" s="13" t="s">
        <v>51</v>
      </c>
      <c r="H269" s="13" t="s">
        <v>20</v>
      </c>
      <c r="I269" s="13" t="s">
        <v>665</v>
      </c>
      <c r="J269" s="15">
        <v>44575</v>
      </c>
      <c r="K269" s="13" t="s">
        <v>90</v>
      </c>
      <c r="L269" s="13" t="s">
        <v>33</v>
      </c>
      <c r="M269" s="19">
        <v>53260</v>
      </c>
      <c r="N269" s="13" t="s">
        <v>10</v>
      </c>
      <c r="O269" s="13">
        <v>1975</v>
      </c>
      <c r="P269" s="13" t="s">
        <v>11</v>
      </c>
      <c r="Q269" s="13">
        <v>4</v>
      </c>
      <c r="R269" s="13">
        <v>5</v>
      </c>
      <c r="S269" s="13" t="s">
        <v>26</v>
      </c>
      <c r="T269" s="13" t="s">
        <v>45</v>
      </c>
      <c r="U269" s="13" t="s">
        <v>25</v>
      </c>
    </row>
    <row r="270" spans="1:21">
      <c r="A270" s="13">
        <v>2188</v>
      </c>
      <c r="B270" s="13" t="s">
        <v>666</v>
      </c>
      <c r="C270" s="13" t="s">
        <v>1</v>
      </c>
      <c r="D270" s="13">
        <v>45</v>
      </c>
      <c r="E270" s="13" t="s">
        <v>38</v>
      </c>
      <c r="F270" s="13" t="s">
        <v>59</v>
      </c>
      <c r="G270" s="13" t="s">
        <v>248</v>
      </c>
      <c r="H270" s="13" t="s">
        <v>5</v>
      </c>
      <c r="I270" s="13" t="s">
        <v>667</v>
      </c>
      <c r="J270" s="15">
        <v>45592</v>
      </c>
      <c r="K270" s="13" t="s">
        <v>90</v>
      </c>
      <c r="L270" s="13" t="s">
        <v>23</v>
      </c>
      <c r="M270" s="19">
        <v>72284</v>
      </c>
      <c r="N270" s="13" t="s">
        <v>24</v>
      </c>
      <c r="O270" s="13">
        <v>3580</v>
      </c>
      <c r="P270" s="13" t="s">
        <v>25</v>
      </c>
      <c r="Q270" s="13">
        <v>25</v>
      </c>
      <c r="R270" s="13">
        <v>4</v>
      </c>
      <c r="S270" s="13" t="s">
        <v>235</v>
      </c>
      <c r="T270" s="13" t="s">
        <v>75</v>
      </c>
      <c r="U270" s="13" t="s">
        <v>25</v>
      </c>
    </row>
    <row r="271" spans="1:21">
      <c r="A271" s="13">
        <v>6846</v>
      </c>
      <c r="B271" s="13" t="s">
        <v>668</v>
      </c>
      <c r="C271" s="13" t="s">
        <v>16</v>
      </c>
      <c r="D271" s="13">
        <v>57</v>
      </c>
      <c r="E271" s="13" t="s">
        <v>47</v>
      </c>
      <c r="F271" s="13" t="s">
        <v>18</v>
      </c>
      <c r="G271" s="13" t="s">
        <v>51</v>
      </c>
      <c r="H271" s="13" t="s">
        <v>39</v>
      </c>
      <c r="I271" s="13" t="s">
        <v>669</v>
      </c>
      <c r="J271" s="15">
        <v>45154</v>
      </c>
      <c r="K271" s="13" t="s">
        <v>90</v>
      </c>
      <c r="L271" s="13" t="s">
        <v>33</v>
      </c>
      <c r="M271" s="19">
        <v>68602</v>
      </c>
      <c r="N271" s="13" t="s">
        <v>24</v>
      </c>
      <c r="O271" s="13">
        <v>3911</v>
      </c>
      <c r="P271" s="13" t="s">
        <v>11</v>
      </c>
      <c r="Q271" s="13">
        <v>22</v>
      </c>
      <c r="R271" s="13">
        <v>5</v>
      </c>
      <c r="S271" s="13" t="s">
        <v>25</v>
      </c>
      <c r="T271" s="13" t="s">
        <v>236</v>
      </c>
      <c r="U271" s="13" t="s">
        <v>14</v>
      </c>
    </row>
    <row r="272" spans="1:21">
      <c r="A272" s="13">
        <v>6213</v>
      </c>
      <c r="B272" s="13" t="s">
        <v>608</v>
      </c>
      <c r="C272" s="13" t="s">
        <v>16</v>
      </c>
      <c r="D272" s="13">
        <v>33</v>
      </c>
      <c r="E272" s="13" t="s">
        <v>17</v>
      </c>
      <c r="F272" s="13" t="s">
        <v>18</v>
      </c>
      <c r="G272" s="13" t="s">
        <v>4</v>
      </c>
      <c r="H272" s="13" t="s">
        <v>39</v>
      </c>
      <c r="I272" s="13" t="s">
        <v>670</v>
      </c>
      <c r="J272" s="15">
        <v>44087</v>
      </c>
      <c r="K272" s="13" t="s">
        <v>8</v>
      </c>
      <c r="L272" s="13" t="s">
        <v>23</v>
      </c>
      <c r="M272" s="19">
        <v>40198</v>
      </c>
      <c r="N272" s="13" t="s">
        <v>24</v>
      </c>
      <c r="O272" s="13">
        <v>6682</v>
      </c>
      <c r="P272" s="13" t="s">
        <v>44</v>
      </c>
      <c r="Q272" s="13">
        <v>5</v>
      </c>
      <c r="R272" s="13">
        <v>1</v>
      </c>
      <c r="S272" s="13" t="s">
        <v>235</v>
      </c>
      <c r="T272" s="13" t="s">
        <v>13</v>
      </c>
      <c r="U272" s="13" t="s">
        <v>14</v>
      </c>
    </row>
    <row r="273" spans="1:21">
      <c r="A273" s="13">
        <v>4435</v>
      </c>
      <c r="B273" s="13" t="s">
        <v>671</v>
      </c>
      <c r="C273" s="13" t="s">
        <v>16</v>
      </c>
      <c r="D273" s="13">
        <v>38</v>
      </c>
      <c r="E273" s="13" t="s">
        <v>38</v>
      </c>
      <c r="F273" s="13" t="s">
        <v>3</v>
      </c>
      <c r="G273" s="13" t="s">
        <v>19</v>
      </c>
      <c r="H273" s="13" t="s">
        <v>30</v>
      </c>
      <c r="I273" s="13" t="s">
        <v>672</v>
      </c>
      <c r="J273" s="15">
        <v>43183</v>
      </c>
      <c r="K273" s="13" t="s">
        <v>8</v>
      </c>
      <c r="L273" s="13" t="s">
        <v>33</v>
      </c>
      <c r="M273" s="19">
        <v>30167</v>
      </c>
      <c r="N273" s="13" t="s">
        <v>43</v>
      </c>
      <c r="O273" s="13">
        <v>7323</v>
      </c>
      <c r="P273" s="13" t="s">
        <v>25</v>
      </c>
      <c r="Q273" s="13">
        <v>23</v>
      </c>
      <c r="R273" s="13">
        <v>4</v>
      </c>
      <c r="S273" s="13" t="s">
        <v>26</v>
      </c>
      <c r="T273" s="13" t="s">
        <v>13</v>
      </c>
      <c r="U273" s="13" t="s">
        <v>36</v>
      </c>
    </row>
    <row r="274" spans="1:21">
      <c r="A274" s="13">
        <v>6754</v>
      </c>
      <c r="B274" s="13" t="s">
        <v>673</v>
      </c>
      <c r="C274" s="13" t="s">
        <v>1</v>
      </c>
      <c r="D274" s="13">
        <v>46</v>
      </c>
      <c r="E274" s="13" t="s">
        <v>77</v>
      </c>
      <c r="F274" s="13" t="s">
        <v>3</v>
      </c>
      <c r="G274" s="13" t="s">
        <v>29</v>
      </c>
      <c r="H274" s="13" t="s">
        <v>60</v>
      </c>
      <c r="I274" s="13" t="s">
        <v>674</v>
      </c>
      <c r="J274" s="15">
        <v>42265</v>
      </c>
      <c r="K274" s="13" t="s">
        <v>42</v>
      </c>
      <c r="L274" s="13" t="s">
        <v>33</v>
      </c>
      <c r="M274" s="19">
        <v>59567</v>
      </c>
      <c r="N274" s="13" t="s">
        <v>24</v>
      </c>
      <c r="O274" s="13">
        <v>8393</v>
      </c>
      <c r="P274" s="13" t="s">
        <v>11</v>
      </c>
      <c r="Q274" s="13">
        <v>25</v>
      </c>
      <c r="R274" s="13">
        <v>1</v>
      </c>
      <c r="S274" s="13" t="s">
        <v>235</v>
      </c>
      <c r="T274" s="13" t="s">
        <v>45</v>
      </c>
      <c r="U274" s="13" t="s">
        <v>36</v>
      </c>
    </row>
    <row r="275" spans="1:21">
      <c r="A275" s="13">
        <v>2715</v>
      </c>
      <c r="B275" s="13" t="s">
        <v>675</v>
      </c>
      <c r="C275" s="13" t="s">
        <v>16</v>
      </c>
      <c r="D275" s="13">
        <v>38</v>
      </c>
      <c r="E275" s="13" t="s">
        <v>38</v>
      </c>
      <c r="F275" s="13" t="s">
        <v>81</v>
      </c>
      <c r="G275" s="13" t="s">
        <v>51</v>
      </c>
      <c r="H275" s="13" t="s">
        <v>39</v>
      </c>
      <c r="I275" s="13" t="s">
        <v>676</v>
      </c>
      <c r="J275" s="15">
        <v>44576</v>
      </c>
      <c r="K275" s="13" t="s">
        <v>8</v>
      </c>
      <c r="L275" s="13" t="s">
        <v>33</v>
      </c>
      <c r="M275" s="19">
        <v>39830</v>
      </c>
      <c r="N275" s="13" t="s">
        <v>43</v>
      </c>
      <c r="O275" s="13">
        <v>6536</v>
      </c>
      <c r="P275" s="13" t="s">
        <v>25</v>
      </c>
      <c r="Q275" s="13">
        <v>22</v>
      </c>
      <c r="R275" s="13">
        <v>1</v>
      </c>
      <c r="S275" s="13" t="s">
        <v>25</v>
      </c>
      <c r="T275" s="13" t="s">
        <v>75</v>
      </c>
      <c r="U275" s="13" t="s">
        <v>25</v>
      </c>
    </row>
    <row r="276" spans="1:21">
      <c r="A276" s="13">
        <v>3573</v>
      </c>
      <c r="B276" s="13" t="s">
        <v>677</v>
      </c>
      <c r="C276" s="13" t="s">
        <v>16</v>
      </c>
      <c r="D276" s="13">
        <v>49</v>
      </c>
      <c r="E276" s="13" t="s">
        <v>77</v>
      </c>
      <c r="F276" s="13" t="s">
        <v>3</v>
      </c>
      <c r="G276" s="13" t="s">
        <v>19</v>
      </c>
      <c r="H276" s="13" t="s">
        <v>20</v>
      </c>
      <c r="I276" s="13" t="s">
        <v>678</v>
      </c>
      <c r="J276" s="15">
        <v>44898</v>
      </c>
      <c r="K276" s="13" t="s">
        <v>8</v>
      </c>
      <c r="L276" s="13" t="s">
        <v>23</v>
      </c>
      <c r="M276" s="19">
        <v>102628</v>
      </c>
      <c r="N276" s="13" t="s">
        <v>10</v>
      </c>
      <c r="O276" s="13">
        <v>5612</v>
      </c>
      <c r="P276" s="13" t="s">
        <v>44</v>
      </c>
      <c r="Q276" s="13">
        <v>7</v>
      </c>
      <c r="R276" s="13">
        <v>1</v>
      </c>
      <c r="S276" s="13" t="s">
        <v>12</v>
      </c>
      <c r="T276" s="13" t="s">
        <v>13</v>
      </c>
      <c r="U276" s="13" t="s">
        <v>25</v>
      </c>
    </row>
    <row r="277" spans="1:21">
      <c r="A277" s="13">
        <v>9043</v>
      </c>
      <c r="B277" s="13" t="s">
        <v>679</v>
      </c>
      <c r="C277" s="13" t="s">
        <v>16</v>
      </c>
      <c r="D277" s="13">
        <v>57</v>
      </c>
      <c r="E277" s="13" t="s">
        <v>47</v>
      </c>
      <c r="F277" s="13" t="s">
        <v>3</v>
      </c>
      <c r="G277" s="13" t="s">
        <v>19</v>
      </c>
      <c r="H277" s="13" t="s">
        <v>5</v>
      </c>
      <c r="I277" s="13" t="s">
        <v>680</v>
      </c>
      <c r="J277" s="15">
        <v>42903</v>
      </c>
      <c r="K277" s="13" t="s">
        <v>90</v>
      </c>
      <c r="L277" s="13" t="s">
        <v>9</v>
      </c>
      <c r="M277" s="19">
        <v>68607</v>
      </c>
      <c r="N277" s="13" t="s">
        <v>34</v>
      </c>
      <c r="O277" s="13">
        <v>4271</v>
      </c>
      <c r="P277" s="13" t="s">
        <v>11</v>
      </c>
      <c r="Q277" s="13">
        <v>0</v>
      </c>
      <c r="R277" s="13">
        <v>2</v>
      </c>
      <c r="S277" s="13" t="s">
        <v>26</v>
      </c>
      <c r="T277" s="13" t="s">
        <v>35</v>
      </c>
      <c r="U277" s="13" t="s">
        <v>14</v>
      </c>
    </row>
    <row r="278" spans="1:21">
      <c r="A278" s="13">
        <v>2892</v>
      </c>
      <c r="B278" s="13" t="s">
        <v>681</v>
      </c>
      <c r="C278" s="13" t="s">
        <v>1</v>
      </c>
      <c r="D278" s="13">
        <v>52</v>
      </c>
      <c r="E278" s="13" t="s">
        <v>77</v>
      </c>
      <c r="F278" s="13" t="s">
        <v>59</v>
      </c>
      <c r="G278" s="13" t="s">
        <v>29</v>
      </c>
      <c r="H278" s="13" t="s">
        <v>39</v>
      </c>
      <c r="I278" s="13" t="s">
        <v>682</v>
      </c>
      <c r="J278" s="15">
        <v>44106</v>
      </c>
      <c r="K278" s="13" t="s">
        <v>42</v>
      </c>
      <c r="L278" s="13" t="s">
        <v>23</v>
      </c>
      <c r="M278" s="19">
        <v>41945</v>
      </c>
      <c r="N278" s="13" t="s">
        <v>34</v>
      </c>
      <c r="O278" s="13">
        <v>4029</v>
      </c>
      <c r="P278" s="13" t="s">
        <v>44</v>
      </c>
      <c r="Q278" s="13">
        <v>12</v>
      </c>
      <c r="R278" s="13">
        <v>3</v>
      </c>
      <c r="S278" s="13" t="s">
        <v>26</v>
      </c>
      <c r="T278" s="13" t="s">
        <v>13</v>
      </c>
      <c r="U278" s="13" t="s">
        <v>14</v>
      </c>
    </row>
    <row r="279" spans="1:21">
      <c r="A279" s="13">
        <v>8204</v>
      </c>
      <c r="B279" s="13" t="s">
        <v>683</v>
      </c>
      <c r="C279" s="13" t="s">
        <v>1</v>
      </c>
      <c r="D279" s="13">
        <v>38</v>
      </c>
      <c r="E279" s="13" t="s">
        <v>38</v>
      </c>
      <c r="F279" s="13" t="s">
        <v>81</v>
      </c>
      <c r="G279" s="13" t="s">
        <v>51</v>
      </c>
      <c r="H279" s="13" t="s">
        <v>30</v>
      </c>
      <c r="I279" s="13" t="s">
        <v>684</v>
      </c>
      <c r="J279" s="15">
        <v>43321</v>
      </c>
      <c r="K279" s="13" t="s">
        <v>42</v>
      </c>
      <c r="L279" s="13" t="s">
        <v>9</v>
      </c>
      <c r="M279" s="19">
        <v>49808</v>
      </c>
      <c r="N279" s="13" t="s">
        <v>43</v>
      </c>
      <c r="O279" s="13">
        <v>2404</v>
      </c>
      <c r="P279" s="13" t="s">
        <v>44</v>
      </c>
      <c r="Q279" s="13">
        <v>25</v>
      </c>
      <c r="R279" s="13">
        <v>5</v>
      </c>
      <c r="S279" s="13" t="s">
        <v>25</v>
      </c>
      <c r="T279" s="13" t="s">
        <v>236</v>
      </c>
      <c r="U279" s="13" t="s">
        <v>14</v>
      </c>
    </row>
    <row r="280" spans="1:21">
      <c r="A280" s="13">
        <v>1999</v>
      </c>
      <c r="B280" s="13" t="s">
        <v>685</v>
      </c>
      <c r="C280" s="13" t="s">
        <v>1</v>
      </c>
      <c r="D280" s="13">
        <v>57</v>
      </c>
      <c r="E280" s="13" t="s">
        <v>47</v>
      </c>
      <c r="F280" s="13" t="s">
        <v>18</v>
      </c>
      <c r="G280" s="13" t="s">
        <v>29</v>
      </c>
      <c r="H280" s="13" t="s">
        <v>60</v>
      </c>
      <c r="I280" s="13" t="s">
        <v>686</v>
      </c>
      <c r="J280" s="15">
        <v>43149</v>
      </c>
      <c r="K280" s="13" t="s">
        <v>42</v>
      </c>
      <c r="L280" s="13" t="s">
        <v>23</v>
      </c>
      <c r="M280" s="19">
        <v>105066</v>
      </c>
      <c r="N280" s="13" t="s">
        <v>24</v>
      </c>
      <c r="O280" s="13">
        <v>8803</v>
      </c>
      <c r="P280" s="13" t="s">
        <v>44</v>
      </c>
      <c r="Q280" s="13">
        <v>2</v>
      </c>
      <c r="R280" s="13">
        <v>4</v>
      </c>
      <c r="S280" s="13" t="s">
        <v>12</v>
      </c>
      <c r="T280" s="13" t="s">
        <v>236</v>
      </c>
      <c r="U280" s="13" t="s">
        <v>25</v>
      </c>
    </row>
    <row r="281" spans="1:21">
      <c r="A281" s="13">
        <v>3415</v>
      </c>
      <c r="B281" s="13" t="s">
        <v>687</v>
      </c>
      <c r="C281" s="13" t="s">
        <v>16</v>
      </c>
      <c r="D281" s="13">
        <v>55</v>
      </c>
      <c r="E281" s="13" t="s">
        <v>77</v>
      </c>
      <c r="F281" s="13" t="s">
        <v>59</v>
      </c>
      <c r="G281" s="13" t="s">
        <v>51</v>
      </c>
      <c r="H281" s="13" t="s">
        <v>20</v>
      </c>
      <c r="I281" s="13" t="s">
        <v>688</v>
      </c>
      <c r="J281" s="15">
        <v>45604</v>
      </c>
      <c r="K281" s="13" t="s">
        <v>8</v>
      </c>
      <c r="L281" s="13" t="s">
        <v>9</v>
      </c>
      <c r="M281" s="19">
        <v>46539</v>
      </c>
      <c r="N281" s="13" t="s">
        <v>43</v>
      </c>
      <c r="O281" s="13">
        <v>7936</v>
      </c>
      <c r="P281" s="13" t="s">
        <v>11</v>
      </c>
      <c r="Q281" s="13">
        <v>21</v>
      </c>
      <c r="R281" s="13">
        <v>4</v>
      </c>
      <c r="S281" s="13" t="s">
        <v>26</v>
      </c>
      <c r="T281" s="13" t="s">
        <v>75</v>
      </c>
      <c r="U281" s="13" t="s">
        <v>25</v>
      </c>
    </row>
    <row r="282" spans="1:21">
      <c r="A282" s="13">
        <v>6238</v>
      </c>
      <c r="B282" s="13" t="s">
        <v>689</v>
      </c>
      <c r="C282" s="13" t="s">
        <v>16</v>
      </c>
      <c r="D282" s="13">
        <v>38</v>
      </c>
      <c r="E282" s="13" t="s">
        <v>38</v>
      </c>
      <c r="F282" s="13" t="s">
        <v>3</v>
      </c>
      <c r="G282" s="13" t="s">
        <v>29</v>
      </c>
      <c r="H282" s="13" t="s">
        <v>60</v>
      </c>
      <c r="I282" s="13" t="s">
        <v>690</v>
      </c>
      <c r="J282" s="15">
        <v>43411</v>
      </c>
      <c r="K282" s="13" t="s">
        <v>90</v>
      </c>
      <c r="L282" s="13" t="s">
        <v>33</v>
      </c>
      <c r="M282" s="19">
        <v>72746</v>
      </c>
      <c r="N282" s="13" t="s">
        <v>10</v>
      </c>
      <c r="O282" s="13">
        <v>9514</v>
      </c>
      <c r="P282" s="13" t="s">
        <v>25</v>
      </c>
      <c r="Q282" s="13">
        <v>0</v>
      </c>
      <c r="R282" s="13">
        <v>5</v>
      </c>
      <c r="S282" s="13" t="s">
        <v>25</v>
      </c>
      <c r="T282" s="13" t="s">
        <v>45</v>
      </c>
      <c r="U282" s="13" t="s">
        <v>36</v>
      </c>
    </row>
    <row r="283" spans="1:21">
      <c r="A283" s="13">
        <v>3428</v>
      </c>
      <c r="B283" s="13" t="s">
        <v>691</v>
      </c>
      <c r="C283" s="13" t="s">
        <v>16</v>
      </c>
      <c r="D283" s="13">
        <v>31</v>
      </c>
      <c r="E283" s="13" t="s">
        <v>17</v>
      </c>
      <c r="F283" s="13" t="s">
        <v>3</v>
      </c>
      <c r="G283" s="13" t="s">
        <v>248</v>
      </c>
      <c r="H283" s="13" t="s">
        <v>5</v>
      </c>
      <c r="I283" s="13" t="s">
        <v>692</v>
      </c>
      <c r="J283" s="15">
        <v>44625</v>
      </c>
      <c r="K283" s="13" t="s">
        <v>90</v>
      </c>
      <c r="L283" s="13" t="s">
        <v>33</v>
      </c>
      <c r="M283" s="19">
        <v>75071</v>
      </c>
      <c r="N283" s="13" t="s">
        <v>34</v>
      </c>
      <c r="O283" s="13">
        <v>5327</v>
      </c>
      <c r="P283" s="13" t="s">
        <v>25</v>
      </c>
      <c r="Q283" s="13">
        <v>20</v>
      </c>
      <c r="R283" s="13">
        <v>4</v>
      </c>
      <c r="S283" s="13" t="s">
        <v>25</v>
      </c>
      <c r="T283" s="13" t="s">
        <v>45</v>
      </c>
      <c r="U283" s="13" t="s">
        <v>14</v>
      </c>
    </row>
    <row r="284" spans="1:21">
      <c r="A284" s="13">
        <v>7602</v>
      </c>
      <c r="B284" s="13" t="s">
        <v>693</v>
      </c>
      <c r="C284" s="13" t="s">
        <v>16</v>
      </c>
      <c r="D284" s="13">
        <v>39</v>
      </c>
      <c r="E284" s="13" t="s">
        <v>38</v>
      </c>
      <c r="F284" s="13" t="s">
        <v>18</v>
      </c>
      <c r="G284" s="13" t="s">
        <v>248</v>
      </c>
      <c r="H284" s="13" t="s">
        <v>270</v>
      </c>
      <c r="I284" s="13" t="s">
        <v>694</v>
      </c>
      <c r="J284" s="15">
        <v>42994</v>
      </c>
      <c r="K284" s="13" t="s">
        <v>42</v>
      </c>
      <c r="L284" s="13" t="s">
        <v>23</v>
      </c>
      <c r="M284" s="19">
        <v>35083</v>
      </c>
      <c r="N284" s="13" t="s">
        <v>34</v>
      </c>
      <c r="O284" s="13">
        <v>6431</v>
      </c>
      <c r="P284" s="13" t="s">
        <v>250</v>
      </c>
      <c r="Q284" s="13">
        <v>1</v>
      </c>
      <c r="R284" s="13">
        <v>4</v>
      </c>
      <c r="S284" s="13" t="s">
        <v>235</v>
      </c>
      <c r="T284" s="13" t="s">
        <v>35</v>
      </c>
      <c r="U284" s="13" t="s">
        <v>14</v>
      </c>
    </row>
    <row r="285" spans="1:21">
      <c r="A285" s="13">
        <v>5965</v>
      </c>
      <c r="B285" s="13" t="s">
        <v>695</v>
      </c>
      <c r="C285" s="13" t="s">
        <v>1</v>
      </c>
      <c r="D285" s="13">
        <v>43</v>
      </c>
      <c r="E285" s="13" t="s">
        <v>38</v>
      </c>
      <c r="F285" s="13" t="s">
        <v>81</v>
      </c>
      <c r="G285" s="13" t="s">
        <v>29</v>
      </c>
      <c r="H285" s="13" t="s">
        <v>270</v>
      </c>
      <c r="I285" s="13" t="s">
        <v>696</v>
      </c>
      <c r="J285" s="15">
        <v>44404</v>
      </c>
      <c r="K285" s="13" t="s">
        <v>42</v>
      </c>
      <c r="L285" s="13" t="s">
        <v>9</v>
      </c>
      <c r="M285" s="19">
        <v>59878</v>
      </c>
      <c r="N285" s="13" t="s">
        <v>24</v>
      </c>
      <c r="O285" s="13">
        <v>5923</v>
      </c>
      <c r="P285" s="13" t="s">
        <v>25</v>
      </c>
      <c r="Q285" s="13">
        <v>24</v>
      </c>
      <c r="R285" s="13">
        <v>3</v>
      </c>
      <c r="S285" s="13" t="s">
        <v>235</v>
      </c>
      <c r="T285" s="13" t="s">
        <v>13</v>
      </c>
      <c r="U285" s="13" t="s">
        <v>25</v>
      </c>
    </row>
    <row r="286" spans="1:21">
      <c r="A286" s="13">
        <v>2462</v>
      </c>
      <c r="B286" s="13" t="s">
        <v>697</v>
      </c>
      <c r="C286" s="13" t="s">
        <v>16</v>
      </c>
      <c r="D286" s="13">
        <v>63</v>
      </c>
      <c r="E286" s="13" t="s">
        <v>47</v>
      </c>
      <c r="F286" s="13" t="s">
        <v>59</v>
      </c>
      <c r="G286" s="13" t="s">
        <v>51</v>
      </c>
      <c r="H286" s="13" t="s">
        <v>39</v>
      </c>
      <c r="I286" s="13" t="s">
        <v>698</v>
      </c>
      <c r="J286" s="15">
        <v>42416</v>
      </c>
      <c r="K286" s="13" t="s">
        <v>42</v>
      </c>
      <c r="L286" s="13" t="s">
        <v>23</v>
      </c>
      <c r="M286" s="19">
        <v>97698</v>
      </c>
      <c r="N286" s="13" t="s">
        <v>10</v>
      </c>
      <c r="O286" s="13">
        <v>1920</v>
      </c>
      <c r="P286" s="13" t="s">
        <v>250</v>
      </c>
      <c r="Q286" s="13">
        <v>2</v>
      </c>
      <c r="R286" s="13">
        <v>3</v>
      </c>
      <c r="S286" s="13" t="s">
        <v>25</v>
      </c>
      <c r="T286" s="13" t="s">
        <v>75</v>
      </c>
      <c r="U286" s="13" t="s">
        <v>25</v>
      </c>
    </row>
    <row r="287" spans="1:21">
      <c r="A287" s="13">
        <v>1474</v>
      </c>
      <c r="B287" s="13" t="s">
        <v>699</v>
      </c>
      <c r="C287" s="13" t="s">
        <v>16</v>
      </c>
      <c r="D287" s="13">
        <v>58</v>
      </c>
      <c r="E287" s="13" t="s">
        <v>47</v>
      </c>
      <c r="F287" s="13" t="s">
        <v>28</v>
      </c>
      <c r="G287" s="13" t="s">
        <v>51</v>
      </c>
      <c r="H287" s="13" t="s">
        <v>5</v>
      </c>
      <c r="I287" s="13" t="s">
        <v>700</v>
      </c>
      <c r="J287" s="15">
        <v>44136</v>
      </c>
      <c r="K287" s="13" t="s">
        <v>8</v>
      </c>
      <c r="L287" s="13" t="s">
        <v>9</v>
      </c>
      <c r="M287" s="19">
        <v>89827</v>
      </c>
      <c r="N287" s="13" t="s">
        <v>43</v>
      </c>
      <c r="O287" s="13">
        <v>6904</v>
      </c>
      <c r="P287" s="13" t="s">
        <v>250</v>
      </c>
      <c r="Q287" s="13">
        <v>8</v>
      </c>
      <c r="R287" s="13">
        <v>3</v>
      </c>
      <c r="S287" s="13" t="s">
        <v>25</v>
      </c>
      <c r="T287" s="13" t="s">
        <v>236</v>
      </c>
      <c r="U287" s="13" t="s">
        <v>36</v>
      </c>
    </row>
    <row r="288" spans="1:21">
      <c r="A288" s="13">
        <v>3029</v>
      </c>
      <c r="B288" s="13" t="s">
        <v>701</v>
      </c>
      <c r="C288" s="13" t="s">
        <v>16</v>
      </c>
      <c r="D288" s="13">
        <v>62</v>
      </c>
      <c r="E288" s="13" t="s">
        <v>47</v>
      </c>
      <c r="F288" s="13" t="s">
        <v>28</v>
      </c>
      <c r="G288" s="13" t="s">
        <v>19</v>
      </c>
      <c r="H288" s="13" t="s">
        <v>39</v>
      </c>
      <c r="I288" s="13" t="s">
        <v>702</v>
      </c>
      <c r="J288" s="15">
        <v>44019</v>
      </c>
      <c r="K288" s="13" t="s">
        <v>42</v>
      </c>
      <c r="L288" s="13" t="s">
        <v>23</v>
      </c>
      <c r="M288" s="19">
        <v>53276</v>
      </c>
      <c r="N288" s="13" t="s">
        <v>34</v>
      </c>
      <c r="O288" s="13">
        <v>6730</v>
      </c>
      <c r="P288" s="13" t="s">
        <v>44</v>
      </c>
      <c r="Q288" s="13">
        <v>5</v>
      </c>
      <c r="R288" s="13">
        <v>3</v>
      </c>
      <c r="S288" s="13" t="s">
        <v>12</v>
      </c>
      <c r="T288" s="13" t="s">
        <v>35</v>
      </c>
      <c r="U288" s="13" t="s">
        <v>14</v>
      </c>
    </row>
    <row r="289" spans="1:21">
      <c r="A289" s="13">
        <v>1813</v>
      </c>
      <c r="B289" s="13" t="s">
        <v>703</v>
      </c>
      <c r="C289" s="13" t="s">
        <v>16</v>
      </c>
      <c r="D289" s="13">
        <v>46</v>
      </c>
      <c r="E289" s="13" t="s">
        <v>77</v>
      </c>
      <c r="F289" s="13" t="s">
        <v>18</v>
      </c>
      <c r="G289" s="13" t="s">
        <v>51</v>
      </c>
      <c r="H289" s="13" t="s">
        <v>20</v>
      </c>
      <c r="I289" s="13" t="s">
        <v>704</v>
      </c>
      <c r="J289" s="15">
        <v>43850</v>
      </c>
      <c r="K289" s="13" t="s">
        <v>42</v>
      </c>
      <c r="L289" s="13" t="s">
        <v>9</v>
      </c>
      <c r="M289" s="19">
        <v>118826</v>
      </c>
      <c r="N289" s="13" t="s">
        <v>24</v>
      </c>
      <c r="O289" s="13">
        <v>5408</v>
      </c>
      <c r="P289" s="13" t="s">
        <v>25</v>
      </c>
      <c r="Q289" s="13">
        <v>16</v>
      </c>
      <c r="R289" s="13">
        <v>1</v>
      </c>
      <c r="S289" s="13" t="s">
        <v>12</v>
      </c>
      <c r="T289" s="13" t="s">
        <v>13</v>
      </c>
      <c r="U289" s="13" t="s">
        <v>14</v>
      </c>
    </row>
    <row r="290" spans="1:21">
      <c r="A290" s="13">
        <v>3837</v>
      </c>
      <c r="B290" s="13" t="s">
        <v>705</v>
      </c>
      <c r="C290" s="13" t="s">
        <v>16</v>
      </c>
      <c r="D290" s="13">
        <v>63</v>
      </c>
      <c r="E290" s="13" t="s">
        <v>47</v>
      </c>
      <c r="F290" s="13" t="s">
        <v>28</v>
      </c>
      <c r="G290" s="13" t="s">
        <v>19</v>
      </c>
      <c r="H290" s="13" t="s">
        <v>60</v>
      </c>
      <c r="I290" s="13" t="s">
        <v>706</v>
      </c>
      <c r="J290" s="15">
        <v>43745</v>
      </c>
      <c r="K290" s="13" t="s">
        <v>90</v>
      </c>
      <c r="L290" s="13" t="s">
        <v>33</v>
      </c>
      <c r="M290" s="19">
        <v>114245</v>
      </c>
      <c r="N290" s="13" t="s">
        <v>10</v>
      </c>
      <c r="O290" s="13">
        <v>7943</v>
      </c>
      <c r="P290" s="13" t="s">
        <v>25</v>
      </c>
      <c r="Q290" s="13">
        <v>11</v>
      </c>
      <c r="R290" s="13">
        <v>4</v>
      </c>
      <c r="S290" s="13" t="s">
        <v>235</v>
      </c>
      <c r="T290" s="13" t="s">
        <v>75</v>
      </c>
      <c r="U290" s="13" t="s">
        <v>36</v>
      </c>
    </row>
    <row r="291" spans="1:21">
      <c r="A291" s="13">
        <v>9530</v>
      </c>
      <c r="B291" s="13" t="s">
        <v>707</v>
      </c>
      <c r="C291" s="13" t="s">
        <v>1</v>
      </c>
      <c r="D291" s="13">
        <v>41</v>
      </c>
      <c r="E291" s="13" t="s">
        <v>38</v>
      </c>
      <c r="F291" s="13" t="s">
        <v>18</v>
      </c>
      <c r="G291" s="13" t="s">
        <v>4</v>
      </c>
      <c r="H291" s="13" t="s">
        <v>5</v>
      </c>
      <c r="I291" s="13" t="s">
        <v>708</v>
      </c>
      <c r="J291" s="15">
        <v>45539</v>
      </c>
      <c r="K291" s="13" t="s">
        <v>42</v>
      </c>
      <c r="L291" s="13" t="s">
        <v>33</v>
      </c>
      <c r="M291" s="19">
        <v>79051</v>
      </c>
      <c r="N291" s="13" t="s">
        <v>10</v>
      </c>
      <c r="O291" s="13">
        <v>5890</v>
      </c>
      <c r="P291" s="13" t="s">
        <v>11</v>
      </c>
      <c r="Q291" s="13">
        <v>15</v>
      </c>
      <c r="R291" s="13">
        <v>1</v>
      </c>
      <c r="S291" s="13" t="s">
        <v>235</v>
      </c>
      <c r="T291" s="13" t="s">
        <v>35</v>
      </c>
      <c r="U291" s="13" t="s">
        <v>25</v>
      </c>
    </row>
    <row r="292" spans="1:21">
      <c r="A292" s="13">
        <v>5536</v>
      </c>
      <c r="B292" s="13" t="s">
        <v>709</v>
      </c>
      <c r="C292" s="13" t="s">
        <v>1</v>
      </c>
      <c r="D292" s="13">
        <v>42</v>
      </c>
      <c r="E292" s="13" t="s">
        <v>38</v>
      </c>
      <c r="F292" s="13" t="s">
        <v>81</v>
      </c>
      <c r="G292" s="13" t="s">
        <v>51</v>
      </c>
      <c r="H292" s="13" t="s">
        <v>20</v>
      </c>
      <c r="I292" s="13" t="s">
        <v>710</v>
      </c>
      <c r="J292" s="15">
        <v>42840</v>
      </c>
      <c r="K292" s="13" t="s">
        <v>42</v>
      </c>
      <c r="L292" s="13" t="s">
        <v>9</v>
      </c>
      <c r="M292" s="19">
        <v>37441</v>
      </c>
      <c r="N292" s="13" t="s">
        <v>34</v>
      </c>
      <c r="O292" s="13">
        <v>6236</v>
      </c>
      <c r="P292" s="13" t="s">
        <v>250</v>
      </c>
      <c r="Q292" s="13">
        <v>23</v>
      </c>
      <c r="R292" s="13">
        <v>1</v>
      </c>
      <c r="S292" s="13" t="s">
        <v>25</v>
      </c>
      <c r="T292" s="13" t="s">
        <v>35</v>
      </c>
      <c r="U292" s="13" t="s">
        <v>36</v>
      </c>
    </row>
    <row r="293" spans="1:21">
      <c r="A293" s="13">
        <v>7628</v>
      </c>
      <c r="B293" s="13" t="s">
        <v>711</v>
      </c>
      <c r="C293" s="13" t="s">
        <v>1</v>
      </c>
      <c r="D293" s="13">
        <v>48</v>
      </c>
      <c r="E293" s="13" t="s">
        <v>77</v>
      </c>
      <c r="F293" s="13" t="s">
        <v>3</v>
      </c>
      <c r="G293" s="13" t="s">
        <v>248</v>
      </c>
      <c r="H293" s="13" t="s">
        <v>270</v>
      </c>
      <c r="I293" s="13" t="s">
        <v>712</v>
      </c>
      <c r="J293" s="15">
        <v>45265</v>
      </c>
      <c r="K293" s="13" t="s">
        <v>42</v>
      </c>
      <c r="L293" s="13" t="s">
        <v>9</v>
      </c>
      <c r="M293" s="19">
        <v>74979</v>
      </c>
      <c r="N293" s="13" t="s">
        <v>24</v>
      </c>
      <c r="O293" s="13">
        <v>9759</v>
      </c>
      <c r="P293" s="13" t="s">
        <v>25</v>
      </c>
      <c r="Q293" s="13">
        <v>21</v>
      </c>
      <c r="R293" s="13">
        <v>3</v>
      </c>
      <c r="S293" s="13" t="s">
        <v>235</v>
      </c>
      <c r="T293" s="13" t="s">
        <v>75</v>
      </c>
      <c r="U293" s="13" t="s">
        <v>25</v>
      </c>
    </row>
    <row r="294" spans="1:21">
      <c r="A294" s="13">
        <v>3967</v>
      </c>
      <c r="B294" s="13" t="s">
        <v>713</v>
      </c>
      <c r="C294" s="13" t="s">
        <v>1</v>
      </c>
      <c r="D294" s="13">
        <v>57</v>
      </c>
      <c r="E294" s="13" t="s">
        <v>47</v>
      </c>
      <c r="F294" s="13" t="s">
        <v>3</v>
      </c>
      <c r="G294" s="13" t="s">
        <v>29</v>
      </c>
      <c r="H294" s="13" t="s">
        <v>20</v>
      </c>
      <c r="I294" s="13" t="s">
        <v>714</v>
      </c>
      <c r="J294" s="15">
        <v>43027</v>
      </c>
      <c r="K294" s="13" t="s">
        <v>42</v>
      </c>
      <c r="L294" s="13" t="s">
        <v>23</v>
      </c>
      <c r="M294" s="19">
        <v>103273</v>
      </c>
      <c r="N294" s="13" t="s">
        <v>24</v>
      </c>
      <c r="O294" s="13">
        <v>6499</v>
      </c>
      <c r="P294" s="13" t="s">
        <v>11</v>
      </c>
      <c r="Q294" s="13">
        <v>7</v>
      </c>
      <c r="R294" s="13">
        <v>3</v>
      </c>
      <c r="S294" s="13" t="s">
        <v>26</v>
      </c>
      <c r="T294" s="13" t="s">
        <v>35</v>
      </c>
      <c r="U294" s="13" t="s">
        <v>36</v>
      </c>
    </row>
    <row r="295" spans="1:21">
      <c r="A295" s="13">
        <v>7089</v>
      </c>
      <c r="B295" s="13" t="s">
        <v>715</v>
      </c>
      <c r="C295" s="13" t="s">
        <v>1</v>
      </c>
      <c r="D295" s="13">
        <v>43</v>
      </c>
      <c r="E295" s="13" t="s">
        <v>38</v>
      </c>
      <c r="F295" s="13" t="s">
        <v>18</v>
      </c>
      <c r="G295" s="13" t="s">
        <v>19</v>
      </c>
      <c r="H295" s="13" t="s">
        <v>39</v>
      </c>
      <c r="I295" s="13" t="s">
        <v>716</v>
      </c>
      <c r="J295" s="15">
        <v>43961</v>
      </c>
      <c r="K295" s="13" t="s">
        <v>8</v>
      </c>
      <c r="L295" s="13" t="s">
        <v>23</v>
      </c>
      <c r="M295" s="19">
        <v>37035</v>
      </c>
      <c r="N295" s="13" t="s">
        <v>43</v>
      </c>
      <c r="O295" s="13">
        <v>8736</v>
      </c>
      <c r="P295" s="13" t="s">
        <v>250</v>
      </c>
      <c r="Q295" s="13">
        <v>16</v>
      </c>
      <c r="R295" s="13">
        <v>1</v>
      </c>
      <c r="S295" s="13" t="s">
        <v>25</v>
      </c>
      <c r="T295" s="13" t="s">
        <v>236</v>
      </c>
      <c r="U295" s="13" t="s">
        <v>36</v>
      </c>
    </row>
    <row r="296" spans="1:21">
      <c r="A296" s="13">
        <v>1885</v>
      </c>
      <c r="B296" s="13" t="s">
        <v>717</v>
      </c>
      <c r="C296" s="13" t="s">
        <v>16</v>
      </c>
      <c r="D296" s="13">
        <v>48</v>
      </c>
      <c r="E296" s="13" t="s">
        <v>77</v>
      </c>
      <c r="F296" s="13" t="s">
        <v>28</v>
      </c>
      <c r="G296" s="13" t="s">
        <v>51</v>
      </c>
      <c r="H296" s="13" t="s">
        <v>30</v>
      </c>
      <c r="I296" s="13" t="s">
        <v>718</v>
      </c>
      <c r="J296" s="15">
        <v>44160</v>
      </c>
      <c r="K296" s="13" t="s">
        <v>90</v>
      </c>
      <c r="L296" s="13" t="s">
        <v>33</v>
      </c>
      <c r="M296" s="19">
        <v>89974</v>
      </c>
      <c r="N296" s="13" t="s">
        <v>24</v>
      </c>
      <c r="O296" s="13">
        <v>6183</v>
      </c>
      <c r="P296" s="13" t="s">
        <v>250</v>
      </c>
      <c r="Q296" s="13">
        <v>24</v>
      </c>
      <c r="R296" s="13">
        <v>1</v>
      </c>
      <c r="S296" s="13" t="s">
        <v>25</v>
      </c>
      <c r="T296" s="13" t="s">
        <v>35</v>
      </c>
      <c r="U296" s="13" t="s">
        <v>25</v>
      </c>
    </row>
    <row r="297" spans="1:21">
      <c r="A297" s="13">
        <v>6134</v>
      </c>
      <c r="B297" s="13" t="s">
        <v>719</v>
      </c>
      <c r="C297" s="13" t="s">
        <v>16</v>
      </c>
      <c r="D297" s="13">
        <v>33</v>
      </c>
      <c r="E297" s="13" t="s">
        <v>17</v>
      </c>
      <c r="F297" s="13" t="s">
        <v>3</v>
      </c>
      <c r="G297" s="13" t="s">
        <v>29</v>
      </c>
      <c r="H297" s="13" t="s">
        <v>30</v>
      </c>
      <c r="I297" s="13" t="s">
        <v>720</v>
      </c>
      <c r="J297" s="15">
        <v>42267</v>
      </c>
      <c r="K297" s="13" t="s">
        <v>8</v>
      </c>
      <c r="L297" s="13" t="s">
        <v>9</v>
      </c>
      <c r="M297" s="19">
        <v>105534</v>
      </c>
      <c r="N297" s="13" t="s">
        <v>24</v>
      </c>
      <c r="O297" s="13">
        <v>9021</v>
      </c>
      <c r="P297" s="13" t="s">
        <v>11</v>
      </c>
      <c r="Q297" s="13">
        <v>4</v>
      </c>
      <c r="R297" s="13">
        <v>5</v>
      </c>
      <c r="S297" s="13" t="s">
        <v>25</v>
      </c>
      <c r="T297" s="13" t="s">
        <v>13</v>
      </c>
      <c r="U297" s="13" t="s">
        <v>36</v>
      </c>
    </row>
    <row r="298" spans="1:21">
      <c r="A298" s="13">
        <v>8821</v>
      </c>
      <c r="B298" s="13" t="s">
        <v>721</v>
      </c>
      <c r="C298" s="13" t="s">
        <v>1</v>
      </c>
      <c r="D298" s="13">
        <v>49</v>
      </c>
      <c r="E298" s="13" t="s">
        <v>77</v>
      </c>
      <c r="F298" s="13" t="s">
        <v>3</v>
      </c>
      <c r="G298" s="13" t="s">
        <v>4</v>
      </c>
      <c r="H298" s="13" t="s">
        <v>60</v>
      </c>
      <c r="I298" s="13" t="s">
        <v>722</v>
      </c>
      <c r="J298" s="15">
        <v>42421</v>
      </c>
      <c r="K298" s="13" t="s">
        <v>8</v>
      </c>
      <c r="L298" s="13" t="s">
        <v>33</v>
      </c>
      <c r="M298" s="19">
        <v>78903</v>
      </c>
      <c r="N298" s="13" t="s">
        <v>43</v>
      </c>
      <c r="O298" s="13">
        <v>6279</v>
      </c>
      <c r="P298" s="13" t="s">
        <v>250</v>
      </c>
      <c r="Q298" s="13">
        <v>0</v>
      </c>
      <c r="R298" s="13">
        <v>1</v>
      </c>
      <c r="S298" s="13" t="s">
        <v>26</v>
      </c>
      <c r="T298" s="13" t="s">
        <v>75</v>
      </c>
      <c r="U298" s="13" t="s">
        <v>25</v>
      </c>
    </row>
    <row r="299" spans="1:21">
      <c r="A299" s="13">
        <v>6113</v>
      </c>
      <c r="B299" s="13" t="s">
        <v>723</v>
      </c>
      <c r="C299" s="13" t="s">
        <v>16</v>
      </c>
      <c r="D299" s="13">
        <v>44</v>
      </c>
      <c r="E299" s="13" t="s">
        <v>38</v>
      </c>
      <c r="F299" s="13" t="s">
        <v>3</v>
      </c>
      <c r="G299" s="13" t="s">
        <v>29</v>
      </c>
      <c r="H299" s="13" t="s">
        <v>60</v>
      </c>
      <c r="I299" s="13" t="s">
        <v>724</v>
      </c>
      <c r="J299" s="15">
        <v>43606</v>
      </c>
      <c r="K299" s="13" t="s">
        <v>42</v>
      </c>
      <c r="L299" s="13" t="s">
        <v>23</v>
      </c>
      <c r="M299" s="19">
        <v>51891</v>
      </c>
      <c r="N299" s="13" t="s">
        <v>43</v>
      </c>
      <c r="O299" s="13">
        <v>1749</v>
      </c>
      <c r="P299" s="13" t="s">
        <v>44</v>
      </c>
      <c r="Q299" s="13">
        <v>9</v>
      </c>
      <c r="R299" s="13">
        <v>4</v>
      </c>
      <c r="S299" s="13" t="s">
        <v>235</v>
      </c>
      <c r="T299" s="13" t="s">
        <v>13</v>
      </c>
      <c r="U299" s="13" t="s">
        <v>25</v>
      </c>
    </row>
    <row r="300" spans="1:21">
      <c r="A300" s="13">
        <v>6615</v>
      </c>
      <c r="B300" s="13" t="s">
        <v>725</v>
      </c>
      <c r="C300" s="13" t="s">
        <v>1</v>
      </c>
      <c r="D300" s="13">
        <v>30</v>
      </c>
      <c r="E300" s="13" t="s">
        <v>17</v>
      </c>
      <c r="F300" s="13" t="s">
        <v>81</v>
      </c>
      <c r="G300" s="13" t="s">
        <v>51</v>
      </c>
      <c r="H300" s="13" t="s">
        <v>20</v>
      </c>
      <c r="I300" s="13" t="s">
        <v>726</v>
      </c>
      <c r="J300" s="15">
        <v>43368</v>
      </c>
      <c r="K300" s="13" t="s">
        <v>90</v>
      </c>
      <c r="L300" s="13" t="s">
        <v>9</v>
      </c>
      <c r="M300" s="19">
        <v>59939</v>
      </c>
      <c r="N300" s="13" t="s">
        <v>24</v>
      </c>
      <c r="O300" s="13">
        <v>3149</v>
      </c>
      <c r="P300" s="13" t="s">
        <v>250</v>
      </c>
      <c r="Q300" s="13">
        <v>23</v>
      </c>
      <c r="R300" s="13">
        <v>1</v>
      </c>
      <c r="S300" s="13" t="s">
        <v>26</v>
      </c>
      <c r="T300" s="13" t="s">
        <v>45</v>
      </c>
      <c r="U300" s="13" t="s">
        <v>36</v>
      </c>
    </row>
    <row r="301" spans="1:21">
      <c r="A301" s="13">
        <v>1612</v>
      </c>
      <c r="B301" s="13" t="s">
        <v>727</v>
      </c>
      <c r="C301" s="13" t="s">
        <v>1</v>
      </c>
      <c r="D301" s="13">
        <v>63</v>
      </c>
      <c r="E301" s="13" t="s">
        <v>47</v>
      </c>
      <c r="F301" s="13" t="s">
        <v>81</v>
      </c>
      <c r="G301" s="13" t="s">
        <v>248</v>
      </c>
      <c r="H301" s="13" t="s">
        <v>60</v>
      </c>
      <c r="I301" s="13" t="s">
        <v>728</v>
      </c>
      <c r="J301" s="15">
        <v>42960</v>
      </c>
      <c r="K301" s="13" t="s">
        <v>8</v>
      </c>
      <c r="L301" s="13" t="s">
        <v>33</v>
      </c>
      <c r="M301" s="19">
        <v>36286</v>
      </c>
      <c r="N301" s="13" t="s">
        <v>43</v>
      </c>
      <c r="O301" s="13">
        <v>1323</v>
      </c>
      <c r="P301" s="13" t="s">
        <v>11</v>
      </c>
      <c r="Q301" s="13">
        <v>22</v>
      </c>
      <c r="R301" s="13">
        <v>1</v>
      </c>
      <c r="S301" s="13" t="s">
        <v>25</v>
      </c>
      <c r="T301" s="13" t="s">
        <v>13</v>
      </c>
      <c r="U301" s="13" t="s">
        <v>36</v>
      </c>
    </row>
    <row r="302" spans="1:21">
      <c r="A302" s="13">
        <v>9966</v>
      </c>
      <c r="B302" s="13" t="s">
        <v>729</v>
      </c>
      <c r="C302" s="13" t="s">
        <v>1</v>
      </c>
      <c r="D302" s="13">
        <v>29</v>
      </c>
      <c r="E302" s="13" t="s">
        <v>17</v>
      </c>
      <c r="F302" s="13" t="s">
        <v>59</v>
      </c>
      <c r="G302" s="13" t="s">
        <v>100</v>
      </c>
      <c r="H302" s="13" t="s">
        <v>20</v>
      </c>
      <c r="I302" s="13" t="s">
        <v>730</v>
      </c>
      <c r="J302" s="15">
        <v>44958</v>
      </c>
      <c r="K302" s="13" t="s">
        <v>8</v>
      </c>
      <c r="L302" s="13" t="s">
        <v>33</v>
      </c>
      <c r="M302" s="19">
        <v>119881</v>
      </c>
      <c r="N302" s="13" t="s">
        <v>43</v>
      </c>
      <c r="O302" s="13">
        <v>5933</v>
      </c>
      <c r="P302" s="13" t="s">
        <v>25</v>
      </c>
      <c r="Q302" s="13">
        <v>21</v>
      </c>
      <c r="R302" s="13">
        <v>1</v>
      </c>
      <c r="S302" s="13" t="s">
        <v>235</v>
      </c>
      <c r="T302" s="13" t="s">
        <v>236</v>
      </c>
      <c r="U302" s="13" t="s">
        <v>25</v>
      </c>
    </row>
    <row r="303" spans="1:21">
      <c r="A303" s="13">
        <v>7862</v>
      </c>
      <c r="B303" s="13" t="s">
        <v>731</v>
      </c>
      <c r="C303" s="13" t="s">
        <v>16</v>
      </c>
      <c r="D303" s="13">
        <v>30</v>
      </c>
      <c r="E303" s="13" t="s">
        <v>17</v>
      </c>
      <c r="F303" s="13" t="s">
        <v>18</v>
      </c>
      <c r="G303" s="13" t="s">
        <v>100</v>
      </c>
      <c r="H303" s="13" t="s">
        <v>60</v>
      </c>
      <c r="I303" s="13" t="s">
        <v>732</v>
      </c>
      <c r="J303" s="15">
        <v>43744</v>
      </c>
      <c r="K303" s="13" t="s">
        <v>8</v>
      </c>
      <c r="L303" s="13" t="s">
        <v>23</v>
      </c>
      <c r="M303" s="19">
        <v>44943</v>
      </c>
      <c r="N303" s="13" t="s">
        <v>43</v>
      </c>
      <c r="O303" s="13">
        <v>9154</v>
      </c>
      <c r="P303" s="13" t="s">
        <v>250</v>
      </c>
      <c r="Q303" s="13">
        <v>19</v>
      </c>
      <c r="R303" s="13">
        <v>2</v>
      </c>
      <c r="S303" s="13" t="s">
        <v>235</v>
      </c>
      <c r="T303" s="13" t="s">
        <v>236</v>
      </c>
      <c r="U303" s="13" t="s">
        <v>14</v>
      </c>
    </row>
    <row r="304" spans="1:21">
      <c r="A304" s="13">
        <v>7713</v>
      </c>
      <c r="B304" s="13" t="s">
        <v>733</v>
      </c>
      <c r="C304" s="13" t="s">
        <v>1</v>
      </c>
      <c r="D304" s="13">
        <v>44</v>
      </c>
      <c r="E304" s="13" t="s">
        <v>38</v>
      </c>
      <c r="F304" s="13" t="s">
        <v>28</v>
      </c>
      <c r="G304" s="13" t="s">
        <v>4</v>
      </c>
      <c r="H304" s="13" t="s">
        <v>60</v>
      </c>
      <c r="I304" s="13" t="s">
        <v>734</v>
      </c>
      <c r="J304" s="15">
        <v>43951</v>
      </c>
      <c r="K304" s="13" t="s">
        <v>90</v>
      </c>
      <c r="L304" s="13" t="s">
        <v>9</v>
      </c>
      <c r="M304" s="19">
        <v>93001</v>
      </c>
      <c r="N304" s="13" t="s">
        <v>10</v>
      </c>
      <c r="O304" s="13">
        <v>4842</v>
      </c>
      <c r="P304" s="13" t="s">
        <v>11</v>
      </c>
      <c r="Q304" s="13">
        <v>0</v>
      </c>
      <c r="R304" s="13">
        <v>1</v>
      </c>
      <c r="S304" s="13" t="s">
        <v>12</v>
      </c>
      <c r="T304" s="13" t="s">
        <v>236</v>
      </c>
      <c r="U304" s="13" t="s">
        <v>25</v>
      </c>
    </row>
    <row r="305" spans="1:21">
      <c r="A305" s="13">
        <v>3443</v>
      </c>
      <c r="B305" s="13" t="s">
        <v>735</v>
      </c>
      <c r="C305" s="13" t="s">
        <v>16</v>
      </c>
      <c r="D305" s="13">
        <v>53</v>
      </c>
      <c r="E305" s="13" t="s">
        <v>77</v>
      </c>
      <c r="F305" s="13" t="s">
        <v>18</v>
      </c>
      <c r="G305" s="13" t="s">
        <v>4</v>
      </c>
      <c r="H305" s="13" t="s">
        <v>270</v>
      </c>
      <c r="I305" s="13" t="s">
        <v>736</v>
      </c>
      <c r="J305" s="15">
        <v>43801</v>
      </c>
      <c r="K305" s="13" t="s">
        <v>42</v>
      </c>
      <c r="L305" s="13" t="s">
        <v>9</v>
      </c>
      <c r="M305" s="19">
        <v>63540</v>
      </c>
      <c r="N305" s="13" t="s">
        <v>24</v>
      </c>
      <c r="O305" s="13">
        <v>8483</v>
      </c>
      <c r="P305" s="13" t="s">
        <v>44</v>
      </c>
      <c r="Q305" s="13">
        <v>8</v>
      </c>
      <c r="R305" s="13">
        <v>4</v>
      </c>
      <c r="S305" s="13" t="s">
        <v>12</v>
      </c>
      <c r="T305" s="13" t="s">
        <v>45</v>
      </c>
      <c r="U305" s="13" t="s">
        <v>14</v>
      </c>
    </row>
    <row r="306" spans="1:21">
      <c r="A306" s="13">
        <v>5760</v>
      </c>
      <c r="B306" s="13" t="s">
        <v>737</v>
      </c>
      <c r="C306" s="13" t="s">
        <v>1</v>
      </c>
      <c r="D306" s="13">
        <v>24</v>
      </c>
      <c r="E306" s="13" t="s">
        <v>2</v>
      </c>
      <c r="F306" s="13" t="s">
        <v>81</v>
      </c>
      <c r="G306" s="13" t="s">
        <v>29</v>
      </c>
      <c r="H306" s="13" t="s">
        <v>270</v>
      </c>
      <c r="I306" s="13" t="s">
        <v>738</v>
      </c>
      <c r="J306" s="15">
        <v>43012</v>
      </c>
      <c r="K306" s="13" t="s">
        <v>8</v>
      </c>
      <c r="L306" s="13" t="s">
        <v>9</v>
      </c>
      <c r="M306" s="19">
        <v>36014</v>
      </c>
      <c r="N306" s="13" t="s">
        <v>43</v>
      </c>
      <c r="O306" s="13">
        <v>3267</v>
      </c>
      <c r="P306" s="13" t="s">
        <v>250</v>
      </c>
      <c r="Q306" s="13">
        <v>10</v>
      </c>
      <c r="R306" s="13">
        <v>3</v>
      </c>
      <c r="S306" s="13" t="s">
        <v>25</v>
      </c>
      <c r="T306" s="13" t="s">
        <v>236</v>
      </c>
      <c r="U306" s="13" t="s">
        <v>36</v>
      </c>
    </row>
    <row r="307" spans="1:21">
      <c r="A307" s="13">
        <v>7105</v>
      </c>
      <c r="B307" s="13" t="s">
        <v>739</v>
      </c>
      <c r="C307" s="13" t="s">
        <v>1</v>
      </c>
      <c r="D307" s="13">
        <v>27</v>
      </c>
      <c r="E307" s="13" t="s">
        <v>17</v>
      </c>
      <c r="F307" s="13" t="s">
        <v>28</v>
      </c>
      <c r="G307" s="13" t="s">
        <v>4</v>
      </c>
      <c r="H307" s="13" t="s">
        <v>39</v>
      </c>
      <c r="I307" s="13" t="s">
        <v>740</v>
      </c>
      <c r="J307" s="15">
        <v>45078</v>
      </c>
      <c r="K307" s="13" t="s">
        <v>90</v>
      </c>
      <c r="L307" s="13" t="s">
        <v>23</v>
      </c>
      <c r="M307" s="19">
        <v>65629</v>
      </c>
      <c r="N307" s="13" t="s">
        <v>34</v>
      </c>
      <c r="O307" s="13">
        <v>8835</v>
      </c>
      <c r="P307" s="13" t="s">
        <v>25</v>
      </c>
      <c r="Q307" s="13">
        <v>20</v>
      </c>
      <c r="R307" s="13">
        <v>2</v>
      </c>
      <c r="S307" s="13" t="s">
        <v>12</v>
      </c>
      <c r="T307" s="13" t="s">
        <v>75</v>
      </c>
      <c r="U307" s="13" t="s">
        <v>25</v>
      </c>
    </row>
    <row r="308" spans="1:21">
      <c r="A308" s="13">
        <v>3611</v>
      </c>
      <c r="B308" s="13" t="s">
        <v>741</v>
      </c>
      <c r="C308" s="13" t="s">
        <v>16</v>
      </c>
      <c r="D308" s="13">
        <v>25</v>
      </c>
      <c r="E308" s="13" t="s">
        <v>2</v>
      </c>
      <c r="F308" s="13" t="s">
        <v>59</v>
      </c>
      <c r="G308" s="13" t="s">
        <v>248</v>
      </c>
      <c r="H308" s="13" t="s">
        <v>39</v>
      </c>
      <c r="I308" s="13" t="s">
        <v>742</v>
      </c>
      <c r="J308" s="15">
        <v>45748</v>
      </c>
      <c r="K308" s="13" t="s">
        <v>42</v>
      </c>
      <c r="L308" s="13" t="s">
        <v>33</v>
      </c>
      <c r="M308" s="19">
        <v>87430</v>
      </c>
      <c r="N308" s="13" t="s">
        <v>24</v>
      </c>
      <c r="O308" s="13">
        <v>7221</v>
      </c>
      <c r="P308" s="13" t="s">
        <v>44</v>
      </c>
      <c r="Q308" s="13">
        <v>19</v>
      </c>
      <c r="R308" s="13">
        <v>1</v>
      </c>
      <c r="S308" s="13" t="s">
        <v>26</v>
      </c>
      <c r="T308" s="13" t="s">
        <v>13</v>
      </c>
      <c r="U308" s="13" t="s">
        <v>36</v>
      </c>
    </row>
    <row r="309" spans="1:21">
      <c r="A309" s="13">
        <v>7738</v>
      </c>
      <c r="B309" s="13" t="s">
        <v>743</v>
      </c>
      <c r="C309" s="13" t="s">
        <v>1</v>
      </c>
      <c r="D309" s="13">
        <v>29</v>
      </c>
      <c r="E309" s="13" t="s">
        <v>17</v>
      </c>
      <c r="F309" s="13" t="s">
        <v>3</v>
      </c>
      <c r="G309" s="13" t="s">
        <v>4</v>
      </c>
      <c r="H309" s="13" t="s">
        <v>30</v>
      </c>
      <c r="I309" s="13" t="s">
        <v>244</v>
      </c>
      <c r="J309" s="15">
        <v>44154</v>
      </c>
      <c r="K309" s="13" t="s">
        <v>42</v>
      </c>
      <c r="L309" s="13" t="s">
        <v>23</v>
      </c>
      <c r="M309" s="19">
        <v>31620</v>
      </c>
      <c r="N309" s="13" t="s">
        <v>24</v>
      </c>
      <c r="O309" s="13">
        <v>6542</v>
      </c>
      <c r="P309" s="13" t="s">
        <v>11</v>
      </c>
      <c r="Q309" s="13">
        <v>13</v>
      </c>
      <c r="R309" s="13">
        <v>2</v>
      </c>
      <c r="S309" s="13" t="s">
        <v>25</v>
      </c>
      <c r="T309" s="13" t="s">
        <v>35</v>
      </c>
      <c r="U309" s="13" t="s">
        <v>25</v>
      </c>
    </row>
    <row r="310" spans="1:21">
      <c r="A310" s="13">
        <v>7305</v>
      </c>
      <c r="B310" s="13" t="s">
        <v>744</v>
      </c>
      <c r="C310" s="13" t="s">
        <v>16</v>
      </c>
      <c r="D310" s="13">
        <v>65</v>
      </c>
      <c r="E310" s="13" t="s">
        <v>47</v>
      </c>
      <c r="F310" s="13" t="s">
        <v>18</v>
      </c>
      <c r="G310" s="13" t="s">
        <v>248</v>
      </c>
      <c r="H310" s="13" t="s">
        <v>5</v>
      </c>
      <c r="I310" s="13" t="s">
        <v>745</v>
      </c>
      <c r="J310" s="15">
        <v>44630</v>
      </c>
      <c r="K310" s="13" t="s">
        <v>8</v>
      </c>
      <c r="L310" s="13" t="s">
        <v>33</v>
      </c>
      <c r="M310" s="19">
        <v>50568</v>
      </c>
      <c r="N310" s="13" t="s">
        <v>34</v>
      </c>
      <c r="O310" s="13">
        <v>9123</v>
      </c>
      <c r="P310" s="13" t="s">
        <v>250</v>
      </c>
      <c r="Q310" s="13">
        <v>2</v>
      </c>
      <c r="R310" s="13">
        <v>4</v>
      </c>
      <c r="S310" s="13" t="s">
        <v>235</v>
      </c>
      <c r="T310" s="13" t="s">
        <v>75</v>
      </c>
      <c r="U310" s="13" t="s">
        <v>36</v>
      </c>
    </row>
    <row r="311" spans="1:21">
      <c r="A311" s="13">
        <v>1824</v>
      </c>
      <c r="B311" s="13" t="s">
        <v>746</v>
      </c>
      <c r="C311" s="13" t="s">
        <v>16</v>
      </c>
      <c r="D311" s="13">
        <v>39</v>
      </c>
      <c r="E311" s="13" t="s">
        <v>38</v>
      </c>
      <c r="F311" s="13" t="s">
        <v>18</v>
      </c>
      <c r="G311" s="13" t="s">
        <v>100</v>
      </c>
      <c r="H311" s="13" t="s">
        <v>39</v>
      </c>
      <c r="I311" s="13" t="s">
        <v>747</v>
      </c>
      <c r="J311" s="15">
        <v>43875</v>
      </c>
      <c r="K311" s="13" t="s">
        <v>90</v>
      </c>
      <c r="L311" s="13" t="s">
        <v>9</v>
      </c>
      <c r="M311" s="19">
        <v>40332</v>
      </c>
      <c r="N311" s="13" t="s">
        <v>34</v>
      </c>
      <c r="O311" s="13">
        <v>8277</v>
      </c>
      <c r="P311" s="13" t="s">
        <v>25</v>
      </c>
      <c r="Q311" s="13">
        <v>2</v>
      </c>
      <c r="R311" s="13">
        <v>4</v>
      </c>
      <c r="S311" s="13" t="s">
        <v>25</v>
      </c>
      <c r="T311" s="13" t="s">
        <v>35</v>
      </c>
      <c r="U311" s="13" t="s">
        <v>14</v>
      </c>
    </row>
    <row r="312" spans="1:21">
      <c r="A312" s="13">
        <v>1291</v>
      </c>
      <c r="B312" s="13" t="s">
        <v>748</v>
      </c>
      <c r="C312" s="13" t="s">
        <v>16</v>
      </c>
      <c r="D312" s="13">
        <v>53</v>
      </c>
      <c r="E312" s="13" t="s">
        <v>77</v>
      </c>
      <c r="F312" s="13" t="s">
        <v>59</v>
      </c>
      <c r="G312" s="13" t="s">
        <v>29</v>
      </c>
      <c r="H312" s="13" t="s">
        <v>5</v>
      </c>
      <c r="I312" s="13" t="s">
        <v>749</v>
      </c>
      <c r="J312" s="15">
        <v>42333</v>
      </c>
      <c r="K312" s="13" t="s">
        <v>42</v>
      </c>
      <c r="L312" s="13" t="s">
        <v>33</v>
      </c>
      <c r="M312" s="19">
        <v>30022</v>
      </c>
      <c r="N312" s="13" t="s">
        <v>43</v>
      </c>
      <c r="O312" s="13">
        <v>5990</v>
      </c>
      <c r="P312" s="13" t="s">
        <v>250</v>
      </c>
      <c r="Q312" s="13">
        <v>20</v>
      </c>
      <c r="R312" s="13">
        <v>4</v>
      </c>
      <c r="S312" s="13" t="s">
        <v>235</v>
      </c>
      <c r="T312" s="13" t="s">
        <v>35</v>
      </c>
      <c r="U312" s="13" t="s">
        <v>14</v>
      </c>
    </row>
    <row r="313" spans="1:21">
      <c r="A313" s="13">
        <v>8445</v>
      </c>
      <c r="B313" s="13" t="s">
        <v>750</v>
      </c>
      <c r="C313" s="13" t="s">
        <v>1</v>
      </c>
      <c r="D313" s="13">
        <v>36</v>
      </c>
      <c r="E313" s="13" t="s">
        <v>38</v>
      </c>
      <c r="F313" s="13" t="s">
        <v>18</v>
      </c>
      <c r="G313" s="13" t="s">
        <v>248</v>
      </c>
      <c r="H313" s="13" t="s">
        <v>60</v>
      </c>
      <c r="I313" s="13" t="s">
        <v>751</v>
      </c>
      <c r="J313" s="15">
        <v>44568</v>
      </c>
      <c r="K313" s="13" t="s">
        <v>90</v>
      </c>
      <c r="L313" s="13" t="s">
        <v>33</v>
      </c>
      <c r="M313" s="19">
        <v>116136</v>
      </c>
      <c r="N313" s="13" t="s">
        <v>10</v>
      </c>
      <c r="O313" s="13">
        <v>8414</v>
      </c>
      <c r="P313" s="13" t="s">
        <v>11</v>
      </c>
      <c r="Q313" s="13">
        <v>3</v>
      </c>
      <c r="R313" s="13">
        <v>2</v>
      </c>
      <c r="S313" s="13" t="s">
        <v>12</v>
      </c>
      <c r="T313" s="13" t="s">
        <v>35</v>
      </c>
      <c r="U313" s="13" t="s">
        <v>36</v>
      </c>
    </row>
    <row r="314" spans="1:21">
      <c r="A314" s="13">
        <v>5783</v>
      </c>
      <c r="B314" s="13" t="s">
        <v>752</v>
      </c>
      <c r="C314" s="13" t="s">
        <v>1</v>
      </c>
      <c r="D314" s="13">
        <v>62</v>
      </c>
      <c r="E314" s="13" t="s">
        <v>47</v>
      </c>
      <c r="F314" s="13" t="s">
        <v>3</v>
      </c>
      <c r="G314" s="13" t="s">
        <v>4</v>
      </c>
      <c r="H314" s="13" t="s">
        <v>20</v>
      </c>
      <c r="I314" s="13" t="s">
        <v>753</v>
      </c>
      <c r="J314" s="15">
        <v>43956</v>
      </c>
      <c r="K314" s="13" t="s">
        <v>90</v>
      </c>
      <c r="L314" s="13" t="s">
        <v>9</v>
      </c>
      <c r="M314" s="19">
        <v>83636</v>
      </c>
      <c r="N314" s="13" t="s">
        <v>43</v>
      </c>
      <c r="O314" s="13">
        <v>5166</v>
      </c>
      <c r="P314" s="13" t="s">
        <v>250</v>
      </c>
      <c r="Q314" s="13">
        <v>6</v>
      </c>
      <c r="R314" s="13">
        <v>1</v>
      </c>
      <c r="S314" s="13" t="s">
        <v>25</v>
      </c>
      <c r="T314" s="13" t="s">
        <v>75</v>
      </c>
      <c r="U314" s="13" t="s">
        <v>36</v>
      </c>
    </row>
    <row r="315" spans="1:21">
      <c r="A315" s="13">
        <v>6536</v>
      </c>
      <c r="B315" s="13" t="s">
        <v>754</v>
      </c>
      <c r="C315" s="13" t="s">
        <v>16</v>
      </c>
      <c r="D315" s="13">
        <v>34</v>
      </c>
      <c r="E315" s="13" t="s">
        <v>17</v>
      </c>
      <c r="F315" s="13" t="s">
        <v>59</v>
      </c>
      <c r="G315" s="13" t="s">
        <v>4</v>
      </c>
      <c r="H315" s="13" t="s">
        <v>270</v>
      </c>
      <c r="I315" s="13" t="s">
        <v>755</v>
      </c>
      <c r="J315" s="15">
        <v>45171</v>
      </c>
      <c r="K315" s="13" t="s">
        <v>42</v>
      </c>
      <c r="L315" s="13" t="s">
        <v>33</v>
      </c>
      <c r="M315" s="19">
        <v>46150</v>
      </c>
      <c r="N315" s="13" t="s">
        <v>34</v>
      </c>
      <c r="O315" s="13">
        <v>8493</v>
      </c>
      <c r="P315" s="13" t="s">
        <v>250</v>
      </c>
      <c r="Q315" s="13">
        <v>15</v>
      </c>
      <c r="R315" s="13">
        <v>1</v>
      </c>
      <c r="S315" s="13" t="s">
        <v>12</v>
      </c>
      <c r="T315" s="13" t="s">
        <v>236</v>
      </c>
      <c r="U315" s="13" t="s">
        <v>36</v>
      </c>
    </row>
    <row r="316" spans="1:21">
      <c r="A316" s="13">
        <v>8912</v>
      </c>
      <c r="B316" s="13" t="s">
        <v>756</v>
      </c>
      <c r="C316" s="13" t="s">
        <v>16</v>
      </c>
      <c r="D316" s="13">
        <v>59</v>
      </c>
      <c r="E316" s="13" t="s">
        <v>47</v>
      </c>
      <c r="F316" s="13" t="s">
        <v>18</v>
      </c>
      <c r="G316" s="13" t="s">
        <v>51</v>
      </c>
      <c r="H316" s="13" t="s">
        <v>270</v>
      </c>
      <c r="I316" s="13" t="s">
        <v>757</v>
      </c>
      <c r="J316" s="15">
        <v>44953</v>
      </c>
      <c r="K316" s="13" t="s">
        <v>8</v>
      </c>
      <c r="L316" s="13" t="s">
        <v>9</v>
      </c>
      <c r="M316" s="19">
        <v>80778</v>
      </c>
      <c r="N316" s="13" t="s">
        <v>10</v>
      </c>
      <c r="O316" s="13">
        <v>9259</v>
      </c>
      <c r="P316" s="13" t="s">
        <v>25</v>
      </c>
      <c r="Q316" s="13">
        <v>13</v>
      </c>
      <c r="R316" s="13">
        <v>5</v>
      </c>
      <c r="S316" s="13" t="s">
        <v>26</v>
      </c>
      <c r="T316" s="13" t="s">
        <v>35</v>
      </c>
      <c r="U316" s="13" t="s">
        <v>36</v>
      </c>
    </row>
    <row r="317" spans="1:21">
      <c r="A317" s="13">
        <v>5819</v>
      </c>
      <c r="B317" s="13" t="s">
        <v>758</v>
      </c>
      <c r="C317" s="13" t="s">
        <v>1</v>
      </c>
      <c r="D317" s="13">
        <v>43</v>
      </c>
      <c r="E317" s="13" t="s">
        <v>38</v>
      </c>
      <c r="F317" s="13" t="s">
        <v>28</v>
      </c>
      <c r="G317" s="13" t="s">
        <v>51</v>
      </c>
      <c r="H317" s="13" t="s">
        <v>39</v>
      </c>
      <c r="I317" s="13" t="s">
        <v>759</v>
      </c>
      <c r="J317" s="15">
        <v>43302</v>
      </c>
      <c r="K317" s="13" t="s">
        <v>42</v>
      </c>
      <c r="L317" s="13" t="s">
        <v>33</v>
      </c>
      <c r="M317" s="19">
        <v>97147</v>
      </c>
      <c r="N317" s="13" t="s">
        <v>10</v>
      </c>
      <c r="O317" s="13">
        <v>9975</v>
      </c>
      <c r="P317" s="13" t="s">
        <v>44</v>
      </c>
      <c r="Q317" s="13">
        <v>22</v>
      </c>
      <c r="R317" s="13">
        <v>5</v>
      </c>
      <c r="S317" s="13" t="s">
        <v>26</v>
      </c>
      <c r="T317" s="13" t="s">
        <v>75</v>
      </c>
      <c r="U317" s="13" t="s">
        <v>14</v>
      </c>
    </row>
    <row r="318" spans="1:21">
      <c r="A318" s="13">
        <v>5760</v>
      </c>
      <c r="B318" s="13" t="s">
        <v>760</v>
      </c>
      <c r="C318" s="13" t="s">
        <v>1</v>
      </c>
      <c r="D318" s="13">
        <v>61</v>
      </c>
      <c r="E318" s="13" t="s">
        <v>47</v>
      </c>
      <c r="F318" s="13" t="s">
        <v>28</v>
      </c>
      <c r="G318" s="13" t="s">
        <v>100</v>
      </c>
      <c r="H318" s="13" t="s">
        <v>270</v>
      </c>
      <c r="I318" s="13" t="s">
        <v>761</v>
      </c>
      <c r="J318" s="15">
        <v>42694</v>
      </c>
      <c r="K318" s="13" t="s">
        <v>8</v>
      </c>
      <c r="L318" s="13" t="s">
        <v>33</v>
      </c>
      <c r="M318" s="19">
        <v>101105</v>
      </c>
      <c r="N318" s="13" t="s">
        <v>10</v>
      </c>
      <c r="O318" s="13">
        <v>2890</v>
      </c>
      <c r="P318" s="13" t="s">
        <v>44</v>
      </c>
      <c r="Q318" s="13">
        <v>17</v>
      </c>
      <c r="R318" s="13">
        <v>4</v>
      </c>
      <c r="S318" s="13" t="s">
        <v>25</v>
      </c>
      <c r="T318" s="13" t="s">
        <v>236</v>
      </c>
      <c r="U318" s="13" t="s">
        <v>36</v>
      </c>
    </row>
    <row r="319" spans="1:21">
      <c r="A319" s="13">
        <v>1209</v>
      </c>
      <c r="B319" s="13" t="s">
        <v>762</v>
      </c>
      <c r="C319" s="13" t="s">
        <v>16</v>
      </c>
      <c r="D319" s="13">
        <v>49</v>
      </c>
      <c r="E319" s="13" t="s">
        <v>77</v>
      </c>
      <c r="F319" s="13" t="s">
        <v>3</v>
      </c>
      <c r="G319" s="13" t="s">
        <v>29</v>
      </c>
      <c r="H319" s="13" t="s">
        <v>20</v>
      </c>
      <c r="I319" s="13" t="s">
        <v>763</v>
      </c>
      <c r="J319" s="15">
        <v>43761</v>
      </c>
      <c r="K319" s="13" t="s">
        <v>8</v>
      </c>
      <c r="L319" s="13" t="s">
        <v>33</v>
      </c>
      <c r="M319" s="19">
        <v>37419</v>
      </c>
      <c r="N319" s="13" t="s">
        <v>24</v>
      </c>
      <c r="O319" s="13">
        <v>5374</v>
      </c>
      <c r="P319" s="13" t="s">
        <v>250</v>
      </c>
      <c r="Q319" s="13">
        <v>9</v>
      </c>
      <c r="R319" s="13">
        <v>3</v>
      </c>
      <c r="S319" s="13" t="s">
        <v>26</v>
      </c>
      <c r="T319" s="13" t="s">
        <v>45</v>
      </c>
      <c r="U319" s="13" t="s">
        <v>25</v>
      </c>
    </row>
    <row r="320" spans="1:21">
      <c r="A320" s="13">
        <v>4342</v>
      </c>
      <c r="B320" s="13" t="s">
        <v>764</v>
      </c>
      <c r="C320" s="13" t="s">
        <v>16</v>
      </c>
      <c r="D320" s="13">
        <v>40</v>
      </c>
      <c r="E320" s="13" t="s">
        <v>38</v>
      </c>
      <c r="F320" s="13" t="s">
        <v>81</v>
      </c>
      <c r="G320" s="13" t="s">
        <v>29</v>
      </c>
      <c r="H320" s="13" t="s">
        <v>5</v>
      </c>
      <c r="I320" s="13" t="s">
        <v>765</v>
      </c>
      <c r="J320" s="15">
        <v>42488</v>
      </c>
      <c r="K320" s="13" t="s">
        <v>42</v>
      </c>
      <c r="L320" s="13" t="s">
        <v>33</v>
      </c>
      <c r="M320" s="19">
        <v>103647</v>
      </c>
      <c r="N320" s="13" t="s">
        <v>24</v>
      </c>
      <c r="O320" s="13">
        <v>7371</v>
      </c>
      <c r="P320" s="13" t="s">
        <v>250</v>
      </c>
      <c r="Q320" s="13">
        <v>16</v>
      </c>
      <c r="R320" s="13">
        <v>3</v>
      </c>
      <c r="S320" s="13" t="s">
        <v>12</v>
      </c>
      <c r="T320" s="13" t="s">
        <v>13</v>
      </c>
      <c r="U320" s="13" t="s">
        <v>36</v>
      </c>
    </row>
    <row r="321" spans="1:21">
      <c r="A321" s="13">
        <v>6122</v>
      </c>
      <c r="B321" s="13" t="s">
        <v>766</v>
      </c>
      <c r="C321" s="13" t="s">
        <v>16</v>
      </c>
      <c r="D321" s="13">
        <v>48</v>
      </c>
      <c r="E321" s="13" t="s">
        <v>77</v>
      </c>
      <c r="F321" s="13" t="s">
        <v>3</v>
      </c>
      <c r="G321" s="13" t="s">
        <v>100</v>
      </c>
      <c r="H321" s="13" t="s">
        <v>30</v>
      </c>
      <c r="I321" s="13" t="s">
        <v>767</v>
      </c>
      <c r="J321" s="15">
        <v>44034</v>
      </c>
      <c r="K321" s="13" t="s">
        <v>8</v>
      </c>
      <c r="L321" s="13" t="s">
        <v>33</v>
      </c>
      <c r="M321" s="19">
        <v>88073</v>
      </c>
      <c r="N321" s="13" t="s">
        <v>24</v>
      </c>
      <c r="O321" s="13">
        <v>7025</v>
      </c>
      <c r="P321" s="13" t="s">
        <v>250</v>
      </c>
      <c r="Q321" s="13">
        <v>24</v>
      </c>
      <c r="R321" s="13">
        <v>2</v>
      </c>
      <c r="S321" s="13" t="s">
        <v>235</v>
      </c>
      <c r="T321" s="13" t="s">
        <v>13</v>
      </c>
      <c r="U321" s="13" t="s">
        <v>14</v>
      </c>
    </row>
    <row r="322" spans="1:21">
      <c r="A322" s="13">
        <v>2220</v>
      </c>
      <c r="B322" s="13" t="s">
        <v>768</v>
      </c>
      <c r="C322" s="13" t="s">
        <v>16</v>
      </c>
      <c r="D322" s="13">
        <v>65</v>
      </c>
      <c r="E322" s="13" t="s">
        <v>47</v>
      </c>
      <c r="F322" s="13" t="s">
        <v>28</v>
      </c>
      <c r="G322" s="13" t="s">
        <v>100</v>
      </c>
      <c r="H322" s="13" t="s">
        <v>60</v>
      </c>
      <c r="I322" s="13" t="s">
        <v>769</v>
      </c>
      <c r="J322" s="15">
        <v>45073</v>
      </c>
      <c r="K322" s="13" t="s">
        <v>8</v>
      </c>
      <c r="L322" s="13" t="s">
        <v>23</v>
      </c>
      <c r="M322" s="19">
        <v>35326</v>
      </c>
      <c r="N322" s="13" t="s">
        <v>34</v>
      </c>
      <c r="O322" s="13">
        <v>5572</v>
      </c>
      <c r="P322" s="13" t="s">
        <v>44</v>
      </c>
      <c r="Q322" s="13">
        <v>4</v>
      </c>
      <c r="R322" s="13">
        <v>2</v>
      </c>
      <c r="S322" s="13" t="s">
        <v>235</v>
      </c>
      <c r="T322" s="13" t="s">
        <v>45</v>
      </c>
      <c r="U322" s="13" t="s">
        <v>36</v>
      </c>
    </row>
    <row r="323" spans="1:21">
      <c r="A323" s="13">
        <v>3536</v>
      </c>
      <c r="B323" s="13" t="s">
        <v>770</v>
      </c>
      <c r="C323" s="13" t="s">
        <v>16</v>
      </c>
      <c r="D323" s="13">
        <v>51</v>
      </c>
      <c r="E323" s="13" t="s">
        <v>77</v>
      </c>
      <c r="F323" s="13" t="s">
        <v>28</v>
      </c>
      <c r="G323" s="13" t="s">
        <v>19</v>
      </c>
      <c r="H323" s="13" t="s">
        <v>60</v>
      </c>
      <c r="I323" s="13" t="s">
        <v>771</v>
      </c>
      <c r="J323" s="15">
        <v>45442</v>
      </c>
      <c r="K323" s="13" t="s">
        <v>8</v>
      </c>
      <c r="L323" s="13" t="s">
        <v>33</v>
      </c>
      <c r="M323" s="19">
        <v>110689</v>
      </c>
      <c r="N323" s="13" t="s">
        <v>10</v>
      </c>
      <c r="O323" s="13">
        <v>9037</v>
      </c>
      <c r="P323" s="13" t="s">
        <v>44</v>
      </c>
      <c r="Q323" s="13">
        <v>2</v>
      </c>
      <c r="R323" s="13">
        <v>3</v>
      </c>
      <c r="S323" s="13" t="s">
        <v>26</v>
      </c>
      <c r="T323" s="13" t="s">
        <v>75</v>
      </c>
      <c r="U323" s="13" t="s">
        <v>25</v>
      </c>
    </row>
    <row r="324" spans="1:21">
      <c r="A324" s="13">
        <v>9276</v>
      </c>
      <c r="B324" s="13" t="s">
        <v>772</v>
      </c>
      <c r="C324" s="13" t="s">
        <v>16</v>
      </c>
      <c r="D324" s="13">
        <v>26</v>
      </c>
      <c r="E324" s="13" t="s">
        <v>17</v>
      </c>
      <c r="F324" s="13" t="s">
        <v>59</v>
      </c>
      <c r="G324" s="13" t="s">
        <v>248</v>
      </c>
      <c r="H324" s="13" t="s">
        <v>60</v>
      </c>
      <c r="I324" s="13" t="s">
        <v>773</v>
      </c>
      <c r="J324" s="15">
        <v>45367</v>
      </c>
      <c r="K324" s="13" t="s">
        <v>90</v>
      </c>
      <c r="L324" s="13" t="s">
        <v>9</v>
      </c>
      <c r="M324" s="19">
        <v>75796</v>
      </c>
      <c r="N324" s="13" t="s">
        <v>24</v>
      </c>
      <c r="O324" s="13">
        <v>4495</v>
      </c>
      <c r="P324" s="13" t="s">
        <v>44</v>
      </c>
      <c r="Q324" s="13">
        <v>10</v>
      </c>
      <c r="R324" s="13">
        <v>3</v>
      </c>
      <c r="S324" s="13" t="s">
        <v>235</v>
      </c>
      <c r="T324" s="13" t="s">
        <v>75</v>
      </c>
      <c r="U324" s="13" t="s">
        <v>25</v>
      </c>
    </row>
    <row r="325" spans="1:21">
      <c r="A325" s="13">
        <v>8780</v>
      </c>
      <c r="B325" s="13" t="s">
        <v>602</v>
      </c>
      <c r="C325" s="13" t="s">
        <v>16</v>
      </c>
      <c r="D325" s="13">
        <v>55</v>
      </c>
      <c r="E325" s="13" t="s">
        <v>77</v>
      </c>
      <c r="F325" s="13" t="s">
        <v>3</v>
      </c>
      <c r="G325" s="13" t="s">
        <v>100</v>
      </c>
      <c r="H325" s="13" t="s">
        <v>30</v>
      </c>
      <c r="I325" s="13" t="s">
        <v>774</v>
      </c>
      <c r="J325" s="15">
        <v>45242</v>
      </c>
      <c r="K325" s="13" t="s">
        <v>90</v>
      </c>
      <c r="L325" s="13" t="s">
        <v>9</v>
      </c>
      <c r="M325" s="19">
        <v>114182</v>
      </c>
      <c r="N325" s="13" t="s">
        <v>24</v>
      </c>
      <c r="O325" s="13">
        <v>1653</v>
      </c>
      <c r="P325" s="13" t="s">
        <v>44</v>
      </c>
      <c r="Q325" s="13">
        <v>12</v>
      </c>
      <c r="R325" s="13">
        <v>1</v>
      </c>
      <c r="S325" s="13" t="s">
        <v>25</v>
      </c>
      <c r="T325" s="13" t="s">
        <v>35</v>
      </c>
      <c r="U325" s="13" t="s">
        <v>25</v>
      </c>
    </row>
    <row r="326" spans="1:21">
      <c r="A326" s="13">
        <v>1404</v>
      </c>
      <c r="B326" s="13" t="s">
        <v>775</v>
      </c>
      <c r="C326" s="13" t="s">
        <v>1</v>
      </c>
      <c r="D326" s="13">
        <v>40</v>
      </c>
      <c r="E326" s="13" t="s">
        <v>38</v>
      </c>
      <c r="F326" s="13" t="s">
        <v>18</v>
      </c>
      <c r="G326" s="13" t="s">
        <v>248</v>
      </c>
      <c r="H326" s="13" t="s">
        <v>39</v>
      </c>
      <c r="I326" s="13" t="s">
        <v>776</v>
      </c>
      <c r="J326" s="15">
        <v>45725</v>
      </c>
      <c r="K326" s="13" t="s">
        <v>90</v>
      </c>
      <c r="L326" s="13" t="s">
        <v>9</v>
      </c>
      <c r="M326" s="19">
        <v>68854</v>
      </c>
      <c r="N326" s="13" t="s">
        <v>24</v>
      </c>
      <c r="O326" s="13">
        <v>6248</v>
      </c>
      <c r="P326" s="13" t="s">
        <v>11</v>
      </c>
      <c r="Q326" s="13">
        <v>3</v>
      </c>
      <c r="R326" s="13">
        <v>2</v>
      </c>
      <c r="S326" s="13" t="s">
        <v>12</v>
      </c>
      <c r="T326" s="13" t="s">
        <v>45</v>
      </c>
      <c r="U326" s="13" t="s">
        <v>14</v>
      </c>
    </row>
    <row r="327" spans="1:21">
      <c r="A327" s="13">
        <v>4492</v>
      </c>
      <c r="B327" s="13" t="s">
        <v>777</v>
      </c>
      <c r="C327" s="13" t="s">
        <v>1</v>
      </c>
      <c r="D327" s="13">
        <v>64</v>
      </c>
      <c r="E327" s="13" t="s">
        <v>47</v>
      </c>
      <c r="F327" s="13" t="s">
        <v>3</v>
      </c>
      <c r="G327" s="13" t="s">
        <v>51</v>
      </c>
      <c r="H327" s="13" t="s">
        <v>60</v>
      </c>
      <c r="I327" s="13" t="s">
        <v>778</v>
      </c>
      <c r="J327" s="15">
        <v>45574</v>
      </c>
      <c r="K327" s="13" t="s">
        <v>42</v>
      </c>
      <c r="L327" s="13" t="s">
        <v>33</v>
      </c>
      <c r="M327" s="19">
        <v>87047</v>
      </c>
      <c r="N327" s="13" t="s">
        <v>43</v>
      </c>
      <c r="O327" s="13">
        <v>3519</v>
      </c>
      <c r="P327" s="13" t="s">
        <v>11</v>
      </c>
      <c r="Q327" s="13">
        <v>14</v>
      </c>
      <c r="R327" s="13">
        <v>3</v>
      </c>
      <c r="S327" s="13" t="s">
        <v>12</v>
      </c>
      <c r="T327" s="13" t="s">
        <v>45</v>
      </c>
      <c r="U327" s="13" t="s">
        <v>14</v>
      </c>
    </row>
    <row r="328" spans="1:21">
      <c r="A328" s="13">
        <v>3916</v>
      </c>
      <c r="B328" s="13" t="s">
        <v>779</v>
      </c>
      <c r="C328" s="13" t="s">
        <v>1</v>
      </c>
      <c r="D328" s="13">
        <v>25</v>
      </c>
      <c r="E328" s="13" t="s">
        <v>2</v>
      </c>
      <c r="F328" s="13" t="s">
        <v>18</v>
      </c>
      <c r="G328" s="13" t="s">
        <v>4</v>
      </c>
      <c r="H328" s="13" t="s">
        <v>60</v>
      </c>
      <c r="I328" s="13" t="s">
        <v>780</v>
      </c>
      <c r="J328" s="15">
        <v>45695</v>
      </c>
      <c r="K328" s="13" t="s">
        <v>8</v>
      </c>
      <c r="L328" s="13" t="s">
        <v>23</v>
      </c>
      <c r="M328" s="19">
        <v>83429</v>
      </c>
      <c r="N328" s="13" t="s">
        <v>34</v>
      </c>
      <c r="O328" s="13">
        <v>8391</v>
      </c>
      <c r="P328" s="13" t="s">
        <v>25</v>
      </c>
      <c r="Q328" s="13">
        <v>13</v>
      </c>
      <c r="R328" s="13">
        <v>3</v>
      </c>
      <c r="S328" s="13" t="s">
        <v>12</v>
      </c>
      <c r="T328" s="13" t="s">
        <v>13</v>
      </c>
      <c r="U328" s="13" t="s">
        <v>25</v>
      </c>
    </row>
    <row r="329" spans="1:21">
      <c r="A329" s="13">
        <v>9762</v>
      </c>
      <c r="B329" s="13" t="s">
        <v>781</v>
      </c>
      <c r="C329" s="13" t="s">
        <v>16</v>
      </c>
      <c r="D329" s="13">
        <v>29</v>
      </c>
      <c r="E329" s="13" t="s">
        <v>17</v>
      </c>
      <c r="F329" s="13" t="s">
        <v>18</v>
      </c>
      <c r="G329" s="13" t="s">
        <v>4</v>
      </c>
      <c r="H329" s="13" t="s">
        <v>270</v>
      </c>
      <c r="I329" s="13" t="s">
        <v>782</v>
      </c>
      <c r="J329" s="15">
        <v>45035</v>
      </c>
      <c r="K329" s="13" t="s">
        <v>42</v>
      </c>
      <c r="L329" s="13" t="s">
        <v>9</v>
      </c>
      <c r="M329" s="19">
        <v>39514</v>
      </c>
      <c r="N329" s="13" t="s">
        <v>10</v>
      </c>
      <c r="O329" s="13">
        <v>9238</v>
      </c>
      <c r="P329" s="13" t="s">
        <v>11</v>
      </c>
      <c r="Q329" s="13">
        <v>9</v>
      </c>
      <c r="R329" s="13">
        <v>3</v>
      </c>
      <c r="S329" s="13" t="s">
        <v>12</v>
      </c>
      <c r="T329" s="13" t="s">
        <v>35</v>
      </c>
      <c r="U329" s="13" t="s">
        <v>36</v>
      </c>
    </row>
    <row r="330" spans="1:21">
      <c r="A330" s="13">
        <v>7473</v>
      </c>
      <c r="B330" s="13" t="s">
        <v>783</v>
      </c>
      <c r="C330" s="13" t="s">
        <v>16</v>
      </c>
      <c r="D330" s="13">
        <v>46</v>
      </c>
      <c r="E330" s="13" t="s">
        <v>77</v>
      </c>
      <c r="F330" s="13" t="s">
        <v>59</v>
      </c>
      <c r="G330" s="13" t="s">
        <v>51</v>
      </c>
      <c r="H330" s="13" t="s">
        <v>60</v>
      </c>
      <c r="I330" s="13" t="s">
        <v>784</v>
      </c>
      <c r="J330" s="15">
        <v>44714</v>
      </c>
      <c r="K330" s="13" t="s">
        <v>8</v>
      </c>
      <c r="L330" s="13" t="s">
        <v>9</v>
      </c>
      <c r="M330" s="19">
        <v>81248</v>
      </c>
      <c r="N330" s="13" t="s">
        <v>10</v>
      </c>
      <c r="O330" s="13">
        <v>3360</v>
      </c>
      <c r="P330" s="13" t="s">
        <v>44</v>
      </c>
      <c r="Q330" s="13">
        <v>21</v>
      </c>
      <c r="R330" s="13">
        <v>3</v>
      </c>
      <c r="S330" s="13" t="s">
        <v>12</v>
      </c>
      <c r="T330" s="13" t="s">
        <v>236</v>
      </c>
      <c r="U330" s="13" t="s">
        <v>25</v>
      </c>
    </row>
    <row r="331" spans="1:21">
      <c r="A331" s="13">
        <v>3019</v>
      </c>
      <c r="B331" s="13" t="s">
        <v>785</v>
      </c>
      <c r="C331" s="13" t="s">
        <v>16</v>
      </c>
      <c r="D331" s="13">
        <v>31</v>
      </c>
      <c r="E331" s="13" t="s">
        <v>17</v>
      </c>
      <c r="F331" s="13" t="s">
        <v>3</v>
      </c>
      <c r="G331" s="13" t="s">
        <v>248</v>
      </c>
      <c r="H331" s="13" t="s">
        <v>60</v>
      </c>
      <c r="I331" s="13" t="s">
        <v>786</v>
      </c>
      <c r="J331" s="15">
        <v>45453</v>
      </c>
      <c r="K331" s="13" t="s">
        <v>90</v>
      </c>
      <c r="L331" s="13" t="s">
        <v>33</v>
      </c>
      <c r="M331" s="19">
        <v>101765</v>
      </c>
      <c r="N331" s="13" t="s">
        <v>43</v>
      </c>
      <c r="O331" s="13">
        <v>5992</v>
      </c>
      <c r="P331" s="13" t="s">
        <v>250</v>
      </c>
      <c r="Q331" s="13">
        <v>23</v>
      </c>
      <c r="R331" s="13">
        <v>3</v>
      </c>
      <c r="S331" s="13" t="s">
        <v>26</v>
      </c>
      <c r="T331" s="13" t="s">
        <v>13</v>
      </c>
      <c r="U331" s="13" t="s">
        <v>25</v>
      </c>
    </row>
    <row r="332" spans="1:21">
      <c r="A332" s="13">
        <v>3333</v>
      </c>
      <c r="B332" s="13" t="s">
        <v>787</v>
      </c>
      <c r="C332" s="13" t="s">
        <v>16</v>
      </c>
      <c r="D332" s="13">
        <v>54</v>
      </c>
      <c r="E332" s="13" t="s">
        <v>77</v>
      </c>
      <c r="F332" s="13" t="s">
        <v>28</v>
      </c>
      <c r="G332" s="13" t="s">
        <v>51</v>
      </c>
      <c r="H332" s="13" t="s">
        <v>60</v>
      </c>
      <c r="I332" s="13" t="s">
        <v>788</v>
      </c>
      <c r="J332" s="15">
        <v>42123</v>
      </c>
      <c r="K332" s="13" t="s">
        <v>90</v>
      </c>
      <c r="L332" s="13" t="s">
        <v>9</v>
      </c>
      <c r="M332" s="19">
        <v>45023</v>
      </c>
      <c r="N332" s="13" t="s">
        <v>24</v>
      </c>
      <c r="O332" s="13">
        <v>1891</v>
      </c>
      <c r="P332" s="13" t="s">
        <v>25</v>
      </c>
      <c r="Q332" s="13">
        <v>20</v>
      </c>
      <c r="R332" s="13">
        <v>5</v>
      </c>
      <c r="S332" s="13" t="s">
        <v>12</v>
      </c>
      <c r="T332" s="13" t="s">
        <v>35</v>
      </c>
      <c r="U332" s="13" t="s">
        <v>25</v>
      </c>
    </row>
    <row r="333" spans="1:21">
      <c r="A333" s="13">
        <v>5107</v>
      </c>
      <c r="B333" s="13" t="s">
        <v>789</v>
      </c>
      <c r="C333" s="13" t="s">
        <v>16</v>
      </c>
      <c r="D333" s="13">
        <v>26</v>
      </c>
      <c r="E333" s="13" t="s">
        <v>17</v>
      </c>
      <c r="F333" s="13" t="s">
        <v>28</v>
      </c>
      <c r="G333" s="13" t="s">
        <v>100</v>
      </c>
      <c r="H333" s="13" t="s">
        <v>60</v>
      </c>
      <c r="I333" s="13" t="s">
        <v>790</v>
      </c>
      <c r="J333" s="15">
        <v>43529</v>
      </c>
      <c r="K333" s="13" t="s">
        <v>90</v>
      </c>
      <c r="L333" s="13" t="s">
        <v>23</v>
      </c>
      <c r="M333" s="19">
        <v>76810</v>
      </c>
      <c r="N333" s="13" t="s">
        <v>24</v>
      </c>
      <c r="O333" s="13">
        <v>4842</v>
      </c>
      <c r="P333" s="13" t="s">
        <v>11</v>
      </c>
      <c r="Q333" s="13">
        <v>9</v>
      </c>
      <c r="R333" s="13">
        <v>5</v>
      </c>
      <c r="S333" s="13" t="s">
        <v>12</v>
      </c>
      <c r="T333" s="13" t="s">
        <v>75</v>
      </c>
      <c r="U333" s="13" t="s">
        <v>36</v>
      </c>
    </row>
    <row r="334" spans="1:21">
      <c r="A334" s="13">
        <v>8383</v>
      </c>
      <c r="B334" s="13" t="s">
        <v>791</v>
      </c>
      <c r="C334" s="13" t="s">
        <v>1</v>
      </c>
      <c r="D334" s="13">
        <v>53</v>
      </c>
      <c r="E334" s="13" t="s">
        <v>77</v>
      </c>
      <c r="F334" s="13" t="s">
        <v>18</v>
      </c>
      <c r="G334" s="13" t="s">
        <v>100</v>
      </c>
      <c r="H334" s="13" t="s">
        <v>30</v>
      </c>
      <c r="I334" s="13" t="s">
        <v>792</v>
      </c>
      <c r="J334" s="15">
        <v>44707</v>
      </c>
      <c r="K334" s="13" t="s">
        <v>42</v>
      </c>
      <c r="L334" s="13" t="s">
        <v>33</v>
      </c>
      <c r="M334" s="19">
        <v>49974</v>
      </c>
      <c r="N334" s="13" t="s">
        <v>10</v>
      </c>
      <c r="O334" s="13">
        <v>6182</v>
      </c>
      <c r="P334" s="13" t="s">
        <v>25</v>
      </c>
      <c r="Q334" s="13">
        <v>5</v>
      </c>
      <c r="R334" s="13">
        <v>1</v>
      </c>
      <c r="S334" s="13" t="s">
        <v>235</v>
      </c>
      <c r="T334" s="13" t="s">
        <v>75</v>
      </c>
      <c r="U334" s="13" t="s">
        <v>14</v>
      </c>
    </row>
    <row r="335" spans="1:21">
      <c r="A335" s="13">
        <v>8145</v>
      </c>
      <c r="B335" s="13" t="s">
        <v>793</v>
      </c>
      <c r="C335" s="13" t="s">
        <v>1</v>
      </c>
      <c r="D335" s="13">
        <v>63</v>
      </c>
      <c r="E335" s="13" t="s">
        <v>47</v>
      </c>
      <c r="F335" s="13" t="s">
        <v>81</v>
      </c>
      <c r="G335" s="13" t="s">
        <v>51</v>
      </c>
      <c r="H335" s="13" t="s">
        <v>270</v>
      </c>
      <c r="I335" s="13" t="s">
        <v>794</v>
      </c>
      <c r="J335" s="15">
        <v>44876</v>
      </c>
      <c r="K335" s="13" t="s">
        <v>42</v>
      </c>
      <c r="L335" s="13" t="s">
        <v>23</v>
      </c>
      <c r="M335" s="19">
        <v>92908</v>
      </c>
      <c r="N335" s="13" t="s">
        <v>34</v>
      </c>
      <c r="O335" s="13">
        <v>8296</v>
      </c>
      <c r="P335" s="13" t="s">
        <v>44</v>
      </c>
      <c r="Q335" s="13">
        <v>24</v>
      </c>
      <c r="R335" s="13">
        <v>3</v>
      </c>
      <c r="S335" s="13" t="s">
        <v>25</v>
      </c>
      <c r="T335" s="13" t="s">
        <v>236</v>
      </c>
      <c r="U335" s="13" t="s">
        <v>14</v>
      </c>
    </row>
    <row r="336" spans="1:21">
      <c r="A336" s="13">
        <v>2343</v>
      </c>
      <c r="B336" s="13" t="s">
        <v>795</v>
      </c>
      <c r="C336" s="13" t="s">
        <v>1</v>
      </c>
      <c r="D336" s="13">
        <v>33</v>
      </c>
      <c r="E336" s="13" t="s">
        <v>17</v>
      </c>
      <c r="F336" s="13" t="s">
        <v>28</v>
      </c>
      <c r="G336" s="13" t="s">
        <v>248</v>
      </c>
      <c r="H336" s="13" t="s">
        <v>20</v>
      </c>
      <c r="I336" s="13" t="s">
        <v>796</v>
      </c>
      <c r="J336" s="15">
        <v>43452</v>
      </c>
      <c r="K336" s="13" t="s">
        <v>90</v>
      </c>
      <c r="L336" s="13" t="s">
        <v>33</v>
      </c>
      <c r="M336" s="19">
        <v>112132</v>
      </c>
      <c r="N336" s="13" t="s">
        <v>43</v>
      </c>
      <c r="O336" s="13">
        <v>2235</v>
      </c>
      <c r="P336" s="13" t="s">
        <v>11</v>
      </c>
      <c r="Q336" s="13">
        <v>16</v>
      </c>
      <c r="R336" s="13">
        <v>1</v>
      </c>
      <c r="S336" s="13" t="s">
        <v>25</v>
      </c>
      <c r="T336" s="13" t="s">
        <v>236</v>
      </c>
      <c r="U336" s="13" t="s">
        <v>14</v>
      </c>
    </row>
    <row r="337" spans="1:21">
      <c r="A337" s="13">
        <v>5269</v>
      </c>
      <c r="B337" s="13" t="s">
        <v>797</v>
      </c>
      <c r="C337" s="13" t="s">
        <v>1</v>
      </c>
      <c r="D337" s="13">
        <v>24</v>
      </c>
      <c r="E337" s="13" t="s">
        <v>2</v>
      </c>
      <c r="F337" s="13" t="s">
        <v>28</v>
      </c>
      <c r="G337" s="13" t="s">
        <v>19</v>
      </c>
      <c r="H337" s="13" t="s">
        <v>39</v>
      </c>
      <c r="I337" s="13" t="s">
        <v>798</v>
      </c>
      <c r="J337" s="15">
        <v>45690</v>
      </c>
      <c r="K337" s="13" t="s">
        <v>8</v>
      </c>
      <c r="L337" s="13" t="s">
        <v>33</v>
      </c>
      <c r="M337" s="19">
        <v>68141</v>
      </c>
      <c r="N337" s="13" t="s">
        <v>24</v>
      </c>
      <c r="O337" s="13">
        <v>8613</v>
      </c>
      <c r="P337" s="13" t="s">
        <v>11</v>
      </c>
      <c r="Q337" s="13">
        <v>12</v>
      </c>
      <c r="R337" s="13">
        <v>3</v>
      </c>
      <c r="S337" s="13" t="s">
        <v>12</v>
      </c>
      <c r="T337" s="13" t="s">
        <v>75</v>
      </c>
      <c r="U337" s="13" t="s">
        <v>25</v>
      </c>
    </row>
    <row r="338" spans="1:21">
      <c r="A338" s="13">
        <v>3717</v>
      </c>
      <c r="B338" s="13" t="s">
        <v>799</v>
      </c>
      <c r="C338" s="13" t="s">
        <v>16</v>
      </c>
      <c r="D338" s="13">
        <v>65</v>
      </c>
      <c r="E338" s="13" t="s">
        <v>47</v>
      </c>
      <c r="F338" s="13" t="s">
        <v>59</v>
      </c>
      <c r="G338" s="13" t="s">
        <v>51</v>
      </c>
      <c r="H338" s="13" t="s">
        <v>20</v>
      </c>
      <c r="I338" s="13" t="s">
        <v>800</v>
      </c>
      <c r="J338" s="15">
        <v>43475</v>
      </c>
      <c r="K338" s="13" t="s">
        <v>42</v>
      </c>
      <c r="L338" s="13" t="s">
        <v>33</v>
      </c>
      <c r="M338" s="19">
        <v>116430</v>
      </c>
      <c r="N338" s="13" t="s">
        <v>24</v>
      </c>
      <c r="O338" s="13">
        <v>8921</v>
      </c>
      <c r="P338" s="13" t="s">
        <v>44</v>
      </c>
      <c r="Q338" s="13">
        <v>1</v>
      </c>
      <c r="R338" s="13">
        <v>2</v>
      </c>
      <c r="S338" s="13" t="s">
        <v>25</v>
      </c>
      <c r="T338" s="13" t="s">
        <v>75</v>
      </c>
      <c r="U338" s="13" t="s">
        <v>14</v>
      </c>
    </row>
    <row r="339" spans="1:21">
      <c r="A339" s="13">
        <v>7052</v>
      </c>
      <c r="B339" s="13" t="s">
        <v>801</v>
      </c>
      <c r="C339" s="13" t="s">
        <v>16</v>
      </c>
      <c r="D339" s="13">
        <v>38</v>
      </c>
      <c r="E339" s="13" t="s">
        <v>38</v>
      </c>
      <c r="F339" s="13" t="s">
        <v>3</v>
      </c>
      <c r="G339" s="13" t="s">
        <v>100</v>
      </c>
      <c r="H339" s="13" t="s">
        <v>20</v>
      </c>
      <c r="I339" s="13" t="s">
        <v>802</v>
      </c>
      <c r="J339" s="15">
        <v>44756</v>
      </c>
      <c r="K339" s="13" t="s">
        <v>42</v>
      </c>
      <c r="L339" s="13" t="s">
        <v>23</v>
      </c>
      <c r="M339" s="19">
        <v>80868</v>
      </c>
      <c r="N339" s="13" t="s">
        <v>34</v>
      </c>
      <c r="O339" s="13">
        <v>8448</v>
      </c>
      <c r="P339" s="13" t="s">
        <v>11</v>
      </c>
      <c r="Q339" s="13">
        <v>1</v>
      </c>
      <c r="R339" s="13">
        <v>3</v>
      </c>
      <c r="S339" s="13" t="s">
        <v>12</v>
      </c>
      <c r="T339" s="13" t="s">
        <v>236</v>
      </c>
      <c r="U339" s="13" t="s">
        <v>25</v>
      </c>
    </row>
    <row r="340" spans="1:21">
      <c r="A340" s="13">
        <v>5314</v>
      </c>
      <c r="B340" s="13" t="s">
        <v>803</v>
      </c>
      <c r="C340" s="13" t="s">
        <v>16</v>
      </c>
      <c r="D340" s="13">
        <v>39</v>
      </c>
      <c r="E340" s="13" t="s">
        <v>38</v>
      </c>
      <c r="F340" s="13" t="s">
        <v>59</v>
      </c>
      <c r="G340" s="13" t="s">
        <v>100</v>
      </c>
      <c r="H340" s="13" t="s">
        <v>39</v>
      </c>
      <c r="I340" s="13" t="s">
        <v>804</v>
      </c>
      <c r="J340" s="15">
        <v>44688</v>
      </c>
      <c r="K340" s="13" t="s">
        <v>90</v>
      </c>
      <c r="L340" s="13" t="s">
        <v>33</v>
      </c>
      <c r="M340" s="19">
        <v>115634</v>
      </c>
      <c r="N340" s="13" t="s">
        <v>43</v>
      </c>
      <c r="O340" s="13">
        <v>9465</v>
      </c>
      <c r="P340" s="13" t="s">
        <v>44</v>
      </c>
      <c r="Q340" s="13">
        <v>12</v>
      </c>
      <c r="R340" s="13">
        <v>2</v>
      </c>
      <c r="S340" s="13" t="s">
        <v>25</v>
      </c>
      <c r="T340" s="13" t="s">
        <v>35</v>
      </c>
      <c r="U340" s="13" t="s">
        <v>36</v>
      </c>
    </row>
    <row r="341" spans="1:21">
      <c r="A341" s="13">
        <v>8898</v>
      </c>
      <c r="B341" s="13" t="s">
        <v>805</v>
      </c>
      <c r="C341" s="13" t="s">
        <v>16</v>
      </c>
      <c r="D341" s="13">
        <v>53</v>
      </c>
      <c r="E341" s="13" t="s">
        <v>77</v>
      </c>
      <c r="F341" s="13" t="s">
        <v>18</v>
      </c>
      <c r="G341" s="13" t="s">
        <v>51</v>
      </c>
      <c r="H341" s="13" t="s">
        <v>39</v>
      </c>
      <c r="I341" s="13" t="s">
        <v>806</v>
      </c>
      <c r="J341" s="15">
        <v>42998</v>
      </c>
      <c r="K341" s="13" t="s">
        <v>8</v>
      </c>
      <c r="L341" s="13" t="s">
        <v>9</v>
      </c>
      <c r="M341" s="19">
        <v>40104</v>
      </c>
      <c r="N341" s="13" t="s">
        <v>10</v>
      </c>
      <c r="O341" s="13">
        <v>4465</v>
      </c>
      <c r="P341" s="13" t="s">
        <v>250</v>
      </c>
      <c r="Q341" s="13">
        <v>5</v>
      </c>
      <c r="R341" s="13">
        <v>2</v>
      </c>
      <c r="S341" s="13" t="s">
        <v>235</v>
      </c>
      <c r="T341" s="13" t="s">
        <v>236</v>
      </c>
      <c r="U341" s="13" t="s">
        <v>25</v>
      </c>
    </row>
    <row r="342" spans="1:21">
      <c r="A342" s="13">
        <v>4773</v>
      </c>
      <c r="B342" s="13" t="s">
        <v>807</v>
      </c>
      <c r="C342" s="13" t="s">
        <v>1</v>
      </c>
      <c r="D342" s="13">
        <v>29</v>
      </c>
      <c r="E342" s="13" t="s">
        <v>17</v>
      </c>
      <c r="F342" s="13" t="s">
        <v>81</v>
      </c>
      <c r="G342" s="13" t="s">
        <v>100</v>
      </c>
      <c r="H342" s="13" t="s">
        <v>5</v>
      </c>
      <c r="I342" s="13" t="s">
        <v>808</v>
      </c>
      <c r="J342" s="15">
        <v>43611</v>
      </c>
      <c r="K342" s="13" t="s">
        <v>90</v>
      </c>
      <c r="L342" s="13" t="s">
        <v>33</v>
      </c>
      <c r="M342" s="19">
        <v>92759</v>
      </c>
      <c r="N342" s="13" t="s">
        <v>34</v>
      </c>
      <c r="O342" s="13">
        <v>4452</v>
      </c>
      <c r="P342" s="13" t="s">
        <v>250</v>
      </c>
      <c r="Q342" s="13">
        <v>20</v>
      </c>
      <c r="R342" s="13">
        <v>4</v>
      </c>
      <c r="S342" s="13" t="s">
        <v>12</v>
      </c>
      <c r="T342" s="13" t="s">
        <v>75</v>
      </c>
      <c r="U342" s="13" t="s">
        <v>14</v>
      </c>
    </row>
    <row r="343" spans="1:21">
      <c r="A343" s="13">
        <v>3639</v>
      </c>
      <c r="B343" s="13" t="s">
        <v>809</v>
      </c>
      <c r="C343" s="13" t="s">
        <v>16</v>
      </c>
      <c r="D343" s="13">
        <v>30</v>
      </c>
      <c r="E343" s="13" t="s">
        <v>17</v>
      </c>
      <c r="F343" s="13" t="s">
        <v>18</v>
      </c>
      <c r="G343" s="13" t="s">
        <v>4</v>
      </c>
      <c r="H343" s="13" t="s">
        <v>60</v>
      </c>
      <c r="I343" s="13" t="s">
        <v>810</v>
      </c>
      <c r="J343" s="15">
        <v>43285</v>
      </c>
      <c r="K343" s="13" t="s">
        <v>8</v>
      </c>
      <c r="L343" s="13" t="s">
        <v>9</v>
      </c>
      <c r="M343" s="19">
        <v>51802</v>
      </c>
      <c r="N343" s="13" t="s">
        <v>10</v>
      </c>
      <c r="O343" s="13">
        <v>3949</v>
      </c>
      <c r="P343" s="13" t="s">
        <v>25</v>
      </c>
      <c r="Q343" s="13">
        <v>19</v>
      </c>
      <c r="R343" s="13">
        <v>5</v>
      </c>
      <c r="S343" s="13" t="s">
        <v>12</v>
      </c>
      <c r="T343" s="13" t="s">
        <v>35</v>
      </c>
      <c r="U343" s="13" t="s">
        <v>14</v>
      </c>
    </row>
    <row r="344" spans="1:21">
      <c r="A344" s="13">
        <v>8359</v>
      </c>
      <c r="B344" s="13" t="s">
        <v>811</v>
      </c>
      <c r="C344" s="13" t="s">
        <v>1</v>
      </c>
      <c r="D344" s="13">
        <v>35</v>
      </c>
      <c r="E344" s="13" t="s">
        <v>17</v>
      </c>
      <c r="F344" s="13" t="s">
        <v>59</v>
      </c>
      <c r="G344" s="13" t="s">
        <v>51</v>
      </c>
      <c r="H344" s="13" t="s">
        <v>20</v>
      </c>
      <c r="I344" s="13" t="s">
        <v>812</v>
      </c>
      <c r="J344" s="15">
        <v>45753</v>
      </c>
      <c r="K344" s="13" t="s">
        <v>90</v>
      </c>
      <c r="L344" s="13" t="s">
        <v>33</v>
      </c>
      <c r="M344" s="19">
        <v>48705</v>
      </c>
      <c r="N344" s="13" t="s">
        <v>24</v>
      </c>
      <c r="O344" s="13">
        <v>9369</v>
      </c>
      <c r="P344" s="13" t="s">
        <v>44</v>
      </c>
      <c r="Q344" s="13">
        <v>5</v>
      </c>
      <c r="R344" s="13">
        <v>3</v>
      </c>
      <c r="S344" s="13" t="s">
        <v>25</v>
      </c>
      <c r="T344" s="13" t="s">
        <v>236</v>
      </c>
      <c r="U344" s="13" t="s">
        <v>25</v>
      </c>
    </row>
    <row r="345" spans="1:21">
      <c r="A345" s="13">
        <v>4765</v>
      </c>
      <c r="B345" s="13" t="s">
        <v>813</v>
      </c>
      <c r="C345" s="13" t="s">
        <v>1</v>
      </c>
      <c r="D345" s="13">
        <v>26</v>
      </c>
      <c r="E345" s="13" t="s">
        <v>17</v>
      </c>
      <c r="F345" s="13" t="s">
        <v>59</v>
      </c>
      <c r="G345" s="13" t="s">
        <v>51</v>
      </c>
      <c r="H345" s="13" t="s">
        <v>5</v>
      </c>
      <c r="I345" s="13" t="s">
        <v>814</v>
      </c>
      <c r="J345" s="15">
        <v>42197</v>
      </c>
      <c r="K345" s="13" t="s">
        <v>8</v>
      </c>
      <c r="L345" s="13" t="s">
        <v>9</v>
      </c>
      <c r="M345" s="19">
        <v>98512</v>
      </c>
      <c r="N345" s="13" t="s">
        <v>34</v>
      </c>
      <c r="O345" s="13">
        <v>3450</v>
      </c>
      <c r="P345" s="13" t="s">
        <v>11</v>
      </c>
      <c r="Q345" s="13">
        <v>5</v>
      </c>
      <c r="R345" s="13">
        <v>4</v>
      </c>
      <c r="S345" s="13" t="s">
        <v>12</v>
      </c>
      <c r="T345" s="13" t="s">
        <v>236</v>
      </c>
      <c r="U345" s="13" t="s">
        <v>25</v>
      </c>
    </row>
    <row r="346" spans="1:21">
      <c r="A346" s="13">
        <v>2526</v>
      </c>
      <c r="B346" s="13" t="s">
        <v>815</v>
      </c>
      <c r="C346" s="13" t="s">
        <v>1</v>
      </c>
      <c r="D346" s="13">
        <v>29</v>
      </c>
      <c r="E346" s="13" t="s">
        <v>17</v>
      </c>
      <c r="F346" s="13" t="s">
        <v>28</v>
      </c>
      <c r="G346" s="13" t="s">
        <v>248</v>
      </c>
      <c r="H346" s="13" t="s">
        <v>60</v>
      </c>
      <c r="I346" s="13" t="s">
        <v>816</v>
      </c>
      <c r="J346" s="15">
        <v>43372</v>
      </c>
      <c r="K346" s="13" t="s">
        <v>8</v>
      </c>
      <c r="L346" s="13" t="s">
        <v>33</v>
      </c>
      <c r="M346" s="19">
        <v>115096</v>
      </c>
      <c r="N346" s="13" t="s">
        <v>34</v>
      </c>
      <c r="O346" s="13">
        <v>9553</v>
      </c>
      <c r="P346" s="13" t="s">
        <v>25</v>
      </c>
      <c r="Q346" s="13">
        <v>11</v>
      </c>
      <c r="R346" s="13">
        <v>1</v>
      </c>
      <c r="S346" s="13" t="s">
        <v>25</v>
      </c>
      <c r="T346" s="13" t="s">
        <v>75</v>
      </c>
      <c r="U346" s="13" t="s">
        <v>36</v>
      </c>
    </row>
    <row r="347" spans="1:21">
      <c r="A347" s="13">
        <v>6742</v>
      </c>
      <c r="B347" s="13" t="s">
        <v>817</v>
      </c>
      <c r="C347" s="13" t="s">
        <v>16</v>
      </c>
      <c r="D347" s="13">
        <v>46</v>
      </c>
      <c r="E347" s="13" t="s">
        <v>77</v>
      </c>
      <c r="F347" s="13" t="s">
        <v>59</v>
      </c>
      <c r="G347" s="13" t="s">
        <v>51</v>
      </c>
      <c r="H347" s="13" t="s">
        <v>30</v>
      </c>
      <c r="I347" s="13" t="s">
        <v>818</v>
      </c>
      <c r="J347" s="15">
        <v>44018</v>
      </c>
      <c r="K347" s="13" t="s">
        <v>90</v>
      </c>
      <c r="L347" s="13" t="s">
        <v>9</v>
      </c>
      <c r="M347" s="19">
        <v>40986</v>
      </c>
      <c r="N347" s="13" t="s">
        <v>10</v>
      </c>
      <c r="O347" s="13">
        <v>9908</v>
      </c>
      <c r="P347" s="13" t="s">
        <v>25</v>
      </c>
      <c r="Q347" s="13">
        <v>8</v>
      </c>
      <c r="R347" s="13">
        <v>2</v>
      </c>
      <c r="S347" s="13" t="s">
        <v>12</v>
      </c>
      <c r="T347" s="13" t="s">
        <v>45</v>
      </c>
      <c r="U347" s="13" t="s">
        <v>25</v>
      </c>
    </row>
    <row r="348" spans="1:21">
      <c r="A348" s="13">
        <v>2930</v>
      </c>
      <c r="B348" s="13" t="s">
        <v>819</v>
      </c>
      <c r="C348" s="13" t="s">
        <v>16</v>
      </c>
      <c r="D348" s="13">
        <v>55</v>
      </c>
      <c r="E348" s="13" t="s">
        <v>77</v>
      </c>
      <c r="F348" s="13" t="s">
        <v>59</v>
      </c>
      <c r="G348" s="13" t="s">
        <v>100</v>
      </c>
      <c r="H348" s="13" t="s">
        <v>20</v>
      </c>
      <c r="I348" s="13" t="s">
        <v>820</v>
      </c>
      <c r="J348" s="15">
        <v>44091</v>
      </c>
      <c r="K348" s="13" t="s">
        <v>42</v>
      </c>
      <c r="L348" s="13" t="s">
        <v>23</v>
      </c>
      <c r="M348" s="19">
        <v>83588</v>
      </c>
      <c r="N348" s="13" t="s">
        <v>10</v>
      </c>
      <c r="O348" s="13">
        <v>2746</v>
      </c>
      <c r="P348" s="13" t="s">
        <v>250</v>
      </c>
      <c r="Q348" s="13">
        <v>13</v>
      </c>
      <c r="R348" s="13">
        <v>5</v>
      </c>
      <c r="S348" s="13" t="s">
        <v>235</v>
      </c>
      <c r="T348" s="13" t="s">
        <v>35</v>
      </c>
      <c r="U348" s="13" t="s">
        <v>25</v>
      </c>
    </row>
    <row r="349" spans="1:21">
      <c r="A349" s="13">
        <v>6990</v>
      </c>
      <c r="B349" s="13" t="s">
        <v>821</v>
      </c>
      <c r="C349" s="13" t="s">
        <v>1</v>
      </c>
      <c r="D349" s="13">
        <v>49</v>
      </c>
      <c r="E349" s="13" t="s">
        <v>77</v>
      </c>
      <c r="F349" s="13" t="s">
        <v>59</v>
      </c>
      <c r="G349" s="13" t="s">
        <v>51</v>
      </c>
      <c r="H349" s="13" t="s">
        <v>39</v>
      </c>
      <c r="I349" s="13" t="s">
        <v>822</v>
      </c>
      <c r="J349" s="15">
        <v>43722</v>
      </c>
      <c r="K349" s="13" t="s">
        <v>42</v>
      </c>
      <c r="L349" s="13" t="s">
        <v>33</v>
      </c>
      <c r="M349" s="19">
        <v>93238</v>
      </c>
      <c r="N349" s="13" t="s">
        <v>24</v>
      </c>
      <c r="O349" s="13">
        <v>7065</v>
      </c>
      <c r="P349" s="13" t="s">
        <v>25</v>
      </c>
      <c r="Q349" s="13">
        <v>8</v>
      </c>
      <c r="R349" s="13">
        <v>3</v>
      </c>
      <c r="S349" s="13" t="s">
        <v>235</v>
      </c>
      <c r="T349" s="13" t="s">
        <v>13</v>
      </c>
      <c r="U349" s="13" t="s">
        <v>25</v>
      </c>
    </row>
    <row r="350" spans="1:21">
      <c r="A350" s="13">
        <v>2951</v>
      </c>
      <c r="B350" s="13" t="s">
        <v>823</v>
      </c>
      <c r="C350" s="13" t="s">
        <v>16</v>
      </c>
      <c r="D350" s="13">
        <v>30</v>
      </c>
      <c r="E350" s="13" t="s">
        <v>17</v>
      </c>
      <c r="F350" s="13" t="s">
        <v>59</v>
      </c>
      <c r="G350" s="13" t="s">
        <v>100</v>
      </c>
      <c r="H350" s="13" t="s">
        <v>20</v>
      </c>
      <c r="I350" s="13" t="s">
        <v>824</v>
      </c>
      <c r="J350" s="15">
        <v>45642</v>
      </c>
      <c r="K350" s="13" t="s">
        <v>8</v>
      </c>
      <c r="L350" s="13" t="s">
        <v>9</v>
      </c>
      <c r="M350" s="19">
        <v>96629</v>
      </c>
      <c r="N350" s="13" t="s">
        <v>34</v>
      </c>
      <c r="O350" s="13">
        <v>6544</v>
      </c>
      <c r="P350" s="13" t="s">
        <v>11</v>
      </c>
      <c r="Q350" s="13">
        <v>5</v>
      </c>
      <c r="R350" s="13">
        <v>4</v>
      </c>
      <c r="S350" s="13" t="s">
        <v>12</v>
      </c>
      <c r="T350" s="13" t="s">
        <v>45</v>
      </c>
      <c r="U350" s="13" t="s">
        <v>14</v>
      </c>
    </row>
    <row r="351" spans="1:21">
      <c r="A351" s="13">
        <v>8133</v>
      </c>
      <c r="B351" s="13" t="s">
        <v>825</v>
      </c>
      <c r="C351" s="13" t="s">
        <v>16</v>
      </c>
      <c r="D351" s="13">
        <v>52</v>
      </c>
      <c r="E351" s="13" t="s">
        <v>77</v>
      </c>
      <c r="F351" s="13" t="s">
        <v>3</v>
      </c>
      <c r="G351" s="13" t="s">
        <v>19</v>
      </c>
      <c r="H351" s="13" t="s">
        <v>20</v>
      </c>
      <c r="I351" s="13" t="s">
        <v>826</v>
      </c>
      <c r="J351" s="15">
        <v>45150</v>
      </c>
      <c r="K351" s="13" t="s">
        <v>90</v>
      </c>
      <c r="L351" s="13" t="s">
        <v>9</v>
      </c>
      <c r="M351" s="19">
        <v>109826</v>
      </c>
      <c r="N351" s="13" t="s">
        <v>43</v>
      </c>
      <c r="O351" s="13">
        <v>7296</v>
      </c>
      <c r="P351" s="13" t="s">
        <v>25</v>
      </c>
      <c r="Q351" s="13">
        <v>19</v>
      </c>
      <c r="R351" s="13">
        <v>5</v>
      </c>
      <c r="S351" s="13" t="s">
        <v>235</v>
      </c>
      <c r="T351" s="13" t="s">
        <v>236</v>
      </c>
      <c r="U351" s="13" t="s">
        <v>14</v>
      </c>
    </row>
    <row r="352" spans="1:21">
      <c r="A352" s="13">
        <v>9099</v>
      </c>
      <c r="B352" s="13" t="s">
        <v>827</v>
      </c>
      <c r="C352" s="13" t="s">
        <v>1</v>
      </c>
      <c r="D352" s="13">
        <v>33</v>
      </c>
      <c r="E352" s="13" t="s">
        <v>17</v>
      </c>
      <c r="F352" s="13" t="s">
        <v>3</v>
      </c>
      <c r="G352" s="13" t="s">
        <v>51</v>
      </c>
      <c r="H352" s="13" t="s">
        <v>270</v>
      </c>
      <c r="I352" s="13" t="s">
        <v>828</v>
      </c>
      <c r="J352" s="15">
        <v>45470</v>
      </c>
      <c r="K352" s="13" t="s">
        <v>42</v>
      </c>
      <c r="L352" s="13" t="s">
        <v>23</v>
      </c>
      <c r="M352" s="19">
        <v>55525</v>
      </c>
      <c r="N352" s="13" t="s">
        <v>43</v>
      </c>
      <c r="O352" s="13">
        <v>9364</v>
      </c>
      <c r="P352" s="13" t="s">
        <v>250</v>
      </c>
      <c r="Q352" s="13">
        <v>19</v>
      </c>
      <c r="R352" s="13">
        <v>2</v>
      </c>
      <c r="S352" s="13" t="s">
        <v>12</v>
      </c>
      <c r="T352" s="13" t="s">
        <v>35</v>
      </c>
      <c r="U352" s="13" t="s">
        <v>14</v>
      </c>
    </row>
    <row r="353" spans="1:21">
      <c r="A353" s="13">
        <v>1004</v>
      </c>
      <c r="B353" s="13" t="s">
        <v>829</v>
      </c>
      <c r="C353" s="13" t="s">
        <v>16</v>
      </c>
      <c r="D353" s="13">
        <v>63</v>
      </c>
      <c r="E353" s="13" t="s">
        <v>47</v>
      </c>
      <c r="F353" s="13" t="s">
        <v>3</v>
      </c>
      <c r="G353" s="13" t="s">
        <v>19</v>
      </c>
      <c r="H353" s="13" t="s">
        <v>39</v>
      </c>
      <c r="I353" s="13" t="s">
        <v>136</v>
      </c>
      <c r="J353" s="15">
        <v>42141</v>
      </c>
      <c r="K353" s="13" t="s">
        <v>90</v>
      </c>
      <c r="L353" s="13" t="s">
        <v>33</v>
      </c>
      <c r="M353" s="19">
        <v>81792</v>
      </c>
      <c r="N353" s="13" t="s">
        <v>34</v>
      </c>
      <c r="O353" s="13">
        <v>4281</v>
      </c>
      <c r="P353" s="13" t="s">
        <v>11</v>
      </c>
      <c r="Q353" s="13">
        <v>23</v>
      </c>
      <c r="R353" s="13">
        <v>1</v>
      </c>
      <c r="S353" s="13" t="s">
        <v>12</v>
      </c>
      <c r="T353" s="13" t="s">
        <v>236</v>
      </c>
      <c r="U353" s="13" t="s">
        <v>36</v>
      </c>
    </row>
    <row r="354" spans="1:21">
      <c r="A354" s="13">
        <v>6703</v>
      </c>
      <c r="B354" s="13" t="s">
        <v>830</v>
      </c>
      <c r="C354" s="13" t="s">
        <v>1</v>
      </c>
      <c r="D354" s="13">
        <v>57</v>
      </c>
      <c r="E354" s="13" t="s">
        <v>47</v>
      </c>
      <c r="F354" s="13" t="s">
        <v>81</v>
      </c>
      <c r="G354" s="13" t="s">
        <v>51</v>
      </c>
      <c r="H354" s="13" t="s">
        <v>60</v>
      </c>
      <c r="I354" s="13" t="s">
        <v>831</v>
      </c>
      <c r="J354" s="15">
        <v>44420</v>
      </c>
      <c r="K354" s="13" t="s">
        <v>8</v>
      </c>
      <c r="L354" s="13" t="s">
        <v>23</v>
      </c>
      <c r="M354" s="19">
        <v>82947</v>
      </c>
      <c r="N354" s="13" t="s">
        <v>43</v>
      </c>
      <c r="O354" s="13">
        <v>5277</v>
      </c>
      <c r="P354" s="13" t="s">
        <v>250</v>
      </c>
      <c r="Q354" s="13">
        <v>13</v>
      </c>
      <c r="R354" s="13">
        <v>5</v>
      </c>
      <c r="S354" s="13" t="s">
        <v>12</v>
      </c>
      <c r="T354" s="13" t="s">
        <v>236</v>
      </c>
      <c r="U354" s="13" t="s">
        <v>14</v>
      </c>
    </row>
    <row r="355" spans="1:21">
      <c r="A355" s="13">
        <v>5821</v>
      </c>
      <c r="B355" s="13" t="s">
        <v>832</v>
      </c>
      <c r="C355" s="13" t="s">
        <v>1</v>
      </c>
      <c r="D355" s="13">
        <v>54</v>
      </c>
      <c r="E355" s="13" t="s">
        <v>77</v>
      </c>
      <c r="F355" s="13" t="s">
        <v>3</v>
      </c>
      <c r="G355" s="13" t="s">
        <v>248</v>
      </c>
      <c r="H355" s="13" t="s">
        <v>30</v>
      </c>
      <c r="I355" s="13" t="s">
        <v>833</v>
      </c>
      <c r="J355" s="15">
        <v>45409</v>
      </c>
      <c r="K355" s="13" t="s">
        <v>42</v>
      </c>
      <c r="L355" s="13" t="s">
        <v>33</v>
      </c>
      <c r="M355" s="19">
        <v>62786</v>
      </c>
      <c r="N355" s="13" t="s">
        <v>34</v>
      </c>
      <c r="O355" s="13">
        <v>7178</v>
      </c>
      <c r="P355" s="13" t="s">
        <v>25</v>
      </c>
      <c r="Q355" s="13">
        <v>24</v>
      </c>
      <c r="R355" s="13">
        <v>2</v>
      </c>
      <c r="S355" s="13" t="s">
        <v>235</v>
      </c>
      <c r="T355" s="13" t="s">
        <v>13</v>
      </c>
      <c r="U355" s="13" t="s">
        <v>25</v>
      </c>
    </row>
    <row r="356" spans="1:21">
      <c r="A356" s="13">
        <v>1448</v>
      </c>
      <c r="B356" s="13" t="s">
        <v>834</v>
      </c>
      <c r="C356" s="13" t="s">
        <v>1</v>
      </c>
      <c r="D356" s="13">
        <v>51</v>
      </c>
      <c r="E356" s="13" t="s">
        <v>77</v>
      </c>
      <c r="F356" s="13" t="s">
        <v>3</v>
      </c>
      <c r="G356" s="13" t="s">
        <v>19</v>
      </c>
      <c r="H356" s="13" t="s">
        <v>5</v>
      </c>
      <c r="I356" s="13" t="s">
        <v>835</v>
      </c>
      <c r="J356" s="15">
        <v>44777</v>
      </c>
      <c r="K356" s="13" t="s">
        <v>90</v>
      </c>
      <c r="L356" s="13" t="s">
        <v>33</v>
      </c>
      <c r="M356" s="19">
        <v>58885</v>
      </c>
      <c r="N356" s="13" t="s">
        <v>24</v>
      </c>
      <c r="O356" s="13">
        <v>6172</v>
      </c>
      <c r="P356" s="13" t="s">
        <v>25</v>
      </c>
      <c r="Q356" s="13">
        <v>11</v>
      </c>
      <c r="R356" s="13">
        <v>5</v>
      </c>
      <c r="S356" s="13" t="s">
        <v>12</v>
      </c>
      <c r="T356" s="13" t="s">
        <v>35</v>
      </c>
      <c r="U356" s="13" t="s">
        <v>14</v>
      </c>
    </row>
    <row r="357" spans="1:21">
      <c r="A357" s="13">
        <v>2523</v>
      </c>
      <c r="B357" s="13" t="s">
        <v>836</v>
      </c>
      <c r="C357" s="13" t="s">
        <v>1</v>
      </c>
      <c r="D357" s="13">
        <v>40</v>
      </c>
      <c r="E357" s="13" t="s">
        <v>38</v>
      </c>
      <c r="F357" s="13" t="s">
        <v>81</v>
      </c>
      <c r="G357" s="13" t="s">
        <v>4</v>
      </c>
      <c r="H357" s="13" t="s">
        <v>60</v>
      </c>
      <c r="I357" s="13" t="s">
        <v>837</v>
      </c>
      <c r="J357" s="15">
        <v>45373</v>
      </c>
      <c r="K357" s="13" t="s">
        <v>8</v>
      </c>
      <c r="L357" s="13" t="s">
        <v>23</v>
      </c>
      <c r="M357" s="19">
        <v>71139</v>
      </c>
      <c r="N357" s="13" t="s">
        <v>10</v>
      </c>
      <c r="O357" s="13">
        <v>4580</v>
      </c>
      <c r="P357" s="13" t="s">
        <v>44</v>
      </c>
      <c r="Q357" s="13">
        <v>5</v>
      </c>
      <c r="R357" s="13">
        <v>2</v>
      </c>
      <c r="S357" s="13" t="s">
        <v>25</v>
      </c>
      <c r="T357" s="13" t="s">
        <v>75</v>
      </c>
      <c r="U357" s="13" t="s">
        <v>14</v>
      </c>
    </row>
    <row r="358" spans="1:21">
      <c r="A358" s="13">
        <v>5348</v>
      </c>
      <c r="B358" s="13" t="s">
        <v>838</v>
      </c>
      <c r="C358" s="13" t="s">
        <v>16</v>
      </c>
      <c r="D358" s="13">
        <v>37</v>
      </c>
      <c r="E358" s="13" t="s">
        <v>38</v>
      </c>
      <c r="F358" s="13" t="s">
        <v>28</v>
      </c>
      <c r="G358" s="13" t="s">
        <v>51</v>
      </c>
      <c r="H358" s="13" t="s">
        <v>20</v>
      </c>
      <c r="I358" s="13" t="s">
        <v>839</v>
      </c>
      <c r="J358" s="15">
        <v>43613</v>
      </c>
      <c r="K358" s="13" t="s">
        <v>42</v>
      </c>
      <c r="L358" s="13" t="s">
        <v>23</v>
      </c>
      <c r="M358" s="19">
        <v>50446</v>
      </c>
      <c r="N358" s="13" t="s">
        <v>43</v>
      </c>
      <c r="O358" s="13">
        <v>2964</v>
      </c>
      <c r="P358" s="13" t="s">
        <v>11</v>
      </c>
      <c r="Q358" s="13">
        <v>21</v>
      </c>
      <c r="R358" s="13">
        <v>4</v>
      </c>
      <c r="S358" s="13" t="s">
        <v>12</v>
      </c>
      <c r="T358" s="13" t="s">
        <v>236</v>
      </c>
      <c r="U358" s="13" t="s">
        <v>14</v>
      </c>
    </row>
    <row r="359" spans="1:21">
      <c r="A359" s="13">
        <v>7081</v>
      </c>
      <c r="B359" s="13" t="s">
        <v>840</v>
      </c>
      <c r="C359" s="13" t="s">
        <v>1</v>
      </c>
      <c r="D359" s="13">
        <v>52</v>
      </c>
      <c r="E359" s="13" t="s">
        <v>77</v>
      </c>
      <c r="F359" s="13" t="s">
        <v>59</v>
      </c>
      <c r="G359" s="13" t="s">
        <v>248</v>
      </c>
      <c r="H359" s="13" t="s">
        <v>30</v>
      </c>
      <c r="I359" s="13" t="s">
        <v>841</v>
      </c>
      <c r="J359" s="15">
        <v>42682</v>
      </c>
      <c r="K359" s="13" t="s">
        <v>90</v>
      </c>
      <c r="L359" s="13" t="s">
        <v>9</v>
      </c>
      <c r="M359" s="19">
        <v>96995</v>
      </c>
      <c r="N359" s="13" t="s">
        <v>10</v>
      </c>
      <c r="O359" s="13">
        <v>7518</v>
      </c>
      <c r="P359" s="13" t="s">
        <v>250</v>
      </c>
      <c r="Q359" s="13">
        <v>24</v>
      </c>
      <c r="R359" s="13">
        <v>5</v>
      </c>
      <c r="S359" s="13" t="s">
        <v>26</v>
      </c>
      <c r="T359" s="13" t="s">
        <v>45</v>
      </c>
      <c r="U359" s="13" t="s">
        <v>25</v>
      </c>
    </row>
    <row r="360" spans="1:21">
      <c r="A360" s="13">
        <v>8836</v>
      </c>
      <c r="B360" s="13" t="s">
        <v>842</v>
      </c>
      <c r="C360" s="13" t="s">
        <v>16</v>
      </c>
      <c r="D360" s="13">
        <v>49</v>
      </c>
      <c r="E360" s="13" t="s">
        <v>77</v>
      </c>
      <c r="F360" s="13" t="s">
        <v>18</v>
      </c>
      <c r="G360" s="13" t="s">
        <v>19</v>
      </c>
      <c r="H360" s="13" t="s">
        <v>39</v>
      </c>
      <c r="I360" s="13" t="s">
        <v>843</v>
      </c>
      <c r="J360" s="15">
        <v>44798</v>
      </c>
      <c r="K360" s="13" t="s">
        <v>42</v>
      </c>
      <c r="L360" s="13" t="s">
        <v>9</v>
      </c>
      <c r="M360" s="19">
        <v>89925</v>
      </c>
      <c r="N360" s="13" t="s">
        <v>43</v>
      </c>
      <c r="O360" s="13">
        <v>9490</v>
      </c>
      <c r="P360" s="13" t="s">
        <v>25</v>
      </c>
      <c r="Q360" s="13">
        <v>10</v>
      </c>
      <c r="R360" s="13">
        <v>1</v>
      </c>
      <c r="S360" s="13" t="s">
        <v>12</v>
      </c>
      <c r="T360" s="13" t="s">
        <v>75</v>
      </c>
      <c r="U360" s="13" t="s">
        <v>36</v>
      </c>
    </row>
    <row r="361" spans="1:21">
      <c r="A361" s="13">
        <v>2650</v>
      </c>
      <c r="B361" s="13" t="s">
        <v>844</v>
      </c>
      <c r="C361" s="13" t="s">
        <v>1</v>
      </c>
      <c r="D361" s="13">
        <v>59</v>
      </c>
      <c r="E361" s="13" t="s">
        <v>47</v>
      </c>
      <c r="F361" s="13" t="s">
        <v>81</v>
      </c>
      <c r="G361" s="13" t="s">
        <v>248</v>
      </c>
      <c r="H361" s="13" t="s">
        <v>30</v>
      </c>
      <c r="I361" s="13" t="s">
        <v>845</v>
      </c>
      <c r="J361" s="15">
        <v>43529</v>
      </c>
      <c r="K361" s="13" t="s">
        <v>8</v>
      </c>
      <c r="L361" s="13" t="s">
        <v>33</v>
      </c>
      <c r="M361" s="19">
        <v>64452</v>
      </c>
      <c r="N361" s="13" t="s">
        <v>24</v>
      </c>
      <c r="O361" s="13">
        <v>5413</v>
      </c>
      <c r="P361" s="13" t="s">
        <v>25</v>
      </c>
      <c r="Q361" s="13">
        <v>19</v>
      </c>
      <c r="R361" s="13">
        <v>3</v>
      </c>
      <c r="S361" s="13" t="s">
        <v>235</v>
      </c>
      <c r="T361" s="13" t="s">
        <v>75</v>
      </c>
      <c r="U361" s="13" t="s">
        <v>36</v>
      </c>
    </row>
    <row r="362" spans="1:21">
      <c r="A362" s="13">
        <v>4449</v>
      </c>
      <c r="B362" s="13" t="s">
        <v>846</v>
      </c>
      <c r="C362" s="13" t="s">
        <v>1</v>
      </c>
      <c r="D362" s="13">
        <v>49</v>
      </c>
      <c r="E362" s="13" t="s">
        <v>77</v>
      </c>
      <c r="F362" s="13" t="s">
        <v>81</v>
      </c>
      <c r="G362" s="13" t="s">
        <v>19</v>
      </c>
      <c r="H362" s="13" t="s">
        <v>39</v>
      </c>
      <c r="I362" s="13" t="s">
        <v>847</v>
      </c>
      <c r="J362" s="15">
        <v>43844</v>
      </c>
      <c r="K362" s="13" t="s">
        <v>90</v>
      </c>
      <c r="L362" s="13" t="s">
        <v>23</v>
      </c>
      <c r="M362" s="19">
        <v>53578</v>
      </c>
      <c r="N362" s="13" t="s">
        <v>24</v>
      </c>
      <c r="O362" s="13">
        <v>4744</v>
      </c>
      <c r="P362" s="13" t="s">
        <v>11</v>
      </c>
      <c r="Q362" s="13">
        <v>23</v>
      </c>
      <c r="R362" s="13">
        <v>3</v>
      </c>
      <c r="S362" s="13" t="s">
        <v>26</v>
      </c>
      <c r="T362" s="13" t="s">
        <v>236</v>
      </c>
      <c r="U362" s="13" t="s">
        <v>36</v>
      </c>
    </row>
    <row r="363" spans="1:21">
      <c r="A363" s="13">
        <v>4212</v>
      </c>
      <c r="B363" s="13" t="s">
        <v>848</v>
      </c>
      <c r="C363" s="13" t="s">
        <v>16</v>
      </c>
      <c r="D363" s="13">
        <v>46</v>
      </c>
      <c r="E363" s="13" t="s">
        <v>77</v>
      </c>
      <c r="F363" s="13" t="s">
        <v>28</v>
      </c>
      <c r="G363" s="13" t="s">
        <v>29</v>
      </c>
      <c r="H363" s="13" t="s">
        <v>5</v>
      </c>
      <c r="I363" s="13" t="s">
        <v>849</v>
      </c>
      <c r="J363" s="15">
        <v>45749</v>
      </c>
      <c r="K363" s="13" t="s">
        <v>8</v>
      </c>
      <c r="L363" s="13" t="s">
        <v>23</v>
      </c>
      <c r="M363" s="19">
        <v>95483</v>
      </c>
      <c r="N363" s="13" t="s">
        <v>24</v>
      </c>
      <c r="O363" s="13">
        <v>9470</v>
      </c>
      <c r="P363" s="13" t="s">
        <v>44</v>
      </c>
      <c r="Q363" s="13">
        <v>25</v>
      </c>
      <c r="R363" s="13">
        <v>4</v>
      </c>
      <c r="S363" s="13" t="s">
        <v>235</v>
      </c>
      <c r="T363" s="13" t="s">
        <v>35</v>
      </c>
      <c r="U363" s="13" t="s">
        <v>25</v>
      </c>
    </row>
    <row r="364" spans="1:21">
      <c r="A364" s="13">
        <v>1781</v>
      </c>
      <c r="B364" s="13" t="s">
        <v>850</v>
      </c>
      <c r="C364" s="13" t="s">
        <v>1</v>
      </c>
      <c r="D364" s="13">
        <v>58</v>
      </c>
      <c r="E364" s="13" t="s">
        <v>47</v>
      </c>
      <c r="F364" s="13" t="s">
        <v>3</v>
      </c>
      <c r="G364" s="13" t="s">
        <v>100</v>
      </c>
      <c r="H364" s="13" t="s">
        <v>20</v>
      </c>
      <c r="I364" s="13" t="s">
        <v>851</v>
      </c>
      <c r="J364" s="15">
        <v>45623</v>
      </c>
      <c r="K364" s="13" t="s">
        <v>8</v>
      </c>
      <c r="L364" s="13" t="s">
        <v>9</v>
      </c>
      <c r="M364" s="19">
        <v>63330</v>
      </c>
      <c r="N364" s="13" t="s">
        <v>34</v>
      </c>
      <c r="O364" s="13">
        <v>2577</v>
      </c>
      <c r="P364" s="13" t="s">
        <v>25</v>
      </c>
      <c r="Q364" s="13">
        <v>23</v>
      </c>
      <c r="R364" s="13">
        <v>3</v>
      </c>
      <c r="S364" s="13" t="s">
        <v>235</v>
      </c>
      <c r="T364" s="13" t="s">
        <v>35</v>
      </c>
      <c r="U364" s="13" t="s">
        <v>36</v>
      </c>
    </row>
    <row r="365" spans="1:21">
      <c r="A365" s="13">
        <v>5222</v>
      </c>
      <c r="B365" s="13" t="s">
        <v>852</v>
      </c>
      <c r="C365" s="13" t="s">
        <v>1</v>
      </c>
      <c r="D365" s="13">
        <v>57</v>
      </c>
      <c r="E365" s="13" t="s">
        <v>47</v>
      </c>
      <c r="F365" s="13" t="s">
        <v>3</v>
      </c>
      <c r="G365" s="13" t="s">
        <v>29</v>
      </c>
      <c r="H365" s="13" t="s">
        <v>5</v>
      </c>
      <c r="I365" s="13" t="s">
        <v>853</v>
      </c>
      <c r="J365" s="15">
        <v>42589</v>
      </c>
      <c r="K365" s="13" t="s">
        <v>90</v>
      </c>
      <c r="L365" s="13" t="s">
        <v>33</v>
      </c>
      <c r="M365" s="19">
        <v>109374</v>
      </c>
      <c r="N365" s="13" t="s">
        <v>24</v>
      </c>
      <c r="O365" s="13">
        <v>9821</v>
      </c>
      <c r="P365" s="13" t="s">
        <v>250</v>
      </c>
      <c r="Q365" s="13">
        <v>24</v>
      </c>
      <c r="R365" s="13">
        <v>3</v>
      </c>
      <c r="S365" s="13" t="s">
        <v>235</v>
      </c>
      <c r="T365" s="13" t="s">
        <v>35</v>
      </c>
      <c r="U365" s="13" t="s">
        <v>25</v>
      </c>
    </row>
    <row r="366" spans="1:21">
      <c r="A366" s="13">
        <v>8987</v>
      </c>
      <c r="B366" s="13" t="s">
        <v>854</v>
      </c>
      <c r="C366" s="13" t="s">
        <v>1</v>
      </c>
      <c r="D366" s="13">
        <v>54</v>
      </c>
      <c r="E366" s="13" t="s">
        <v>77</v>
      </c>
      <c r="F366" s="13" t="s">
        <v>3</v>
      </c>
      <c r="G366" s="13" t="s">
        <v>29</v>
      </c>
      <c r="H366" s="13" t="s">
        <v>60</v>
      </c>
      <c r="I366" s="13" t="s">
        <v>855</v>
      </c>
      <c r="J366" s="15">
        <v>44567</v>
      </c>
      <c r="K366" s="13" t="s">
        <v>90</v>
      </c>
      <c r="L366" s="13" t="s">
        <v>23</v>
      </c>
      <c r="M366" s="19">
        <v>112799</v>
      </c>
      <c r="N366" s="13" t="s">
        <v>24</v>
      </c>
      <c r="O366" s="13">
        <v>3745</v>
      </c>
      <c r="P366" s="13" t="s">
        <v>44</v>
      </c>
      <c r="Q366" s="13">
        <v>13</v>
      </c>
      <c r="R366" s="13">
        <v>5</v>
      </c>
      <c r="S366" s="13" t="s">
        <v>25</v>
      </c>
      <c r="T366" s="13" t="s">
        <v>45</v>
      </c>
      <c r="U366" s="13" t="s">
        <v>14</v>
      </c>
    </row>
    <row r="367" spans="1:21">
      <c r="A367" s="13">
        <v>6629</v>
      </c>
      <c r="B367" s="13" t="s">
        <v>856</v>
      </c>
      <c r="C367" s="13" t="s">
        <v>16</v>
      </c>
      <c r="D367" s="13">
        <v>32</v>
      </c>
      <c r="E367" s="13" t="s">
        <v>17</v>
      </c>
      <c r="F367" s="13" t="s">
        <v>81</v>
      </c>
      <c r="G367" s="13" t="s">
        <v>19</v>
      </c>
      <c r="H367" s="13" t="s">
        <v>270</v>
      </c>
      <c r="I367" s="13" t="s">
        <v>857</v>
      </c>
      <c r="J367" s="15">
        <v>45538</v>
      </c>
      <c r="K367" s="13" t="s">
        <v>90</v>
      </c>
      <c r="L367" s="13" t="s">
        <v>33</v>
      </c>
      <c r="M367" s="19">
        <v>65058</v>
      </c>
      <c r="N367" s="13" t="s">
        <v>34</v>
      </c>
      <c r="O367" s="13">
        <v>5444</v>
      </c>
      <c r="P367" s="13" t="s">
        <v>25</v>
      </c>
      <c r="Q367" s="13">
        <v>24</v>
      </c>
      <c r="R367" s="13">
        <v>3</v>
      </c>
      <c r="S367" s="13" t="s">
        <v>25</v>
      </c>
      <c r="T367" s="13" t="s">
        <v>13</v>
      </c>
      <c r="U367" s="13" t="s">
        <v>14</v>
      </c>
    </row>
    <row r="368" spans="1:21">
      <c r="A368" s="13">
        <v>1378</v>
      </c>
      <c r="B368" s="13" t="s">
        <v>776</v>
      </c>
      <c r="C368" s="13" t="s">
        <v>16</v>
      </c>
      <c r="D368" s="13">
        <v>33</v>
      </c>
      <c r="E368" s="13" t="s">
        <v>17</v>
      </c>
      <c r="F368" s="13" t="s">
        <v>28</v>
      </c>
      <c r="G368" s="13" t="s">
        <v>100</v>
      </c>
      <c r="H368" s="13" t="s">
        <v>30</v>
      </c>
      <c r="I368" s="13" t="s">
        <v>858</v>
      </c>
      <c r="J368" s="15">
        <v>43633</v>
      </c>
      <c r="K368" s="13" t="s">
        <v>42</v>
      </c>
      <c r="L368" s="13" t="s">
        <v>33</v>
      </c>
      <c r="M368" s="19">
        <v>40494</v>
      </c>
      <c r="N368" s="13" t="s">
        <v>24</v>
      </c>
      <c r="O368" s="13">
        <v>3734</v>
      </c>
      <c r="P368" s="13" t="s">
        <v>25</v>
      </c>
      <c r="Q368" s="13">
        <v>3</v>
      </c>
      <c r="R368" s="13">
        <v>1</v>
      </c>
      <c r="S368" s="13" t="s">
        <v>12</v>
      </c>
      <c r="T368" s="13" t="s">
        <v>13</v>
      </c>
      <c r="U368" s="13" t="s">
        <v>25</v>
      </c>
    </row>
    <row r="369" spans="1:21">
      <c r="A369" s="13">
        <v>1431</v>
      </c>
      <c r="B369" s="13" t="s">
        <v>859</v>
      </c>
      <c r="C369" s="13" t="s">
        <v>1</v>
      </c>
      <c r="D369" s="13">
        <v>25</v>
      </c>
      <c r="E369" s="13" t="s">
        <v>2</v>
      </c>
      <c r="F369" s="13" t="s">
        <v>18</v>
      </c>
      <c r="G369" s="13" t="s">
        <v>4</v>
      </c>
      <c r="H369" s="13" t="s">
        <v>5</v>
      </c>
      <c r="I369" s="13" t="s">
        <v>860</v>
      </c>
      <c r="J369" s="15">
        <v>44069</v>
      </c>
      <c r="K369" s="13" t="s">
        <v>90</v>
      </c>
      <c r="L369" s="13" t="s">
        <v>33</v>
      </c>
      <c r="M369" s="19">
        <v>50352</v>
      </c>
      <c r="N369" s="13" t="s">
        <v>43</v>
      </c>
      <c r="O369" s="13">
        <v>7387</v>
      </c>
      <c r="P369" s="13" t="s">
        <v>44</v>
      </c>
      <c r="Q369" s="13">
        <v>7</v>
      </c>
      <c r="R369" s="13">
        <v>2</v>
      </c>
      <c r="S369" s="13" t="s">
        <v>235</v>
      </c>
      <c r="T369" s="13" t="s">
        <v>13</v>
      </c>
      <c r="U369" s="13" t="s">
        <v>25</v>
      </c>
    </row>
    <row r="370" spans="1:21">
      <c r="A370" s="13">
        <v>3150</v>
      </c>
      <c r="B370" s="13" t="s">
        <v>861</v>
      </c>
      <c r="C370" s="13" t="s">
        <v>16</v>
      </c>
      <c r="D370" s="13">
        <v>30</v>
      </c>
      <c r="E370" s="13" t="s">
        <v>17</v>
      </c>
      <c r="F370" s="13" t="s">
        <v>3</v>
      </c>
      <c r="G370" s="13" t="s">
        <v>4</v>
      </c>
      <c r="H370" s="13" t="s">
        <v>270</v>
      </c>
      <c r="I370" s="13" t="s">
        <v>862</v>
      </c>
      <c r="J370" s="15">
        <v>42644</v>
      </c>
      <c r="K370" s="13" t="s">
        <v>90</v>
      </c>
      <c r="L370" s="13" t="s">
        <v>23</v>
      </c>
      <c r="M370" s="19">
        <v>92410</v>
      </c>
      <c r="N370" s="13" t="s">
        <v>34</v>
      </c>
      <c r="O370" s="13">
        <v>9856</v>
      </c>
      <c r="P370" s="13" t="s">
        <v>44</v>
      </c>
      <c r="Q370" s="13">
        <v>17</v>
      </c>
      <c r="R370" s="13">
        <v>4</v>
      </c>
      <c r="S370" s="13" t="s">
        <v>26</v>
      </c>
      <c r="T370" s="13" t="s">
        <v>236</v>
      </c>
      <c r="U370" s="13" t="s">
        <v>14</v>
      </c>
    </row>
    <row r="371" spans="1:21">
      <c r="A371" s="13">
        <v>8480</v>
      </c>
      <c r="B371" s="13" t="s">
        <v>863</v>
      </c>
      <c r="C371" s="13" t="s">
        <v>1</v>
      </c>
      <c r="D371" s="13">
        <v>59</v>
      </c>
      <c r="E371" s="13" t="s">
        <v>47</v>
      </c>
      <c r="F371" s="13" t="s">
        <v>18</v>
      </c>
      <c r="G371" s="13" t="s">
        <v>100</v>
      </c>
      <c r="H371" s="13" t="s">
        <v>270</v>
      </c>
      <c r="I371" s="13" t="s">
        <v>864</v>
      </c>
      <c r="J371" s="15">
        <v>42680</v>
      </c>
      <c r="K371" s="13" t="s">
        <v>42</v>
      </c>
      <c r="L371" s="13" t="s">
        <v>23</v>
      </c>
      <c r="M371" s="19">
        <v>75504</v>
      </c>
      <c r="N371" s="13" t="s">
        <v>34</v>
      </c>
      <c r="O371" s="13">
        <v>9841</v>
      </c>
      <c r="P371" s="13" t="s">
        <v>250</v>
      </c>
      <c r="Q371" s="13">
        <v>25</v>
      </c>
      <c r="R371" s="13">
        <v>1</v>
      </c>
      <c r="S371" s="13" t="s">
        <v>25</v>
      </c>
      <c r="T371" s="13" t="s">
        <v>35</v>
      </c>
      <c r="U371" s="13" t="s">
        <v>36</v>
      </c>
    </row>
    <row r="372" spans="1:21">
      <c r="A372" s="13">
        <v>5256</v>
      </c>
      <c r="B372" s="13" t="s">
        <v>865</v>
      </c>
      <c r="C372" s="13" t="s">
        <v>16</v>
      </c>
      <c r="D372" s="13">
        <v>48</v>
      </c>
      <c r="E372" s="13" t="s">
        <v>77</v>
      </c>
      <c r="F372" s="13" t="s">
        <v>81</v>
      </c>
      <c r="G372" s="13" t="s">
        <v>4</v>
      </c>
      <c r="H372" s="13" t="s">
        <v>5</v>
      </c>
      <c r="I372" s="13" t="s">
        <v>866</v>
      </c>
      <c r="J372" s="15">
        <v>45578</v>
      </c>
      <c r="K372" s="13" t="s">
        <v>42</v>
      </c>
      <c r="L372" s="13" t="s">
        <v>9</v>
      </c>
      <c r="M372" s="19">
        <v>75073</v>
      </c>
      <c r="N372" s="13" t="s">
        <v>10</v>
      </c>
      <c r="O372" s="13">
        <v>8687</v>
      </c>
      <c r="P372" s="13" t="s">
        <v>11</v>
      </c>
      <c r="Q372" s="13">
        <v>22</v>
      </c>
      <c r="R372" s="13">
        <v>4</v>
      </c>
      <c r="S372" s="13" t="s">
        <v>25</v>
      </c>
      <c r="T372" s="13" t="s">
        <v>35</v>
      </c>
      <c r="U372" s="13" t="s">
        <v>14</v>
      </c>
    </row>
    <row r="373" spans="1:21">
      <c r="A373" s="13">
        <v>5799</v>
      </c>
      <c r="B373" s="13" t="s">
        <v>867</v>
      </c>
      <c r="C373" s="13" t="s">
        <v>16</v>
      </c>
      <c r="D373" s="13">
        <v>49</v>
      </c>
      <c r="E373" s="13" t="s">
        <v>77</v>
      </c>
      <c r="F373" s="13" t="s">
        <v>3</v>
      </c>
      <c r="G373" s="13" t="s">
        <v>248</v>
      </c>
      <c r="H373" s="13" t="s">
        <v>30</v>
      </c>
      <c r="I373" s="13" t="s">
        <v>868</v>
      </c>
      <c r="J373" s="15">
        <v>43973</v>
      </c>
      <c r="K373" s="13" t="s">
        <v>8</v>
      </c>
      <c r="L373" s="13" t="s">
        <v>23</v>
      </c>
      <c r="M373" s="19">
        <v>103472</v>
      </c>
      <c r="N373" s="13" t="s">
        <v>34</v>
      </c>
      <c r="O373" s="13">
        <v>7467</v>
      </c>
      <c r="P373" s="13" t="s">
        <v>250</v>
      </c>
      <c r="Q373" s="13">
        <v>5</v>
      </c>
      <c r="R373" s="13">
        <v>4</v>
      </c>
      <c r="S373" s="13" t="s">
        <v>25</v>
      </c>
      <c r="T373" s="13" t="s">
        <v>75</v>
      </c>
      <c r="U373" s="13" t="s">
        <v>36</v>
      </c>
    </row>
    <row r="374" spans="1:21">
      <c r="A374" s="13">
        <v>7917</v>
      </c>
      <c r="B374" s="13" t="s">
        <v>869</v>
      </c>
      <c r="C374" s="13" t="s">
        <v>16</v>
      </c>
      <c r="D374" s="13">
        <v>27</v>
      </c>
      <c r="E374" s="13" t="s">
        <v>17</v>
      </c>
      <c r="F374" s="13" t="s">
        <v>18</v>
      </c>
      <c r="G374" s="13" t="s">
        <v>248</v>
      </c>
      <c r="H374" s="13" t="s">
        <v>270</v>
      </c>
      <c r="I374" s="13" t="s">
        <v>870</v>
      </c>
      <c r="J374" s="15">
        <v>44345</v>
      </c>
      <c r="K374" s="13" t="s">
        <v>42</v>
      </c>
      <c r="L374" s="13" t="s">
        <v>23</v>
      </c>
      <c r="M374" s="19">
        <v>67313</v>
      </c>
      <c r="N374" s="13" t="s">
        <v>10</v>
      </c>
      <c r="O374" s="13">
        <v>7765</v>
      </c>
      <c r="P374" s="13" t="s">
        <v>250</v>
      </c>
      <c r="Q374" s="13">
        <v>2</v>
      </c>
      <c r="R374" s="13">
        <v>2</v>
      </c>
      <c r="S374" s="13" t="s">
        <v>26</v>
      </c>
      <c r="T374" s="13" t="s">
        <v>35</v>
      </c>
      <c r="U374" s="13" t="s">
        <v>14</v>
      </c>
    </row>
    <row r="375" spans="1:21">
      <c r="A375" s="13">
        <v>8460</v>
      </c>
      <c r="B375" s="13" t="s">
        <v>871</v>
      </c>
      <c r="C375" s="13" t="s">
        <v>1</v>
      </c>
      <c r="D375" s="13">
        <v>62</v>
      </c>
      <c r="E375" s="13" t="s">
        <v>47</v>
      </c>
      <c r="F375" s="13" t="s">
        <v>81</v>
      </c>
      <c r="G375" s="13" t="s">
        <v>100</v>
      </c>
      <c r="H375" s="13" t="s">
        <v>60</v>
      </c>
      <c r="I375" s="13" t="s">
        <v>872</v>
      </c>
      <c r="J375" s="15">
        <v>43995</v>
      </c>
      <c r="K375" s="13" t="s">
        <v>90</v>
      </c>
      <c r="L375" s="13" t="s">
        <v>9</v>
      </c>
      <c r="M375" s="19">
        <v>72027</v>
      </c>
      <c r="N375" s="13" t="s">
        <v>43</v>
      </c>
      <c r="O375" s="13">
        <v>3492</v>
      </c>
      <c r="P375" s="13" t="s">
        <v>11</v>
      </c>
      <c r="Q375" s="13">
        <v>17</v>
      </c>
      <c r="R375" s="13">
        <v>1</v>
      </c>
      <c r="S375" s="13" t="s">
        <v>26</v>
      </c>
      <c r="T375" s="13" t="s">
        <v>45</v>
      </c>
      <c r="U375" s="13" t="s">
        <v>36</v>
      </c>
    </row>
    <row r="376" spans="1:21">
      <c r="A376" s="13">
        <v>3048</v>
      </c>
      <c r="B376" s="13" t="s">
        <v>873</v>
      </c>
      <c r="C376" s="13" t="s">
        <v>1</v>
      </c>
      <c r="D376" s="13">
        <v>39</v>
      </c>
      <c r="E376" s="13" t="s">
        <v>38</v>
      </c>
      <c r="F376" s="13" t="s">
        <v>3</v>
      </c>
      <c r="G376" s="13" t="s">
        <v>51</v>
      </c>
      <c r="H376" s="13" t="s">
        <v>5</v>
      </c>
      <c r="I376" s="13" t="s">
        <v>874</v>
      </c>
      <c r="J376" s="15">
        <v>44777</v>
      </c>
      <c r="K376" s="13" t="s">
        <v>8</v>
      </c>
      <c r="L376" s="13" t="s">
        <v>9</v>
      </c>
      <c r="M376" s="19">
        <v>94694</v>
      </c>
      <c r="N376" s="13" t="s">
        <v>24</v>
      </c>
      <c r="O376" s="13">
        <v>6601</v>
      </c>
      <c r="P376" s="13" t="s">
        <v>25</v>
      </c>
      <c r="Q376" s="13">
        <v>9</v>
      </c>
      <c r="R376" s="13">
        <v>4</v>
      </c>
      <c r="S376" s="13" t="s">
        <v>235</v>
      </c>
      <c r="T376" s="13" t="s">
        <v>13</v>
      </c>
      <c r="U376" s="13" t="s">
        <v>25</v>
      </c>
    </row>
    <row r="377" spans="1:21">
      <c r="A377" s="13">
        <v>6410</v>
      </c>
      <c r="B377" s="13" t="s">
        <v>875</v>
      </c>
      <c r="C377" s="13" t="s">
        <v>16</v>
      </c>
      <c r="D377" s="13">
        <v>24</v>
      </c>
      <c r="E377" s="13" t="s">
        <v>2</v>
      </c>
      <c r="F377" s="13" t="s">
        <v>28</v>
      </c>
      <c r="G377" s="13" t="s">
        <v>4</v>
      </c>
      <c r="H377" s="13" t="s">
        <v>30</v>
      </c>
      <c r="I377" s="13" t="s">
        <v>876</v>
      </c>
      <c r="J377" s="15">
        <v>43350</v>
      </c>
      <c r="K377" s="13" t="s">
        <v>90</v>
      </c>
      <c r="L377" s="13" t="s">
        <v>9</v>
      </c>
      <c r="M377" s="19">
        <v>101197</v>
      </c>
      <c r="N377" s="13" t="s">
        <v>34</v>
      </c>
      <c r="O377" s="13">
        <v>3975</v>
      </c>
      <c r="P377" s="13" t="s">
        <v>250</v>
      </c>
      <c r="Q377" s="13">
        <v>8</v>
      </c>
      <c r="R377" s="13">
        <v>4</v>
      </c>
      <c r="S377" s="13" t="s">
        <v>12</v>
      </c>
      <c r="T377" s="13" t="s">
        <v>45</v>
      </c>
      <c r="U377" s="13" t="s">
        <v>25</v>
      </c>
    </row>
    <row r="378" spans="1:21">
      <c r="A378" s="13">
        <v>7304</v>
      </c>
      <c r="B378" s="13" t="s">
        <v>877</v>
      </c>
      <c r="C378" s="13" t="s">
        <v>1</v>
      </c>
      <c r="D378" s="13">
        <v>37</v>
      </c>
      <c r="E378" s="13" t="s">
        <v>38</v>
      </c>
      <c r="F378" s="13" t="s">
        <v>28</v>
      </c>
      <c r="G378" s="13" t="s">
        <v>100</v>
      </c>
      <c r="H378" s="13" t="s">
        <v>5</v>
      </c>
      <c r="I378" s="13" t="s">
        <v>878</v>
      </c>
      <c r="J378" s="15">
        <v>45680</v>
      </c>
      <c r="K378" s="13" t="s">
        <v>8</v>
      </c>
      <c r="L378" s="13" t="s">
        <v>23</v>
      </c>
      <c r="M378" s="19">
        <v>42315</v>
      </c>
      <c r="N378" s="13" t="s">
        <v>24</v>
      </c>
      <c r="O378" s="13">
        <v>8746</v>
      </c>
      <c r="P378" s="13" t="s">
        <v>25</v>
      </c>
      <c r="Q378" s="13">
        <v>21</v>
      </c>
      <c r="R378" s="13">
        <v>3</v>
      </c>
      <c r="S378" s="13" t="s">
        <v>235</v>
      </c>
      <c r="T378" s="13" t="s">
        <v>75</v>
      </c>
      <c r="U378" s="13" t="s">
        <v>25</v>
      </c>
    </row>
    <row r="379" spans="1:21">
      <c r="A379" s="13">
        <v>9534</v>
      </c>
      <c r="B379" s="13" t="s">
        <v>879</v>
      </c>
      <c r="C379" s="13" t="s">
        <v>16</v>
      </c>
      <c r="D379" s="13">
        <v>24</v>
      </c>
      <c r="E379" s="13" t="s">
        <v>2</v>
      </c>
      <c r="F379" s="13" t="s">
        <v>81</v>
      </c>
      <c r="G379" s="13" t="s">
        <v>29</v>
      </c>
      <c r="H379" s="13" t="s">
        <v>270</v>
      </c>
      <c r="I379" s="13" t="s">
        <v>880</v>
      </c>
      <c r="J379" s="15">
        <v>43343</v>
      </c>
      <c r="K379" s="13" t="s">
        <v>90</v>
      </c>
      <c r="L379" s="13" t="s">
        <v>9</v>
      </c>
      <c r="M379" s="19">
        <v>77241</v>
      </c>
      <c r="N379" s="13" t="s">
        <v>43</v>
      </c>
      <c r="O379" s="13">
        <v>4568</v>
      </c>
      <c r="P379" s="13" t="s">
        <v>11</v>
      </c>
      <c r="Q379" s="13">
        <v>7</v>
      </c>
      <c r="R379" s="13">
        <v>4</v>
      </c>
      <c r="S379" s="13" t="s">
        <v>235</v>
      </c>
      <c r="T379" s="13" t="s">
        <v>45</v>
      </c>
      <c r="U379" s="13" t="s">
        <v>14</v>
      </c>
    </row>
    <row r="380" spans="1:21">
      <c r="A380" s="13">
        <v>2960</v>
      </c>
      <c r="B380" s="13" t="s">
        <v>881</v>
      </c>
      <c r="C380" s="13" t="s">
        <v>1</v>
      </c>
      <c r="D380" s="13">
        <v>39</v>
      </c>
      <c r="E380" s="13" t="s">
        <v>38</v>
      </c>
      <c r="F380" s="13" t="s">
        <v>28</v>
      </c>
      <c r="G380" s="13" t="s">
        <v>4</v>
      </c>
      <c r="H380" s="13" t="s">
        <v>5</v>
      </c>
      <c r="I380" s="13" t="s">
        <v>882</v>
      </c>
      <c r="J380" s="15">
        <v>43404</v>
      </c>
      <c r="K380" s="13" t="s">
        <v>42</v>
      </c>
      <c r="L380" s="13" t="s">
        <v>33</v>
      </c>
      <c r="M380" s="19">
        <v>92294</v>
      </c>
      <c r="N380" s="13" t="s">
        <v>24</v>
      </c>
      <c r="O380" s="13">
        <v>7084</v>
      </c>
      <c r="P380" s="13" t="s">
        <v>11</v>
      </c>
      <c r="Q380" s="13">
        <v>7</v>
      </c>
      <c r="R380" s="13">
        <v>2</v>
      </c>
      <c r="S380" s="13" t="s">
        <v>25</v>
      </c>
      <c r="T380" s="13" t="s">
        <v>45</v>
      </c>
      <c r="U380" s="13" t="s">
        <v>25</v>
      </c>
    </row>
    <row r="381" spans="1:21">
      <c r="A381" s="13">
        <v>6544</v>
      </c>
      <c r="B381" s="13" t="s">
        <v>883</v>
      </c>
      <c r="C381" s="13" t="s">
        <v>16</v>
      </c>
      <c r="D381" s="13">
        <v>61</v>
      </c>
      <c r="E381" s="13" t="s">
        <v>47</v>
      </c>
      <c r="F381" s="13" t="s">
        <v>3</v>
      </c>
      <c r="G381" s="13" t="s">
        <v>19</v>
      </c>
      <c r="H381" s="13" t="s">
        <v>270</v>
      </c>
      <c r="I381" s="13" t="s">
        <v>884</v>
      </c>
      <c r="J381" s="15">
        <v>45204</v>
      </c>
      <c r="K381" s="13" t="s">
        <v>8</v>
      </c>
      <c r="L381" s="13" t="s">
        <v>33</v>
      </c>
      <c r="M381" s="19">
        <v>100300</v>
      </c>
      <c r="N381" s="13" t="s">
        <v>43</v>
      </c>
      <c r="O381" s="13">
        <v>3061</v>
      </c>
      <c r="P381" s="13" t="s">
        <v>25</v>
      </c>
      <c r="Q381" s="13">
        <v>7</v>
      </c>
      <c r="R381" s="13">
        <v>3</v>
      </c>
      <c r="S381" s="13" t="s">
        <v>235</v>
      </c>
      <c r="T381" s="13" t="s">
        <v>13</v>
      </c>
      <c r="U381" s="13" t="s">
        <v>25</v>
      </c>
    </row>
    <row r="382" spans="1:21">
      <c r="A382" s="13">
        <v>1349</v>
      </c>
      <c r="B382" s="13" t="s">
        <v>885</v>
      </c>
      <c r="C382" s="13" t="s">
        <v>1</v>
      </c>
      <c r="D382" s="13">
        <v>34</v>
      </c>
      <c r="E382" s="13" t="s">
        <v>17</v>
      </c>
      <c r="F382" s="13" t="s">
        <v>81</v>
      </c>
      <c r="G382" s="13" t="s">
        <v>100</v>
      </c>
      <c r="H382" s="13" t="s">
        <v>20</v>
      </c>
      <c r="I382" s="13" t="s">
        <v>886</v>
      </c>
      <c r="J382" s="15">
        <v>44892</v>
      </c>
      <c r="K382" s="13" t="s">
        <v>90</v>
      </c>
      <c r="L382" s="13" t="s">
        <v>9</v>
      </c>
      <c r="M382" s="19">
        <v>93609</v>
      </c>
      <c r="N382" s="13" t="s">
        <v>34</v>
      </c>
      <c r="O382" s="13">
        <v>5828</v>
      </c>
      <c r="P382" s="13" t="s">
        <v>25</v>
      </c>
      <c r="Q382" s="13">
        <v>6</v>
      </c>
      <c r="R382" s="13">
        <v>5</v>
      </c>
      <c r="S382" s="13" t="s">
        <v>26</v>
      </c>
      <c r="T382" s="13" t="s">
        <v>236</v>
      </c>
      <c r="U382" s="13" t="s">
        <v>36</v>
      </c>
    </row>
    <row r="383" spans="1:21">
      <c r="A383" s="13">
        <v>8674</v>
      </c>
      <c r="B383" s="13" t="s">
        <v>887</v>
      </c>
      <c r="C383" s="13" t="s">
        <v>1</v>
      </c>
      <c r="D383" s="13">
        <v>42</v>
      </c>
      <c r="E383" s="13" t="s">
        <v>38</v>
      </c>
      <c r="F383" s="13" t="s">
        <v>18</v>
      </c>
      <c r="G383" s="13" t="s">
        <v>248</v>
      </c>
      <c r="H383" s="13" t="s">
        <v>20</v>
      </c>
      <c r="I383" s="13" t="s">
        <v>888</v>
      </c>
      <c r="J383" s="15">
        <v>44336</v>
      </c>
      <c r="K383" s="13" t="s">
        <v>8</v>
      </c>
      <c r="L383" s="13" t="s">
        <v>33</v>
      </c>
      <c r="M383" s="19">
        <v>50319</v>
      </c>
      <c r="N383" s="13" t="s">
        <v>34</v>
      </c>
      <c r="O383" s="13">
        <v>5844</v>
      </c>
      <c r="P383" s="13" t="s">
        <v>44</v>
      </c>
      <c r="Q383" s="13">
        <v>17</v>
      </c>
      <c r="R383" s="13">
        <v>3</v>
      </c>
      <c r="S383" s="13" t="s">
        <v>25</v>
      </c>
      <c r="T383" s="13" t="s">
        <v>45</v>
      </c>
      <c r="U383" s="13" t="s">
        <v>25</v>
      </c>
    </row>
    <row r="384" spans="1:21">
      <c r="A384" s="13">
        <v>7210</v>
      </c>
      <c r="B384" s="13" t="s">
        <v>889</v>
      </c>
      <c r="C384" s="13" t="s">
        <v>16</v>
      </c>
      <c r="D384" s="13">
        <v>54</v>
      </c>
      <c r="E384" s="13" t="s">
        <v>77</v>
      </c>
      <c r="F384" s="13" t="s">
        <v>3</v>
      </c>
      <c r="G384" s="13" t="s">
        <v>248</v>
      </c>
      <c r="H384" s="13" t="s">
        <v>30</v>
      </c>
      <c r="I384" s="13" t="s">
        <v>890</v>
      </c>
      <c r="J384" s="15">
        <v>44307</v>
      </c>
      <c r="K384" s="13" t="s">
        <v>42</v>
      </c>
      <c r="L384" s="13" t="s">
        <v>9</v>
      </c>
      <c r="M384" s="19">
        <v>72034</v>
      </c>
      <c r="N384" s="13" t="s">
        <v>43</v>
      </c>
      <c r="O384" s="13">
        <v>9830</v>
      </c>
      <c r="P384" s="13" t="s">
        <v>25</v>
      </c>
      <c r="Q384" s="13">
        <v>6</v>
      </c>
      <c r="R384" s="13">
        <v>5</v>
      </c>
      <c r="S384" s="13" t="s">
        <v>25</v>
      </c>
      <c r="T384" s="13" t="s">
        <v>236</v>
      </c>
      <c r="U384" s="13" t="s">
        <v>14</v>
      </c>
    </row>
    <row r="385" spans="1:21">
      <c r="A385" s="13">
        <v>5638</v>
      </c>
      <c r="B385" s="13" t="s">
        <v>891</v>
      </c>
      <c r="C385" s="13" t="s">
        <v>1</v>
      </c>
      <c r="D385" s="13">
        <v>61</v>
      </c>
      <c r="E385" s="13" t="s">
        <v>47</v>
      </c>
      <c r="F385" s="13" t="s">
        <v>59</v>
      </c>
      <c r="G385" s="13" t="s">
        <v>100</v>
      </c>
      <c r="H385" s="13" t="s">
        <v>30</v>
      </c>
      <c r="I385" s="13" t="s">
        <v>892</v>
      </c>
      <c r="J385" s="15">
        <v>44162</v>
      </c>
      <c r="K385" s="13" t="s">
        <v>8</v>
      </c>
      <c r="L385" s="13" t="s">
        <v>9</v>
      </c>
      <c r="M385" s="19">
        <v>98576</v>
      </c>
      <c r="N385" s="13" t="s">
        <v>43</v>
      </c>
      <c r="O385" s="13">
        <v>1717</v>
      </c>
      <c r="P385" s="13" t="s">
        <v>250</v>
      </c>
      <c r="Q385" s="13">
        <v>5</v>
      </c>
      <c r="R385" s="13">
        <v>1</v>
      </c>
      <c r="S385" s="13" t="s">
        <v>26</v>
      </c>
      <c r="T385" s="13" t="s">
        <v>45</v>
      </c>
      <c r="U385" s="13" t="s">
        <v>36</v>
      </c>
    </row>
    <row r="386" spans="1:21">
      <c r="A386" s="13">
        <v>2617</v>
      </c>
      <c r="B386" s="13" t="s">
        <v>893</v>
      </c>
      <c r="C386" s="13" t="s">
        <v>16</v>
      </c>
      <c r="D386" s="13">
        <v>34</v>
      </c>
      <c r="E386" s="13" t="s">
        <v>17</v>
      </c>
      <c r="F386" s="13" t="s">
        <v>18</v>
      </c>
      <c r="G386" s="13" t="s">
        <v>100</v>
      </c>
      <c r="H386" s="13" t="s">
        <v>39</v>
      </c>
      <c r="I386" s="13" t="s">
        <v>894</v>
      </c>
      <c r="J386" s="15">
        <v>45709</v>
      </c>
      <c r="K386" s="13" t="s">
        <v>42</v>
      </c>
      <c r="L386" s="13" t="s">
        <v>23</v>
      </c>
      <c r="M386" s="19">
        <v>98920</v>
      </c>
      <c r="N386" s="13" t="s">
        <v>10</v>
      </c>
      <c r="O386" s="13">
        <v>1804</v>
      </c>
      <c r="P386" s="13" t="s">
        <v>44</v>
      </c>
      <c r="Q386" s="13">
        <v>7</v>
      </c>
      <c r="R386" s="13">
        <v>5</v>
      </c>
      <c r="S386" s="13" t="s">
        <v>12</v>
      </c>
      <c r="T386" s="13" t="s">
        <v>45</v>
      </c>
      <c r="U386" s="13" t="s">
        <v>14</v>
      </c>
    </row>
    <row r="387" spans="1:21">
      <c r="A387" s="13">
        <v>9051</v>
      </c>
      <c r="B387" s="13" t="s">
        <v>895</v>
      </c>
      <c r="C387" s="13" t="s">
        <v>16</v>
      </c>
      <c r="D387" s="13">
        <v>63</v>
      </c>
      <c r="E387" s="13" t="s">
        <v>47</v>
      </c>
      <c r="F387" s="13" t="s">
        <v>59</v>
      </c>
      <c r="G387" s="13" t="s">
        <v>100</v>
      </c>
      <c r="H387" s="13" t="s">
        <v>5</v>
      </c>
      <c r="I387" s="13" t="s">
        <v>896</v>
      </c>
      <c r="J387" s="15">
        <v>43038</v>
      </c>
      <c r="K387" s="13" t="s">
        <v>90</v>
      </c>
      <c r="L387" s="13" t="s">
        <v>33</v>
      </c>
      <c r="M387" s="19">
        <v>84519</v>
      </c>
      <c r="N387" s="13" t="s">
        <v>10</v>
      </c>
      <c r="O387" s="13">
        <v>1955</v>
      </c>
      <c r="P387" s="13" t="s">
        <v>44</v>
      </c>
      <c r="Q387" s="13">
        <v>16</v>
      </c>
      <c r="R387" s="13">
        <v>1</v>
      </c>
      <c r="S387" s="13" t="s">
        <v>12</v>
      </c>
      <c r="T387" s="13" t="s">
        <v>35</v>
      </c>
      <c r="U387" s="13" t="s">
        <v>14</v>
      </c>
    </row>
    <row r="388" spans="1:21">
      <c r="A388" s="13">
        <v>9511</v>
      </c>
      <c r="B388" s="13" t="s">
        <v>897</v>
      </c>
      <c r="C388" s="13" t="s">
        <v>16</v>
      </c>
      <c r="D388" s="13">
        <v>35</v>
      </c>
      <c r="E388" s="13" t="s">
        <v>17</v>
      </c>
      <c r="F388" s="13" t="s">
        <v>3</v>
      </c>
      <c r="G388" s="13" t="s">
        <v>100</v>
      </c>
      <c r="H388" s="13" t="s">
        <v>20</v>
      </c>
      <c r="I388" s="13" t="s">
        <v>898</v>
      </c>
      <c r="J388" s="15">
        <v>42982</v>
      </c>
      <c r="K388" s="13" t="s">
        <v>42</v>
      </c>
      <c r="L388" s="13" t="s">
        <v>23</v>
      </c>
      <c r="M388" s="19">
        <v>54832</v>
      </c>
      <c r="N388" s="13" t="s">
        <v>24</v>
      </c>
      <c r="O388" s="13">
        <v>9621</v>
      </c>
      <c r="P388" s="13" t="s">
        <v>250</v>
      </c>
      <c r="Q388" s="13">
        <v>18</v>
      </c>
      <c r="R388" s="13">
        <v>2</v>
      </c>
      <c r="S388" s="13" t="s">
        <v>25</v>
      </c>
      <c r="T388" s="13" t="s">
        <v>45</v>
      </c>
      <c r="U388" s="13" t="s">
        <v>25</v>
      </c>
    </row>
    <row r="389" spans="1:21">
      <c r="A389" s="13">
        <v>6864</v>
      </c>
      <c r="B389" s="13" t="s">
        <v>899</v>
      </c>
      <c r="C389" s="13" t="s">
        <v>1</v>
      </c>
      <c r="D389" s="13">
        <v>58</v>
      </c>
      <c r="E389" s="13" t="s">
        <v>47</v>
      </c>
      <c r="F389" s="13" t="s">
        <v>59</v>
      </c>
      <c r="G389" s="13" t="s">
        <v>4</v>
      </c>
      <c r="H389" s="13" t="s">
        <v>20</v>
      </c>
      <c r="I389" s="13" t="s">
        <v>900</v>
      </c>
      <c r="J389" s="15">
        <v>44913</v>
      </c>
      <c r="K389" s="13" t="s">
        <v>8</v>
      </c>
      <c r="L389" s="13" t="s">
        <v>33</v>
      </c>
      <c r="M389" s="19">
        <v>82632</v>
      </c>
      <c r="N389" s="13" t="s">
        <v>10</v>
      </c>
      <c r="O389" s="13">
        <v>3591</v>
      </c>
      <c r="P389" s="13" t="s">
        <v>25</v>
      </c>
      <c r="Q389" s="13">
        <v>11</v>
      </c>
      <c r="R389" s="13">
        <v>3</v>
      </c>
      <c r="S389" s="13" t="s">
        <v>235</v>
      </c>
      <c r="T389" s="13" t="s">
        <v>35</v>
      </c>
      <c r="U389" s="13" t="s">
        <v>36</v>
      </c>
    </row>
    <row r="390" spans="1:21">
      <c r="A390" s="13">
        <v>8054</v>
      </c>
      <c r="B390" s="13" t="s">
        <v>901</v>
      </c>
      <c r="C390" s="13" t="s">
        <v>1</v>
      </c>
      <c r="D390" s="13">
        <v>62</v>
      </c>
      <c r="E390" s="13" t="s">
        <v>47</v>
      </c>
      <c r="F390" s="13" t="s">
        <v>18</v>
      </c>
      <c r="G390" s="13" t="s">
        <v>51</v>
      </c>
      <c r="H390" s="13" t="s">
        <v>60</v>
      </c>
      <c r="I390" s="13" t="s">
        <v>902</v>
      </c>
      <c r="J390" s="15">
        <v>43123</v>
      </c>
      <c r="K390" s="13" t="s">
        <v>42</v>
      </c>
      <c r="L390" s="13" t="s">
        <v>9</v>
      </c>
      <c r="M390" s="19">
        <v>79160</v>
      </c>
      <c r="N390" s="13" t="s">
        <v>10</v>
      </c>
      <c r="O390" s="13">
        <v>6898</v>
      </c>
      <c r="P390" s="13" t="s">
        <v>25</v>
      </c>
      <c r="Q390" s="13">
        <v>14</v>
      </c>
      <c r="R390" s="13">
        <v>4</v>
      </c>
      <c r="S390" s="13" t="s">
        <v>12</v>
      </c>
      <c r="T390" s="13" t="s">
        <v>45</v>
      </c>
      <c r="U390" s="13" t="s">
        <v>36</v>
      </c>
    </row>
    <row r="391" spans="1:21">
      <c r="A391" s="13">
        <v>1267</v>
      </c>
      <c r="B391" s="13" t="s">
        <v>903</v>
      </c>
      <c r="C391" s="13" t="s">
        <v>16</v>
      </c>
      <c r="D391" s="13">
        <v>60</v>
      </c>
      <c r="E391" s="13" t="s">
        <v>47</v>
      </c>
      <c r="F391" s="13" t="s">
        <v>81</v>
      </c>
      <c r="G391" s="13" t="s">
        <v>4</v>
      </c>
      <c r="H391" s="13" t="s">
        <v>30</v>
      </c>
      <c r="I391" s="13" t="s">
        <v>904</v>
      </c>
      <c r="J391" s="15">
        <v>44973</v>
      </c>
      <c r="K391" s="13" t="s">
        <v>8</v>
      </c>
      <c r="L391" s="13" t="s">
        <v>9</v>
      </c>
      <c r="M391" s="19">
        <v>71275</v>
      </c>
      <c r="N391" s="13" t="s">
        <v>43</v>
      </c>
      <c r="O391" s="13">
        <v>5521</v>
      </c>
      <c r="P391" s="13" t="s">
        <v>250</v>
      </c>
      <c r="Q391" s="13">
        <v>3</v>
      </c>
      <c r="R391" s="13">
        <v>1</v>
      </c>
      <c r="S391" s="13" t="s">
        <v>25</v>
      </c>
      <c r="T391" s="13" t="s">
        <v>35</v>
      </c>
      <c r="U391" s="13" t="s">
        <v>14</v>
      </c>
    </row>
    <row r="392" spans="1:21">
      <c r="A392" s="13">
        <v>5341</v>
      </c>
      <c r="B392" s="13" t="s">
        <v>905</v>
      </c>
      <c r="C392" s="13" t="s">
        <v>1</v>
      </c>
      <c r="D392" s="13">
        <v>30</v>
      </c>
      <c r="E392" s="13" t="s">
        <v>17</v>
      </c>
      <c r="F392" s="13" t="s">
        <v>18</v>
      </c>
      <c r="G392" s="13" t="s">
        <v>51</v>
      </c>
      <c r="H392" s="13" t="s">
        <v>20</v>
      </c>
      <c r="I392" s="13" t="s">
        <v>906</v>
      </c>
      <c r="J392" s="15">
        <v>43328</v>
      </c>
      <c r="K392" s="13" t="s">
        <v>90</v>
      </c>
      <c r="L392" s="13" t="s">
        <v>23</v>
      </c>
      <c r="M392" s="19">
        <v>42046</v>
      </c>
      <c r="N392" s="13" t="s">
        <v>34</v>
      </c>
      <c r="O392" s="13">
        <v>4562</v>
      </c>
      <c r="P392" s="13" t="s">
        <v>11</v>
      </c>
      <c r="Q392" s="13">
        <v>23</v>
      </c>
      <c r="R392" s="13">
        <v>3</v>
      </c>
      <c r="S392" s="13" t="s">
        <v>25</v>
      </c>
      <c r="T392" s="13" t="s">
        <v>75</v>
      </c>
      <c r="U392" s="13" t="s">
        <v>36</v>
      </c>
    </row>
    <row r="393" spans="1:21">
      <c r="A393" s="13">
        <v>2562</v>
      </c>
      <c r="B393" s="13" t="s">
        <v>907</v>
      </c>
      <c r="C393" s="13" t="s">
        <v>1</v>
      </c>
      <c r="D393" s="13">
        <v>58</v>
      </c>
      <c r="E393" s="13" t="s">
        <v>47</v>
      </c>
      <c r="F393" s="13" t="s">
        <v>3</v>
      </c>
      <c r="G393" s="13" t="s">
        <v>100</v>
      </c>
      <c r="H393" s="13" t="s">
        <v>60</v>
      </c>
      <c r="I393" s="13" t="s">
        <v>908</v>
      </c>
      <c r="J393" s="15">
        <v>42490</v>
      </c>
      <c r="K393" s="13" t="s">
        <v>90</v>
      </c>
      <c r="L393" s="13" t="s">
        <v>9</v>
      </c>
      <c r="M393" s="19">
        <v>37329</v>
      </c>
      <c r="N393" s="13" t="s">
        <v>10</v>
      </c>
      <c r="O393" s="13">
        <v>6700</v>
      </c>
      <c r="P393" s="13" t="s">
        <v>25</v>
      </c>
      <c r="Q393" s="13">
        <v>13</v>
      </c>
      <c r="R393" s="13">
        <v>1</v>
      </c>
      <c r="S393" s="13" t="s">
        <v>26</v>
      </c>
      <c r="T393" s="13" t="s">
        <v>236</v>
      </c>
      <c r="U393" s="13" t="s">
        <v>14</v>
      </c>
    </row>
    <row r="394" spans="1:21">
      <c r="A394" s="13">
        <v>7266</v>
      </c>
      <c r="B394" s="13" t="s">
        <v>909</v>
      </c>
      <c r="C394" s="13" t="s">
        <v>16</v>
      </c>
      <c r="D394" s="13">
        <v>62</v>
      </c>
      <c r="E394" s="13" t="s">
        <v>47</v>
      </c>
      <c r="F394" s="13" t="s">
        <v>81</v>
      </c>
      <c r="G394" s="13" t="s">
        <v>248</v>
      </c>
      <c r="H394" s="13" t="s">
        <v>5</v>
      </c>
      <c r="I394" s="13" t="s">
        <v>910</v>
      </c>
      <c r="J394" s="15">
        <v>45143</v>
      </c>
      <c r="K394" s="13" t="s">
        <v>90</v>
      </c>
      <c r="L394" s="13" t="s">
        <v>33</v>
      </c>
      <c r="M394" s="19">
        <v>104044</v>
      </c>
      <c r="N394" s="13" t="s">
        <v>24</v>
      </c>
      <c r="O394" s="13">
        <v>6354</v>
      </c>
      <c r="P394" s="13" t="s">
        <v>250</v>
      </c>
      <c r="Q394" s="13">
        <v>4</v>
      </c>
      <c r="R394" s="13">
        <v>1</v>
      </c>
      <c r="S394" s="13" t="s">
        <v>25</v>
      </c>
      <c r="T394" s="13" t="s">
        <v>13</v>
      </c>
      <c r="U394" s="13" t="s">
        <v>25</v>
      </c>
    </row>
    <row r="395" spans="1:21">
      <c r="A395" s="13">
        <v>9269</v>
      </c>
      <c r="B395" s="13" t="s">
        <v>911</v>
      </c>
      <c r="C395" s="13" t="s">
        <v>16</v>
      </c>
      <c r="D395" s="13">
        <v>58</v>
      </c>
      <c r="E395" s="13" t="s">
        <v>47</v>
      </c>
      <c r="F395" s="13" t="s">
        <v>28</v>
      </c>
      <c r="G395" s="13" t="s">
        <v>29</v>
      </c>
      <c r="H395" s="13" t="s">
        <v>30</v>
      </c>
      <c r="I395" s="13" t="s">
        <v>912</v>
      </c>
      <c r="J395" s="15">
        <v>44947</v>
      </c>
      <c r="K395" s="13" t="s">
        <v>90</v>
      </c>
      <c r="L395" s="13" t="s">
        <v>9</v>
      </c>
      <c r="M395" s="19">
        <v>47326</v>
      </c>
      <c r="N395" s="13" t="s">
        <v>10</v>
      </c>
      <c r="O395" s="13">
        <v>2352</v>
      </c>
      <c r="P395" s="13" t="s">
        <v>25</v>
      </c>
      <c r="Q395" s="13">
        <v>18</v>
      </c>
      <c r="R395" s="13">
        <v>1</v>
      </c>
      <c r="S395" s="13" t="s">
        <v>25</v>
      </c>
      <c r="T395" s="13" t="s">
        <v>35</v>
      </c>
      <c r="U395" s="13" t="s">
        <v>14</v>
      </c>
    </row>
    <row r="396" spans="1:21">
      <c r="A396" s="13">
        <v>9221</v>
      </c>
      <c r="B396" s="13" t="s">
        <v>913</v>
      </c>
      <c r="C396" s="13" t="s">
        <v>1</v>
      </c>
      <c r="D396" s="13">
        <v>47</v>
      </c>
      <c r="E396" s="13" t="s">
        <v>77</v>
      </c>
      <c r="F396" s="13" t="s">
        <v>28</v>
      </c>
      <c r="G396" s="13" t="s">
        <v>51</v>
      </c>
      <c r="H396" s="13" t="s">
        <v>39</v>
      </c>
      <c r="I396" s="13" t="s">
        <v>914</v>
      </c>
      <c r="J396" s="15">
        <v>42934</v>
      </c>
      <c r="K396" s="13" t="s">
        <v>42</v>
      </c>
      <c r="L396" s="13" t="s">
        <v>9</v>
      </c>
      <c r="M396" s="19">
        <v>93944</v>
      </c>
      <c r="N396" s="13" t="s">
        <v>34</v>
      </c>
      <c r="O396" s="13">
        <v>4212</v>
      </c>
      <c r="P396" s="13" t="s">
        <v>250</v>
      </c>
      <c r="Q396" s="13">
        <v>7</v>
      </c>
      <c r="R396" s="13">
        <v>1</v>
      </c>
      <c r="S396" s="13" t="s">
        <v>235</v>
      </c>
      <c r="T396" s="13" t="s">
        <v>13</v>
      </c>
      <c r="U396" s="13" t="s">
        <v>36</v>
      </c>
    </row>
    <row r="397" spans="1:21">
      <c r="A397" s="13">
        <v>2467</v>
      </c>
      <c r="B397" s="13" t="s">
        <v>915</v>
      </c>
      <c r="C397" s="13" t="s">
        <v>16</v>
      </c>
      <c r="D397" s="13">
        <v>65</v>
      </c>
      <c r="E397" s="13" t="s">
        <v>47</v>
      </c>
      <c r="F397" s="13" t="s">
        <v>59</v>
      </c>
      <c r="G397" s="13" t="s">
        <v>29</v>
      </c>
      <c r="H397" s="13" t="s">
        <v>30</v>
      </c>
      <c r="I397" s="13" t="s">
        <v>916</v>
      </c>
      <c r="J397" s="15">
        <v>42958</v>
      </c>
      <c r="K397" s="13" t="s">
        <v>90</v>
      </c>
      <c r="L397" s="13" t="s">
        <v>9</v>
      </c>
      <c r="M397" s="19">
        <v>72039</v>
      </c>
      <c r="N397" s="13" t="s">
        <v>10</v>
      </c>
      <c r="O397" s="13">
        <v>1396</v>
      </c>
      <c r="P397" s="13" t="s">
        <v>44</v>
      </c>
      <c r="Q397" s="13">
        <v>5</v>
      </c>
      <c r="R397" s="13">
        <v>3</v>
      </c>
      <c r="S397" s="13" t="s">
        <v>25</v>
      </c>
      <c r="T397" s="13" t="s">
        <v>236</v>
      </c>
      <c r="U397" s="13" t="s">
        <v>14</v>
      </c>
    </row>
    <row r="398" spans="1:21">
      <c r="A398" s="13">
        <v>1735</v>
      </c>
      <c r="B398" s="13" t="s">
        <v>917</v>
      </c>
      <c r="C398" s="13" t="s">
        <v>16</v>
      </c>
      <c r="D398" s="13">
        <v>50</v>
      </c>
      <c r="E398" s="13" t="s">
        <v>77</v>
      </c>
      <c r="F398" s="13" t="s">
        <v>28</v>
      </c>
      <c r="G398" s="13" t="s">
        <v>100</v>
      </c>
      <c r="H398" s="13" t="s">
        <v>30</v>
      </c>
      <c r="I398" s="13" t="s">
        <v>918</v>
      </c>
      <c r="J398" s="15">
        <v>43178</v>
      </c>
      <c r="K398" s="13" t="s">
        <v>8</v>
      </c>
      <c r="L398" s="13" t="s">
        <v>33</v>
      </c>
      <c r="M398" s="19">
        <v>41247</v>
      </c>
      <c r="N398" s="13" t="s">
        <v>43</v>
      </c>
      <c r="O398" s="13">
        <v>1893</v>
      </c>
      <c r="P398" s="13" t="s">
        <v>250</v>
      </c>
      <c r="Q398" s="13">
        <v>19</v>
      </c>
      <c r="R398" s="13">
        <v>2</v>
      </c>
      <c r="S398" s="13" t="s">
        <v>235</v>
      </c>
      <c r="T398" s="13" t="s">
        <v>45</v>
      </c>
      <c r="U398" s="13" t="s">
        <v>36</v>
      </c>
    </row>
    <row r="399" spans="1:21">
      <c r="A399" s="13">
        <v>5999</v>
      </c>
      <c r="B399" s="13" t="s">
        <v>919</v>
      </c>
      <c r="C399" s="13" t="s">
        <v>1</v>
      </c>
      <c r="D399" s="13">
        <v>29</v>
      </c>
      <c r="E399" s="13" t="s">
        <v>17</v>
      </c>
      <c r="F399" s="13" t="s">
        <v>59</v>
      </c>
      <c r="G399" s="13" t="s">
        <v>4</v>
      </c>
      <c r="H399" s="13" t="s">
        <v>30</v>
      </c>
      <c r="I399" s="13" t="s">
        <v>920</v>
      </c>
      <c r="J399" s="15">
        <v>44332</v>
      </c>
      <c r="K399" s="13" t="s">
        <v>8</v>
      </c>
      <c r="L399" s="13" t="s">
        <v>33</v>
      </c>
      <c r="M399" s="19">
        <v>100517</v>
      </c>
      <c r="N399" s="13" t="s">
        <v>24</v>
      </c>
      <c r="O399" s="13">
        <v>4339</v>
      </c>
      <c r="P399" s="13" t="s">
        <v>44</v>
      </c>
      <c r="Q399" s="13">
        <v>17</v>
      </c>
      <c r="R399" s="13">
        <v>4</v>
      </c>
      <c r="S399" s="13" t="s">
        <v>26</v>
      </c>
      <c r="T399" s="13" t="s">
        <v>45</v>
      </c>
      <c r="U399" s="13" t="s">
        <v>36</v>
      </c>
    </row>
    <row r="400" spans="1:21">
      <c r="A400" s="13">
        <v>9631</v>
      </c>
      <c r="B400" s="13" t="s">
        <v>921</v>
      </c>
      <c r="C400" s="13" t="s">
        <v>16</v>
      </c>
      <c r="D400" s="13">
        <v>59</v>
      </c>
      <c r="E400" s="13" t="s">
        <v>47</v>
      </c>
      <c r="F400" s="13" t="s">
        <v>81</v>
      </c>
      <c r="G400" s="13" t="s">
        <v>51</v>
      </c>
      <c r="H400" s="13" t="s">
        <v>5</v>
      </c>
      <c r="I400" s="13" t="s">
        <v>922</v>
      </c>
      <c r="J400" s="15">
        <v>44644</v>
      </c>
      <c r="K400" s="13" t="s">
        <v>90</v>
      </c>
      <c r="L400" s="13" t="s">
        <v>9</v>
      </c>
      <c r="M400" s="19">
        <v>110997</v>
      </c>
      <c r="N400" s="13" t="s">
        <v>10</v>
      </c>
      <c r="O400" s="13">
        <v>1869</v>
      </c>
      <c r="P400" s="13" t="s">
        <v>25</v>
      </c>
      <c r="Q400" s="13">
        <v>20</v>
      </c>
      <c r="R400" s="13">
        <v>1</v>
      </c>
      <c r="S400" s="13" t="s">
        <v>12</v>
      </c>
      <c r="T400" s="13" t="s">
        <v>13</v>
      </c>
      <c r="U400" s="13" t="s">
        <v>25</v>
      </c>
    </row>
    <row r="401" spans="1:21">
      <c r="A401" s="13">
        <v>6901</v>
      </c>
      <c r="B401" s="13" t="s">
        <v>923</v>
      </c>
      <c r="C401" s="13" t="s">
        <v>16</v>
      </c>
      <c r="D401" s="13">
        <v>39</v>
      </c>
      <c r="E401" s="13" t="s">
        <v>38</v>
      </c>
      <c r="F401" s="13" t="s">
        <v>3</v>
      </c>
      <c r="G401" s="13" t="s">
        <v>19</v>
      </c>
      <c r="H401" s="13" t="s">
        <v>270</v>
      </c>
      <c r="I401" s="13" t="s">
        <v>924</v>
      </c>
      <c r="J401" s="15">
        <v>43916</v>
      </c>
      <c r="K401" s="13" t="s">
        <v>90</v>
      </c>
      <c r="L401" s="13" t="s">
        <v>9</v>
      </c>
      <c r="M401" s="19">
        <v>79899</v>
      </c>
      <c r="N401" s="13" t="s">
        <v>43</v>
      </c>
      <c r="O401" s="13">
        <v>6168</v>
      </c>
      <c r="P401" s="13" t="s">
        <v>25</v>
      </c>
      <c r="Q401" s="13">
        <v>19</v>
      </c>
      <c r="R401" s="13">
        <v>5</v>
      </c>
      <c r="S401" s="13" t="s">
        <v>12</v>
      </c>
      <c r="T401" s="13" t="s">
        <v>75</v>
      </c>
      <c r="U401" s="13" t="s">
        <v>14</v>
      </c>
    </row>
    <row r="402" spans="1:21">
      <c r="A402" s="13">
        <v>8503</v>
      </c>
      <c r="B402" s="13" t="s">
        <v>925</v>
      </c>
      <c r="C402" s="13" t="s">
        <v>16</v>
      </c>
      <c r="D402" s="13">
        <v>54</v>
      </c>
      <c r="E402" s="13" t="s">
        <v>77</v>
      </c>
      <c r="F402" s="13" t="s">
        <v>3</v>
      </c>
      <c r="G402" s="13" t="s">
        <v>51</v>
      </c>
      <c r="H402" s="13" t="s">
        <v>60</v>
      </c>
      <c r="I402" s="13" t="s">
        <v>926</v>
      </c>
      <c r="J402" s="15">
        <v>45179</v>
      </c>
      <c r="K402" s="13" t="s">
        <v>90</v>
      </c>
      <c r="L402" s="13" t="s">
        <v>23</v>
      </c>
      <c r="M402" s="19">
        <v>94216</v>
      </c>
      <c r="N402" s="13" t="s">
        <v>34</v>
      </c>
      <c r="O402" s="13">
        <v>3572</v>
      </c>
      <c r="P402" s="13" t="s">
        <v>11</v>
      </c>
      <c r="Q402" s="13">
        <v>11</v>
      </c>
      <c r="R402" s="13">
        <v>3</v>
      </c>
      <c r="S402" s="13" t="s">
        <v>235</v>
      </c>
      <c r="T402" s="13" t="s">
        <v>35</v>
      </c>
      <c r="U402" s="13" t="s">
        <v>14</v>
      </c>
    </row>
    <row r="403" spans="1:21">
      <c r="A403" s="13">
        <v>5519</v>
      </c>
      <c r="B403" s="13" t="s">
        <v>927</v>
      </c>
      <c r="C403" s="13" t="s">
        <v>16</v>
      </c>
      <c r="D403" s="13">
        <v>54</v>
      </c>
      <c r="E403" s="13" t="s">
        <v>77</v>
      </c>
      <c r="F403" s="13" t="s">
        <v>81</v>
      </c>
      <c r="G403" s="13" t="s">
        <v>29</v>
      </c>
      <c r="H403" s="13" t="s">
        <v>5</v>
      </c>
      <c r="I403" s="13" t="s">
        <v>928</v>
      </c>
      <c r="J403" s="15">
        <v>42360</v>
      </c>
      <c r="K403" s="13" t="s">
        <v>42</v>
      </c>
      <c r="L403" s="13" t="s">
        <v>23</v>
      </c>
      <c r="M403" s="19">
        <v>59567</v>
      </c>
      <c r="N403" s="13" t="s">
        <v>24</v>
      </c>
      <c r="O403" s="13">
        <v>6599</v>
      </c>
      <c r="P403" s="13" t="s">
        <v>25</v>
      </c>
      <c r="Q403" s="13">
        <v>21</v>
      </c>
      <c r="R403" s="13">
        <v>2</v>
      </c>
      <c r="S403" s="13" t="s">
        <v>12</v>
      </c>
      <c r="T403" s="13" t="s">
        <v>13</v>
      </c>
      <c r="U403" s="13" t="s">
        <v>25</v>
      </c>
    </row>
    <row r="404" spans="1:21">
      <c r="A404" s="13">
        <v>4726</v>
      </c>
      <c r="B404" s="13" t="s">
        <v>929</v>
      </c>
      <c r="C404" s="13" t="s">
        <v>1</v>
      </c>
      <c r="D404" s="13">
        <v>65</v>
      </c>
      <c r="E404" s="13" t="s">
        <v>47</v>
      </c>
      <c r="F404" s="13" t="s">
        <v>28</v>
      </c>
      <c r="G404" s="13" t="s">
        <v>248</v>
      </c>
      <c r="H404" s="13" t="s">
        <v>20</v>
      </c>
      <c r="I404" s="13" t="s">
        <v>930</v>
      </c>
      <c r="J404" s="15">
        <v>43640</v>
      </c>
      <c r="K404" s="13" t="s">
        <v>90</v>
      </c>
      <c r="L404" s="13" t="s">
        <v>23</v>
      </c>
      <c r="M404" s="19">
        <v>109346</v>
      </c>
      <c r="N404" s="13" t="s">
        <v>10</v>
      </c>
      <c r="O404" s="13">
        <v>8359</v>
      </c>
      <c r="P404" s="13" t="s">
        <v>250</v>
      </c>
      <c r="Q404" s="13">
        <v>6</v>
      </c>
      <c r="R404" s="13">
        <v>2</v>
      </c>
      <c r="S404" s="13" t="s">
        <v>26</v>
      </c>
      <c r="T404" s="13" t="s">
        <v>75</v>
      </c>
      <c r="U404" s="13" t="s">
        <v>36</v>
      </c>
    </row>
    <row r="405" spans="1:21">
      <c r="A405" s="13">
        <v>3215</v>
      </c>
      <c r="B405" s="13" t="s">
        <v>931</v>
      </c>
      <c r="C405" s="13" t="s">
        <v>1</v>
      </c>
      <c r="D405" s="13">
        <v>55</v>
      </c>
      <c r="E405" s="13" t="s">
        <v>77</v>
      </c>
      <c r="F405" s="13" t="s">
        <v>28</v>
      </c>
      <c r="G405" s="13" t="s">
        <v>100</v>
      </c>
      <c r="H405" s="13" t="s">
        <v>60</v>
      </c>
      <c r="I405" s="13" t="s">
        <v>932</v>
      </c>
      <c r="J405" s="15">
        <v>42831</v>
      </c>
      <c r="K405" s="13" t="s">
        <v>8</v>
      </c>
      <c r="L405" s="13" t="s">
        <v>23</v>
      </c>
      <c r="M405" s="19">
        <v>38888</v>
      </c>
      <c r="N405" s="13" t="s">
        <v>43</v>
      </c>
      <c r="O405" s="13">
        <v>4016</v>
      </c>
      <c r="P405" s="13" t="s">
        <v>44</v>
      </c>
      <c r="Q405" s="13">
        <v>4</v>
      </c>
      <c r="R405" s="13">
        <v>1</v>
      </c>
      <c r="S405" s="13" t="s">
        <v>235</v>
      </c>
      <c r="T405" s="13" t="s">
        <v>13</v>
      </c>
      <c r="U405" s="13" t="s">
        <v>36</v>
      </c>
    </row>
    <row r="406" spans="1:21">
      <c r="A406" s="13">
        <v>8258</v>
      </c>
      <c r="B406" s="13" t="s">
        <v>933</v>
      </c>
      <c r="C406" s="13" t="s">
        <v>1</v>
      </c>
      <c r="D406" s="13">
        <v>41</v>
      </c>
      <c r="E406" s="13" t="s">
        <v>38</v>
      </c>
      <c r="F406" s="13" t="s">
        <v>28</v>
      </c>
      <c r="G406" s="13" t="s">
        <v>51</v>
      </c>
      <c r="H406" s="13" t="s">
        <v>5</v>
      </c>
      <c r="I406" s="13" t="s">
        <v>934</v>
      </c>
      <c r="J406" s="15">
        <v>44762</v>
      </c>
      <c r="K406" s="13" t="s">
        <v>8</v>
      </c>
      <c r="L406" s="13" t="s">
        <v>9</v>
      </c>
      <c r="M406" s="19">
        <v>33433</v>
      </c>
      <c r="N406" s="13" t="s">
        <v>10</v>
      </c>
      <c r="O406" s="13">
        <v>4783</v>
      </c>
      <c r="P406" s="13" t="s">
        <v>250</v>
      </c>
      <c r="Q406" s="13">
        <v>7</v>
      </c>
      <c r="R406" s="13">
        <v>1</v>
      </c>
      <c r="S406" s="13" t="s">
        <v>235</v>
      </c>
      <c r="T406" s="13" t="s">
        <v>45</v>
      </c>
      <c r="U406" s="13" t="s">
        <v>25</v>
      </c>
    </row>
    <row r="407" spans="1:21">
      <c r="A407" s="13">
        <v>3196</v>
      </c>
      <c r="B407" s="13" t="s">
        <v>935</v>
      </c>
      <c r="C407" s="13" t="s">
        <v>1</v>
      </c>
      <c r="D407" s="13">
        <v>52</v>
      </c>
      <c r="E407" s="13" t="s">
        <v>77</v>
      </c>
      <c r="F407" s="13" t="s">
        <v>81</v>
      </c>
      <c r="G407" s="13" t="s">
        <v>51</v>
      </c>
      <c r="H407" s="13" t="s">
        <v>39</v>
      </c>
      <c r="I407" s="13" t="s">
        <v>936</v>
      </c>
      <c r="J407" s="15">
        <v>43848</v>
      </c>
      <c r="K407" s="13" t="s">
        <v>90</v>
      </c>
      <c r="L407" s="13" t="s">
        <v>23</v>
      </c>
      <c r="M407" s="19">
        <v>48024</v>
      </c>
      <c r="N407" s="13" t="s">
        <v>24</v>
      </c>
      <c r="O407" s="13">
        <v>4166</v>
      </c>
      <c r="P407" s="13" t="s">
        <v>250</v>
      </c>
      <c r="Q407" s="13">
        <v>1</v>
      </c>
      <c r="R407" s="13">
        <v>4</v>
      </c>
      <c r="S407" s="13" t="s">
        <v>12</v>
      </c>
      <c r="T407" s="13" t="s">
        <v>35</v>
      </c>
      <c r="U407" s="13" t="s">
        <v>36</v>
      </c>
    </row>
    <row r="408" spans="1:21">
      <c r="A408" s="13">
        <v>4323</v>
      </c>
      <c r="B408" s="13" t="s">
        <v>937</v>
      </c>
      <c r="C408" s="13" t="s">
        <v>16</v>
      </c>
      <c r="D408" s="13">
        <v>36</v>
      </c>
      <c r="E408" s="13" t="s">
        <v>38</v>
      </c>
      <c r="F408" s="13" t="s">
        <v>3</v>
      </c>
      <c r="G408" s="13" t="s">
        <v>51</v>
      </c>
      <c r="H408" s="13" t="s">
        <v>39</v>
      </c>
      <c r="I408" s="13" t="s">
        <v>938</v>
      </c>
      <c r="J408" s="15">
        <v>45298</v>
      </c>
      <c r="K408" s="13" t="s">
        <v>42</v>
      </c>
      <c r="L408" s="13" t="s">
        <v>23</v>
      </c>
      <c r="M408" s="19">
        <v>72584</v>
      </c>
      <c r="N408" s="13" t="s">
        <v>34</v>
      </c>
      <c r="O408" s="13">
        <v>5043</v>
      </c>
      <c r="P408" s="13" t="s">
        <v>25</v>
      </c>
      <c r="Q408" s="13">
        <v>12</v>
      </c>
      <c r="R408" s="13">
        <v>1</v>
      </c>
      <c r="S408" s="13" t="s">
        <v>25</v>
      </c>
      <c r="T408" s="13" t="s">
        <v>35</v>
      </c>
      <c r="U408" s="13" t="s">
        <v>36</v>
      </c>
    </row>
    <row r="409" spans="1:21">
      <c r="A409" s="13">
        <v>9784</v>
      </c>
      <c r="B409" s="13" t="s">
        <v>939</v>
      </c>
      <c r="C409" s="13" t="s">
        <v>16</v>
      </c>
      <c r="D409" s="13">
        <v>61</v>
      </c>
      <c r="E409" s="13" t="s">
        <v>47</v>
      </c>
      <c r="F409" s="13" t="s">
        <v>18</v>
      </c>
      <c r="G409" s="13" t="s">
        <v>4</v>
      </c>
      <c r="H409" s="13" t="s">
        <v>39</v>
      </c>
      <c r="I409" s="13" t="s">
        <v>940</v>
      </c>
      <c r="J409" s="15">
        <v>42890</v>
      </c>
      <c r="K409" s="13" t="s">
        <v>90</v>
      </c>
      <c r="L409" s="13" t="s">
        <v>9</v>
      </c>
      <c r="M409" s="19">
        <v>62207</v>
      </c>
      <c r="N409" s="13" t="s">
        <v>34</v>
      </c>
      <c r="O409" s="13">
        <v>1643</v>
      </c>
      <c r="P409" s="13" t="s">
        <v>25</v>
      </c>
      <c r="Q409" s="13">
        <v>16</v>
      </c>
      <c r="R409" s="13">
        <v>1</v>
      </c>
      <c r="S409" s="13" t="s">
        <v>26</v>
      </c>
      <c r="T409" s="13" t="s">
        <v>35</v>
      </c>
      <c r="U409" s="13" t="s">
        <v>36</v>
      </c>
    </row>
    <row r="410" spans="1:21">
      <c r="A410" s="13">
        <v>5989</v>
      </c>
      <c r="B410" s="13" t="s">
        <v>941</v>
      </c>
      <c r="C410" s="13" t="s">
        <v>1</v>
      </c>
      <c r="D410" s="13">
        <v>47</v>
      </c>
      <c r="E410" s="13" t="s">
        <v>77</v>
      </c>
      <c r="F410" s="13" t="s">
        <v>59</v>
      </c>
      <c r="G410" s="13" t="s">
        <v>51</v>
      </c>
      <c r="H410" s="13" t="s">
        <v>39</v>
      </c>
      <c r="I410" s="13" t="s">
        <v>942</v>
      </c>
      <c r="J410" s="15">
        <v>44542</v>
      </c>
      <c r="K410" s="13" t="s">
        <v>90</v>
      </c>
      <c r="L410" s="13" t="s">
        <v>33</v>
      </c>
      <c r="M410" s="19">
        <v>37149</v>
      </c>
      <c r="N410" s="13" t="s">
        <v>24</v>
      </c>
      <c r="O410" s="13">
        <v>8595</v>
      </c>
      <c r="P410" s="13" t="s">
        <v>25</v>
      </c>
      <c r="Q410" s="13">
        <v>2</v>
      </c>
      <c r="R410" s="13">
        <v>5</v>
      </c>
      <c r="S410" s="13" t="s">
        <v>12</v>
      </c>
      <c r="T410" s="13" t="s">
        <v>75</v>
      </c>
      <c r="U410" s="13" t="s">
        <v>25</v>
      </c>
    </row>
    <row r="411" spans="1:21">
      <c r="A411" s="13">
        <v>3216</v>
      </c>
      <c r="B411" s="13" t="s">
        <v>943</v>
      </c>
      <c r="C411" s="13" t="s">
        <v>1</v>
      </c>
      <c r="D411" s="13">
        <v>56</v>
      </c>
      <c r="E411" s="13" t="s">
        <v>47</v>
      </c>
      <c r="F411" s="13" t="s">
        <v>59</v>
      </c>
      <c r="G411" s="13" t="s">
        <v>19</v>
      </c>
      <c r="H411" s="13" t="s">
        <v>39</v>
      </c>
      <c r="I411" s="13" t="s">
        <v>944</v>
      </c>
      <c r="J411" s="15">
        <v>42680</v>
      </c>
      <c r="K411" s="13" t="s">
        <v>8</v>
      </c>
      <c r="L411" s="13" t="s">
        <v>9</v>
      </c>
      <c r="M411" s="19">
        <v>89464</v>
      </c>
      <c r="N411" s="13" t="s">
        <v>24</v>
      </c>
      <c r="O411" s="13">
        <v>8449</v>
      </c>
      <c r="P411" s="13" t="s">
        <v>11</v>
      </c>
      <c r="Q411" s="13">
        <v>8</v>
      </c>
      <c r="R411" s="13">
        <v>3</v>
      </c>
      <c r="S411" s="13" t="s">
        <v>26</v>
      </c>
      <c r="T411" s="13" t="s">
        <v>45</v>
      </c>
      <c r="U411" s="13" t="s">
        <v>14</v>
      </c>
    </row>
    <row r="412" spans="1:21">
      <c r="A412" s="13">
        <v>8362</v>
      </c>
      <c r="B412" s="13" t="s">
        <v>945</v>
      </c>
      <c r="C412" s="13" t="s">
        <v>1</v>
      </c>
      <c r="D412" s="13">
        <v>29</v>
      </c>
      <c r="E412" s="13" t="s">
        <v>17</v>
      </c>
      <c r="F412" s="13" t="s">
        <v>3</v>
      </c>
      <c r="G412" s="13" t="s">
        <v>248</v>
      </c>
      <c r="H412" s="13" t="s">
        <v>270</v>
      </c>
      <c r="I412" s="13" t="s">
        <v>946</v>
      </c>
      <c r="J412" s="15">
        <v>45718</v>
      </c>
      <c r="K412" s="13" t="s">
        <v>90</v>
      </c>
      <c r="L412" s="13" t="s">
        <v>33</v>
      </c>
      <c r="M412" s="19">
        <v>97065</v>
      </c>
      <c r="N412" s="13" t="s">
        <v>24</v>
      </c>
      <c r="O412" s="13">
        <v>7204</v>
      </c>
      <c r="P412" s="13" t="s">
        <v>25</v>
      </c>
      <c r="Q412" s="13">
        <v>1</v>
      </c>
      <c r="R412" s="13">
        <v>2</v>
      </c>
      <c r="S412" s="13" t="s">
        <v>235</v>
      </c>
      <c r="T412" s="13" t="s">
        <v>236</v>
      </c>
      <c r="U412" s="13" t="s">
        <v>25</v>
      </c>
    </row>
    <row r="413" spans="1:21">
      <c r="A413" s="13">
        <v>3656</v>
      </c>
      <c r="B413" s="13" t="s">
        <v>947</v>
      </c>
      <c r="C413" s="13" t="s">
        <v>16</v>
      </c>
      <c r="D413" s="13">
        <v>31</v>
      </c>
      <c r="E413" s="13" t="s">
        <v>17</v>
      </c>
      <c r="F413" s="13" t="s">
        <v>28</v>
      </c>
      <c r="G413" s="13" t="s">
        <v>100</v>
      </c>
      <c r="H413" s="13" t="s">
        <v>5</v>
      </c>
      <c r="I413" s="13" t="s">
        <v>948</v>
      </c>
      <c r="J413" s="15">
        <v>44327</v>
      </c>
      <c r="K413" s="13" t="s">
        <v>90</v>
      </c>
      <c r="L413" s="13" t="s">
        <v>23</v>
      </c>
      <c r="M413" s="19">
        <v>70569</v>
      </c>
      <c r="N413" s="13" t="s">
        <v>34</v>
      </c>
      <c r="O413" s="13">
        <v>5731</v>
      </c>
      <c r="P413" s="13" t="s">
        <v>250</v>
      </c>
      <c r="Q413" s="13">
        <v>3</v>
      </c>
      <c r="R413" s="13">
        <v>2</v>
      </c>
      <c r="S413" s="13" t="s">
        <v>26</v>
      </c>
      <c r="T413" s="13" t="s">
        <v>45</v>
      </c>
      <c r="U413" s="13" t="s">
        <v>25</v>
      </c>
    </row>
    <row r="414" spans="1:21">
      <c r="A414" s="13">
        <v>1200</v>
      </c>
      <c r="B414" s="13" t="s">
        <v>949</v>
      </c>
      <c r="C414" s="13" t="s">
        <v>1</v>
      </c>
      <c r="D414" s="13">
        <v>38</v>
      </c>
      <c r="E414" s="13" t="s">
        <v>38</v>
      </c>
      <c r="F414" s="13" t="s">
        <v>59</v>
      </c>
      <c r="G414" s="13" t="s">
        <v>29</v>
      </c>
      <c r="H414" s="13" t="s">
        <v>60</v>
      </c>
      <c r="I414" s="13" t="s">
        <v>950</v>
      </c>
      <c r="J414" s="15">
        <v>44108</v>
      </c>
      <c r="K414" s="13" t="s">
        <v>8</v>
      </c>
      <c r="L414" s="13" t="s">
        <v>33</v>
      </c>
      <c r="M414" s="19">
        <v>94679</v>
      </c>
      <c r="N414" s="13" t="s">
        <v>24</v>
      </c>
      <c r="O414" s="13">
        <v>4553</v>
      </c>
      <c r="P414" s="13" t="s">
        <v>25</v>
      </c>
      <c r="Q414" s="13">
        <v>14</v>
      </c>
      <c r="R414" s="13">
        <v>4</v>
      </c>
      <c r="S414" s="13" t="s">
        <v>25</v>
      </c>
      <c r="T414" s="13" t="s">
        <v>45</v>
      </c>
      <c r="U414" s="13" t="s">
        <v>25</v>
      </c>
    </row>
    <row r="415" spans="1:21">
      <c r="A415" s="13">
        <v>1107</v>
      </c>
      <c r="B415" s="13" t="s">
        <v>951</v>
      </c>
      <c r="C415" s="13" t="s">
        <v>16</v>
      </c>
      <c r="D415" s="13">
        <v>60</v>
      </c>
      <c r="E415" s="13" t="s">
        <v>47</v>
      </c>
      <c r="F415" s="13" t="s">
        <v>18</v>
      </c>
      <c r="G415" s="13" t="s">
        <v>19</v>
      </c>
      <c r="H415" s="13" t="s">
        <v>60</v>
      </c>
      <c r="I415" s="13" t="s">
        <v>952</v>
      </c>
      <c r="J415" s="15">
        <v>42402</v>
      </c>
      <c r="K415" s="13" t="s">
        <v>42</v>
      </c>
      <c r="L415" s="13" t="s">
        <v>33</v>
      </c>
      <c r="M415" s="19">
        <v>57215</v>
      </c>
      <c r="N415" s="13" t="s">
        <v>43</v>
      </c>
      <c r="O415" s="13">
        <v>4028</v>
      </c>
      <c r="P415" s="13" t="s">
        <v>250</v>
      </c>
      <c r="Q415" s="13">
        <v>1</v>
      </c>
      <c r="R415" s="13">
        <v>3</v>
      </c>
      <c r="S415" s="13" t="s">
        <v>12</v>
      </c>
      <c r="T415" s="13" t="s">
        <v>75</v>
      </c>
      <c r="U415" s="13" t="s">
        <v>14</v>
      </c>
    </row>
    <row r="416" spans="1:21">
      <c r="A416" s="13">
        <v>5889</v>
      </c>
      <c r="B416" s="13" t="s">
        <v>953</v>
      </c>
      <c r="C416" s="13" t="s">
        <v>1</v>
      </c>
      <c r="D416" s="13">
        <v>64</v>
      </c>
      <c r="E416" s="13" t="s">
        <v>47</v>
      </c>
      <c r="F416" s="13" t="s">
        <v>3</v>
      </c>
      <c r="G416" s="13" t="s">
        <v>4</v>
      </c>
      <c r="H416" s="13" t="s">
        <v>5</v>
      </c>
      <c r="I416" s="13" t="s">
        <v>954</v>
      </c>
      <c r="J416" s="15">
        <v>44938</v>
      </c>
      <c r="K416" s="13" t="s">
        <v>90</v>
      </c>
      <c r="L416" s="13" t="s">
        <v>9</v>
      </c>
      <c r="M416" s="19">
        <v>51146</v>
      </c>
      <c r="N416" s="13" t="s">
        <v>10</v>
      </c>
      <c r="O416" s="13">
        <v>3906</v>
      </c>
      <c r="P416" s="13" t="s">
        <v>25</v>
      </c>
      <c r="Q416" s="13">
        <v>23</v>
      </c>
      <c r="R416" s="13">
        <v>5</v>
      </c>
      <c r="S416" s="13" t="s">
        <v>235</v>
      </c>
      <c r="T416" s="13" t="s">
        <v>45</v>
      </c>
      <c r="U416" s="13" t="s">
        <v>14</v>
      </c>
    </row>
    <row r="417" spans="1:21">
      <c r="A417" s="13">
        <v>6289</v>
      </c>
      <c r="B417" s="13" t="s">
        <v>955</v>
      </c>
      <c r="C417" s="13" t="s">
        <v>1</v>
      </c>
      <c r="D417" s="13">
        <v>41</v>
      </c>
      <c r="E417" s="13" t="s">
        <v>38</v>
      </c>
      <c r="F417" s="13" t="s">
        <v>59</v>
      </c>
      <c r="G417" s="13" t="s">
        <v>4</v>
      </c>
      <c r="H417" s="13" t="s">
        <v>39</v>
      </c>
      <c r="I417" s="13" t="s">
        <v>956</v>
      </c>
      <c r="J417" s="15">
        <v>43089</v>
      </c>
      <c r="K417" s="13" t="s">
        <v>42</v>
      </c>
      <c r="L417" s="13" t="s">
        <v>9</v>
      </c>
      <c r="M417" s="19">
        <v>68382</v>
      </c>
      <c r="N417" s="13" t="s">
        <v>34</v>
      </c>
      <c r="O417" s="13">
        <v>3204</v>
      </c>
      <c r="P417" s="13" t="s">
        <v>11</v>
      </c>
      <c r="Q417" s="13">
        <v>22</v>
      </c>
      <c r="R417" s="13">
        <v>3</v>
      </c>
      <c r="S417" s="13" t="s">
        <v>235</v>
      </c>
      <c r="T417" s="13" t="s">
        <v>236</v>
      </c>
      <c r="U417" s="13" t="s">
        <v>36</v>
      </c>
    </row>
    <row r="418" spans="1:21">
      <c r="A418" s="13">
        <v>4438</v>
      </c>
      <c r="B418" s="13" t="s">
        <v>957</v>
      </c>
      <c r="C418" s="13" t="s">
        <v>16</v>
      </c>
      <c r="D418" s="13">
        <v>55</v>
      </c>
      <c r="E418" s="13" t="s">
        <v>77</v>
      </c>
      <c r="F418" s="13" t="s">
        <v>18</v>
      </c>
      <c r="G418" s="13" t="s">
        <v>4</v>
      </c>
      <c r="H418" s="13" t="s">
        <v>5</v>
      </c>
      <c r="I418" s="13" t="s">
        <v>958</v>
      </c>
      <c r="J418" s="15">
        <v>43130</v>
      </c>
      <c r="K418" s="13" t="s">
        <v>42</v>
      </c>
      <c r="L418" s="13" t="s">
        <v>33</v>
      </c>
      <c r="M418" s="19">
        <v>112441</v>
      </c>
      <c r="N418" s="13" t="s">
        <v>43</v>
      </c>
      <c r="O418" s="13">
        <v>8924</v>
      </c>
      <c r="P418" s="13" t="s">
        <v>44</v>
      </c>
      <c r="Q418" s="13">
        <v>13</v>
      </c>
      <c r="R418" s="13">
        <v>5</v>
      </c>
      <c r="S418" s="13" t="s">
        <v>235</v>
      </c>
      <c r="T418" s="13" t="s">
        <v>35</v>
      </c>
      <c r="U418" s="13" t="s">
        <v>25</v>
      </c>
    </row>
    <row r="419" spans="1:21">
      <c r="A419" s="13">
        <v>6797</v>
      </c>
      <c r="B419" s="13" t="s">
        <v>959</v>
      </c>
      <c r="C419" s="13" t="s">
        <v>16</v>
      </c>
      <c r="D419" s="13">
        <v>58</v>
      </c>
      <c r="E419" s="13" t="s">
        <v>47</v>
      </c>
      <c r="F419" s="13" t="s">
        <v>18</v>
      </c>
      <c r="G419" s="13" t="s">
        <v>248</v>
      </c>
      <c r="H419" s="13" t="s">
        <v>39</v>
      </c>
      <c r="I419" s="13" t="s">
        <v>960</v>
      </c>
      <c r="J419" s="15">
        <v>42693</v>
      </c>
      <c r="K419" s="13" t="s">
        <v>42</v>
      </c>
      <c r="L419" s="13" t="s">
        <v>33</v>
      </c>
      <c r="M419" s="19">
        <v>112818</v>
      </c>
      <c r="N419" s="13" t="s">
        <v>34</v>
      </c>
      <c r="O419" s="13">
        <v>9069</v>
      </c>
      <c r="P419" s="13" t="s">
        <v>250</v>
      </c>
      <c r="Q419" s="13">
        <v>19</v>
      </c>
      <c r="R419" s="13">
        <v>2</v>
      </c>
      <c r="S419" s="13" t="s">
        <v>235</v>
      </c>
      <c r="T419" s="13" t="s">
        <v>75</v>
      </c>
      <c r="U419" s="13" t="s">
        <v>14</v>
      </c>
    </row>
    <row r="420" spans="1:21">
      <c r="A420" s="13">
        <v>1392</v>
      </c>
      <c r="B420" s="13" t="s">
        <v>961</v>
      </c>
      <c r="C420" s="13" t="s">
        <v>1</v>
      </c>
      <c r="D420" s="13">
        <v>29</v>
      </c>
      <c r="E420" s="13" t="s">
        <v>17</v>
      </c>
      <c r="F420" s="13" t="s">
        <v>3</v>
      </c>
      <c r="G420" s="13" t="s">
        <v>100</v>
      </c>
      <c r="H420" s="13" t="s">
        <v>20</v>
      </c>
      <c r="I420" s="13" t="s">
        <v>962</v>
      </c>
      <c r="J420" s="15">
        <v>44236</v>
      </c>
      <c r="K420" s="13" t="s">
        <v>42</v>
      </c>
      <c r="L420" s="13" t="s">
        <v>23</v>
      </c>
      <c r="M420" s="19">
        <v>84269</v>
      </c>
      <c r="N420" s="13" t="s">
        <v>43</v>
      </c>
      <c r="O420" s="13">
        <v>6468</v>
      </c>
      <c r="P420" s="13" t="s">
        <v>44</v>
      </c>
      <c r="Q420" s="13">
        <v>17</v>
      </c>
      <c r="R420" s="13">
        <v>2</v>
      </c>
      <c r="S420" s="13" t="s">
        <v>12</v>
      </c>
      <c r="T420" s="13" t="s">
        <v>75</v>
      </c>
      <c r="U420" s="13" t="s">
        <v>25</v>
      </c>
    </row>
    <row r="421" spans="1:21">
      <c r="A421" s="13">
        <v>5168</v>
      </c>
      <c r="B421" s="13" t="s">
        <v>963</v>
      </c>
      <c r="C421" s="13" t="s">
        <v>16</v>
      </c>
      <c r="D421" s="13">
        <v>40</v>
      </c>
      <c r="E421" s="13" t="s">
        <v>38</v>
      </c>
      <c r="F421" s="13" t="s">
        <v>81</v>
      </c>
      <c r="G421" s="13" t="s">
        <v>19</v>
      </c>
      <c r="H421" s="13" t="s">
        <v>60</v>
      </c>
      <c r="I421" s="13" t="s">
        <v>964</v>
      </c>
      <c r="J421" s="15">
        <v>42738</v>
      </c>
      <c r="K421" s="13" t="s">
        <v>42</v>
      </c>
      <c r="L421" s="13" t="s">
        <v>23</v>
      </c>
      <c r="M421" s="19">
        <v>30803</v>
      </c>
      <c r="N421" s="13" t="s">
        <v>43</v>
      </c>
      <c r="O421" s="13">
        <v>6460</v>
      </c>
      <c r="P421" s="13" t="s">
        <v>44</v>
      </c>
      <c r="Q421" s="13">
        <v>12</v>
      </c>
      <c r="R421" s="13">
        <v>5</v>
      </c>
      <c r="S421" s="13" t="s">
        <v>12</v>
      </c>
      <c r="T421" s="13" t="s">
        <v>75</v>
      </c>
      <c r="U421" s="13" t="s">
        <v>14</v>
      </c>
    </row>
    <row r="422" spans="1:21">
      <c r="A422" s="13">
        <v>6536</v>
      </c>
      <c r="B422" s="13" t="s">
        <v>965</v>
      </c>
      <c r="C422" s="13" t="s">
        <v>1</v>
      </c>
      <c r="D422" s="13">
        <v>43</v>
      </c>
      <c r="E422" s="13" t="s">
        <v>38</v>
      </c>
      <c r="F422" s="13" t="s">
        <v>59</v>
      </c>
      <c r="G422" s="13" t="s">
        <v>4</v>
      </c>
      <c r="H422" s="13" t="s">
        <v>270</v>
      </c>
      <c r="I422" s="13" t="s">
        <v>966</v>
      </c>
      <c r="J422" s="15">
        <v>42989</v>
      </c>
      <c r="K422" s="13" t="s">
        <v>8</v>
      </c>
      <c r="L422" s="13" t="s">
        <v>23</v>
      </c>
      <c r="M422" s="19">
        <v>50366</v>
      </c>
      <c r="N422" s="13" t="s">
        <v>34</v>
      </c>
      <c r="O422" s="13">
        <v>9797</v>
      </c>
      <c r="P422" s="13" t="s">
        <v>44</v>
      </c>
      <c r="Q422" s="13">
        <v>14</v>
      </c>
      <c r="R422" s="13">
        <v>4</v>
      </c>
      <c r="S422" s="13" t="s">
        <v>12</v>
      </c>
      <c r="T422" s="13" t="s">
        <v>236</v>
      </c>
      <c r="U422" s="13" t="s">
        <v>36</v>
      </c>
    </row>
    <row r="423" spans="1:21">
      <c r="A423" s="13">
        <v>6169</v>
      </c>
      <c r="B423" s="13" t="s">
        <v>967</v>
      </c>
      <c r="C423" s="13" t="s">
        <v>16</v>
      </c>
      <c r="D423" s="13">
        <v>58</v>
      </c>
      <c r="E423" s="13" t="s">
        <v>47</v>
      </c>
      <c r="F423" s="13" t="s">
        <v>28</v>
      </c>
      <c r="G423" s="13" t="s">
        <v>248</v>
      </c>
      <c r="H423" s="13" t="s">
        <v>270</v>
      </c>
      <c r="I423" s="13" t="s">
        <v>968</v>
      </c>
      <c r="J423" s="15">
        <v>43042</v>
      </c>
      <c r="K423" s="13" t="s">
        <v>90</v>
      </c>
      <c r="L423" s="13" t="s">
        <v>23</v>
      </c>
      <c r="M423" s="19">
        <v>38678</v>
      </c>
      <c r="N423" s="13" t="s">
        <v>24</v>
      </c>
      <c r="O423" s="13">
        <v>5595</v>
      </c>
      <c r="P423" s="13" t="s">
        <v>11</v>
      </c>
      <c r="Q423" s="13">
        <v>10</v>
      </c>
      <c r="R423" s="13">
        <v>4</v>
      </c>
      <c r="S423" s="13" t="s">
        <v>26</v>
      </c>
      <c r="T423" s="13" t="s">
        <v>236</v>
      </c>
      <c r="U423" s="13" t="s">
        <v>25</v>
      </c>
    </row>
    <row r="424" spans="1:21">
      <c r="A424" s="13">
        <v>4070</v>
      </c>
      <c r="B424" s="13" t="s">
        <v>969</v>
      </c>
      <c r="C424" s="13" t="s">
        <v>16</v>
      </c>
      <c r="D424" s="13">
        <v>46</v>
      </c>
      <c r="E424" s="13" t="s">
        <v>77</v>
      </c>
      <c r="F424" s="13" t="s">
        <v>81</v>
      </c>
      <c r="G424" s="13" t="s">
        <v>100</v>
      </c>
      <c r="H424" s="13" t="s">
        <v>30</v>
      </c>
      <c r="I424" s="13" t="s">
        <v>970</v>
      </c>
      <c r="J424" s="15">
        <v>42867</v>
      </c>
      <c r="K424" s="13" t="s">
        <v>42</v>
      </c>
      <c r="L424" s="13" t="s">
        <v>9</v>
      </c>
      <c r="M424" s="19">
        <v>65585</v>
      </c>
      <c r="N424" s="13" t="s">
        <v>34</v>
      </c>
      <c r="O424" s="13">
        <v>2422</v>
      </c>
      <c r="P424" s="13" t="s">
        <v>25</v>
      </c>
      <c r="Q424" s="13">
        <v>7</v>
      </c>
      <c r="R424" s="13">
        <v>3</v>
      </c>
      <c r="S424" s="13" t="s">
        <v>25</v>
      </c>
      <c r="T424" s="13" t="s">
        <v>35</v>
      </c>
      <c r="U424" s="13" t="s">
        <v>14</v>
      </c>
    </row>
    <row r="425" spans="1:21">
      <c r="A425" s="13">
        <v>5953</v>
      </c>
      <c r="B425" s="13" t="s">
        <v>971</v>
      </c>
      <c r="C425" s="13" t="s">
        <v>16</v>
      </c>
      <c r="D425" s="13">
        <v>55</v>
      </c>
      <c r="E425" s="13" t="s">
        <v>77</v>
      </c>
      <c r="F425" s="13" t="s">
        <v>3</v>
      </c>
      <c r="G425" s="13" t="s">
        <v>19</v>
      </c>
      <c r="H425" s="13" t="s">
        <v>5</v>
      </c>
      <c r="I425" s="13" t="s">
        <v>972</v>
      </c>
      <c r="J425" s="15">
        <v>42625</v>
      </c>
      <c r="K425" s="13" t="s">
        <v>8</v>
      </c>
      <c r="L425" s="13" t="s">
        <v>9</v>
      </c>
      <c r="M425" s="19">
        <v>88166</v>
      </c>
      <c r="N425" s="13" t="s">
        <v>43</v>
      </c>
      <c r="O425" s="13">
        <v>8907</v>
      </c>
      <c r="P425" s="13" t="s">
        <v>250</v>
      </c>
      <c r="Q425" s="13">
        <v>6</v>
      </c>
      <c r="R425" s="13">
        <v>3</v>
      </c>
      <c r="S425" s="13" t="s">
        <v>25</v>
      </c>
      <c r="T425" s="13" t="s">
        <v>236</v>
      </c>
      <c r="U425" s="13" t="s">
        <v>36</v>
      </c>
    </row>
    <row r="426" spans="1:21">
      <c r="A426" s="13">
        <v>3347</v>
      </c>
      <c r="B426" s="13" t="s">
        <v>973</v>
      </c>
      <c r="C426" s="13" t="s">
        <v>16</v>
      </c>
      <c r="D426" s="13">
        <v>42</v>
      </c>
      <c r="E426" s="13" t="s">
        <v>38</v>
      </c>
      <c r="F426" s="13" t="s">
        <v>18</v>
      </c>
      <c r="G426" s="13" t="s">
        <v>100</v>
      </c>
      <c r="H426" s="13" t="s">
        <v>20</v>
      </c>
      <c r="I426" s="13" t="s">
        <v>974</v>
      </c>
      <c r="J426" s="15">
        <v>43976</v>
      </c>
      <c r="K426" s="13" t="s">
        <v>8</v>
      </c>
      <c r="L426" s="13" t="s">
        <v>33</v>
      </c>
      <c r="M426" s="19">
        <v>34791</v>
      </c>
      <c r="N426" s="13" t="s">
        <v>34</v>
      </c>
      <c r="O426" s="13">
        <v>7350</v>
      </c>
      <c r="P426" s="13" t="s">
        <v>11</v>
      </c>
      <c r="Q426" s="13">
        <v>0</v>
      </c>
      <c r="R426" s="13">
        <v>3</v>
      </c>
      <c r="S426" s="13" t="s">
        <v>12</v>
      </c>
      <c r="T426" s="13" t="s">
        <v>236</v>
      </c>
      <c r="U426" s="13" t="s">
        <v>14</v>
      </c>
    </row>
    <row r="427" spans="1:21">
      <c r="A427" s="13">
        <v>8649</v>
      </c>
      <c r="B427" s="13" t="s">
        <v>975</v>
      </c>
      <c r="C427" s="13" t="s">
        <v>16</v>
      </c>
      <c r="D427" s="13">
        <v>43</v>
      </c>
      <c r="E427" s="13" t="s">
        <v>38</v>
      </c>
      <c r="F427" s="13" t="s">
        <v>3</v>
      </c>
      <c r="G427" s="13" t="s">
        <v>248</v>
      </c>
      <c r="H427" s="13" t="s">
        <v>270</v>
      </c>
      <c r="I427" s="13" t="s">
        <v>976</v>
      </c>
      <c r="J427" s="15">
        <v>43589</v>
      </c>
      <c r="K427" s="13" t="s">
        <v>42</v>
      </c>
      <c r="L427" s="13" t="s">
        <v>23</v>
      </c>
      <c r="M427" s="19">
        <v>32946</v>
      </c>
      <c r="N427" s="13" t="s">
        <v>10</v>
      </c>
      <c r="O427" s="13">
        <v>4438</v>
      </c>
      <c r="P427" s="13" t="s">
        <v>44</v>
      </c>
      <c r="Q427" s="13">
        <v>6</v>
      </c>
      <c r="R427" s="13">
        <v>2</v>
      </c>
      <c r="S427" s="13" t="s">
        <v>235</v>
      </c>
      <c r="T427" s="13" t="s">
        <v>35</v>
      </c>
      <c r="U427" s="13" t="s">
        <v>25</v>
      </c>
    </row>
    <row r="428" spans="1:21">
      <c r="A428" s="13">
        <v>8227</v>
      </c>
      <c r="B428" s="13" t="s">
        <v>977</v>
      </c>
      <c r="C428" s="13" t="s">
        <v>16</v>
      </c>
      <c r="D428" s="13">
        <v>42</v>
      </c>
      <c r="E428" s="13" t="s">
        <v>38</v>
      </c>
      <c r="F428" s="13" t="s">
        <v>81</v>
      </c>
      <c r="G428" s="13" t="s">
        <v>51</v>
      </c>
      <c r="H428" s="13" t="s">
        <v>20</v>
      </c>
      <c r="I428" s="13" t="s">
        <v>978</v>
      </c>
      <c r="J428" s="15">
        <v>44068</v>
      </c>
      <c r="K428" s="13" t="s">
        <v>90</v>
      </c>
      <c r="L428" s="13" t="s">
        <v>9</v>
      </c>
      <c r="M428" s="19">
        <v>31999</v>
      </c>
      <c r="N428" s="13" t="s">
        <v>43</v>
      </c>
      <c r="O428" s="13">
        <v>4384</v>
      </c>
      <c r="P428" s="13" t="s">
        <v>44</v>
      </c>
      <c r="Q428" s="13">
        <v>17</v>
      </c>
      <c r="R428" s="13">
        <v>3</v>
      </c>
      <c r="S428" s="13" t="s">
        <v>235</v>
      </c>
      <c r="T428" s="13" t="s">
        <v>75</v>
      </c>
      <c r="U428" s="13" t="s">
        <v>25</v>
      </c>
    </row>
    <row r="429" spans="1:21">
      <c r="A429" s="13">
        <v>5011</v>
      </c>
      <c r="B429" s="13" t="s">
        <v>979</v>
      </c>
      <c r="C429" s="13" t="s">
        <v>16</v>
      </c>
      <c r="D429" s="13">
        <v>40</v>
      </c>
      <c r="E429" s="13" t="s">
        <v>38</v>
      </c>
      <c r="F429" s="13" t="s">
        <v>3</v>
      </c>
      <c r="G429" s="13" t="s">
        <v>19</v>
      </c>
      <c r="H429" s="13" t="s">
        <v>60</v>
      </c>
      <c r="I429" s="13" t="s">
        <v>980</v>
      </c>
      <c r="J429" s="15">
        <v>42555</v>
      </c>
      <c r="K429" s="13" t="s">
        <v>90</v>
      </c>
      <c r="L429" s="13" t="s">
        <v>33</v>
      </c>
      <c r="M429" s="19">
        <v>88149</v>
      </c>
      <c r="N429" s="13" t="s">
        <v>43</v>
      </c>
      <c r="O429" s="13">
        <v>3131</v>
      </c>
      <c r="P429" s="13" t="s">
        <v>11</v>
      </c>
      <c r="Q429" s="13">
        <v>15</v>
      </c>
      <c r="R429" s="13">
        <v>1</v>
      </c>
      <c r="S429" s="13" t="s">
        <v>12</v>
      </c>
      <c r="T429" s="13" t="s">
        <v>13</v>
      </c>
      <c r="U429" s="13" t="s">
        <v>14</v>
      </c>
    </row>
    <row r="430" spans="1:21">
      <c r="A430" s="13">
        <v>7987</v>
      </c>
      <c r="B430" s="13" t="s">
        <v>981</v>
      </c>
      <c r="C430" s="13" t="s">
        <v>1</v>
      </c>
      <c r="D430" s="13">
        <v>27</v>
      </c>
      <c r="E430" s="13" t="s">
        <v>17</v>
      </c>
      <c r="F430" s="13" t="s">
        <v>28</v>
      </c>
      <c r="G430" s="13" t="s">
        <v>100</v>
      </c>
      <c r="H430" s="13" t="s">
        <v>60</v>
      </c>
      <c r="I430" s="13" t="s">
        <v>982</v>
      </c>
      <c r="J430" s="15">
        <v>45249</v>
      </c>
      <c r="K430" s="13" t="s">
        <v>42</v>
      </c>
      <c r="L430" s="13" t="s">
        <v>33</v>
      </c>
      <c r="M430" s="19">
        <v>88436</v>
      </c>
      <c r="N430" s="13" t="s">
        <v>10</v>
      </c>
      <c r="O430" s="13">
        <v>6119</v>
      </c>
      <c r="P430" s="13" t="s">
        <v>44</v>
      </c>
      <c r="Q430" s="13">
        <v>6</v>
      </c>
      <c r="R430" s="13">
        <v>5</v>
      </c>
      <c r="S430" s="13" t="s">
        <v>12</v>
      </c>
      <c r="T430" s="13" t="s">
        <v>13</v>
      </c>
      <c r="U430" s="13" t="s">
        <v>25</v>
      </c>
    </row>
    <row r="431" spans="1:21">
      <c r="A431" s="13">
        <v>2522</v>
      </c>
      <c r="B431" s="13" t="s">
        <v>983</v>
      </c>
      <c r="C431" s="13" t="s">
        <v>1</v>
      </c>
      <c r="D431" s="13">
        <v>30</v>
      </c>
      <c r="E431" s="13" t="s">
        <v>17</v>
      </c>
      <c r="F431" s="13" t="s">
        <v>3</v>
      </c>
      <c r="G431" s="13" t="s">
        <v>29</v>
      </c>
      <c r="H431" s="13" t="s">
        <v>30</v>
      </c>
      <c r="I431" s="13" t="s">
        <v>984</v>
      </c>
      <c r="J431" s="15">
        <v>45442</v>
      </c>
      <c r="K431" s="13" t="s">
        <v>42</v>
      </c>
      <c r="L431" s="13" t="s">
        <v>33</v>
      </c>
      <c r="M431" s="19">
        <v>91000</v>
      </c>
      <c r="N431" s="13" t="s">
        <v>34</v>
      </c>
      <c r="O431" s="13">
        <v>4796</v>
      </c>
      <c r="P431" s="13" t="s">
        <v>250</v>
      </c>
      <c r="Q431" s="13">
        <v>4</v>
      </c>
      <c r="R431" s="13">
        <v>5</v>
      </c>
      <c r="S431" s="13" t="s">
        <v>235</v>
      </c>
      <c r="T431" s="13" t="s">
        <v>35</v>
      </c>
      <c r="U431" s="13" t="s">
        <v>36</v>
      </c>
    </row>
    <row r="432" spans="1:21">
      <c r="A432" s="13">
        <v>6412</v>
      </c>
      <c r="B432" s="13" t="s">
        <v>985</v>
      </c>
      <c r="C432" s="13" t="s">
        <v>1</v>
      </c>
      <c r="D432" s="13">
        <v>33</v>
      </c>
      <c r="E432" s="13" t="s">
        <v>17</v>
      </c>
      <c r="F432" s="13" t="s">
        <v>59</v>
      </c>
      <c r="G432" s="13" t="s">
        <v>29</v>
      </c>
      <c r="H432" s="13" t="s">
        <v>5</v>
      </c>
      <c r="I432" s="13" t="s">
        <v>986</v>
      </c>
      <c r="J432" s="15">
        <v>45435</v>
      </c>
      <c r="K432" s="13" t="s">
        <v>8</v>
      </c>
      <c r="L432" s="13" t="s">
        <v>23</v>
      </c>
      <c r="M432" s="19">
        <v>44796</v>
      </c>
      <c r="N432" s="13" t="s">
        <v>10</v>
      </c>
      <c r="O432" s="13">
        <v>8842</v>
      </c>
      <c r="P432" s="13" t="s">
        <v>25</v>
      </c>
      <c r="Q432" s="13">
        <v>5</v>
      </c>
      <c r="R432" s="13">
        <v>3</v>
      </c>
      <c r="S432" s="13" t="s">
        <v>235</v>
      </c>
      <c r="T432" s="13" t="s">
        <v>236</v>
      </c>
      <c r="U432" s="13" t="s">
        <v>25</v>
      </c>
    </row>
    <row r="433" spans="1:21">
      <c r="A433" s="13">
        <v>9322</v>
      </c>
      <c r="B433" s="13" t="s">
        <v>987</v>
      </c>
      <c r="C433" s="13" t="s">
        <v>16</v>
      </c>
      <c r="D433" s="13">
        <v>30</v>
      </c>
      <c r="E433" s="13" t="s">
        <v>17</v>
      </c>
      <c r="F433" s="13" t="s">
        <v>59</v>
      </c>
      <c r="G433" s="13" t="s">
        <v>100</v>
      </c>
      <c r="H433" s="13" t="s">
        <v>5</v>
      </c>
      <c r="I433" s="13" t="s">
        <v>988</v>
      </c>
      <c r="J433" s="15">
        <v>44820</v>
      </c>
      <c r="K433" s="13" t="s">
        <v>90</v>
      </c>
      <c r="L433" s="13" t="s">
        <v>33</v>
      </c>
      <c r="M433" s="19">
        <v>115124</v>
      </c>
      <c r="N433" s="13" t="s">
        <v>43</v>
      </c>
      <c r="O433" s="13">
        <v>5949</v>
      </c>
      <c r="P433" s="13" t="s">
        <v>25</v>
      </c>
      <c r="Q433" s="13">
        <v>12</v>
      </c>
      <c r="R433" s="13">
        <v>5</v>
      </c>
      <c r="S433" s="13" t="s">
        <v>25</v>
      </c>
      <c r="T433" s="13" t="s">
        <v>75</v>
      </c>
      <c r="U433" s="13" t="s">
        <v>25</v>
      </c>
    </row>
    <row r="434" spans="1:21">
      <c r="A434" s="13">
        <v>9977</v>
      </c>
      <c r="B434" s="13" t="s">
        <v>989</v>
      </c>
      <c r="C434" s="13" t="s">
        <v>16</v>
      </c>
      <c r="D434" s="13">
        <v>37</v>
      </c>
      <c r="E434" s="13" t="s">
        <v>38</v>
      </c>
      <c r="F434" s="13" t="s">
        <v>59</v>
      </c>
      <c r="G434" s="13" t="s">
        <v>29</v>
      </c>
      <c r="H434" s="13" t="s">
        <v>5</v>
      </c>
      <c r="I434" s="13" t="s">
        <v>990</v>
      </c>
      <c r="J434" s="15">
        <v>42443</v>
      </c>
      <c r="K434" s="13" t="s">
        <v>90</v>
      </c>
      <c r="L434" s="13" t="s">
        <v>9</v>
      </c>
      <c r="M434" s="19">
        <v>107459</v>
      </c>
      <c r="N434" s="13" t="s">
        <v>34</v>
      </c>
      <c r="O434" s="13">
        <v>8132</v>
      </c>
      <c r="P434" s="13" t="s">
        <v>44</v>
      </c>
      <c r="Q434" s="13">
        <v>17</v>
      </c>
      <c r="R434" s="13">
        <v>2</v>
      </c>
      <c r="S434" s="13" t="s">
        <v>26</v>
      </c>
      <c r="T434" s="13" t="s">
        <v>45</v>
      </c>
      <c r="U434" s="13" t="s">
        <v>25</v>
      </c>
    </row>
    <row r="435" spans="1:21">
      <c r="A435" s="13">
        <v>8972</v>
      </c>
      <c r="B435" s="13" t="s">
        <v>991</v>
      </c>
      <c r="C435" s="13" t="s">
        <v>16</v>
      </c>
      <c r="D435" s="13">
        <v>58</v>
      </c>
      <c r="E435" s="13" t="s">
        <v>47</v>
      </c>
      <c r="F435" s="13" t="s">
        <v>18</v>
      </c>
      <c r="G435" s="13" t="s">
        <v>248</v>
      </c>
      <c r="H435" s="13" t="s">
        <v>39</v>
      </c>
      <c r="I435" s="13" t="s">
        <v>246</v>
      </c>
      <c r="J435" s="15">
        <v>43120</v>
      </c>
      <c r="K435" s="13" t="s">
        <v>90</v>
      </c>
      <c r="L435" s="13" t="s">
        <v>33</v>
      </c>
      <c r="M435" s="19">
        <v>42799</v>
      </c>
      <c r="N435" s="13" t="s">
        <v>34</v>
      </c>
      <c r="O435" s="13">
        <v>3886</v>
      </c>
      <c r="P435" s="13" t="s">
        <v>44</v>
      </c>
      <c r="Q435" s="13">
        <v>12</v>
      </c>
      <c r="R435" s="13">
        <v>1</v>
      </c>
      <c r="S435" s="13" t="s">
        <v>12</v>
      </c>
      <c r="T435" s="13" t="s">
        <v>236</v>
      </c>
      <c r="U435" s="13" t="s">
        <v>36</v>
      </c>
    </row>
    <row r="436" spans="1:21">
      <c r="A436" s="13">
        <v>9098</v>
      </c>
      <c r="B436" s="13" t="s">
        <v>992</v>
      </c>
      <c r="C436" s="13" t="s">
        <v>16</v>
      </c>
      <c r="D436" s="13">
        <v>42</v>
      </c>
      <c r="E436" s="13" t="s">
        <v>38</v>
      </c>
      <c r="F436" s="13" t="s">
        <v>3</v>
      </c>
      <c r="G436" s="13" t="s">
        <v>51</v>
      </c>
      <c r="H436" s="13" t="s">
        <v>20</v>
      </c>
      <c r="I436" s="13" t="s">
        <v>993</v>
      </c>
      <c r="J436" s="15">
        <v>43772</v>
      </c>
      <c r="K436" s="13" t="s">
        <v>42</v>
      </c>
      <c r="L436" s="13" t="s">
        <v>33</v>
      </c>
      <c r="M436" s="19">
        <v>30024</v>
      </c>
      <c r="N436" s="13" t="s">
        <v>24</v>
      </c>
      <c r="O436" s="13">
        <v>3444</v>
      </c>
      <c r="P436" s="13" t="s">
        <v>25</v>
      </c>
      <c r="Q436" s="13">
        <v>17</v>
      </c>
      <c r="R436" s="13">
        <v>3</v>
      </c>
      <c r="S436" s="13" t="s">
        <v>25</v>
      </c>
      <c r="T436" s="13" t="s">
        <v>236</v>
      </c>
      <c r="U436" s="13" t="s">
        <v>25</v>
      </c>
    </row>
    <row r="437" spans="1:21">
      <c r="A437" s="13">
        <v>4205</v>
      </c>
      <c r="B437" s="13" t="s">
        <v>994</v>
      </c>
      <c r="C437" s="13" t="s">
        <v>16</v>
      </c>
      <c r="D437" s="13">
        <v>50</v>
      </c>
      <c r="E437" s="13" t="s">
        <v>77</v>
      </c>
      <c r="F437" s="13" t="s">
        <v>81</v>
      </c>
      <c r="G437" s="13" t="s">
        <v>19</v>
      </c>
      <c r="H437" s="13" t="s">
        <v>60</v>
      </c>
      <c r="I437" s="13" t="s">
        <v>995</v>
      </c>
      <c r="J437" s="15">
        <v>43735</v>
      </c>
      <c r="K437" s="13" t="s">
        <v>42</v>
      </c>
      <c r="L437" s="13" t="s">
        <v>23</v>
      </c>
      <c r="M437" s="19">
        <v>86980</v>
      </c>
      <c r="N437" s="13" t="s">
        <v>10</v>
      </c>
      <c r="O437" s="13">
        <v>2462</v>
      </c>
      <c r="P437" s="13" t="s">
        <v>11</v>
      </c>
      <c r="Q437" s="13">
        <v>19</v>
      </c>
      <c r="R437" s="13">
        <v>5</v>
      </c>
      <c r="S437" s="13" t="s">
        <v>25</v>
      </c>
      <c r="T437" s="13" t="s">
        <v>75</v>
      </c>
      <c r="U437" s="13" t="s">
        <v>36</v>
      </c>
    </row>
    <row r="438" spans="1:21">
      <c r="A438" s="13">
        <v>7049</v>
      </c>
      <c r="B438" s="13" t="s">
        <v>996</v>
      </c>
      <c r="C438" s="13" t="s">
        <v>16</v>
      </c>
      <c r="D438" s="13">
        <v>25</v>
      </c>
      <c r="E438" s="13" t="s">
        <v>2</v>
      </c>
      <c r="F438" s="13" t="s">
        <v>3</v>
      </c>
      <c r="G438" s="13" t="s">
        <v>100</v>
      </c>
      <c r="H438" s="13" t="s">
        <v>60</v>
      </c>
      <c r="I438" s="13" t="s">
        <v>997</v>
      </c>
      <c r="J438" s="15">
        <v>45624</v>
      </c>
      <c r="K438" s="13" t="s">
        <v>90</v>
      </c>
      <c r="L438" s="13" t="s">
        <v>9</v>
      </c>
      <c r="M438" s="19">
        <v>66989</v>
      </c>
      <c r="N438" s="13" t="s">
        <v>43</v>
      </c>
      <c r="O438" s="13">
        <v>4854</v>
      </c>
      <c r="P438" s="13" t="s">
        <v>25</v>
      </c>
      <c r="Q438" s="13">
        <v>22</v>
      </c>
      <c r="R438" s="13">
        <v>5</v>
      </c>
      <c r="S438" s="13" t="s">
        <v>25</v>
      </c>
      <c r="T438" s="13" t="s">
        <v>35</v>
      </c>
      <c r="U438" s="13" t="s">
        <v>25</v>
      </c>
    </row>
    <row r="439" spans="1:21">
      <c r="A439" s="13">
        <v>7652</v>
      </c>
      <c r="B439" s="13" t="s">
        <v>998</v>
      </c>
      <c r="C439" s="13" t="s">
        <v>1</v>
      </c>
      <c r="D439" s="13">
        <v>46</v>
      </c>
      <c r="E439" s="13" t="s">
        <v>77</v>
      </c>
      <c r="F439" s="13" t="s">
        <v>59</v>
      </c>
      <c r="G439" s="13" t="s">
        <v>248</v>
      </c>
      <c r="H439" s="13" t="s">
        <v>20</v>
      </c>
      <c r="I439" s="13" t="s">
        <v>999</v>
      </c>
      <c r="J439" s="15">
        <v>45263</v>
      </c>
      <c r="K439" s="13" t="s">
        <v>42</v>
      </c>
      <c r="L439" s="13" t="s">
        <v>9</v>
      </c>
      <c r="M439" s="19">
        <v>92242</v>
      </c>
      <c r="N439" s="13" t="s">
        <v>24</v>
      </c>
      <c r="O439" s="13">
        <v>4083</v>
      </c>
      <c r="P439" s="13" t="s">
        <v>25</v>
      </c>
      <c r="Q439" s="13">
        <v>11</v>
      </c>
      <c r="R439" s="13">
        <v>4</v>
      </c>
      <c r="S439" s="13" t="s">
        <v>26</v>
      </c>
      <c r="T439" s="13" t="s">
        <v>35</v>
      </c>
      <c r="U439" s="13" t="s">
        <v>25</v>
      </c>
    </row>
    <row r="440" spans="1:21">
      <c r="A440" s="13">
        <v>3200</v>
      </c>
      <c r="B440" s="13" t="s">
        <v>1000</v>
      </c>
      <c r="C440" s="13" t="s">
        <v>16</v>
      </c>
      <c r="D440" s="13">
        <v>30</v>
      </c>
      <c r="E440" s="13" t="s">
        <v>17</v>
      </c>
      <c r="F440" s="13" t="s">
        <v>3</v>
      </c>
      <c r="G440" s="13" t="s">
        <v>100</v>
      </c>
      <c r="H440" s="13" t="s">
        <v>5</v>
      </c>
      <c r="I440" s="13" t="s">
        <v>1001</v>
      </c>
      <c r="J440" s="15">
        <v>43214</v>
      </c>
      <c r="K440" s="13" t="s">
        <v>8</v>
      </c>
      <c r="L440" s="13" t="s">
        <v>33</v>
      </c>
      <c r="M440" s="19">
        <v>93792</v>
      </c>
      <c r="N440" s="13" t="s">
        <v>34</v>
      </c>
      <c r="O440" s="13">
        <v>3224</v>
      </c>
      <c r="P440" s="13" t="s">
        <v>11</v>
      </c>
      <c r="Q440" s="13">
        <v>4</v>
      </c>
      <c r="R440" s="13">
        <v>4</v>
      </c>
      <c r="S440" s="13" t="s">
        <v>25</v>
      </c>
      <c r="T440" s="13" t="s">
        <v>236</v>
      </c>
      <c r="U440" s="13" t="s">
        <v>36</v>
      </c>
    </row>
    <row r="441" spans="1:21">
      <c r="A441" s="13">
        <v>3945</v>
      </c>
      <c r="B441" s="13" t="s">
        <v>1002</v>
      </c>
      <c r="C441" s="13" t="s">
        <v>1</v>
      </c>
      <c r="D441" s="13">
        <v>61</v>
      </c>
      <c r="E441" s="13" t="s">
        <v>47</v>
      </c>
      <c r="F441" s="13" t="s">
        <v>18</v>
      </c>
      <c r="G441" s="13" t="s">
        <v>29</v>
      </c>
      <c r="H441" s="13" t="s">
        <v>60</v>
      </c>
      <c r="I441" s="13" t="s">
        <v>1003</v>
      </c>
      <c r="J441" s="15">
        <v>44101</v>
      </c>
      <c r="K441" s="13" t="s">
        <v>90</v>
      </c>
      <c r="L441" s="13" t="s">
        <v>23</v>
      </c>
      <c r="M441" s="19">
        <v>76570</v>
      </c>
      <c r="N441" s="13" t="s">
        <v>24</v>
      </c>
      <c r="O441" s="13">
        <v>4044</v>
      </c>
      <c r="P441" s="13" t="s">
        <v>25</v>
      </c>
      <c r="Q441" s="13">
        <v>19</v>
      </c>
      <c r="R441" s="13">
        <v>1</v>
      </c>
      <c r="S441" s="13" t="s">
        <v>25</v>
      </c>
      <c r="T441" s="13" t="s">
        <v>75</v>
      </c>
      <c r="U441" s="13" t="s">
        <v>25</v>
      </c>
    </row>
    <row r="442" spans="1:21">
      <c r="A442" s="13">
        <v>5411</v>
      </c>
      <c r="B442" s="13" t="s">
        <v>1004</v>
      </c>
      <c r="C442" s="13" t="s">
        <v>1</v>
      </c>
      <c r="D442" s="13">
        <v>54</v>
      </c>
      <c r="E442" s="13" t="s">
        <v>77</v>
      </c>
      <c r="F442" s="13" t="s">
        <v>18</v>
      </c>
      <c r="G442" s="13" t="s">
        <v>248</v>
      </c>
      <c r="H442" s="13" t="s">
        <v>30</v>
      </c>
      <c r="I442" s="13" t="s">
        <v>1005</v>
      </c>
      <c r="J442" s="15">
        <v>42429</v>
      </c>
      <c r="K442" s="13" t="s">
        <v>8</v>
      </c>
      <c r="L442" s="13" t="s">
        <v>9</v>
      </c>
      <c r="M442" s="19">
        <v>104468</v>
      </c>
      <c r="N442" s="13" t="s">
        <v>34</v>
      </c>
      <c r="O442" s="13">
        <v>7038</v>
      </c>
      <c r="P442" s="13" t="s">
        <v>11</v>
      </c>
      <c r="Q442" s="13">
        <v>18</v>
      </c>
      <c r="R442" s="13">
        <v>4</v>
      </c>
      <c r="S442" s="13" t="s">
        <v>12</v>
      </c>
      <c r="T442" s="13" t="s">
        <v>75</v>
      </c>
      <c r="U442" s="13" t="s">
        <v>25</v>
      </c>
    </row>
    <row r="443" spans="1:21">
      <c r="A443" s="13">
        <v>5578</v>
      </c>
      <c r="B443" s="13" t="s">
        <v>1006</v>
      </c>
      <c r="C443" s="13" t="s">
        <v>1</v>
      </c>
      <c r="D443" s="13">
        <v>55</v>
      </c>
      <c r="E443" s="13" t="s">
        <v>77</v>
      </c>
      <c r="F443" s="13" t="s">
        <v>18</v>
      </c>
      <c r="G443" s="13" t="s">
        <v>4</v>
      </c>
      <c r="H443" s="13" t="s">
        <v>60</v>
      </c>
      <c r="I443" s="13" t="s">
        <v>1007</v>
      </c>
      <c r="J443" s="15">
        <v>43856</v>
      </c>
      <c r="K443" s="13" t="s">
        <v>42</v>
      </c>
      <c r="L443" s="13" t="s">
        <v>9</v>
      </c>
      <c r="M443" s="19">
        <v>62142</v>
      </c>
      <c r="N443" s="13" t="s">
        <v>34</v>
      </c>
      <c r="O443" s="13">
        <v>2279</v>
      </c>
      <c r="P443" s="13" t="s">
        <v>44</v>
      </c>
      <c r="Q443" s="13">
        <v>19</v>
      </c>
      <c r="R443" s="13">
        <v>1</v>
      </c>
      <c r="S443" s="13" t="s">
        <v>235</v>
      </c>
      <c r="T443" s="13" t="s">
        <v>236</v>
      </c>
      <c r="U443" s="13" t="s">
        <v>14</v>
      </c>
    </row>
    <row r="444" spans="1:21">
      <c r="A444" s="13">
        <v>8438</v>
      </c>
      <c r="B444" s="13" t="s">
        <v>1008</v>
      </c>
      <c r="C444" s="13" t="s">
        <v>1</v>
      </c>
      <c r="D444" s="13">
        <v>52</v>
      </c>
      <c r="E444" s="13" t="s">
        <v>77</v>
      </c>
      <c r="F444" s="13" t="s">
        <v>18</v>
      </c>
      <c r="G444" s="13" t="s">
        <v>100</v>
      </c>
      <c r="H444" s="13" t="s">
        <v>30</v>
      </c>
      <c r="I444" s="13" t="s">
        <v>1009</v>
      </c>
      <c r="J444" s="15">
        <v>43990</v>
      </c>
      <c r="K444" s="13" t="s">
        <v>90</v>
      </c>
      <c r="L444" s="13" t="s">
        <v>23</v>
      </c>
      <c r="M444" s="19">
        <v>68616</v>
      </c>
      <c r="N444" s="13" t="s">
        <v>10</v>
      </c>
      <c r="O444" s="13">
        <v>3744</v>
      </c>
      <c r="P444" s="13" t="s">
        <v>11</v>
      </c>
      <c r="Q444" s="13">
        <v>22</v>
      </c>
      <c r="R444" s="13">
        <v>5</v>
      </c>
      <c r="S444" s="13" t="s">
        <v>235</v>
      </c>
      <c r="T444" s="13" t="s">
        <v>236</v>
      </c>
      <c r="U444" s="13" t="s">
        <v>36</v>
      </c>
    </row>
    <row r="445" spans="1:21">
      <c r="A445" s="13">
        <v>8752</v>
      </c>
      <c r="B445" s="13" t="s">
        <v>1010</v>
      </c>
      <c r="C445" s="13" t="s">
        <v>16</v>
      </c>
      <c r="D445" s="13">
        <v>25</v>
      </c>
      <c r="E445" s="13" t="s">
        <v>2</v>
      </c>
      <c r="F445" s="13" t="s">
        <v>18</v>
      </c>
      <c r="G445" s="13" t="s">
        <v>4</v>
      </c>
      <c r="H445" s="13" t="s">
        <v>270</v>
      </c>
      <c r="I445" s="13" t="s">
        <v>1011</v>
      </c>
      <c r="J445" s="15">
        <v>45498</v>
      </c>
      <c r="K445" s="13" t="s">
        <v>90</v>
      </c>
      <c r="L445" s="13" t="s">
        <v>33</v>
      </c>
      <c r="M445" s="19">
        <v>111830</v>
      </c>
      <c r="N445" s="13" t="s">
        <v>43</v>
      </c>
      <c r="O445" s="13">
        <v>5699</v>
      </c>
      <c r="P445" s="13" t="s">
        <v>25</v>
      </c>
      <c r="Q445" s="13">
        <v>2</v>
      </c>
      <c r="R445" s="13">
        <v>2</v>
      </c>
      <c r="S445" s="13" t="s">
        <v>12</v>
      </c>
      <c r="T445" s="13" t="s">
        <v>35</v>
      </c>
      <c r="U445" s="13" t="s">
        <v>36</v>
      </c>
    </row>
    <row r="446" spans="1:21">
      <c r="A446" s="13">
        <v>5603</v>
      </c>
      <c r="B446" s="13" t="s">
        <v>1012</v>
      </c>
      <c r="C446" s="13" t="s">
        <v>1</v>
      </c>
      <c r="D446" s="13">
        <v>30</v>
      </c>
      <c r="E446" s="13" t="s">
        <v>17</v>
      </c>
      <c r="F446" s="13" t="s">
        <v>81</v>
      </c>
      <c r="G446" s="13" t="s">
        <v>4</v>
      </c>
      <c r="H446" s="13" t="s">
        <v>270</v>
      </c>
      <c r="I446" s="13" t="s">
        <v>1013</v>
      </c>
      <c r="J446" s="15">
        <v>42161</v>
      </c>
      <c r="K446" s="13" t="s">
        <v>8</v>
      </c>
      <c r="L446" s="13" t="s">
        <v>33</v>
      </c>
      <c r="M446" s="19">
        <v>52886</v>
      </c>
      <c r="N446" s="13" t="s">
        <v>24</v>
      </c>
      <c r="O446" s="13">
        <v>8317</v>
      </c>
      <c r="P446" s="13" t="s">
        <v>44</v>
      </c>
      <c r="Q446" s="13">
        <v>25</v>
      </c>
      <c r="R446" s="13">
        <v>2</v>
      </c>
      <c r="S446" s="13" t="s">
        <v>235</v>
      </c>
      <c r="T446" s="13" t="s">
        <v>75</v>
      </c>
      <c r="U446" s="13" t="s">
        <v>36</v>
      </c>
    </row>
    <row r="447" spans="1:21">
      <c r="A447" s="13">
        <v>9640</v>
      </c>
      <c r="B447" s="13" t="s">
        <v>1014</v>
      </c>
      <c r="C447" s="13" t="s">
        <v>16</v>
      </c>
      <c r="D447" s="13">
        <v>33</v>
      </c>
      <c r="E447" s="13" t="s">
        <v>17</v>
      </c>
      <c r="F447" s="13" t="s">
        <v>81</v>
      </c>
      <c r="G447" s="13" t="s">
        <v>4</v>
      </c>
      <c r="H447" s="13" t="s">
        <v>20</v>
      </c>
      <c r="I447" s="13" t="s">
        <v>1015</v>
      </c>
      <c r="J447" s="15">
        <v>45394</v>
      </c>
      <c r="K447" s="13" t="s">
        <v>42</v>
      </c>
      <c r="L447" s="13" t="s">
        <v>9</v>
      </c>
      <c r="M447" s="19">
        <v>95004</v>
      </c>
      <c r="N447" s="13" t="s">
        <v>34</v>
      </c>
      <c r="O447" s="13">
        <v>7277</v>
      </c>
      <c r="P447" s="13" t="s">
        <v>250</v>
      </c>
      <c r="Q447" s="13">
        <v>21</v>
      </c>
      <c r="R447" s="13">
        <v>4</v>
      </c>
      <c r="S447" s="13" t="s">
        <v>26</v>
      </c>
      <c r="T447" s="13" t="s">
        <v>75</v>
      </c>
      <c r="U447" s="13" t="s">
        <v>25</v>
      </c>
    </row>
    <row r="448" spans="1:21">
      <c r="A448" s="13">
        <v>1890</v>
      </c>
      <c r="B448" s="13" t="s">
        <v>1016</v>
      </c>
      <c r="C448" s="13" t="s">
        <v>1</v>
      </c>
      <c r="D448" s="13">
        <v>44</v>
      </c>
      <c r="E448" s="13" t="s">
        <v>38</v>
      </c>
      <c r="F448" s="13" t="s">
        <v>3</v>
      </c>
      <c r="G448" s="13" t="s">
        <v>4</v>
      </c>
      <c r="H448" s="13" t="s">
        <v>20</v>
      </c>
      <c r="I448" s="13" t="s">
        <v>1017</v>
      </c>
      <c r="J448" s="15">
        <v>43540</v>
      </c>
      <c r="K448" s="13" t="s">
        <v>90</v>
      </c>
      <c r="L448" s="13" t="s">
        <v>23</v>
      </c>
      <c r="M448" s="19">
        <v>92420</v>
      </c>
      <c r="N448" s="13" t="s">
        <v>10</v>
      </c>
      <c r="O448" s="13">
        <v>8803</v>
      </c>
      <c r="P448" s="13" t="s">
        <v>250</v>
      </c>
      <c r="Q448" s="13">
        <v>12</v>
      </c>
      <c r="R448" s="13">
        <v>4</v>
      </c>
      <c r="S448" s="13" t="s">
        <v>25</v>
      </c>
      <c r="T448" s="13" t="s">
        <v>35</v>
      </c>
      <c r="U448" s="13" t="s">
        <v>14</v>
      </c>
    </row>
    <row r="449" spans="1:21">
      <c r="A449" s="13">
        <v>8122</v>
      </c>
      <c r="B449" s="13" t="s">
        <v>1018</v>
      </c>
      <c r="C449" s="13" t="s">
        <v>16</v>
      </c>
      <c r="D449" s="13">
        <v>55</v>
      </c>
      <c r="E449" s="13" t="s">
        <v>77</v>
      </c>
      <c r="F449" s="13" t="s">
        <v>81</v>
      </c>
      <c r="G449" s="13" t="s">
        <v>29</v>
      </c>
      <c r="H449" s="13" t="s">
        <v>39</v>
      </c>
      <c r="I449" s="13" t="s">
        <v>1019</v>
      </c>
      <c r="J449" s="15">
        <v>42695</v>
      </c>
      <c r="K449" s="13" t="s">
        <v>42</v>
      </c>
      <c r="L449" s="13" t="s">
        <v>23</v>
      </c>
      <c r="M449" s="19">
        <v>99501</v>
      </c>
      <c r="N449" s="13" t="s">
        <v>43</v>
      </c>
      <c r="O449" s="13">
        <v>2595</v>
      </c>
      <c r="P449" s="13" t="s">
        <v>44</v>
      </c>
      <c r="Q449" s="13">
        <v>13</v>
      </c>
      <c r="R449" s="13">
        <v>5</v>
      </c>
      <c r="S449" s="13" t="s">
        <v>235</v>
      </c>
      <c r="T449" s="13" t="s">
        <v>35</v>
      </c>
      <c r="U449" s="13" t="s">
        <v>36</v>
      </c>
    </row>
    <row r="450" spans="1:21">
      <c r="A450" s="13">
        <v>2610</v>
      </c>
      <c r="B450" s="13" t="s">
        <v>1020</v>
      </c>
      <c r="C450" s="13" t="s">
        <v>1</v>
      </c>
      <c r="D450" s="13">
        <v>39</v>
      </c>
      <c r="E450" s="13" t="s">
        <v>38</v>
      </c>
      <c r="F450" s="13" t="s">
        <v>18</v>
      </c>
      <c r="G450" s="13" t="s">
        <v>29</v>
      </c>
      <c r="H450" s="13" t="s">
        <v>39</v>
      </c>
      <c r="I450" s="13" t="s">
        <v>1021</v>
      </c>
      <c r="J450" s="15">
        <v>42914</v>
      </c>
      <c r="K450" s="13" t="s">
        <v>42</v>
      </c>
      <c r="L450" s="13" t="s">
        <v>33</v>
      </c>
      <c r="M450" s="19">
        <v>61692</v>
      </c>
      <c r="N450" s="13" t="s">
        <v>24</v>
      </c>
      <c r="O450" s="13">
        <v>9518</v>
      </c>
      <c r="P450" s="13" t="s">
        <v>44</v>
      </c>
      <c r="Q450" s="13">
        <v>21</v>
      </c>
      <c r="R450" s="13">
        <v>2</v>
      </c>
      <c r="S450" s="13" t="s">
        <v>235</v>
      </c>
      <c r="T450" s="13" t="s">
        <v>236</v>
      </c>
      <c r="U450" s="13" t="s">
        <v>14</v>
      </c>
    </row>
    <row r="451" spans="1:21">
      <c r="A451" s="13">
        <v>1138</v>
      </c>
      <c r="B451" s="13" t="s">
        <v>1022</v>
      </c>
      <c r="C451" s="13" t="s">
        <v>16</v>
      </c>
      <c r="D451" s="13">
        <v>65</v>
      </c>
      <c r="E451" s="13" t="s">
        <v>47</v>
      </c>
      <c r="F451" s="13" t="s">
        <v>3</v>
      </c>
      <c r="G451" s="13" t="s">
        <v>29</v>
      </c>
      <c r="H451" s="13" t="s">
        <v>5</v>
      </c>
      <c r="I451" s="13" t="s">
        <v>1023</v>
      </c>
      <c r="J451" s="15">
        <v>44078</v>
      </c>
      <c r="K451" s="13" t="s">
        <v>42</v>
      </c>
      <c r="L451" s="13" t="s">
        <v>9</v>
      </c>
      <c r="M451" s="19">
        <v>119849</v>
      </c>
      <c r="N451" s="13" t="s">
        <v>34</v>
      </c>
      <c r="O451" s="13">
        <v>6759</v>
      </c>
      <c r="P451" s="13" t="s">
        <v>250</v>
      </c>
      <c r="Q451" s="13">
        <v>23</v>
      </c>
      <c r="R451" s="13">
        <v>3</v>
      </c>
      <c r="S451" s="13" t="s">
        <v>235</v>
      </c>
      <c r="T451" s="13" t="s">
        <v>75</v>
      </c>
      <c r="U451" s="13" t="s">
        <v>14</v>
      </c>
    </row>
    <row r="452" spans="1:21">
      <c r="A452" s="13">
        <v>2506</v>
      </c>
      <c r="B452" s="13" t="s">
        <v>1024</v>
      </c>
      <c r="C452" s="13" t="s">
        <v>16</v>
      </c>
      <c r="D452" s="13">
        <v>23</v>
      </c>
      <c r="E452" s="13" t="s">
        <v>2</v>
      </c>
      <c r="F452" s="13" t="s">
        <v>18</v>
      </c>
      <c r="G452" s="13" t="s">
        <v>100</v>
      </c>
      <c r="H452" s="13" t="s">
        <v>20</v>
      </c>
      <c r="I452" s="13" t="s">
        <v>1025</v>
      </c>
      <c r="J452" s="15">
        <v>42758</v>
      </c>
      <c r="K452" s="13" t="s">
        <v>42</v>
      </c>
      <c r="L452" s="13" t="s">
        <v>33</v>
      </c>
      <c r="M452" s="19">
        <v>45963</v>
      </c>
      <c r="N452" s="13" t="s">
        <v>43</v>
      </c>
      <c r="O452" s="13">
        <v>2415</v>
      </c>
      <c r="P452" s="13" t="s">
        <v>250</v>
      </c>
      <c r="Q452" s="13">
        <v>12</v>
      </c>
      <c r="R452" s="13">
        <v>5</v>
      </c>
      <c r="S452" s="13" t="s">
        <v>26</v>
      </c>
      <c r="T452" s="13" t="s">
        <v>45</v>
      </c>
      <c r="U452" s="13" t="s">
        <v>25</v>
      </c>
    </row>
    <row r="453" spans="1:21">
      <c r="A453" s="13">
        <v>5150</v>
      </c>
      <c r="B453" s="13" t="s">
        <v>1026</v>
      </c>
      <c r="C453" s="13" t="s">
        <v>1</v>
      </c>
      <c r="D453" s="13">
        <v>33</v>
      </c>
      <c r="E453" s="13" t="s">
        <v>17</v>
      </c>
      <c r="F453" s="13" t="s">
        <v>59</v>
      </c>
      <c r="G453" s="13" t="s">
        <v>100</v>
      </c>
      <c r="H453" s="13" t="s">
        <v>5</v>
      </c>
      <c r="I453" s="13" t="s">
        <v>1027</v>
      </c>
      <c r="J453" s="15">
        <v>44017</v>
      </c>
      <c r="K453" s="13" t="s">
        <v>42</v>
      </c>
      <c r="L453" s="13" t="s">
        <v>23</v>
      </c>
      <c r="M453" s="19">
        <v>66226</v>
      </c>
      <c r="N453" s="13" t="s">
        <v>34</v>
      </c>
      <c r="O453" s="13">
        <v>6298</v>
      </c>
      <c r="P453" s="13" t="s">
        <v>44</v>
      </c>
      <c r="Q453" s="13">
        <v>5</v>
      </c>
      <c r="R453" s="13">
        <v>1</v>
      </c>
      <c r="S453" s="13" t="s">
        <v>235</v>
      </c>
      <c r="T453" s="13" t="s">
        <v>45</v>
      </c>
      <c r="U453" s="13" t="s">
        <v>36</v>
      </c>
    </row>
    <row r="454" spans="1:21">
      <c r="A454" s="13">
        <v>6450</v>
      </c>
      <c r="B454" s="13" t="s">
        <v>1028</v>
      </c>
      <c r="C454" s="13" t="s">
        <v>16</v>
      </c>
      <c r="D454" s="13">
        <v>46</v>
      </c>
      <c r="E454" s="13" t="s">
        <v>77</v>
      </c>
      <c r="F454" s="13" t="s">
        <v>81</v>
      </c>
      <c r="G454" s="13" t="s">
        <v>19</v>
      </c>
      <c r="H454" s="13" t="s">
        <v>20</v>
      </c>
      <c r="I454" s="13" t="s">
        <v>1029</v>
      </c>
      <c r="J454" s="15">
        <v>42352</v>
      </c>
      <c r="K454" s="13" t="s">
        <v>90</v>
      </c>
      <c r="L454" s="13" t="s">
        <v>9</v>
      </c>
      <c r="M454" s="19">
        <v>94450</v>
      </c>
      <c r="N454" s="13" t="s">
        <v>24</v>
      </c>
      <c r="O454" s="13">
        <v>7432</v>
      </c>
      <c r="P454" s="13" t="s">
        <v>250</v>
      </c>
      <c r="Q454" s="13">
        <v>20</v>
      </c>
      <c r="R454" s="13">
        <v>4</v>
      </c>
      <c r="S454" s="13" t="s">
        <v>12</v>
      </c>
      <c r="T454" s="13" t="s">
        <v>75</v>
      </c>
      <c r="U454" s="13" t="s">
        <v>25</v>
      </c>
    </row>
    <row r="455" spans="1:21">
      <c r="A455" s="13">
        <v>4578</v>
      </c>
      <c r="B455" s="13" t="s">
        <v>1030</v>
      </c>
      <c r="C455" s="13" t="s">
        <v>16</v>
      </c>
      <c r="D455" s="13">
        <v>49</v>
      </c>
      <c r="E455" s="13" t="s">
        <v>77</v>
      </c>
      <c r="F455" s="13" t="s">
        <v>59</v>
      </c>
      <c r="G455" s="13" t="s">
        <v>100</v>
      </c>
      <c r="H455" s="13" t="s">
        <v>30</v>
      </c>
      <c r="I455" s="13" t="s">
        <v>1031</v>
      </c>
      <c r="J455" s="15">
        <v>42406</v>
      </c>
      <c r="K455" s="13" t="s">
        <v>8</v>
      </c>
      <c r="L455" s="13" t="s">
        <v>9</v>
      </c>
      <c r="M455" s="19">
        <v>39557</v>
      </c>
      <c r="N455" s="13" t="s">
        <v>43</v>
      </c>
      <c r="O455" s="13">
        <v>5105</v>
      </c>
      <c r="P455" s="13" t="s">
        <v>25</v>
      </c>
      <c r="Q455" s="13">
        <v>0</v>
      </c>
      <c r="R455" s="13">
        <v>4</v>
      </c>
      <c r="S455" s="13" t="s">
        <v>26</v>
      </c>
      <c r="T455" s="13" t="s">
        <v>45</v>
      </c>
      <c r="U455" s="13" t="s">
        <v>14</v>
      </c>
    </row>
    <row r="456" spans="1:21">
      <c r="A456" s="13">
        <v>7397</v>
      </c>
      <c r="B456" s="13" t="s">
        <v>1032</v>
      </c>
      <c r="C456" s="13" t="s">
        <v>1</v>
      </c>
      <c r="D456" s="13">
        <v>64</v>
      </c>
      <c r="E456" s="13" t="s">
        <v>47</v>
      </c>
      <c r="F456" s="13" t="s">
        <v>28</v>
      </c>
      <c r="G456" s="13" t="s">
        <v>100</v>
      </c>
      <c r="H456" s="13" t="s">
        <v>30</v>
      </c>
      <c r="I456" s="13" t="s">
        <v>1033</v>
      </c>
      <c r="J456" s="15">
        <v>45520</v>
      </c>
      <c r="K456" s="13" t="s">
        <v>90</v>
      </c>
      <c r="L456" s="13" t="s">
        <v>33</v>
      </c>
      <c r="M456" s="19">
        <v>30485</v>
      </c>
      <c r="N456" s="13" t="s">
        <v>34</v>
      </c>
      <c r="O456" s="13">
        <v>8833</v>
      </c>
      <c r="P456" s="13" t="s">
        <v>25</v>
      </c>
      <c r="Q456" s="13">
        <v>12</v>
      </c>
      <c r="R456" s="13">
        <v>1</v>
      </c>
      <c r="S456" s="13" t="s">
        <v>26</v>
      </c>
      <c r="T456" s="13" t="s">
        <v>45</v>
      </c>
      <c r="U456" s="13" t="s">
        <v>36</v>
      </c>
    </row>
    <row r="457" spans="1:21">
      <c r="A457" s="13">
        <v>2985</v>
      </c>
      <c r="B457" s="13" t="s">
        <v>1034</v>
      </c>
      <c r="C457" s="13" t="s">
        <v>1</v>
      </c>
      <c r="D457" s="13">
        <v>52</v>
      </c>
      <c r="E457" s="13" t="s">
        <v>77</v>
      </c>
      <c r="F457" s="13" t="s">
        <v>81</v>
      </c>
      <c r="G457" s="13" t="s">
        <v>100</v>
      </c>
      <c r="H457" s="13" t="s">
        <v>30</v>
      </c>
      <c r="I457" s="13" t="s">
        <v>1035</v>
      </c>
      <c r="J457" s="15">
        <v>43483</v>
      </c>
      <c r="K457" s="13" t="s">
        <v>90</v>
      </c>
      <c r="L457" s="13" t="s">
        <v>9</v>
      </c>
      <c r="M457" s="19">
        <v>112873</v>
      </c>
      <c r="N457" s="13" t="s">
        <v>43</v>
      </c>
      <c r="O457" s="13">
        <v>6985</v>
      </c>
      <c r="P457" s="13" t="s">
        <v>44</v>
      </c>
      <c r="Q457" s="13">
        <v>2</v>
      </c>
      <c r="R457" s="13">
        <v>4</v>
      </c>
      <c r="S457" s="13" t="s">
        <v>235</v>
      </c>
      <c r="T457" s="13" t="s">
        <v>75</v>
      </c>
      <c r="U457" s="13" t="s">
        <v>14</v>
      </c>
    </row>
    <row r="458" spans="1:21">
      <c r="A458" s="13">
        <v>1644</v>
      </c>
      <c r="B458" s="13" t="s">
        <v>1036</v>
      </c>
      <c r="C458" s="13" t="s">
        <v>1</v>
      </c>
      <c r="D458" s="13">
        <v>57</v>
      </c>
      <c r="E458" s="13" t="s">
        <v>47</v>
      </c>
      <c r="F458" s="13" t="s">
        <v>28</v>
      </c>
      <c r="G458" s="13" t="s">
        <v>19</v>
      </c>
      <c r="H458" s="13" t="s">
        <v>270</v>
      </c>
      <c r="I458" s="13" t="s">
        <v>1037</v>
      </c>
      <c r="J458" s="15">
        <v>43710</v>
      </c>
      <c r="K458" s="13" t="s">
        <v>90</v>
      </c>
      <c r="L458" s="13" t="s">
        <v>9</v>
      </c>
      <c r="M458" s="19">
        <v>112656</v>
      </c>
      <c r="N458" s="13" t="s">
        <v>10</v>
      </c>
      <c r="O458" s="13">
        <v>8970</v>
      </c>
      <c r="P458" s="13" t="s">
        <v>11</v>
      </c>
      <c r="Q458" s="13">
        <v>20</v>
      </c>
      <c r="R458" s="13">
        <v>4</v>
      </c>
      <c r="S458" s="13" t="s">
        <v>26</v>
      </c>
      <c r="T458" s="13" t="s">
        <v>75</v>
      </c>
      <c r="U458" s="13" t="s">
        <v>14</v>
      </c>
    </row>
    <row r="459" spans="1:21">
      <c r="A459" s="13">
        <v>1415</v>
      </c>
      <c r="B459" s="13" t="s">
        <v>1038</v>
      </c>
      <c r="C459" s="13" t="s">
        <v>16</v>
      </c>
      <c r="D459" s="13">
        <v>34</v>
      </c>
      <c r="E459" s="13" t="s">
        <v>17</v>
      </c>
      <c r="F459" s="13" t="s">
        <v>59</v>
      </c>
      <c r="G459" s="13" t="s">
        <v>29</v>
      </c>
      <c r="H459" s="13" t="s">
        <v>5</v>
      </c>
      <c r="I459" s="13" t="s">
        <v>1039</v>
      </c>
      <c r="J459" s="15">
        <v>42673</v>
      </c>
      <c r="K459" s="13" t="s">
        <v>42</v>
      </c>
      <c r="L459" s="13" t="s">
        <v>33</v>
      </c>
      <c r="M459" s="19">
        <v>70334</v>
      </c>
      <c r="N459" s="13" t="s">
        <v>34</v>
      </c>
      <c r="O459" s="13">
        <v>9748</v>
      </c>
      <c r="P459" s="13" t="s">
        <v>25</v>
      </c>
      <c r="Q459" s="13">
        <v>0</v>
      </c>
      <c r="R459" s="13">
        <v>1</v>
      </c>
      <c r="S459" s="13" t="s">
        <v>235</v>
      </c>
      <c r="T459" s="13" t="s">
        <v>45</v>
      </c>
      <c r="U459" s="13" t="s">
        <v>36</v>
      </c>
    </row>
    <row r="460" spans="1:21">
      <c r="A460" s="13">
        <v>7643</v>
      </c>
      <c r="B460" s="13" t="s">
        <v>1040</v>
      </c>
      <c r="C460" s="13" t="s">
        <v>16</v>
      </c>
      <c r="D460" s="13">
        <v>24</v>
      </c>
      <c r="E460" s="13" t="s">
        <v>2</v>
      </c>
      <c r="F460" s="13" t="s">
        <v>28</v>
      </c>
      <c r="G460" s="13" t="s">
        <v>100</v>
      </c>
      <c r="H460" s="13" t="s">
        <v>270</v>
      </c>
      <c r="I460" s="13" t="s">
        <v>1041</v>
      </c>
      <c r="J460" s="15">
        <v>45667</v>
      </c>
      <c r="K460" s="13" t="s">
        <v>42</v>
      </c>
      <c r="L460" s="13" t="s">
        <v>23</v>
      </c>
      <c r="M460" s="19">
        <v>118877</v>
      </c>
      <c r="N460" s="13" t="s">
        <v>24</v>
      </c>
      <c r="O460" s="13">
        <v>4817</v>
      </c>
      <c r="P460" s="13" t="s">
        <v>11</v>
      </c>
      <c r="Q460" s="13">
        <v>1</v>
      </c>
      <c r="R460" s="13">
        <v>2</v>
      </c>
      <c r="S460" s="13" t="s">
        <v>25</v>
      </c>
      <c r="T460" s="13" t="s">
        <v>45</v>
      </c>
      <c r="U460" s="13" t="s">
        <v>36</v>
      </c>
    </row>
    <row r="461" spans="1:21">
      <c r="A461" s="13">
        <v>1750</v>
      </c>
      <c r="B461" s="13" t="s">
        <v>1042</v>
      </c>
      <c r="C461" s="13" t="s">
        <v>16</v>
      </c>
      <c r="D461" s="13">
        <v>61</v>
      </c>
      <c r="E461" s="13" t="s">
        <v>47</v>
      </c>
      <c r="F461" s="13" t="s">
        <v>28</v>
      </c>
      <c r="G461" s="13" t="s">
        <v>4</v>
      </c>
      <c r="H461" s="13" t="s">
        <v>20</v>
      </c>
      <c r="I461" s="13" t="s">
        <v>1043</v>
      </c>
      <c r="J461" s="15">
        <v>43264</v>
      </c>
      <c r="K461" s="13" t="s">
        <v>42</v>
      </c>
      <c r="L461" s="13" t="s">
        <v>9</v>
      </c>
      <c r="M461" s="19">
        <v>70283</v>
      </c>
      <c r="N461" s="13" t="s">
        <v>43</v>
      </c>
      <c r="O461" s="13">
        <v>8474</v>
      </c>
      <c r="P461" s="13" t="s">
        <v>250</v>
      </c>
      <c r="Q461" s="13">
        <v>18</v>
      </c>
      <c r="R461" s="13">
        <v>1</v>
      </c>
      <c r="S461" s="13" t="s">
        <v>12</v>
      </c>
      <c r="T461" s="13" t="s">
        <v>45</v>
      </c>
      <c r="U461" s="13" t="s">
        <v>36</v>
      </c>
    </row>
    <row r="462" spans="1:21">
      <c r="A462" s="13">
        <v>4613</v>
      </c>
      <c r="B462" s="13" t="s">
        <v>1044</v>
      </c>
      <c r="C462" s="13" t="s">
        <v>16</v>
      </c>
      <c r="D462" s="13">
        <v>60</v>
      </c>
      <c r="E462" s="13" t="s">
        <v>47</v>
      </c>
      <c r="F462" s="13" t="s">
        <v>28</v>
      </c>
      <c r="G462" s="13" t="s">
        <v>29</v>
      </c>
      <c r="H462" s="13" t="s">
        <v>30</v>
      </c>
      <c r="I462" s="13" t="s">
        <v>1045</v>
      </c>
      <c r="J462" s="15">
        <v>45202</v>
      </c>
      <c r="K462" s="13" t="s">
        <v>42</v>
      </c>
      <c r="L462" s="13" t="s">
        <v>33</v>
      </c>
      <c r="M462" s="19">
        <v>82692</v>
      </c>
      <c r="N462" s="13" t="s">
        <v>10</v>
      </c>
      <c r="O462" s="13">
        <v>2979</v>
      </c>
      <c r="P462" s="13" t="s">
        <v>250</v>
      </c>
      <c r="Q462" s="13">
        <v>10</v>
      </c>
      <c r="R462" s="13">
        <v>2</v>
      </c>
      <c r="S462" s="13" t="s">
        <v>12</v>
      </c>
      <c r="T462" s="13" t="s">
        <v>236</v>
      </c>
      <c r="U462" s="13" t="s">
        <v>14</v>
      </c>
    </row>
    <row r="463" spans="1:21">
      <c r="A463" s="13">
        <v>2035</v>
      </c>
      <c r="B463" s="13" t="s">
        <v>1046</v>
      </c>
      <c r="C463" s="13" t="s">
        <v>16</v>
      </c>
      <c r="D463" s="13">
        <v>43</v>
      </c>
      <c r="E463" s="13" t="s">
        <v>38</v>
      </c>
      <c r="F463" s="13" t="s">
        <v>81</v>
      </c>
      <c r="G463" s="13" t="s">
        <v>51</v>
      </c>
      <c r="H463" s="13" t="s">
        <v>39</v>
      </c>
      <c r="I463" s="13" t="s">
        <v>1047</v>
      </c>
      <c r="J463" s="15">
        <v>45369</v>
      </c>
      <c r="K463" s="13" t="s">
        <v>8</v>
      </c>
      <c r="L463" s="13" t="s">
        <v>33</v>
      </c>
      <c r="M463" s="19">
        <v>78487</v>
      </c>
      <c r="N463" s="13" t="s">
        <v>24</v>
      </c>
      <c r="O463" s="13">
        <v>8187</v>
      </c>
      <c r="P463" s="13" t="s">
        <v>250</v>
      </c>
      <c r="Q463" s="13">
        <v>18</v>
      </c>
      <c r="R463" s="13">
        <v>1</v>
      </c>
      <c r="S463" s="13" t="s">
        <v>26</v>
      </c>
      <c r="T463" s="13" t="s">
        <v>45</v>
      </c>
      <c r="U463" s="13" t="s">
        <v>25</v>
      </c>
    </row>
    <row r="464" spans="1:21">
      <c r="A464" s="13">
        <v>7162</v>
      </c>
      <c r="B464" s="13" t="s">
        <v>1048</v>
      </c>
      <c r="C464" s="13" t="s">
        <v>16</v>
      </c>
      <c r="D464" s="13">
        <v>61</v>
      </c>
      <c r="E464" s="13" t="s">
        <v>47</v>
      </c>
      <c r="F464" s="13" t="s">
        <v>3</v>
      </c>
      <c r="G464" s="13" t="s">
        <v>29</v>
      </c>
      <c r="H464" s="13" t="s">
        <v>5</v>
      </c>
      <c r="I464" s="13" t="s">
        <v>1049</v>
      </c>
      <c r="J464" s="15">
        <v>45082</v>
      </c>
      <c r="K464" s="13" t="s">
        <v>8</v>
      </c>
      <c r="L464" s="13" t="s">
        <v>9</v>
      </c>
      <c r="M464" s="19">
        <v>53516</v>
      </c>
      <c r="N464" s="13" t="s">
        <v>43</v>
      </c>
      <c r="O464" s="13">
        <v>5648</v>
      </c>
      <c r="P464" s="13" t="s">
        <v>25</v>
      </c>
      <c r="Q464" s="13">
        <v>22</v>
      </c>
      <c r="R464" s="13">
        <v>4</v>
      </c>
      <c r="S464" s="13" t="s">
        <v>26</v>
      </c>
      <c r="T464" s="13" t="s">
        <v>75</v>
      </c>
      <c r="U464" s="13" t="s">
        <v>14</v>
      </c>
    </row>
    <row r="465" spans="1:21">
      <c r="A465" s="13">
        <v>5439</v>
      </c>
      <c r="B465" s="13" t="s">
        <v>1050</v>
      </c>
      <c r="C465" s="13" t="s">
        <v>1</v>
      </c>
      <c r="D465" s="13">
        <v>62</v>
      </c>
      <c r="E465" s="13" t="s">
        <v>47</v>
      </c>
      <c r="F465" s="13" t="s">
        <v>59</v>
      </c>
      <c r="G465" s="13" t="s">
        <v>51</v>
      </c>
      <c r="H465" s="13" t="s">
        <v>20</v>
      </c>
      <c r="I465" s="13" t="s">
        <v>1051</v>
      </c>
      <c r="J465" s="15">
        <v>44083</v>
      </c>
      <c r="K465" s="13" t="s">
        <v>42</v>
      </c>
      <c r="L465" s="13" t="s">
        <v>33</v>
      </c>
      <c r="M465" s="19">
        <v>34931</v>
      </c>
      <c r="N465" s="13" t="s">
        <v>24</v>
      </c>
      <c r="O465" s="13">
        <v>9190</v>
      </c>
      <c r="P465" s="13" t="s">
        <v>11</v>
      </c>
      <c r="Q465" s="13">
        <v>20</v>
      </c>
      <c r="R465" s="13">
        <v>3</v>
      </c>
      <c r="S465" s="13" t="s">
        <v>235</v>
      </c>
      <c r="T465" s="13" t="s">
        <v>13</v>
      </c>
      <c r="U465" s="13" t="s">
        <v>14</v>
      </c>
    </row>
    <row r="466" spans="1:21">
      <c r="A466" s="13">
        <v>4860</v>
      </c>
      <c r="B466" s="13" t="s">
        <v>1052</v>
      </c>
      <c r="C466" s="13" t="s">
        <v>16</v>
      </c>
      <c r="D466" s="13">
        <v>57</v>
      </c>
      <c r="E466" s="13" t="s">
        <v>47</v>
      </c>
      <c r="F466" s="13" t="s">
        <v>3</v>
      </c>
      <c r="G466" s="13" t="s">
        <v>248</v>
      </c>
      <c r="H466" s="13" t="s">
        <v>5</v>
      </c>
      <c r="I466" s="13" t="s">
        <v>1053</v>
      </c>
      <c r="J466" s="15">
        <v>44323</v>
      </c>
      <c r="K466" s="13" t="s">
        <v>42</v>
      </c>
      <c r="L466" s="13" t="s">
        <v>23</v>
      </c>
      <c r="M466" s="19">
        <v>100742</v>
      </c>
      <c r="N466" s="13" t="s">
        <v>24</v>
      </c>
      <c r="O466" s="13">
        <v>8605</v>
      </c>
      <c r="P466" s="13" t="s">
        <v>250</v>
      </c>
      <c r="Q466" s="13">
        <v>8</v>
      </c>
      <c r="R466" s="13">
        <v>1</v>
      </c>
      <c r="S466" s="13" t="s">
        <v>26</v>
      </c>
      <c r="T466" s="13" t="s">
        <v>45</v>
      </c>
      <c r="U466" s="13" t="s">
        <v>14</v>
      </c>
    </row>
    <row r="467" spans="1:21">
      <c r="A467" s="13">
        <v>8772</v>
      </c>
      <c r="B467" s="13" t="s">
        <v>1054</v>
      </c>
      <c r="C467" s="13" t="s">
        <v>1</v>
      </c>
      <c r="D467" s="13">
        <v>65</v>
      </c>
      <c r="E467" s="13" t="s">
        <v>47</v>
      </c>
      <c r="F467" s="13" t="s">
        <v>28</v>
      </c>
      <c r="G467" s="13" t="s">
        <v>51</v>
      </c>
      <c r="H467" s="13" t="s">
        <v>270</v>
      </c>
      <c r="I467" s="13" t="s">
        <v>1055</v>
      </c>
      <c r="J467" s="15">
        <v>42449</v>
      </c>
      <c r="K467" s="13" t="s">
        <v>8</v>
      </c>
      <c r="L467" s="13" t="s">
        <v>9</v>
      </c>
      <c r="M467" s="19">
        <v>114523</v>
      </c>
      <c r="N467" s="13" t="s">
        <v>10</v>
      </c>
      <c r="O467" s="13">
        <v>5670</v>
      </c>
      <c r="P467" s="13" t="s">
        <v>250</v>
      </c>
      <c r="Q467" s="13">
        <v>13</v>
      </c>
      <c r="R467" s="13">
        <v>3</v>
      </c>
      <c r="S467" s="13" t="s">
        <v>235</v>
      </c>
      <c r="T467" s="13" t="s">
        <v>236</v>
      </c>
      <c r="U467" s="13" t="s">
        <v>36</v>
      </c>
    </row>
    <row r="468" spans="1:21">
      <c r="A468" s="13">
        <v>2710</v>
      </c>
      <c r="B468" s="13" t="s">
        <v>1056</v>
      </c>
      <c r="C468" s="13" t="s">
        <v>16</v>
      </c>
      <c r="D468" s="13">
        <v>24</v>
      </c>
      <c r="E468" s="13" t="s">
        <v>2</v>
      </c>
      <c r="F468" s="13" t="s">
        <v>18</v>
      </c>
      <c r="G468" s="13" t="s">
        <v>51</v>
      </c>
      <c r="H468" s="13" t="s">
        <v>20</v>
      </c>
      <c r="I468" s="13" t="s">
        <v>1057</v>
      </c>
      <c r="J468" s="15">
        <v>43181</v>
      </c>
      <c r="K468" s="13" t="s">
        <v>8</v>
      </c>
      <c r="L468" s="13" t="s">
        <v>23</v>
      </c>
      <c r="M468" s="19">
        <v>97489</v>
      </c>
      <c r="N468" s="13" t="s">
        <v>43</v>
      </c>
      <c r="O468" s="13">
        <v>2160</v>
      </c>
      <c r="P468" s="13" t="s">
        <v>250</v>
      </c>
      <c r="Q468" s="13">
        <v>23</v>
      </c>
      <c r="R468" s="13">
        <v>4</v>
      </c>
      <c r="S468" s="13" t="s">
        <v>235</v>
      </c>
      <c r="T468" s="13" t="s">
        <v>13</v>
      </c>
      <c r="U468" s="13" t="s">
        <v>14</v>
      </c>
    </row>
    <row r="469" spans="1:21">
      <c r="A469" s="13">
        <v>6336</v>
      </c>
      <c r="B469" s="13" t="s">
        <v>1058</v>
      </c>
      <c r="C469" s="13" t="s">
        <v>16</v>
      </c>
      <c r="D469" s="13">
        <v>65</v>
      </c>
      <c r="E469" s="13" t="s">
        <v>47</v>
      </c>
      <c r="F469" s="13" t="s">
        <v>3</v>
      </c>
      <c r="G469" s="13" t="s">
        <v>19</v>
      </c>
      <c r="H469" s="13" t="s">
        <v>20</v>
      </c>
      <c r="I469" s="13" t="s">
        <v>1059</v>
      </c>
      <c r="J469" s="15">
        <v>44287</v>
      </c>
      <c r="K469" s="13" t="s">
        <v>8</v>
      </c>
      <c r="L469" s="13" t="s">
        <v>9</v>
      </c>
      <c r="M469" s="19">
        <v>84079</v>
      </c>
      <c r="N469" s="13" t="s">
        <v>24</v>
      </c>
      <c r="O469" s="13">
        <v>7152</v>
      </c>
      <c r="P469" s="13" t="s">
        <v>250</v>
      </c>
      <c r="Q469" s="13">
        <v>2</v>
      </c>
      <c r="R469" s="13">
        <v>4</v>
      </c>
      <c r="S469" s="13" t="s">
        <v>25</v>
      </c>
      <c r="T469" s="13" t="s">
        <v>45</v>
      </c>
      <c r="U469" s="13" t="s">
        <v>36</v>
      </c>
    </row>
    <row r="470" spans="1:21">
      <c r="A470" s="13">
        <v>4541</v>
      </c>
      <c r="B470" s="13" t="s">
        <v>1060</v>
      </c>
      <c r="C470" s="13" t="s">
        <v>1</v>
      </c>
      <c r="D470" s="13">
        <v>31</v>
      </c>
      <c r="E470" s="13" t="s">
        <v>17</v>
      </c>
      <c r="F470" s="13" t="s">
        <v>28</v>
      </c>
      <c r="G470" s="13" t="s">
        <v>29</v>
      </c>
      <c r="H470" s="13" t="s">
        <v>30</v>
      </c>
      <c r="I470" s="13" t="s">
        <v>1061</v>
      </c>
      <c r="J470" s="15">
        <v>45160</v>
      </c>
      <c r="K470" s="13" t="s">
        <v>8</v>
      </c>
      <c r="L470" s="13" t="s">
        <v>23</v>
      </c>
      <c r="M470" s="19">
        <v>55448</v>
      </c>
      <c r="N470" s="13" t="s">
        <v>10</v>
      </c>
      <c r="O470" s="13">
        <v>5418</v>
      </c>
      <c r="P470" s="13" t="s">
        <v>250</v>
      </c>
      <c r="Q470" s="13">
        <v>10</v>
      </c>
      <c r="R470" s="13">
        <v>2</v>
      </c>
      <c r="S470" s="13" t="s">
        <v>12</v>
      </c>
      <c r="T470" s="13" t="s">
        <v>236</v>
      </c>
      <c r="U470" s="13" t="s">
        <v>14</v>
      </c>
    </row>
    <row r="471" spans="1:21">
      <c r="A471" s="13">
        <v>3236</v>
      </c>
      <c r="B471" s="13" t="s">
        <v>1062</v>
      </c>
      <c r="C471" s="13" t="s">
        <v>16</v>
      </c>
      <c r="D471" s="13">
        <v>39</v>
      </c>
      <c r="E471" s="13" t="s">
        <v>38</v>
      </c>
      <c r="F471" s="13" t="s">
        <v>59</v>
      </c>
      <c r="G471" s="13" t="s">
        <v>29</v>
      </c>
      <c r="H471" s="13" t="s">
        <v>39</v>
      </c>
      <c r="I471" s="13" t="s">
        <v>1063</v>
      </c>
      <c r="J471" s="15">
        <v>45072</v>
      </c>
      <c r="K471" s="13" t="s">
        <v>8</v>
      </c>
      <c r="L471" s="13" t="s">
        <v>23</v>
      </c>
      <c r="M471" s="19">
        <v>58816</v>
      </c>
      <c r="N471" s="13" t="s">
        <v>10</v>
      </c>
      <c r="O471" s="13">
        <v>3568</v>
      </c>
      <c r="P471" s="13" t="s">
        <v>250</v>
      </c>
      <c r="Q471" s="13">
        <v>18</v>
      </c>
      <c r="R471" s="13">
        <v>5</v>
      </c>
      <c r="S471" s="13" t="s">
        <v>26</v>
      </c>
      <c r="T471" s="13" t="s">
        <v>45</v>
      </c>
      <c r="U471" s="13" t="s">
        <v>36</v>
      </c>
    </row>
    <row r="472" spans="1:21">
      <c r="A472" s="13">
        <v>9015</v>
      </c>
      <c r="B472" s="13" t="s">
        <v>1064</v>
      </c>
      <c r="C472" s="13" t="s">
        <v>16</v>
      </c>
      <c r="D472" s="13">
        <v>55</v>
      </c>
      <c r="E472" s="13" t="s">
        <v>77</v>
      </c>
      <c r="F472" s="13" t="s">
        <v>18</v>
      </c>
      <c r="G472" s="13" t="s">
        <v>29</v>
      </c>
      <c r="H472" s="13" t="s">
        <v>39</v>
      </c>
      <c r="I472" s="13" t="s">
        <v>1065</v>
      </c>
      <c r="J472" s="15">
        <v>44112</v>
      </c>
      <c r="K472" s="13" t="s">
        <v>90</v>
      </c>
      <c r="L472" s="13" t="s">
        <v>9</v>
      </c>
      <c r="M472" s="19">
        <v>86113</v>
      </c>
      <c r="N472" s="13" t="s">
        <v>24</v>
      </c>
      <c r="O472" s="13">
        <v>5060</v>
      </c>
      <c r="P472" s="13" t="s">
        <v>44</v>
      </c>
      <c r="Q472" s="13">
        <v>13</v>
      </c>
      <c r="R472" s="13">
        <v>5</v>
      </c>
      <c r="S472" s="13" t="s">
        <v>26</v>
      </c>
      <c r="T472" s="13" t="s">
        <v>236</v>
      </c>
      <c r="U472" s="13" t="s">
        <v>14</v>
      </c>
    </row>
    <row r="473" spans="1:21">
      <c r="A473" s="13">
        <v>1083</v>
      </c>
      <c r="B473" s="13" t="s">
        <v>1066</v>
      </c>
      <c r="C473" s="13" t="s">
        <v>1</v>
      </c>
      <c r="D473" s="13">
        <v>58</v>
      </c>
      <c r="E473" s="13" t="s">
        <v>47</v>
      </c>
      <c r="F473" s="13" t="s">
        <v>3</v>
      </c>
      <c r="G473" s="13" t="s">
        <v>4</v>
      </c>
      <c r="H473" s="13" t="s">
        <v>39</v>
      </c>
      <c r="I473" s="13" t="s">
        <v>1067</v>
      </c>
      <c r="J473" s="15">
        <v>44369</v>
      </c>
      <c r="K473" s="13" t="s">
        <v>42</v>
      </c>
      <c r="L473" s="13" t="s">
        <v>33</v>
      </c>
      <c r="M473" s="19">
        <v>34406</v>
      </c>
      <c r="N473" s="13" t="s">
        <v>34</v>
      </c>
      <c r="O473" s="13">
        <v>9701</v>
      </c>
      <c r="P473" s="13" t="s">
        <v>25</v>
      </c>
      <c r="Q473" s="13">
        <v>15</v>
      </c>
      <c r="R473" s="13">
        <v>1</v>
      </c>
      <c r="S473" s="13" t="s">
        <v>25</v>
      </c>
      <c r="T473" s="13" t="s">
        <v>13</v>
      </c>
      <c r="U473" s="13" t="s">
        <v>14</v>
      </c>
    </row>
    <row r="474" spans="1:21">
      <c r="A474" s="13">
        <v>1203</v>
      </c>
      <c r="B474" s="13" t="s">
        <v>1068</v>
      </c>
      <c r="C474" s="13" t="s">
        <v>1</v>
      </c>
      <c r="D474" s="13">
        <v>27</v>
      </c>
      <c r="E474" s="13" t="s">
        <v>17</v>
      </c>
      <c r="F474" s="13" t="s">
        <v>28</v>
      </c>
      <c r="G474" s="13" t="s">
        <v>51</v>
      </c>
      <c r="H474" s="13" t="s">
        <v>30</v>
      </c>
      <c r="I474" s="13" t="s">
        <v>1069</v>
      </c>
      <c r="J474" s="15">
        <v>42949</v>
      </c>
      <c r="K474" s="13" t="s">
        <v>90</v>
      </c>
      <c r="L474" s="13" t="s">
        <v>9</v>
      </c>
      <c r="M474" s="19">
        <v>114887</v>
      </c>
      <c r="N474" s="13" t="s">
        <v>43</v>
      </c>
      <c r="O474" s="13">
        <v>1260</v>
      </c>
      <c r="P474" s="13" t="s">
        <v>25</v>
      </c>
      <c r="Q474" s="13">
        <v>21</v>
      </c>
      <c r="R474" s="13">
        <v>3</v>
      </c>
      <c r="S474" s="13" t="s">
        <v>26</v>
      </c>
      <c r="T474" s="13" t="s">
        <v>13</v>
      </c>
      <c r="U474" s="13" t="s">
        <v>25</v>
      </c>
    </row>
    <row r="475" spans="1:21">
      <c r="A475" s="13">
        <v>1399</v>
      </c>
      <c r="B475" s="13" t="s">
        <v>1070</v>
      </c>
      <c r="C475" s="13" t="s">
        <v>1</v>
      </c>
      <c r="D475" s="13">
        <v>59</v>
      </c>
      <c r="E475" s="13" t="s">
        <v>47</v>
      </c>
      <c r="F475" s="13" t="s">
        <v>59</v>
      </c>
      <c r="G475" s="13" t="s">
        <v>51</v>
      </c>
      <c r="H475" s="13" t="s">
        <v>270</v>
      </c>
      <c r="I475" s="13" t="s">
        <v>1071</v>
      </c>
      <c r="J475" s="15">
        <v>45594</v>
      </c>
      <c r="K475" s="13" t="s">
        <v>90</v>
      </c>
      <c r="L475" s="13" t="s">
        <v>9</v>
      </c>
      <c r="M475" s="19">
        <v>78551</v>
      </c>
      <c r="N475" s="13" t="s">
        <v>34</v>
      </c>
      <c r="O475" s="13">
        <v>1022</v>
      </c>
      <c r="P475" s="13" t="s">
        <v>11</v>
      </c>
      <c r="Q475" s="13">
        <v>12</v>
      </c>
      <c r="R475" s="13">
        <v>3</v>
      </c>
      <c r="S475" s="13" t="s">
        <v>12</v>
      </c>
      <c r="T475" s="13" t="s">
        <v>35</v>
      </c>
      <c r="U475" s="13" t="s">
        <v>36</v>
      </c>
    </row>
    <row r="476" spans="1:21">
      <c r="A476" s="13">
        <v>9887</v>
      </c>
      <c r="B476" s="13" t="s">
        <v>1072</v>
      </c>
      <c r="C476" s="13" t="s">
        <v>16</v>
      </c>
      <c r="D476" s="13">
        <v>39</v>
      </c>
      <c r="E476" s="13" t="s">
        <v>38</v>
      </c>
      <c r="F476" s="13" t="s">
        <v>3</v>
      </c>
      <c r="G476" s="13" t="s">
        <v>248</v>
      </c>
      <c r="H476" s="13" t="s">
        <v>30</v>
      </c>
      <c r="I476" s="13" t="s">
        <v>1073</v>
      </c>
      <c r="J476" s="15">
        <v>44008</v>
      </c>
      <c r="K476" s="13" t="s">
        <v>42</v>
      </c>
      <c r="L476" s="13" t="s">
        <v>9</v>
      </c>
      <c r="M476" s="19">
        <v>97467</v>
      </c>
      <c r="N476" s="13" t="s">
        <v>10</v>
      </c>
      <c r="O476" s="13">
        <v>1844</v>
      </c>
      <c r="P476" s="13" t="s">
        <v>11</v>
      </c>
      <c r="Q476" s="13">
        <v>12</v>
      </c>
      <c r="R476" s="13">
        <v>3</v>
      </c>
      <c r="S476" s="13" t="s">
        <v>25</v>
      </c>
      <c r="T476" s="13" t="s">
        <v>236</v>
      </c>
      <c r="U476" s="13" t="s">
        <v>14</v>
      </c>
    </row>
    <row r="477" spans="1:21">
      <c r="A477" s="13">
        <v>7003</v>
      </c>
      <c r="B477" s="13" t="s">
        <v>1074</v>
      </c>
      <c r="C477" s="13" t="s">
        <v>16</v>
      </c>
      <c r="D477" s="13">
        <v>45</v>
      </c>
      <c r="E477" s="13" t="s">
        <v>38</v>
      </c>
      <c r="F477" s="13" t="s">
        <v>18</v>
      </c>
      <c r="G477" s="13" t="s">
        <v>100</v>
      </c>
      <c r="H477" s="13" t="s">
        <v>5</v>
      </c>
      <c r="I477" s="13" t="s">
        <v>1075</v>
      </c>
      <c r="J477" s="15">
        <v>45628</v>
      </c>
      <c r="K477" s="13" t="s">
        <v>42</v>
      </c>
      <c r="L477" s="13" t="s">
        <v>33</v>
      </c>
      <c r="M477" s="19">
        <v>56832</v>
      </c>
      <c r="N477" s="13" t="s">
        <v>24</v>
      </c>
      <c r="O477" s="13">
        <v>6487</v>
      </c>
      <c r="P477" s="13" t="s">
        <v>250</v>
      </c>
      <c r="Q477" s="13">
        <v>17</v>
      </c>
      <c r="R477" s="13">
        <v>1</v>
      </c>
      <c r="S477" s="13" t="s">
        <v>25</v>
      </c>
      <c r="T477" s="13" t="s">
        <v>236</v>
      </c>
      <c r="U477" s="13" t="s">
        <v>25</v>
      </c>
    </row>
    <row r="478" spans="1:21">
      <c r="A478" s="13">
        <v>4693</v>
      </c>
      <c r="B478" s="13" t="s">
        <v>1076</v>
      </c>
      <c r="C478" s="13" t="s">
        <v>1</v>
      </c>
      <c r="D478" s="13">
        <v>35</v>
      </c>
      <c r="E478" s="13" t="s">
        <v>17</v>
      </c>
      <c r="F478" s="13" t="s">
        <v>81</v>
      </c>
      <c r="G478" s="13" t="s">
        <v>19</v>
      </c>
      <c r="H478" s="13" t="s">
        <v>60</v>
      </c>
      <c r="I478" s="13" t="s">
        <v>1077</v>
      </c>
      <c r="J478" s="15">
        <v>45185</v>
      </c>
      <c r="K478" s="13" t="s">
        <v>42</v>
      </c>
      <c r="L478" s="13" t="s">
        <v>23</v>
      </c>
      <c r="M478" s="19">
        <v>66325</v>
      </c>
      <c r="N478" s="13" t="s">
        <v>43</v>
      </c>
      <c r="O478" s="13">
        <v>2038</v>
      </c>
      <c r="P478" s="13" t="s">
        <v>44</v>
      </c>
      <c r="Q478" s="13">
        <v>11</v>
      </c>
      <c r="R478" s="13">
        <v>4</v>
      </c>
      <c r="S478" s="13" t="s">
        <v>25</v>
      </c>
      <c r="T478" s="13" t="s">
        <v>236</v>
      </c>
      <c r="U478" s="13" t="s">
        <v>25</v>
      </c>
    </row>
    <row r="479" spans="1:21">
      <c r="A479" s="13">
        <v>8703</v>
      </c>
      <c r="B479" s="13" t="s">
        <v>1078</v>
      </c>
      <c r="C479" s="13" t="s">
        <v>1</v>
      </c>
      <c r="D479" s="13">
        <v>29</v>
      </c>
      <c r="E479" s="13" t="s">
        <v>17</v>
      </c>
      <c r="F479" s="13" t="s">
        <v>59</v>
      </c>
      <c r="G479" s="13" t="s">
        <v>248</v>
      </c>
      <c r="H479" s="13" t="s">
        <v>30</v>
      </c>
      <c r="I479" s="13" t="s">
        <v>1079</v>
      </c>
      <c r="J479" s="15">
        <v>44188</v>
      </c>
      <c r="K479" s="13" t="s">
        <v>42</v>
      </c>
      <c r="L479" s="13" t="s">
        <v>33</v>
      </c>
      <c r="M479" s="19">
        <v>38601</v>
      </c>
      <c r="N479" s="13" t="s">
        <v>24</v>
      </c>
      <c r="O479" s="13">
        <v>8501</v>
      </c>
      <c r="P479" s="13" t="s">
        <v>11</v>
      </c>
      <c r="Q479" s="13">
        <v>2</v>
      </c>
      <c r="R479" s="13">
        <v>4</v>
      </c>
      <c r="S479" s="13" t="s">
        <v>26</v>
      </c>
      <c r="T479" s="13" t="s">
        <v>35</v>
      </c>
      <c r="U479" s="13" t="s">
        <v>14</v>
      </c>
    </row>
    <row r="480" spans="1:21">
      <c r="A480" s="13">
        <v>3699</v>
      </c>
      <c r="B480" s="13" t="s">
        <v>1080</v>
      </c>
      <c r="C480" s="13" t="s">
        <v>1</v>
      </c>
      <c r="D480" s="13">
        <v>28</v>
      </c>
      <c r="E480" s="13" t="s">
        <v>17</v>
      </c>
      <c r="F480" s="13" t="s">
        <v>3</v>
      </c>
      <c r="G480" s="13" t="s">
        <v>100</v>
      </c>
      <c r="H480" s="13" t="s">
        <v>20</v>
      </c>
      <c r="I480" s="13" t="s">
        <v>1081</v>
      </c>
      <c r="J480" s="15">
        <v>42109</v>
      </c>
      <c r="K480" s="13" t="s">
        <v>90</v>
      </c>
      <c r="L480" s="13" t="s">
        <v>9</v>
      </c>
      <c r="M480" s="19">
        <v>56772</v>
      </c>
      <c r="N480" s="13" t="s">
        <v>43</v>
      </c>
      <c r="O480" s="13">
        <v>5803</v>
      </c>
      <c r="P480" s="13" t="s">
        <v>25</v>
      </c>
      <c r="Q480" s="13">
        <v>21</v>
      </c>
      <c r="R480" s="13">
        <v>5</v>
      </c>
      <c r="S480" s="13" t="s">
        <v>26</v>
      </c>
      <c r="T480" s="13" t="s">
        <v>13</v>
      </c>
      <c r="U480" s="13" t="s">
        <v>36</v>
      </c>
    </row>
    <row r="481" spans="1:21">
      <c r="A481" s="13">
        <v>8272</v>
      </c>
      <c r="B481" s="13" t="s">
        <v>1082</v>
      </c>
      <c r="C481" s="13" t="s">
        <v>16</v>
      </c>
      <c r="D481" s="13">
        <v>48</v>
      </c>
      <c r="E481" s="13" t="s">
        <v>77</v>
      </c>
      <c r="F481" s="13" t="s">
        <v>81</v>
      </c>
      <c r="G481" s="13" t="s">
        <v>51</v>
      </c>
      <c r="H481" s="13" t="s">
        <v>5</v>
      </c>
      <c r="I481" s="13" t="s">
        <v>1083</v>
      </c>
      <c r="J481" s="15">
        <v>44284</v>
      </c>
      <c r="K481" s="13" t="s">
        <v>8</v>
      </c>
      <c r="L481" s="13" t="s">
        <v>9</v>
      </c>
      <c r="M481" s="19">
        <v>98107</v>
      </c>
      <c r="N481" s="13" t="s">
        <v>10</v>
      </c>
      <c r="O481" s="13">
        <v>7745</v>
      </c>
      <c r="P481" s="13" t="s">
        <v>44</v>
      </c>
      <c r="Q481" s="13">
        <v>20</v>
      </c>
      <c r="R481" s="13">
        <v>3</v>
      </c>
      <c r="S481" s="13" t="s">
        <v>25</v>
      </c>
      <c r="T481" s="13" t="s">
        <v>236</v>
      </c>
      <c r="U481" s="13" t="s">
        <v>25</v>
      </c>
    </row>
    <row r="482" spans="1:21">
      <c r="A482" s="13">
        <v>9986</v>
      </c>
      <c r="B482" s="13" t="s">
        <v>1084</v>
      </c>
      <c r="C482" s="13" t="s">
        <v>1</v>
      </c>
      <c r="D482" s="13">
        <v>55</v>
      </c>
      <c r="E482" s="13" t="s">
        <v>77</v>
      </c>
      <c r="F482" s="13" t="s">
        <v>59</v>
      </c>
      <c r="G482" s="13" t="s">
        <v>19</v>
      </c>
      <c r="H482" s="13" t="s">
        <v>60</v>
      </c>
      <c r="I482" s="13" t="s">
        <v>1085</v>
      </c>
      <c r="J482" s="15">
        <v>43112</v>
      </c>
      <c r="K482" s="13" t="s">
        <v>8</v>
      </c>
      <c r="L482" s="13" t="s">
        <v>23</v>
      </c>
      <c r="M482" s="19">
        <v>52509</v>
      </c>
      <c r="N482" s="13" t="s">
        <v>10</v>
      </c>
      <c r="O482" s="13">
        <v>4715</v>
      </c>
      <c r="P482" s="13" t="s">
        <v>25</v>
      </c>
      <c r="Q482" s="13">
        <v>11</v>
      </c>
      <c r="R482" s="13">
        <v>3</v>
      </c>
      <c r="S482" s="13" t="s">
        <v>12</v>
      </c>
      <c r="T482" s="13" t="s">
        <v>75</v>
      </c>
      <c r="U482" s="13" t="s">
        <v>36</v>
      </c>
    </row>
    <row r="483" spans="1:21">
      <c r="A483" s="13">
        <v>8469</v>
      </c>
      <c r="B483" s="13" t="s">
        <v>1086</v>
      </c>
      <c r="C483" s="13" t="s">
        <v>16</v>
      </c>
      <c r="D483" s="13">
        <v>40</v>
      </c>
      <c r="E483" s="13" t="s">
        <v>38</v>
      </c>
      <c r="F483" s="13" t="s">
        <v>18</v>
      </c>
      <c r="G483" s="13" t="s">
        <v>51</v>
      </c>
      <c r="H483" s="13" t="s">
        <v>270</v>
      </c>
      <c r="I483" s="13" t="s">
        <v>1087</v>
      </c>
      <c r="J483" s="15">
        <v>44225</v>
      </c>
      <c r="K483" s="13" t="s">
        <v>42</v>
      </c>
      <c r="L483" s="13" t="s">
        <v>23</v>
      </c>
      <c r="M483" s="19">
        <v>53891</v>
      </c>
      <c r="N483" s="13" t="s">
        <v>24</v>
      </c>
      <c r="O483" s="13">
        <v>3514</v>
      </c>
      <c r="P483" s="13" t="s">
        <v>250</v>
      </c>
      <c r="Q483" s="13">
        <v>7</v>
      </c>
      <c r="R483" s="13">
        <v>1</v>
      </c>
      <c r="S483" s="13" t="s">
        <v>12</v>
      </c>
      <c r="T483" s="13" t="s">
        <v>35</v>
      </c>
      <c r="U483" s="13" t="s">
        <v>25</v>
      </c>
    </row>
    <row r="484" spans="1:21">
      <c r="A484" s="13">
        <v>8223</v>
      </c>
      <c r="B484" s="13" t="s">
        <v>1088</v>
      </c>
      <c r="C484" s="13" t="s">
        <v>1</v>
      </c>
      <c r="D484" s="13">
        <v>30</v>
      </c>
      <c r="E484" s="13" t="s">
        <v>17</v>
      </c>
      <c r="F484" s="13" t="s">
        <v>81</v>
      </c>
      <c r="G484" s="13" t="s">
        <v>51</v>
      </c>
      <c r="H484" s="13" t="s">
        <v>20</v>
      </c>
      <c r="I484" s="13" t="s">
        <v>1089</v>
      </c>
      <c r="J484" s="15">
        <v>45101</v>
      </c>
      <c r="K484" s="13" t="s">
        <v>42</v>
      </c>
      <c r="L484" s="13" t="s">
        <v>33</v>
      </c>
      <c r="M484" s="19">
        <v>34546</v>
      </c>
      <c r="N484" s="13" t="s">
        <v>10</v>
      </c>
      <c r="O484" s="13">
        <v>6633</v>
      </c>
      <c r="P484" s="13" t="s">
        <v>250</v>
      </c>
      <c r="Q484" s="13">
        <v>11</v>
      </c>
      <c r="R484" s="13">
        <v>4</v>
      </c>
      <c r="S484" s="13" t="s">
        <v>26</v>
      </c>
      <c r="T484" s="13" t="s">
        <v>236</v>
      </c>
      <c r="U484" s="13" t="s">
        <v>36</v>
      </c>
    </row>
    <row r="485" spans="1:21">
      <c r="A485" s="13">
        <v>1408</v>
      </c>
      <c r="B485" s="13" t="s">
        <v>1090</v>
      </c>
      <c r="C485" s="13" t="s">
        <v>1</v>
      </c>
      <c r="D485" s="13">
        <v>29</v>
      </c>
      <c r="E485" s="13" t="s">
        <v>17</v>
      </c>
      <c r="F485" s="13" t="s">
        <v>59</v>
      </c>
      <c r="G485" s="13" t="s">
        <v>51</v>
      </c>
      <c r="H485" s="13" t="s">
        <v>39</v>
      </c>
      <c r="I485" s="13" t="s">
        <v>1091</v>
      </c>
      <c r="J485" s="15">
        <v>44159</v>
      </c>
      <c r="K485" s="13" t="s">
        <v>90</v>
      </c>
      <c r="L485" s="13" t="s">
        <v>9</v>
      </c>
      <c r="M485" s="19">
        <v>30562</v>
      </c>
      <c r="N485" s="13" t="s">
        <v>10</v>
      </c>
      <c r="O485" s="13">
        <v>5842</v>
      </c>
      <c r="P485" s="13" t="s">
        <v>25</v>
      </c>
      <c r="Q485" s="13">
        <v>9</v>
      </c>
      <c r="R485" s="13">
        <v>5</v>
      </c>
      <c r="S485" s="13" t="s">
        <v>26</v>
      </c>
      <c r="T485" s="13" t="s">
        <v>236</v>
      </c>
      <c r="U485" s="13" t="s">
        <v>25</v>
      </c>
    </row>
    <row r="486" spans="1:21">
      <c r="A486" s="13">
        <v>6549</v>
      </c>
      <c r="B486" s="13" t="s">
        <v>1092</v>
      </c>
      <c r="C486" s="13" t="s">
        <v>16</v>
      </c>
      <c r="D486" s="13">
        <v>50</v>
      </c>
      <c r="E486" s="13" t="s">
        <v>77</v>
      </c>
      <c r="F486" s="13" t="s">
        <v>59</v>
      </c>
      <c r="G486" s="13" t="s">
        <v>4</v>
      </c>
      <c r="H486" s="13" t="s">
        <v>20</v>
      </c>
      <c r="I486" s="13" t="s">
        <v>1093</v>
      </c>
      <c r="J486" s="15">
        <v>43851</v>
      </c>
      <c r="K486" s="13" t="s">
        <v>42</v>
      </c>
      <c r="L486" s="13" t="s">
        <v>33</v>
      </c>
      <c r="M486" s="19">
        <v>45319</v>
      </c>
      <c r="N486" s="13" t="s">
        <v>10</v>
      </c>
      <c r="O486" s="13">
        <v>1406</v>
      </c>
      <c r="P486" s="13" t="s">
        <v>25</v>
      </c>
      <c r="Q486" s="13">
        <v>19</v>
      </c>
      <c r="R486" s="13">
        <v>2</v>
      </c>
      <c r="S486" s="13" t="s">
        <v>25</v>
      </c>
      <c r="T486" s="13" t="s">
        <v>35</v>
      </c>
      <c r="U486" s="13" t="s">
        <v>14</v>
      </c>
    </row>
    <row r="487" spans="1:21">
      <c r="A487" s="13">
        <v>1901</v>
      </c>
      <c r="B487" s="13" t="s">
        <v>1094</v>
      </c>
      <c r="C487" s="13" t="s">
        <v>16</v>
      </c>
      <c r="D487" s="13">
        <v>42</v>
      </c>
      <c r="E487" s="13" t="s">
        <v>38</v>
      </c>
      <c r="F487" s="13" t="s">
        <v>18</v>
      </c>
      <c r="G487" s="13" t="s">
        <v>248</v>
      </c>
      <c r="H487" s="13" t="s">
        <v>20</v>
      </c>
      <c r="I487" s="13" t="s">
        <v>1095</v>
      </c>
      <c r="J487" s="15">
        <v>42125</v>
      </c>
      <c r="K487" s="13" t="s">
        <v>90</v>
      </c>
      <c r="L487" s="13" t="s">
        <v>9</v>
      </c>
      <c r="M487" s="19">
        <v>32955</v>
      </c>
      <c r="N487" s="13" t="s">
        <v>43</v>
      </c>
      <c r="O487" s="13">
        <v>9821</v>
      </c>
      <c r="P487" s="13" t="s">
        <v>25</v>
      </c>
      <c r="Q487" s="13">
        <v>21</v>
      </c>
      <c r="R487" s="13">
        <v>1</v>
      </c>
      <c r="S487" s="13" t="s">
        <v>25</v>
      </c>
      <c r="T487" s="13" t="s">
        <v>75</v>
      </c>
      <c r="U487" s="13" t="s">
        <v>36</v>
      </c>
    </row>
    <row r="488" spans="1:21">
      <c r="A488" s="13">
        <v>9381</v>
      </c>
      <c r="B488" s="13" t="s">
        <v>1096</v>
      </c>
      <c r="C488" s="13" t="s">
        <v>16</v>
      </c>
      <c r="D488" s="13">
        <v>42</v>
      </c>
      <c r="E488" s="13" t="s">
        <v>38</v>
      </c>
      <c r="F488" s="13" t="s">
        <v>81</v>
      </c>
      <c r="G488" s="13" t="s">
        <v>29</v>
      </c>
      <c r="H488" s="13" t="s">
        <v>20</v>
      </c>
      <c r="I488" s="13" t="s">
        <v>1097</v>
      </c>
      <c r="J488" s="15">
        <v>43163</v>
      </c>
      <c r="K488" s="13" t="s">
        <v>42</v>
      </c>
      <c r="L488" s="13" t="s">
        <v>23</v>
      </c>
      <c r="M488" s="19">
        <v>78448</v>
      </c>
      <c r="N488" s="13" t="s">
        <v>34</v>
      </c>
      <c r="O488" s="13">
        <v>7108</v>
      </c>
      <c r="P488" s="13" t="s">
        <v>11</v>
      </c>
      <c r="Q488" s="13">
        <v>9</v>
      </c>
      <c r="R488" s="13">
        <v>3</v>
      </c>
      <c r="S488" s="13" t="s">
        <v>235</v>
      </c>
      <c r="T488" s="13" t="s">
        <v>35</v>
      </c>
      <c r="U488" s="13" t="s">
        <v>36</v>
      </c>
    </row>
    <row r="489" spans="1:21">
      <c r="A489" s="13">
        <v>2435</v>
      </c>
      <c r="B489" s="13" t="s">
        <v>1098</v>
      </c>
      <c r="C489" s="13" t="s">
        <v>16</v>
      </c>
      <c r="D489" s="13">
        <v>57</v>
      </c>
      <c r="E489" s="13" t="s">
        <v>47</v>
      </c>
      <c r="F489" s="13" t="s">
        <v>59</v>
      </c>
      <c r="G489" s="13" t="s">
        <v>100</v>
      </c>
      <c r="H489" s="13" t="s">
        <v>39</v>
      </c>
      <c r="I489" s="13" t="s">
        <v>1099</v>
      </c>
      <c r="J489" s="15">
        <v>43748</v>
      </c>
      <c r="K489" s="13" t="s">
        <v>90</v>
      </c>
      <c r="L489" s="13" t="s">
        <v>23</v>
      </c>
      <c r="M489" s="19">
        <v>51468</v>
      </c>
      <c r="N489" s="13" t="s">
        <v>34</v>
      </c>
      <c r="O489" s="13">
        <v>7786</v>
      </c>
      <c r="P489" s="13" t="s">
        <v>250</v>
      </c>
      <c r="Q489" s="13">
        <v>18</v>
      </c>
      <c r="R489" s="13">
        <v>5</v>
      </c>
      <c r="S489" s="13" t="s">
        <v>12</v>
      </c>
      <c r="T489" s="13" t="s">
        <v>75</v>
      </c>
      <c r="U489" s="13" t="s">
        <v>14</v>
      </c>
    </row>
    <row r="490" spans="1:21">
      <c r="A490" s="13">
        <v>8776</v>
      </c>
      <c r="B490" s="13" t="s">
        <v>1100</v>
      </c>
      <c r="C490" s="13" t="s">
        <v>1</v>
      </c>
      <c r="D490" s="13">
        <v>41</v>
      </c>
      <c r="E490" s="13" t="s">
        <v>38</v>
      </c>
      <c r="F490" s="13" t="s">
        <v>3</v>
      </c>
      <c r="G490" s="13" t="s">
        <v>248</v>
      </c>
      <c r="H490" s="13" t="s">
        <v>39</v>
      </c>
      <c r="I490" s="13" t="s">
        <v>1101</v>
      </c>
      <c r="J490" s="15">
        <v>43738</v>
      </c>
      <c r="K490" s="13" t="s">
        <v>8</v>
      </c>
      <c r="L490" s="13" t="s">
        <v>9</v>
      </c>
      <c r="M490" s="19">
        <v>83668</v>
      </c>
      <c r="N490" s="13" t="s">
        <v>10</v>
      </c>
      <c r="O490" s="13">
        <v>7791</v>
      </c>
      <c r="P490" s="13" t="s">
        <v>250</v>
      </c>
      <c r="Q490" s="13">
        <v>17</v>
      </c>
      <c r="R490" s="13">
        <v>4</v>
      </c>
      <c r="S490" s="13" t="s">
        <v>26</v>
      </c>
      <c r="T490" s="13" t="s">
        <v>75</v>
      </c>
      <c r="U490" s="13" t="s">
        <v>14</v>
      </c>
    </row>
    <row r="491" spans="1:21">
      <c r="A491" s="13">
        <v>5742</v>
      </c>
      <c r="B491" s="13" t="s">
        <v>1102</v>
      </c>
      <c r="C491" s="13" t="s">
        <v>1</v>
      </c>
      <c r="D491" s="13">
        <v>46</v>
      </c>
      <c r="E491" s="13" t="s">
        <v>77</v>
      </c>
      <c r="F491" s="13" t="s">
        <v>3</v>
      </c>
      <c r="G491" s="13" t="s">
        <v>19</v>
      </c>
      <c r="H491" s="13" t="s">
        <v>60</v>
      </c>
      <c r="I491" s="13" t="s">
        <v>1103</v>
      </c>
      <c r="J491" s="15">
        <v>42702</v>
      </c>
      <c r="K491" s="13" t="s">
        <v>90</v>
      </c>
      <c r="L491" s="13" t="s">
        <v>23</v>
      </c>
      <c r="M491" s="19">
        <v>103306</v>
      </c>
      <c r="N491" s="13" t="s">
        <v>34</v>
      </c>
      <c r="O491" s="13">
        <v>4678</v>
      </c>
      <c r="P491" s="13" t="s">
        <v>11</v>
      </c>
      <c r="Q491" s="13">
        <v>25</v>
      </c>
      <c r="R491" s="13">
        <v>1</v>
      </c>
      <c r="S491" s="13" t="s">
        <v>26</v>
      </c>
      <c r="T491" s="13" t="s">
        <v>35</v>
      </c>
      <c r="U491" s="13" t="s">
        <v>36</v>
      </c>
    </row>
    <row r="492" spans="1:21">
      <c r="A492" s="13">
        <v>8742</v>
      </c>
      <c r="B492" s="13" t="s">
        <v>1104</v>
      </c>
      <c r="C492" s="13" t="s">
        <v>16</v>
      </c>
      <c r="D492" s="13">
        <v>62</v>
      </c>
      <c r="E492" s="13" t="s">
        <v>47</v>
      </c>
      <c r="F492" s="13" t="s">
        <v>81</v>
      </c>
      <c r="G492" s="13" t="s">
        <v>29</v>
      </c>
      <c r="H492" s="13" t="s">
        <v>20</v>
      </c>
      <c r="I492" s="13" t="s">
        <v>1105</v>
      </c>
      <c r="J492" s="15">
        <v>44507</v>
      </c>
      <c r="K492" s="13" t="s">
        <v>90</v>
      </c>
      <c r="L492" s="13" t="s">
        <v>33</v>
      </c>
      <c r="M492" s="19">
        <v>114513</v>
      </c>
      <c r="N492" s="13" t="s">
        <v>24</v>
      </c>
      <c r="O492" s="13">
        <v>1466</v>
      </c>
      <c r="P492" s="13" t="s">
        <v>11</v>
      </c>
      <c r="Q492" s="13">
        <v>24</v>
      </c>
      <c r="R492" s="13">
        <v>3</v>
      </c>
      <c r="S492" s="13" t="s">
        <v>25</v>
      </c>
      <c r="T492" s="13" t="s">
        <v>45</v>
      </c>
      <c r="U492" s="13" t="s">
        <v>25</v>
      </c>
    </row>
    <row r="493" spans="1:21">
      <c r="A493" s="13">
        <v>8872</v>
      </c>
      <c r="B493" s="13" t="s">
        <v>1106</v>
      </c>
      <c r="C493" s="13" t="s">
        <v>1</v>
      </c>
      <c r="D493" s="13">
        <v>45</v>
      </c>
      <c r="E493" s="13" t="s">
        <v>38</v>
      </c>
      <c r="F493" s="13" t="s">
        <v>81</v>
      </c>
      <c r="G493" s="13" t="s">
        <v>100</v>
      </c>
      <c r="H493" s="13" t="s">
        <v>270</v>
      </c>
      <c r="I493" s="13" t="s">
        <v>1107</v>
      </c>
      <c r="J493" s="15">
        <v>45061</v>
      </c>
      <c r="K493" s="13" t="s">
        <v>90</v>
      </c>
      <c r="L493" s="13" t="s">
        <v>33</v>
      </c>
      <c r="M493" s="19">
        <v>45674</v>
      </c>
      <c r="N493" s="13" t="s">
        <v>10</v>
      </c>
      <c r="O493" s="13">
        <v>9397</v>
      </c>
      <c r="P493" s="13" t="s">
        <v>11</v>
      </c>
      <c r="Q493" s="13">
        <v>8</v>
      </c>
      <c r="R493" s="13">
        <v>2</v>
      </c>
      <c r="S493" s="13" t="s">
        <v>12</v>
      </c>
      <c r="T493" s="13" t="s">
        <v>75</v>
      </c>
      <c r="U493" s="13" t="s">
        <v>36</v>
      </c>
    </row>
    <row r="494" spans="1:21">
      <c r="A494" s="13">
        <v>3219</v>
      </c>
      <c r="B494" s="13" t="s">
        <v>1108</v>
      </c>
      <c r="C494" s="13" t="s">
        <v>1</v>
      </c>
      <c r="D494" s="13">
        <v>51</v>
      </c>
      <c r="E494" s="13" t="s">
        <v>77</v>
      </c>
      <c r="F494" s="13" t="s">
        <v>28</v>
      </c>
      <c r="G494" s="13" t="s">
        <v>4</v>
      </c>
      <c r="H494" s="13" t="s">
        <v>30</v>
      </c>
      <c r="I494" s="13" t="s">
        <v>1109</v>
      </c>
      <c r="J494" s="15">
        <v>45653</v>
      </c>
      <c r="K494" s="13" t="s">
        <v>90</v>
      </c>
      <c r="L494" s="13" t="s">
        <v>23</v>
      </c>
      <c r="M494" s="19">
        <v>113394</v>
      </c>
      <c r="N494" s="13" t="s">
        <v>10</v>
      </c>
      <c r="O494" s="13">
        <v>1798</v>
      </c>
      <c r="P494" s="13" t="s">
        <v>44</v>
      </c>
      <c r="Q494" s="13">
        <v>9</v>
      </c>
      <c r="R494" s="13">
        <v>5</v>
      </c>
      <c r="S494" s="13" t="s">
        <v>12</v>
      </c>
      <c r="T494" s="13" t="s">
        <v>236</v>
      </c>
      <c r="U494" s="13" t="s">
        <v>14</v>
      </c>
    </row>
    <row r="495" spans="1:21">
      <c r="A495" s="13">
        <v>4002</v>
      </c>
      <c r="B495" s="13" t="s">
        <v>1110</v>
      </c>
      <c r="C495" s="13" t="s">
        <v>16</v>
      </c>
      <c r="D495" s="13">
        <v>62</v>
      </c>
      <c r="E495" s="13" t="s">
        <v>47</v>
      </c>
      <c r="F495" s="13" t="s">
        <v>18</v>
      </c>
      <c r="G495" s="13" t="s">
        <v>51</v>
      </c>
      <c r="H495" s="13" t="s">
        <v>60</v>
      </c>
      <c r="I495" s="13" t="s">
        <v>1111</v>
      </c>
      <c r="J495" s="15">
        <v>43418</v>
      </c>
      <c r="K495" s="13" t="s">
        <v>90</v>
      </c>
      <c r="L495" s="13" t="s">
        <v>23</v>
      </c>
      <c r="M495" s="19">
        <v>119780</v>
      </c>
      <c r="N495" s="13" t="s">
        <v>10</v>
      </c>
      <c r="O495" s="13">
        <v>5447</v>
      </c>
      <c r="P495" s="13" t="s">
        <v>44</v>
      </c>
      <c r="Q495" s="13">
        <v>3</v>
      </c>
      <c r="R495" s="13">
        <v>5</v>
      </c>
      <c r="S495" s="13" t="s">
        <v>235</v>
      </c>
      <c r="T495" s="13" t="s">
        <v>75</v>
      </c>
      <c r="U495" s="13" t="s">
        <v>14</v>
      </c>
    </row>
    <row r="496" spans="1:21">
      <c r="A496" s="13">
        <v>9489</v>
      </c>
      <c r="B496" s="13" t="s">
        <v>1112</v>
      </c>
      <c r="C496" s="13" t="s">
        <v>1</v>
      </c>
      <c r="D496" s="13">
        <v>30</v>
      </c>
      <c r="E496" s="13" t="s">
        <v>17</v>
      </c>
      <c r="F496" s="13" t="s">
        <v>81</v>
      </c>
      <c r="G496" s="13" t="s">
        <v>29</v>
      </c>
      <c r="H496" s="13" t="s">
        <v>39</v>
      </c>
      <c r="I496" s="13" t="s">
        <v>1113</v>
      </c>
      <c r="J496" s="15">
        <v>43704</v>
      </c>
      <c r="K496" s="13" t="s">
        <v>90</v>
      </c>
      <c r="L496" s="13" t="s">
        <v>9</v>
      </c>
      <c r="M496" s="19">
        <v>43424</v>
      </c>
      <c r="N496" s="13" t="s">
        <v>24</v>
      </c>
      <c r="O496" s="13">
        <v>3532</v>
      </c>
      <c r="P496" s="13" t="s">
        <v>250</v>
      </c>
      <c r="Q496" s="13">
        <v>6</v>
      </c>
      <c r="R496" s="13">
        <v>5</v>
      </c>
      <c r="S496" s="13" t="s">
        <v>12</v>
      </c>
      <c r="T496" s="13" t="s">
        <v>13</v>
      </c>
      <c r="U496" s="13" t="s">
        <v>36</v>
      </c>
    </row>
    <row r="497" spans="1:21">
      <c r="A497" s="13">
        <v>2909</v>
      </c>
      <c r="B497" s="13" t="s">
        <v>1114</v>
      </c>
      <c r="C497" s="13" t="s">
        <v>16</v>
      </c>
      <c r="D497" s="13">
        <v>26</v>
      </c>
      <c r="E497" s="13" t="s">
        <v>17</v>
      </c>
      <c r="F497" s="13" t="s">
        <v>3</v>
      </c>
      <c r="G497" s="13" t="s">
        <v>29</v>
      </c>
      <c r="H497" s="13" t="s">
        <v>30</v>
      </c>
      <c r="I497" s="13" t="s">
        <v>1115</v>
      </c>
      <c r="J497" s="15">
        <v>43818</v>
      </c>
      <c r="K497" s="13" t="s">
        <v>90</v>
      </c>
      <c r="L497" s="13" t="s">
        <v>33</v>
      </c>
      <c r="M497" s="19">
        <v>77522</v>
      </c>
      <c r="N497" s="13" t="s">
        <v>24</v>
      </c>
      <c r="O497" s="13">
        <v>8240</v>
      </c>
      <c r="P497" s="13" t="s">
        <v>44</v>
      </c>
      <c r="Q497" s="13">
        <v>5</v>
      </c>
      <c r="R497" s="13">
        <v>3</v>
      </c>
      <c r="S497" s="13" t="s">
        <v>12</v>
      </c>
      <c r="T497" s="13" t="s">
        <v>45</v>
      </c>
      <c r="U497" s="13" t="s">
        <v>14</v>
      </c>
    </row>
    <row r="498" spans="1:21">
      <c r="A498" s="13">
        <v>3332</v>
      </c>
      <c r="B498" s="13" t="s">
        <v>1116</v>
      </c>
      <c r="C498" s="13" t="s">
        <v>16</v>
      </c>
      <c r="D498" s="13">
        <v>30</v>
      </c>
      <c r="E498" s="13" t="s">
        <v>17</v>
      </c>
      <c r="F498" s="13" t="s">
        <v>81</v>
      </c>
      <c r="G498" s="13" t="s">
        <v>51</v>
      </c>
      <c r="H498" s="13" t="s">
        <v>20</v>
      </c>
      <c r="I498" s="13" t="s">
        <v>1117</v>
      </c>
      <c r="J498" s="15">
        <v>42801</v>
      </c>
      <c r="K498" s="13" t="s">
        <v>8</v>
      </c>
      <c r="L498" s="13" t="s">
        <v>9</v>
      </c>
      <c r="M498" s="19">
        <v>85680</v>
      </c>
      <c r="N498" s="13" t="s">
        <v>43</v>
      </c>
      <c r="O498" s="13">
        <v>2273</v>
      </c>
      <c r="P498" s="13" t="s">
        <v>11</v>
      </c>
      <c r="Q498" s="13">
        <v>24</v>
      </c>
      <c r="R498" s="13">
        <v>4</v>
      </c>
      <c r="S498" s="13" t="s">
        <v>25</v>
      </c>
      <c r="T498" s="13" t="s">
        <v>45</v>
      </c>
      <c r="U498" s="13" t="s">
        <v>14</v>
      </c>
    </row>
    <row r="499" spans="1:21">
      <c r="A499" s="13">
        <v>1537</v>
      </c>
      <c r="B499" s="13" t="s">
        <v>1118</v>
      </c>
      <c r="C499" s="13" t="s">
        <v>16</v>
      </c>
      <c r="D499" s="13">
        <v>28</v>
      </c>
      <c r="E499" s="13" t="s">
        <v>17</v>
      </c>
      <c r="F499" s="13" t="s">
        <v>59</v>
      </c>
      <c r="G499" s="13" t="s">
        <v>4</v>
      </c>
      <c r="H499" s="13" t="s">
        <v>30</v>
      </c>
      <c r="I499" s="13" t="s">
        <v>1119</v>
      </c>
      <c r="J499" s="15">
        <v>45598</v>
      </c>
      <c r="K499" s="13" t="s">
        <v>8</v>
      </c>
      <c r="L499" s="13" t="s">
        <v>9</v>
      </c>
      <c r="M499" s="19">
        <v>69537</v>
      </c>
      <c r="N499" s="13" t="s">
        <v>43</v>
      </c>
      <c r="O499" s="13">
        <v>2581</v>
      </c>
      <c r="P499" s="13" t="s">
        <v>11</v>
      </c>
      <c r="Q499" s="13">
        <v>19</v>
      </c>
      <c r="R499" s="13">
        <v>2</v>
      </c>
      <c r="S499" s="13" t="s">
        <v>26</v>
      </c>
      <c r="T499" s="13" t="s">
        <v>75</v>
      </c>
      <c r="U499" s="13" t="s">
        <v>25</v>
      </c>
    </row>
    <row r="500" spans="1:21">
      <c r="A500" s="13">
        <v>1479</v>
      </c>
      <c r="B500" s="13" t="s">
        <v>1120</v>
      </c>
      <c r="C500" s="13" t="s">
        <v>16</v>
      </c>
      <c r="D500" s="13">
        <v>44</v>
      </c>
      <c r="E500" s="13" t="s">
        <v>38</v>
      </c>
      <c r="F500" s="13" t="s">
        <v>28</v>
      </c>
      <c r="G500" s="13" t="s">
        <v>100</v>
      </c>
      <c r="H500" s="13" t="s">
        <v>30</v>
      </c>
      <c r="I500" s="13" t="s">
        <v>1121</v>
      </c>
      <c r="J500" s="15">
        <v>45119</v>
      </c>
      <c r="K500" s="13" t="s">
        <v>42</v>
      </c>
      <c r="L500" s="13" t="s">
        <v>23</v>
      </c>
      <c r="M500" s="19">
        <v>76163</v>
      </c>
      <c r="N500" s="13" t="s">
        <v>24</v>
      </c>
      <c r="O500" s="13">
        <v>9202</v>
      </c>
      <c r="P500" s="13" t="s">
        <v>250</v>
      </c>
      <c r="Q500" s="13">
        <v>16</v>
      </c>
      <c r="R500" s="13">
        <v>5</v>
      </c>
      <c r="S500" s="13" t="s">
        <v>12</v>
      </c>
      <c r="T500" s="13" t="s">
        <v>45</v>
      </c>
      <c r="U500" s="13" t="s">
        <v>25</v>
      </c>
    </row>
    <row r="501" spans="1:21">
      <c r="A501" s="13">
        <v>9664</v>
      </c>
      <c r="B501" s="13" t="s">
        <v>1122</v>
      </c>
      <c r="C501" s="13" t="s">
        <v>16</v>
      </c>
      <c r="D501" s="13">
        <v>22</v>
      </c>
      <c r="E501" s="13" t="s">
        <v>2</v>
      </c>
      <c r="F501" s="13" t="s">
        <v>28</v>
      </c>
      <c r="G501" s="13" t="s">
        <v>19</v>
      </c>
      <c r="H501" s="13" t="s">
        <v>20</v>
      </c>
      <c r="I501" s="13" t="s">
        <v>1123</v>
      </c>
      <c r="J501" s="15">
        <v>44598</v>
      </c>
      <c r="K501" s="13" t="s">
        <v>42</v>
      </c>
      <c r="L501" s="13" t="s">
        <v>9</v>
      </c>
      <c r="M501" s="19">
        <v>42934</v>
      </c>
      <c r="N501" s="13" t="s">
        <v>24</v>
      </c>
      <c r="O501" s="13">
        <v>9260</v>
      </c>
      <c r="P501" s="13" t="s">
        <v>25</v>
      </c>
      <c r="Q501" s="13">
        <v>11</v>
      </c>
      <c r="R501" s="13">
        <v>5</v>
      </c>
      <c r="S501" s="13" t="s">
        <v>26</v>
      </c>
      <c r="T501" s="13" t="s">
        <v>13</v>
      </c>
      <c r="U501" s="13" t="s">
        <v>25</v>
      </c>
    </row>
    <row r="502" spans="1:21">
      <c r="A502" s="14">
        <v>3963</v>
      </c>
      <c r="B502" s="14" t="s">
        <v>1124</v>
      </c>
      <c r="C502" s="14" t="s">
        <v>1</v>
      </c>
      <c r="D502" s="14">
        <v>28</v>
      </c>
      <c r="E502" s="14" t="s">
        <v>17</v>
      </c>
      <c r="F502" s="14" t="s">
        <v>59</v>
      </c>
      <c r="G502" s="14" t="s">
        <v>29</v>
      </c>
      <c r="H502" s="14" t="s">
        <v>20</v>
      </c>
      <c r="I502" s="14" t="s">
        <v>1125</v>
      </c>
      <c r="J502" s="16">
        <v>44416</v>
      </c>
      <c r="K502" s="14" t="s">
        <v>42</v>
      </c>
      <c r="L502" s="14" t="s">
        <v>9</v>
      </c>
      <c r="M502" s="20">
        <v>83422</v>
      </c>
      <c r="N502" s="14" t="s">
        <v>43</v>
      </c>
      <c r="O502" s="14">
        <v>6149</v>
      </c>
      <c r="P502" s="14" t="s">
        <v>11</v>
      </c>
      <c r="Q502" s="14">
        <v>14</v>
      </c>
      <c r="R502" s="14">
        <v>1</v>
      </c>
      <c r="S502" s="14" t="s">
        <v>26</v>
      </c>
      <c r="T502" s="14" t="s">
        <v>13</v>
      </c>
      <c r="U502" s="14"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271A3-5419-4370-99DD-6D3F7E664476}">
  <dimension ref="B1:AB22"/>
  <sheetViews>
    <sheetView tabSelected="1" topLeftCell="G6" workbookViewId="0">
      <selection activeCell="S21" sqref="S21"/>
    </sheetView>
  </sheetViews>
  <sheetFormatPr defaultRowHeight="14.4"/>
  <cols>
    <col min="1" max="1" width="1.5546875" customWidth="1"/>
    <col min="2" max="2" width="12.44140625" bestFit="1" customWidth="1"/>
    <col min="3" max="3" width="16.6640625" bestFit="1" customWidth="1"/>
    <col min="4" max="4" width="13.109375" customWidth="1"/>
    <col min="5" max="5" width="13.33203125" bestFit="1" customWidth="1"/>
    <col min="6" max="6" width="12.21875" bestFit="1" customWidth="1"/>
    <col min="7" max="7" width="17.21875" bestFit="1" customWidth="1"/>
    <col min="8" max="8" width="16.44140625" customWidth="1"/>
    <col min="9" max="9" width="16.6640625" bestFit="1" customWidth="1"/>
    <col min="10" max="10" width="15.5546875" bestFit="1" customWidth="1"/>
    <col min="11" max="11" width="5" bestFit="1" customWidth="1"/>
    <col min="12" max="12" width="10.5546875" bestFit="1" customWidth="1"/>
    <col min="13" max="13" width="18" customWidth="1"/>
    <col min="14" max="14" width="12.44140625" bestFit="1" customWidth="1"/>
    <col min="15" max="15" width="16.6640625" bestFit="1" customWidth="1"/>
    <col min="18" max="18" width="13.33203125" customWidth="1"/>
    <col min="19" max="19" width="13.88671875" bestFit="1" customWidth="1"/>
    <col min="20" max="20" width="16.6640625" bestFit="1" customWidth="1"/>
    <col min="21" max="21" width="8.109375" customWidth="1"/>
    <col min="22" max="22" width="12.109375" customWidth="1"/>
    <col min="23" max="23" width="12.44140625" bestFit="1" customWidth="1"/>
    <col min="24" max="24" width="16.6640625" bestFit="1" customWidth="1"/>
    <col min="27" max="27" width="12.44140625" bestFit="1" customWidth="1"/>
    <col min="28" max="28" width="26.44140625" bestFit="1" customWidth="1"/>
  </cols>
  <sheetData>
    <row r="1" spans="2:28">
      <c r="B1" s="23" t="s">
        <v>217</v>
      </c>
      <c r="C1" s="23"/>
      <c r="E1" s="23" t="s">
        <v>220</v>
      </c>
      <c r="F1" s="23"/>
      <c r="G1" s="5"/>
      <c r="I1" s="23" t="s">
        <v>222</v>
      </c>
      <c r="J1" s="23"/>
      <c r="K1" s="23"/>
      <c r="L1" s="23"/>
      <c r="N1" s="23" t="s">
        <v>223</v>
      </c>
      <c r="O1" s="23"/>
      <c r="S1" s="23" t="s">
        <v>212</v>
      </c>
      <c r="T1" s="23"/>
      <c r="W1" s="23" t="s">
        <v>198</v>
      </c>
      <c r="X1" s="23"/>
      <c r="AA1" s="23" t="s">
        <v>225</v>
      </c>
      <c r="AB1" s="23"/>
    </row>
    <row r="2" spans="2:28">
      <c r="B2" s="4"/>
      <c r="C2" s="4"/>
    </row>
    <row r="3" spans="2:28">
      <c r="B3" s="2" t="s">
        <v>214</v>
      </c>
      <c r="C3" t="s">
        <v>216</v>
      </c>
      <c r="E3" s="2" t="s">
        <v>214</v>
      </c>
      <c r="F3" t="s">
        <v>219</v>
      </c>
      <c r="G3" t="s">
        <v>224</v>
      </c>
      <c r="I3" s="2" t="s">
        <v>216</v>
      </c>
      <c r="J3" s="2" t="s">
        <v>221</v>
      </c>
      <c r="S3" s="2" t="s">
        <v>214</v>
      </c>
      <c r="T3" t="s">
        <v>216</v>
      </c>
      <c r="W3" s="2" t="s">
        <v>214</v>
      </c>
      <c r="X3" t="s">
        <v>216</v>
      </c>
      <c r="AA3" s="2" t="s">
        <v>214</v>
      </c>
      <c r="AB3" t="s">
        <v>226</v>
      </c>
    </row>
    <row r="4" spans="2:28">
      <c r="B4" s="3" t="s">
        <v>42</v>
      </c>
      <c r="C4" s="24">
        <v>179</v>
      </c>
      <c r="E4" s="3" t="s">
        <v>100</v>
      </c>
      <c r="F4" s="6">
        <v>6028347</v>
      </c>
      <c r="G4" s="6">
        <v>1048</v>
      </c>
      <c r="I4" s="2" t="s">
        <v>214</v>
      </c>
      <c r="J4" t="s">
        <v>1</v>
      </c>
      <c r="K4" t="s">
        <v>16</v>
      </c>
      <c r="L4" t="s">
        <v>215</v>
      </c>
      <c r="N4" s="2" t="s">
        <v>214</v>
      </c>
      <c r="O4" t="s">
        <v>216</v>
      </c>
      <c r="S4" s="3" t="s">
        <v>54</v>
      </c>
      <c r="T4" s="24">
        <v>12</v>
      </c>
      <c r="W4" s="3" t="s">
        <v>18</v>
      </c>
      <c r="X4" s="24">
        <v>101</v>
      </c>
      <c r="AA4" s="3" t="s">
        <v>5</v>
      </c>
      <c r="AB4" s="11">
        <v>2.9302325581395348</v>
      </c>
    </row>
    <row r="5" spans="2:28">
      <c r="B5" s="3" t="s">
        <v>8</v>
      </c>
      <c r="C5" s="24">
        <v>154</v>
      </c>
      <c r="E5" s="3" t="s">
        <v>19</v>
      </c>
      <c r="F5" s="6">
        <v>5812463</v>
      </c>
      <c r="G5" s="6">
        <v>939</v>
      </c>
      <c r="I5" s="3" t="s">
        <v>2</v>
      </c>
      <c r="J5" s="24">
        <v>19</v>
      </c>
      <c r="K5" s="24">
        <v>23</v>
      </c>
      <c r="L5" s="24">
        <v>42</v>
      </c>
      <c r="N5" s="3" t="s">
        <v>23</v>
      </c>
      <c r="O5" s="24">
        <v>162</v>
      </c>
      <c r="S5" s="3" t="s">
        <v>13</v>
      </c>
      <c r="T5" s="24">
        <v>85</v>
      </c>
      <c r="W5" s="3" t="s">
        <v>3</v>
      </c>
      <c r="X5" s="24">
        <v>120</v>
      </c>
      <c r="AA5" s="3" t="s">
        <v>20</v>
      </c>
      <c r="AB5" s="11">
        <v>3.0434782608695654</v>
      </c>
    </row>
    <row r="6" spans="2:28">
      <c r="B6" s="3" t="s">
        <v>90</v>
      </c>
      <c r="C6" s="24">
        <v>168</v>
      </c>
      <c r="E6" s="3" t="s">
        <v>51</v>
      </c>
      <c r="F6" s="6">
        <v>7214947</v>
      </c>
      <c r="G6" s="6">
        <v>1341</v>
      </c>
      <c r="I6" s="3" t="s">
        <v>17</v>
      </c>
      <c r="J6" s="24">
        <v>52</v>
      </c>
      <c r="K6" s="24">
        <v>61</v>
      </c>
      <c r="L6" s="24">
        <v>113</v>
      </c>
      <c r="N6" s="3" t="s">
        <v>9</v>
      </c>
      <c r="O6" s="24">
        <v>155</v>
      </c>
      <c r="S6" s="3" t="s">
        <v>75</v>
      </c>
      <c r="T6" s="24">
        <v>94</v>
      </c>
      <c r="W6" s="3" t="s">
        <v>81</v>
      </c>
      <c r="X6" s="24">
        <v>89</v>
      </c>
      <c r="AA6" s="3" t="s">
        <v>60</v>
      </c>
      <c r="AB6" s="11">
        <v>2.962025316455696</v>
      </c>
    </row>
    <row r="7" spans="2:28">
      <c r="B7" s="3" t="s">
        <v>215</v>
      </c>
      <c r="C7" s="24">
        <v>501</v>
      </c>
      <c r="E7" s="3" t="s">
        <v>29</v>
      </c>
      <c r="F7" s="6">
        <v>6678483</v>
      </c>
      <c r="G7" s="6">
        <v>1061</v>
      </c>
      <c r="I7" s="3" t="s">
        <v>38</v>
      </c>
      <c r="J7" s="24">
        <v>49</v>
      </c>
      <c r="K7" s="24">
        <v>65</v>
      </c>
      <c r="L7" s="24">
        <v>114</v>
      </c>
      <c r="N7" s="3" t="s">
        <v>33</v>
      </c>
      <c r="O7" s="24">
        <v>184</v>
      </c>
      <c r="S7" s="3" t="s">
        <v>35</v>
      </c>
      <c r="T7" s="24">
        <v>114</v>
      </c>
      <c r="W7" s="3" t="s">
        <v>59</v>
      </c>
      <c r="X7" s="24">
        <v>105</v>
      </c>
      <c r="AA7" s="3" t="s">
        <v>30</v>
      </c>
      <c r="AB7" s="11">
        <v>3.0543478260869565</v>
      </c>
    </row>
    <row r="8" spans="2:28">
      <c r="C8">
        <f>GETPIVOTDATA("Full Name",$B$3)</f>
        <v>501</v>
      </c>
      <c r="E8" s="3" t="s">
        <v>4</v>
      </c>
      <c r="F8" s="6">
        <v>6012439</v>
      </c>
      <c r="G8" s="6">
        <v>1092</v>
      </c>
      <c r="I8" s="3" t="s">
        <v>77</v>
      </c>
      <c r="J8" s="24">
        <v>45</v>
      </c>
      <c r="K8" s="24">
        <v>57</v>
      </c>
      <c r="L8" s="24">
        <v>102</v>
      </c>
      <c r="N8" s="3" t="s">
        <v>215</v>
      </c>
      <c r="O8" s="24">
        <v>501</v>
      </c>
      <c r="S8" s="3" t="s">
        <v>45</v>
      </c>
      <c r="T8" s="24">
        <v>106</v>
      </c>
      <c r="W8" s="3" t="s">
        <v>28</v>
      </c>
      <c r="X8" s="24">
        <v>86</v>
      </c>
      <c r="AA8" s="3" t="s">
        <v>39</v>
      </c>
      <c r="AB8" s="11">
        <v>2.9382716049382718</v>
      </c>
    </row>
    <row r="9" spans="2:28">
      <c r="B9" s="3" t="s">
        <v>42</v>
      </c>
      <c r="C9">
        <f>IFERROR(GETPIVOTDATA("Full Name",$B$3,"Employment Status","Contract"),"0")</f>
        <v>179</v>
      </c>
      <c r="E9" s="3" t="s">
        <v>248</v>
      </c>
      <c r="F9" s="6">
        <v>5122702</v>
      </c>
      <c r="G9" s="6">
        <v>831</v>
      </c>
      <c r="I9" s="3" t="s">
        <v>47</v>
      </c>
      <c r="J9" s="24">
        <v>63</v>
      </c>
      <c r="K9" s="24">
        <v>67</v>
      </c>
      <c r="L9" s="24">
        <v>130</v>
      </c>
      <c r="S9" s="3" t="s">
        <v>236</v>
      </c>
      <c r="T9" s="24">
        <v>90</v>
      </c>
      <c r="W9" s="3" t="s">
        <v>215</v>
      </c>
      <c r="X9" s="24">
        <v>501</v>
      </c>
      <c r="AA9" s="3" t="s">
        <v>270</v>
      </c>
      <c r="AB9" s="11">
        <v>3.112676056338028</v>
      </c>
    </row>
    <row r="10" spans="2:28">
      <c r="B10" s="3" t="s">
        <v>8</v>
      </c>
      <c r="C10">
        <f>IFERROR(GETPIVOTDATA("Full Name",$B$3,"Employment Status","Full-Time"),"0")</f>
        <v>154</v>
      </c>
      <c r="E10" s="3" t="s">
        <v>215</v>
      </c>
      <c r="F10" s="6">
        <v>36869381</v>
      </c>
      <c r="G10" s="6">
        <v>6312</v>
      </c>
      <c r="I10" s="3" t="s">
        <v>215</v>
      </c>
      <c r="J10" s="24">
        <v>228</v>
      </c>
      <c r="K10" s="24">
        <v>273</v>
      </c>
      <c r="L10" s="24">
        <v>501</v>
      </c>
      <c r="S10" s="3" t="s">
        <v>215</v>
      </c>
      <c r="T10" s="24">
        <v>501</v>
      </c>
      <c r="AA10" s="3" t="s">
        <v>215</v>
      </c>
      <c r="AB10" s="24">
        <v>3.0059880239520957</v>
      </c>
    </row>
    <row r="11" spans="2:28">
      <c r="B11" s="3" t="s">
        <v>90</v>
      </c>
      <c r="C11">
        <f>IFERROR(GETPIVOTDATA("Full Name",$B$3,"Employment Status","Part-Time"),"0")</f>
        <v>168</v>
      </c>
      <c r="S11" s="3" t="s">
        <v>236</v>
      </c>
      <c r="T11">
        <f>IFERROR(GETPIVOTDATA("Full Name",$S$3,"Skills","Analysis"),"0")</f>
        <v>90</v>
      </c>
      <c r="W11" s="3" t="s">
        <v>18</v>
      </c>
      <c r="X11">
        <f>IFERROR(GETPIVOTDATA("Full Name",$W$3,"Region","Central"),"0")</f>
        <v>101</v>
      </c>
    </row>
    <row r="12" spans="2:28">
      <c r="B12" s="3" t="s">
        <v>218</v>
      </c>
      <c r="C12">
        <f>SUM(C9:C11)</f>
        <v>501</v>
      </c>
      <c r="E12" s="3" t="s">
        <v>100</v>
      </c>
      <c r="F12" s="7">
        <f>IFERROR(GETPIVOTDATA("Salary",$E$3,"Job Title","Analyst"),"0")</f>
        <v>6028347</v>
      </c>
      <c r="G12" s="7">
        <f>IFERROR(GETPIVOTDATA("Sum of Leave Taken",$E$3,"Job Title","Analyst"),"0")</f>
        <v>1048</v>
      </c>
      <c r="I12" s="3" t="s">
        <v>2</v>
      </c>
      <c r="J12">
        <f>IFERROR(GETPIVOTDATA("Full Name",$I$3,"Age range","18-25"),"0")</f>
        <v>42</v>
      </c>
      <c r="N12" s="3" t="s">
        <v>23</v>
      </c>
      <c r="O12">
        <f>IFERROR(GETPIVOTDATA("Full Name",$N$4,"Work Location","Branch Office"),"0")</f>
        <v>162</v>
      </c>
      <c r="P12" s="9">
        <f>SUM(O12)/SUM($O$12:$O$14)</f>
        <v>0.32335329341317365</v>
      </c>
      <c r="Q12" s="10">
        <f>1-P12</f>
        <v>0.67664670658682635</v>
      </c>
      <c r="S12" s="3" t="s">
        <v>13</v>
      </c>
      <c r="T12">
        <f>IFERROR(GETPIVOTDATA("Full Name",$S$3,"Skills","Design"),"0")</f>
        <v>85</v>
      </c>
      <c r="W12" s="3" t="s">
        <v>3</v>
      </c>
      <c r="X12">
        <f>IFERROR(GETPIVOTDATA("Full Name",$W$3,"Region","East"),"0")</f>
        <v>120</v>
      </c>
      <c r="AA12" s="3" t="s">
        <v>5</v>
      </c>
      <c r="AB12" s="11">
        <f>IFERROR(GETPIVOTDATA("Performance Rating",$AA$3,"Department","Finance"),"0")</f>
        <v>2.9302325581395348</v>
      </c>
    </row>
    <row r="13" spans="2:28">
      <c r="E13" s="3" t="s">
        <v>19</v>
      </c>
      <c r="F13" s="7">
        <f>IFERROR(GETPIVOTDATA("Salary",$E$3,"Job Title","Designer"),"0")</f>
        <v>5812463</v>
      </c>
      <c r="G13" s="7">
        <f>IFERROR(GETPIVOTDATA("Sum of Leave Taken",$E$3,"Job Title","Designer"),"0")</f>
        <v>939</v>
      </c>
      <c r="I13" s="3" t="s">
        <v>17</v>
      </c>
      <c r="J13">
        <f>IFERROR(GETPIVOTDATA("Full Name",$I$3,"Age range","26-35"),"0")</f>
        <v>113</v>
      </c>
      <c r="N13" s="3" t="s">
        <v>9</v>
      </c>
      <c r="O13">
        <f>IFERROR(GETPIVOTDATA("Full Name",$N$4,"Work Location","Head Office"),"0")</f>
        <v>155</v>
      </c>
      <c r="P13" s="9">
        <f>SUM(O13)/SUM($O$12:$O$14)</f>
        <v>0.30938123752495011</v>
      </c>
      <c r="Q13" s="10">
        <f t="shared" ref="Q13:Q14" si="0">1-P13</f>
        <v>0.69061876247504994</v>
      </c>
      <c r="S13" s="3" t="s">
        <v>75</v>
      </c>
      <c r="T13">
        <f>IFERROR(GETPIVOTDATA("Full Name",$S$3,"Skills","Excel"),"0")</f>
        <v>94</v>
      </c>
      <c r="W13" s="3" t="s">
        <v>81</v>
      </c>
      <c r="X13">
        <f>IFERROR(GETPIVOTDATA("Full Name",$W$3,"Region","North"),"0")</f>
        <v>89</v>
      </c>
      <c r="AA13" s="3" t="s">
        <v>20</v>
      </c>
      <c r="AB13" s="11">
        <f>IFERROR(GETPIVOTDATA("Performance Rating",$AA$3,"Department","HR"),"0")</f>
        <v>3.0434782608695654</v>
      </c>
    </row>
    <row r="14" spans="2:28">
      <c r="E14" s="3" t="s">
        <v>51</v>
      </c>
      <c r="F14" s="7">
        <f>IFERROR(GETPIVOTDATA("Salary",$E$3,"Job Title","Developer"),"0")</f>
        <v>7214947</v>
      </c>
      <c r="G14" s="7">
        <f>IFERROR(GETPIVOTDATA("Sum of Leave Taken",$E$3,"Job Title","Developer"),"0")</f>
        <v>1341</v>
      </c>
      <c r="I14" s="3" t="s">
        <v>38</v>
      </c>
      <c r="J14">
        <f>IFERROR(GETPIVOTDATA("Full Name",$I$3,"Age range","36-45"),"0")</f>
        <v>114</v>
      </c>
      <c r="N14" s="3" t="s">
        <v>33</v>
      </c>
      <c r="O14">
        <f>IFERROR(GETPIVOTDATA("Full Name",$N$4,"Work Location","Remote"),"0")</f>
        <v>184</v>
      </c>
      <c r="P14" s="9">
        <f t="shared" ref="P14" si="1">SUM(O14)/SUM($O$12:$O$14)</f>
        <v>0.36726546906187624</v>
      </c>
      <c r="Q14" s="10">
        <f t="shared" si="0"/>
        <v>0.63273453093812382</v>
      </c>
      <c r="S14" s="3" t="s">
        <v>35</v>
      </c>
      <c r="T14">
        <f>IFERROR(GETPIVOTDATA("Full Name",$S$3,"Skills","Management"),"0")</f>
        <v>114</v>
      </c>
      <c r="W14" s="3" t="s">
        <v>59</v>
      </c>
      <c r="X14">
        <f>IFERROR(GETPIVOTDATA("Full Name",$W$3,"Region","South"),"0")</f>
        <v>105</v>
      </c>
      <c r="AA14" s="3" t="s">
        <v>60</v>
      </c>
      <c r="AB14" s="11">
        <f>IFERROR(GETPIVOTDATA("Performance Rating",$AA$3,"Department","IT"),"0")</f>
        <v>2.962025316455696</v>
      </c>
    </row>
    <row r="15" spans="2:28">
      <c r="E15" s="3" t="s">
        <v>29</v>
      </c>
      <c r="F15" s="7">
        <f>IFERROR(GETPIVOTDATA("Salary",$E$3,"Job Title","HR Specialist"),"0")</f>
        <v>6678483</v>
      </c>
      <c r="G15" s="7">
        <f>IFERROR(GETPIVOTDATA("Sum of Leave Taken",$E$3,"Job Title","HR Specialist"),"0")</f>
        <v>1061</v>
      </c>
      <c r="I15" s="3" t="s">
        <v>77</v>
      </c>
      <c r="J15">
        <f>IFERROR(GETPIVOTDATA("Full Name",$I$3,"Age range","46-55"),"0")</f>
        <v>102</v>
      </c>
      <c r="N15" s="3" t="s">
        <v>218</v>
      </c>
      <c r="O15">
        <f>SUM(O12:O14)</f>
        <v>501</v>
      </c>
      <c r="S15" s="3" t="s">
        <v>45</v>
      </c>
      <c r="T15">
        <f>IFERROR(GETPIVOTDATA("Full Name",$S$3,"Skills","Python"),"0")</f>
        <v>106</v>
      </c>
      <c r="W15" s="3" t="s">
        <v>28</v>
      </c>
      <c r="X15">
        <f>IFERROR(GETPIVOTDATA("Full Name",$W$3,"Region","West"),"0")</f>
        <v>86</v>
      </c>
      <c r="AA15" s="3" t="s">
        <v>30</v>
      </c>
      <c r="AB15" s="11">
        <f>IFERROR(GETPIVOTDATA("Performance Rating",$AA$3,"Department","Marketing"),"0")</f>
        <v>3.0543478260869565</v>
      </c>
    </row>
    <row r="16" spans="2:28">
      <c r="E16" s="3" t="s">
        <v>4</v>
      </c>
      <c r="F16" s="7">
        <f>IFERROR(GETPIVOTDATA("Salary",$E$3,"Job Title","Manager"),"0")</f>
        <v>6012439</v>
      </c>
      <c r="G16" s="7">
        <f>IFERROR(GETPIVOTDATA("Sum of Leave Taken",$E$3,"Job Title","Manager"),"0")</f>
        <v>1092</v>
      </c>
      <c r="I16" s="3" t="s">
        <v>47</v>
      </c>
      <c r="J16">
        <f>IFERROR(GETPIVOTDATA("Full Name",$I$3,"Age range","56 &lt;"),"0")</f>
        <v>130</v>
      </c>
      <c r="S16" s="3" t="s">
        <v>218</v>
      </c>
      <c r="T16">
        <f>SUM(T11:T15)</f>
        <v>489</v>
      </c>
      <c r="AA16" s="3" t="s">
        <v>39</v>
      </c>
      <c r="AB16" s="11">
        <f>IFERROR(GETPIVOTDATA("Performance Rating",$AA$3,"Department","Operations"),"0")</f>
        <v>2.9382716049382718</v>
      </c>
    </row>
    <row r="17" spans="5:28">
      <c r="E17" s="3" t="s">
        <v>248</v>
      </c>
      <c r="F17" s="7">
        <f>IFERROR(GETPIVOTDATA("Salary",$E$3,"Job Title","Sales Executive"),"0")</f>
        <v>5122702</v>
      </c>
      <c r="G17" s="7">
        <f>IFERROR(GETPIVOTDATA("Sum of Leave Taken",$E$3,"Job Title","Sales Executive"),"0")</f>
        <v>831</v>
      </c>
      <c r="I17" s="3"/>
      <c r="S17" s="3"/>
      <c r="AA17" s="3" t="s">
        <v>270</v>
      </c>
      <c r="AB17" s="11">
        <f>IFERROR(GETPIVOTDATA("Performance Rating",$AA$3,"Department","Sales"),"0")</f>
        <v>3.112676056338028</v>
      </c>
    </row>
    <row r="18" spans="5:28">
      <c r="E18" s="3" t="s">
        <v>218</v>
      </c>
      <c r="F18" s="7">
        <f>SUM(F12:F16)</f>
        <v>31746679</v>
      </c>
      <c r="G18" s="7">
        <f>SUM(G12:G17)</f>
        <v>6312</v>
      </c>
      <c r="I18" s="3" t="s">
        <v>218</v>
      </c>
      <c r="J18">
        <f>SUM(J12:J16)</f>
        <v>501</v>
      </c>
      <c r="AA18" s="3" t="s">
        <v>227</v>
      </c>
      <c r="AB18" s="11">
        <f>AVERAGE(AB12:AB17)</f>
        <v>3.0068386038046757</v>
      </c>
    </row>
    <row r="21" spans="5:28">
      <c r="I21" s="3" t="s">
        <v>16</v>
      </c>
      <c r="J21">
        <f>IFERROR(GETPIVOTDATA("Full Name",$I$3,"Gender","Male"),"0")</f>
        <v>273</v>
      </c>
      <c r="K21" s="8">
        <f t="shared" ref="K21:K22" si="2">SUM(J21)/SUM($J$21:$J$22)</f>
        <v>0.54491017964071853</v>
      </c>
      <c r="L21" s="10">
        <f>1-K21</f>
        <v>0.45508982035928147</v>
      </c>
    </row>
    <row r="22" spans="5:28">
      <c r="I22" s="3" t="s">
        <v>1</v>
      </c>
      <c r="J22">
        <f>IFERROR(GETPIVOTDATA("Full Name",$I$3,"Gender","Female"),"0")</f>
        <v>228</v>
      </c>
      <c r="K22" s="8">
        <f t="shared" si="2"/>
        <v>0.45508982035928142</v>
      </c>
      <c r="L22" s="10">
        <f>1-K22</f>
        <v>0.54491017964071853</v>
      </c>
    </row>
  </sheetData>
  <mergeCells count="7">
    <mergeCell ref="N1:O1"/>
    <mergeCell ref="S1:T1"/>
    <mergeCell ref="W1:X1"/>
    <mergeCell ref="AA1:AB1"/>
    <mergeCell ref="B1:C1"/>
    <mergeCell ref="E1:F1"/>
    <mergeCell ref="I1:L1"/>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FAE71-593C-4F30-9E3A-190A8991ADC5}">
  <dimension ref="Q13"/>
  <sheetViews>
    <sheetView showGridLines="0" zoomScale="95" zoomScaleNormal="60" workbookViewId="0">
      <selection activeCell="S12" sqref="S12"/>
    </sheetView>
  </sheetViews>
  <sheetFormatPr defaultColWidth="8.77734375" defaultRowHeight="14.4"/>
  <cols>
    <col min="1" max="16384" width="8.77734375" style="1"/>
  </cols>
  <sheetData>
    <row r="13" spans="17:17">
      <c r="Q13"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 Tripathi</dc:creator>
  <cp:lastModifiedBy>Rupal Tripathi</cp:lastModifiedBy>
  <dcterms:created xsi:type="dcterms:W3CDTF">2025-04-07T13:27:44Z</dcterms:created>
  <dcterms:modified xsi:type="dcterms:W3CDTF">2025-04-12T07:58:01Z</dcterms:modified>
</cp:coreProperties>
</file>