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427" documentId="8_{C635479E-8649-4A5D-AC18-FD7A517B102C}" xr6:coauthVersionLast="47" xr6:coauthVersionMax="47" xr10:uidLastSave="{1AD6FB33-FE05-46FD-B7EB-4CF4071E7989}"/>
  <bookViews>
    <workbookView xWindow="-120" yWindow="-120" windowWidth="29040" windowHeight="15840" xr2:uid="{00000000-000D-0000-FFFF-FFFF00000000}"/>
  </bookViews>
  <sheets>
    <sheet name="Investment" sheetId="1" r:id="rId1"/>
    <sheet name="Holiday" sheetId="2" r:id="rId2"/>
  </sheets>
  <definedNames>
    <definedName name="FirstPayOutDate">Investment!$A$25</definedName>
    <definedName name="fpdate">Investment!$B$11</definedName>
    <definedName name="Investment">Investment!$F$11</definedName>
    <definedName name="LastMonthly1">Investment!$B$15</definedName>
    <definedName name="LastMonthly2">Investment!$F$15</definedName>
    <definedName name="Monthly1">Investment!$B$14</definedName>
    <definedName name="Monthly2">Investment!$F$14</definedName>
    <definedName name="PayOutPeriod1">Investment!$B$16</definedName>
    <definedName name="PayOutPeriod2">Investment!$F$16</definedName>
    <definedName name="rate">Investment!$D$18</definedName>
    <definedName name="solver_adj" localSheetId="0" hidden="1">Investment!$D$18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Investment!$D$19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22" i="1" a="1"/>
  <c r="K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22" i="1" a="1"/>
  <c r="J22" i="1" s="1"/>
  <c r="F232" i="1"/>
  <c r="F148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150" i="1"/>
  <c r="E149" i="1"/>
  <c r="E148" i="1"/>
  <c r="B148" i="1"/>
  <c r="A148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25" i="1"/>
  <c r="A26" i="1"/>
  <c r="A150" i="1" s="1"/>
  <c r="A27" i="1"/>
  <c r="A151" i="1" s="1"/>
  <c r="A28" i="1"/>
  <c r="A152" i="1" s="1"/>
  <c r="A29" i="1"/>
  <c r="A153" i="1" s="1"/>
  <c r="A30" i="1"/>
  <c r="A154" i="1" s="1"/>
  <c r="A31" i="1"/>
  <c r="A155" i="1" s="1"/>
  <c r="A32" i="1"/>
  <c r="A156" i="1" s="1"/>
  <c r="A33" i="1"/>
  <c r="A157" i="1" s="1"/>
  <c r="A34" i="1"/>
  <c r="A158" i="1" s="1"/>
  <c r="A35" i="1"/>
  <c r="A159" i="1" s="1"/>
  <c r="A36" i="1"/>
  <c r="A160" i="1" s="1"/>
  <c r="A37" i="1"/>
  <c r="A161" i="1" s="1"/>
  <c r="A38" i="1"/>
  <c r="A162" i="1" s="1"/>
  <c r="A39" i="1"/>
  <c r="A163" i="1" s="1"/>
  <c r="A40" i="1"/>
  <c r="A164" i="1" s="1"/>
  <c r="A41" i="1"/>
  <c r="A165" i="1" s="1"/>
  <c r="A42" i="1"/>
  <c r="A166" i="1" s="1"/>
  <c r="A43" i="1"/>
  <c r="A167" i="1" s="1"/>
  <c r="A44" i="1"/>
  <c r="A168" i="1" s="1"/>
  <c r="A45" i="1"/>
  <c r="A169" i="1" s="1"/>
  <c r="A46" i="1"/>
  <c r="A170" i="1" s="1"/>
  <c r="A47" i="1"/>
  <c r="A171" i="1" s="1"/>
  <c r="A48" i="1"/>
  <c r="A172" i="1" s="1"/>
  <c r="A49" i="1"/>
  <c r="A173" i="1" s="1"/>
  <c r="A50" i="1"/>
  <c r="A174" i="1" s="1"/>
  <c r="A51" i="1"/>
  <c r="A175" i="1" s="1"/>
  <c r="A52" i="1"/>
  <c r="A176" i="1" s="1"/>
  <c r="A53" i="1"/>
  <c r="A177" i="1" s="1"/>
  <c r="A54" i="1"/>
  <c r="A178" i="1" s="1"/>
  <c r="A55" i="1"/>
  <c r="A179" i="1" s="1"/>
  <c r="A56" i="1"/>
  <c r="A180" i="1" s="1"/>
  <c r="A57" i="1"/>
  <c r="A181" i="1" s="1"/>
  <c r="A58" i="1"/>
  <c r="A182" i="1" s="1"/>
  <c r="A59" i="1"/>
  <c r="A183" i="1" s="1"/>
  <c r="A60" i="1"/>
  <c r="A184" i="1" s="1"/>
  <c r="A61" i="1"/>
  <c r="A185" i="1" s="1"/>
  <c r="A62" i="1"/>
  <c r="A186" i="1" s="1"/>
  <c r="A63" i="1"/>
  <c r="A187" i="1" s="1"/>
  <c r="A64" i="1"/>
  <c r="A188" i="1" s="1"/>
  <c r="A65" i="1"/>
  <c r="A189" i="1" s="1"/>
  <c r="A66" i="1"/>
  <c r="A190" i="1" s="1"/>
  <c r="A67" i="1"/>
  <c r="A191" i="1" s="1"/>
  <c r="A68" i="1"/>
  <c r="A192" i="1" s="1"/>
  <c r="A69" i="1"/>
  <c r="A193" i="1" s="1"/>
  <c r="A70" i="1"/>
  <c r="A194" i="1" s="1"/>
  <c r="A71" i="1"/>
  <c r="A195" i="1" s="1"/>
  <c r="A72" i="1"/>
  <c r="A196" i="1" s="1"/>
  <c r="A73" i="1"/>
  <c r="A197" i="1" s="1"/>
  <c r="A74" i="1"/>
  <c r="A198" i="1" s="1"/>
  <c r="A75" i="1"/>
  <c r="A199" i="1" s="1"/>
  <c r="A76" i="1"/>
  <c r="A200" i="1" s="1"/>
  <c r="A77" i="1"/>
  <c r="A201" i="1" s="1"/>
  <c r="A78" i="1"/>
  <c r="A202" i="1" s="1"/>
  <c r="A79" i="1"/>
  <c r="A203" i="1" s="1"/>
  <c r="A80" i="1"/>
  <c r="A204" i="1" s="1"/>
  <c r="A81" i="1"/>
  <c r="A205" i="1" s="1"/>
  <c r="A82" i="1"/>
  <c r="A206" i="1" s="1"/>
  <c r="A83" i="1"/>
  <c r="A207" i="1" s="1"/>
  <c r="A84" i="1"/>
  <c r="A208" i="1" s="1"/>
  <c r="A25" i="1"/>
  <c r="A149" i="1" s="1"/>
  <c r="F108" i="1"/>
  <c r="F26" i="1"/>
  <c r="G26" i="1" s="1"/>
  <c r="F27" i="1"/>
  <c r="F151" i="1" s="1"/>
  <c r="F28" i="1"/>
  <c r="G28" i="1" s="1"/>
  <c r="F29" i="1"/>
  <c r="F153" i="1" s="1"/>
  <c r="F30" i="1"/>
  <c r="F154" i="1" s="1"/>
  <c r="F31" i="1"/>
  <c r="F155" i="1" s="1"/>
  <c r="F32" i="1"/>
  <c r="F156" i="1" s="1"/>
  <c r="F33" i="1"/>
  <c r="F157" i="1" s="1"/>
  <c r="F34" i="1"/>
  <c r="F158" i="1" s="1"/>
  <c r="F35" i="1"/>
  <c r="F159" i="1" s="1"/>
  <c r="F36" i="1"/>
  <c r="F160" i="1" s="1"/>
  <c r="F37" i="1"/>
  <c r="F161" i="1" s="1"/>
  <c r="F38" i="1"/>
  <c r="F162" i="1" s="1"/>
  <c r="F39" i="1"/>
  <c r="F163" i="1" s="1"/>
  <c r="F40" i="1"/>
  <c r="F164" i="1" s="1"/>
  <c r="F41" i="1"/>
  <c r="F165" i="1" s="1"/>
  <c r="F42" i="1"/>
  <c r="F166" i="1" s="1"/>
  <c r="F43" i="1"/>
  <c r="F167" i="1" s="1"/>
  <c r="F44" i="1"/>
  <c r="F168" i="1" s="1"/>
  <c r="F45" i="1"/>
  <c r="F169" i="1" s="1"/>
  <c r="F46" i="1"/>
  <c r="F170" i="1" s="1"/>
  <c r="F47" i="1"/>
  <c r="F171" i="1" s="1"/>
  <c r="F48" i="1"/>
  <c r="G48" i="1" s="1"/>
  <c r="F49" i="1"/>
  <c r="F173" i="1" s="1"/>
  <c r="F50" i="1"/>
  <c r="F174" i="1" s="1"/>
  <c r="F51" i="1"/>
  <c r="F175" i="1" s="1"/>
  <c r="F52" i="1"/>
  <c r="F176" i="1" s="1"/>
  <c r="F53" i="1"/>
  <c r="F177" i="1" s="1"/>
  <c r="F54" i="1"/>
  <c r="F178" i="1" s="1"/>
  <c r="F55" i="1"/>
  <c r="F179" i="1" s="1"/>
  <c r="F56" i="1"/>
  <c r="G56" i="1" s="1"/>
  <c r="F57" i="1"/>
  <c r="F181" i="1" s="1"/>
  <c r="F58" i="1"/>
  <c r="G58" i="1" s="1"/>
  <c r="F59" i="1"/>
  <c r="F183" i="1" s="1"/>
  <c r="F60" i="1"/>
  <c r="F184" i="1" s="1"/>
  <c r="F61" i="1"/>
  <c r="F185" i="1" s="1"/>
  <c r="F62" i="1"/>
  <c r="F186" i="1" s="1"/>
  <c r="F63" i="1"/>
  <c r="F187" i="1" s="1"/>
  <c r="F64" i="1"/>
  <c r="G64" i="1" s="1"/>
  <c r="F65" i="1"/>
  <c r="F189" i="1" s="1"/>
  <c r="F66" i="1"/>
  <c r="G66" i="1" s="1"/>
  <c r="F67" i="1"/>
  <c r="F191" i="1" s="1"/>
  <c r="F68" i="1"/>
  <c r="F192" i="1" s="1"/>
  <c r="F69" i="1"/>
  <c r="F193" i="1" s="1"/>
  <c r="F70" i="1"/>
  <c r="F194" i="1" s="1"/>
  <c r="F71" i="1"/>
  <c r="F195" i="1" s="1"/>
  <c r="F72" i="1"/>
  <c r="G72" i="1" s="1"/>
  <c r="F73" i="1"/>
  <c r="G73" i="1" s="1"/>
  <c r="F74" i="1"/>
  <c r="G74" i="1" s="1"/>
  <c r="F75" i="1"/>
  <c r="F199" i="1" s="1"/>
  <c r="F76" i="1"/>
  <c r="F200" i="1" s="1"/>
  <c r="F77" i="1"/>
  <c r="F201" i="1" s="1"/>
  <c r="F78" i="1"/>
  <c r="F202" i="1" s="1"/>
  <c r="F79" i="1"/>
  <c r="F203" i="1" s="1"/>
  <c r="F80" i="1"/>
  <c r="G80" i="1" s="1"/>
  <c r="F81" i="1"/>
  <c r="F205" i="1" s="1"/>
  <c r="F82" i="1"/>
  <c r="G82" i="1" s="1"/>
  <c r="F83" i="1"/>
  <c r="F207" i="1" s="1"/>
  <c r="F84" i="1"/>
  <c r="F208" i="1" s="1"/>
  <c r="F85" i="1"/>
  <c r="F209" i="1" s="1"/>
  <c r="F86" i="1"/>
  <c r="F210" i="1" s="1"/>
  <c r="F87" i="1"/>
  <c r="F211" i="1" s="1"/>
  <c r="F88" i="1"/>
  <c r="G88" i="1" s="1"/>
  <c r="F89" i="1"/>
  <c r="G89" i="1" s="1"/>
  <c r="F90" i="1"/>
  <c r="G90" i="1" s="1"/>
  <c r="F91" i="1"/>
  <c r="F215" i="1" s="1"/>
  <c r="F92" i="1"/>
  <c r="F216" i="1" s="1"/>
  <c r="F93" i="1"/>
  <c r="F217" i="1" s="1"/>
  <c r="F94" i="1"/>
  <c r="F218" i="1" s="1"/>
  <c r="F95" i="1"/>
  <c r="F219" i="1" s="1"/>
  <c r="F96" i="1"/>
  <c r="G96" i="1" s="1"/>
  <c r="F97" i="1"/>
  <c r="G97" i="1" s="1"/>
  <c r="F98" i="1"/>
  <c r="G98" i="1" s="1"/>
  <c r="F99" i="1"/>
  <c r="F223" i="1" s="1"/>
  <c r="F100" i="1"/>
  <c r="F224" i="1" s="1"/>
  <c r="F101" i="1"/>
  <c r="F225" i="1" s="1"/>
  <c r="F102" i="1"/>
  <c r="F226" i="1" s="1"/>
  <c r="F103" i="1"/>
  <c r="F227" i="1" s="1"/>
  <c r="F104" i="1"/>
  <c r="F228" i="1" s="1"/>
  <c r="F105" i="1"/>
  <c r="G105" i="1" s="1"/>
  <c r="F106" i="1"/>
  <c r="G106" i="1" s="1"/>
  <c r="F107" i="1"/>
  <c r="F231" i="1" s="1"/>
  <c r="F25" i="1"/>
  <c r="F149" i="1" s="1"/>
  <c r="B84" i="1"/>
  <c r="B208" i="1" s="1"/>
  <c r="B26" i="1"/>
  <c r="B27" i="1"/>
  <c r="B28" i="1"/>
  <c r="B152" i="1" s="1"/>
  <c r="B29" i="1"/>
  <c r="B153" i="1" s="1"/>
  <c r="B30" i="1"/>
  <c r="B154" i="1" s="1"/>
  <c r="B31" i="1"/>
  <c r="B155" i="1" s="1"/>
  <c r="B32" i="1"/>
  <c r="B33" i="1"/>
  <c r="B34" i="1"/>
  <c r="B35" i="1"/>
  <c r="B36" i="1"/>
  <c r="C36" i="1" s="1"/>
  <c r="B37" i="1"/>
  <c r="B161" i="1" s="1"/>
  <c r="B38" i="1"/>
  <c r="B162" i="1" s="1"/>
  <c r="B39" i="1"/>
  <c r="B163" i="1" s="1"/>
  <c r="B40" i="1"/>
  <c r="B41" i="1"/>
  <c r="B42" i="1"/>
  <c r="B43" i="1"/>
  <c r="B44" i="1"/>
  <c r="C44" i="1" s="1"/>
  <c r="B45" i="1"/>
  <c r="B169" i="1" s="1"/>
  <c r="B46" i="1"/>
  <c r="B170" i="1" s="1"/>
  <c r="B47" i="1"/>
  <c r="B171" i="1" s="1"/>
  <c r="B48" i="1"/>
  <c r="B49" i="1"/>
  <c r="B50" i="1"/>
  <c r="B51" i="1"/>
  <c r="B52" i="1"/>
  <c r="C52" i="1" s="1"/>
  <c r="B53" i="1"/>
  <c r="B177" i="1" s="1"/>
  <c r="B54" i="1"/>
  <c r="B178" i="1" s="1"/>
  <c r="B55" i="1"/>
  <c r="B179" i="1" s="1"/>
  <c r="B56" i="1"/>
  <c r="B57" i="1"/>
  <c r="B58" i="1"/>
  <c r="B59" i="1"/>
  <c r="B60" i="1"/>
  <c r="C60" i="1" s="1"/>
  <c r="B61" i="1"/>
  <c r="B185" i="1" s="1"/>
  <c r="B62" i="1"/>
  <c r="B186" i="1" s="1"/>
  <c r="B63" i="1"/>
  <c r="B187" i="1" s="1"/>
  <c r="B64" i="1"/>
  <c r="B65" i="1"/>
  <c r="B66" i="1"/>
  <c r="B67" i="1"/>
  <c r="B68" i="1"/>
  <c r="C68" i="1" s="1"/>
  <c r="B69" i="1"/>
  <c r="B193" i="1" s="1"/>
  <c r="B70" i="1"/>
  <c r="B194" i="1" s="1"/>
  <c r="B71" i="1"/>
  <c r="B195" i="1" s="1"/>
  <c r="B72" i="1"/>
  <c r="B196" i="1" s="1"/>
  <c r="B73" i="1"/>
  <c r="B74" i="1"/>
  <c r="B75" i="1"/>
  <c r="B76" i="1"/>
  <c r="C76" i="1" s="1"/>
  <c r="B77" i="1"/>
  <c r="B201" i="1" s="1"/>
  <c r="B78" i="1"/>
  <c r="B202" i="1" s="1"/>
  <c r="B79" i="1"/>
  <c r="B203" i="1" s="1"/>
  <c r="B80" i="1"/>
  <c r="B204" i="1" s="1"/>
  <c r="B81" i="1"/>
  <c r="B82" i="1"/>
  <c r="B83" i="1"/>
  <c r="B25" i="1"/>
  <c r="B149" i="1" s="1"/>
  <c r="F204" i="1" l="1"/>
  <c r="F188" i="1"/>
  <c r="F180" i="1"/>
  <c r="F212" i="1"/>
  <c r="F220" i="1"/>
  <c r="F196" i="1"/>
  <c r="F172" i="1"/>
  <c r="G95" i="1"/>
  <c r="F152" i="1"/>
  <c r="F230" i="1"/>
  <c r="F222" i="1"/>
  <c r="F214" i="1"/>
  <c r="F206" i="1"/>
  <c r="F198" i="1"/>
  <c r="F190" i="1"/>
  <c r="F182" i="1"/>
  <c r="F150" i="1"/>
  <c r="F229" i="1"/>
  <c r="F221" i="1"/>
  <c r="F213" i="1"/>
  <c r="F197" i="1"/>
  <c r="G78" i="1"/>
  <c r="C83" i="1"/>
  <c r="C75" i="1"/>
  <c r="C67" i="1"/>
  <c r="C59" i="1"/>
  <c r="C51" i="1"/>
  <c r="C43" i="1"/>
  <c r="C35" i="1"/>
  <c r="C27" i="1"/>
  <c r="C73" i="1"/>
  <c r="C65" i="1"/>
  <c r="C57" i="1"/>
  <c r="C49" i="1"/>
  <c r="C41" i="1"/>
  <c r="C33" i="1"/>
  <c r="C84" i="1"/>
  <c r="C82" i="1"/>
  <c r="C74" i="1"/>
  <c r="C66" i="1"/>
  <c r="C58" i="1"/>
  <c r="C50" i="1"/>
  <c r="C42" i="1"/>
  <c r="C34" i="1"/>
  <c r="C26" i="1"/>
  <c r="G99" i="1"/>
  <c r="G91" i="1"/>
  <c r="B200" i="1"/>
  <c r="B192" i="1"/>
  <c r="B184" i="1"/>
  <c r="B176" i="1"/>
  <c r="B168" i="1"/>
  <c r="B160" i="1"/>
  <c r="B207" i="1"/>
  <c r="B199" i="1"/>
  <c r="B191" i="1"/>
  <c r="B183" i="1"/>
  <c r="B175" i="1"/>
  <c r="B167" i="1"/>
  <c r="B159" i="1"/>
  <c r="B151" i="1"/>
  <c r="B206" i="1"/>
  <c r="B198" i="1"/>
  <c r="B190" i="1"/>
  <c r="B182" i="1"/>
  <c r="B174" i="1"/>
  <c r="B166" i="1"/>
  <c r="B158" i="1"/>
  <c r="B150" i="1"/>
  <c r="B22" i="1" s="1"/>
  <c r="C81" i="1"/>
  <c r="B205" i="1"/>
  <c r="B197" i="1"/>
  <c r="B189" i="1"/>
  <c r="B181" i="1"/>
  <c r="B173" i="1"/>
  <c r="B165" i="1"/>
  <c r="B157" i="1"/>
  <c r="C64" i="1"/>
  <c r="C56" i="1"/>
  <c r="C48" i="1"/>
  <c r="C40" i="1"/>
  <c r="C32" i="1"/>
  <c r="G100" i="1"/>
  <c r="G92" i="1"/>
  <c r="G84" i="1"/>
  <c r="G76" i="1"/>
  <c r="G86" i="1"/>
  <c r="B188" i="1"/>
  <c r="B180" i="1"/>
  <c r="B172" i="1"/>
  <c r="B164" i="1"/>
  <c r="B156" i="1"/>
  <c r="C72" i="1"/>
  <c r="C80" i="1"/>
  <c r="G107" i="1"/>
  <c r="G94" i="1"/>
  <c r="G40" i="1"/>
  <c r="G32" i="1"/>
  <c r="G61" i="1"/>
  <c r="G79" i="1"/>
  <c r="G55" i="1"/>
  <c r="G108" i="1"/>
  <c r="G104" i="1"/>
  <c r="G34" i="1"/>
  <c r="G42" i="1"/>
  <c r="G50" i="1"/>
  <c r="G36" i="1"/>
  <c r="G44" i="1"/>
  <c r="G68" i="1"/>
  <c r="G57" i="1"/>
  <c r="G52" i="1"/>
  <c r="G60" i="1"/>
  <c r="G25" i="1"/>
  <c r="G37" i="1"/>
  <c r="G45" i="1"/>
  <c r="G53" i="1"/>
  <c r="G69" i="1"/>
  <c r="G77" i="1"/>
  <c r="G85" i="1"/>
  <c r="G93" i="1"/>
  <c r="G101" i="1"/>
  <c r="G33" i="1"/>
  <c r="G81" i="1"/>
  <c r="G30" i="1"/>
  <c r="G46" i="1"/>
  <c r="G62" i="1"/>
  <c r="G70" i="1"/>
  <c r="G102" i="1"/>
  <c r="G49" i="1"/>
  <c r="G54" i="1"/>
  <c r="G31" i="1"/>
  <c r="G39" i="1"/>
  <c r="G47" i="1"/>
  <c r="G63" i="1"/>
  <c r="G71" i="1"/>
  <c r="G87" i="1"/>
  <c r="G103" i="1"/>
  <c r="G41" i="1"/>
  <c r="G65" i="1"/>
  <c r="G38" i="1"/>
  <c r="C38" i="1"/>
  <c r="G29" i="1"/>
  <c r="G83" i="1"/>
  <c r="G75" i="1"/>
  <c r="G67" i="1"/>
  <c r="G59" i="1"/>
  <c r="G51" i="1"/>
  <c r="G43" i="1"/>
  <c r="G35" i="1"/>
  <c r="G27" i="1"/>
  <c r="C30" i="1"/>
  <c r="C62" i="1"/>
  <c r="C70" i="1"/>
  <c r="C54" i="1"/>
  <c r="C78" i="1"/>
  <c r="C46" i="1"/>
  <c r="C31" i="1"/>
  <c r="C47" i="1"/>
  <c r="C79" i="1"/>
  <c r="C63" i="1"/>
  <c r="C28" i="1"/>
  <c r="C39" i="1"/>
  <c r="C71" i="1"/>
  <c r="C55" i="1"/>
  <c r="C77" i="1"/>
  <c r="C69" i="1"/>
  <c r="C61" i="1"/>
  <c r="C53" i="1"/>
  <c r="C45" i="1"/>
  <c r="C37" i="1"/>
  <c r="C29" i="1"/>
  <c r="C25" i="1"/>
  <c r="F22" i="1" l="1"/>
  <c r="F21" i="1"/>
  <c r="B21" i="1"/>
  <c r="D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<sst xmlns="http://schemas.openxmlformats.org/spreadsheetml/2006/main" count="201" uniqueCount="32">
  <si>
    <t>Payout Amount</t>
  </si>
  <si>
    <t>Payout Period</t>
  </si>
  <si>
    <t>whole dollar amount</t>
  </si>
  <si>
    <t>1 to 10 years</t>
  </si>
  <si>
    <t>Payout Date</t>
  </si>
  <si>
    <t>Investment Date</t>
  </si>
  <si>
    <t>Assume business day</t>
  </si>
  <si>
    <t>Monthly Payout Amount</t>
  </si>
  <si>
    <t>Investment Amount</t>
  </si>
  <si>
    <t>Investment 1</t>
  </si>
  <si>
    <t>Investment 2</t>
  </si>
  <si>
    <t>Last Payout Amount</t>
  </si>
  <si>
    <t>PV</t>
  </si>
  <si>
    <t>Annual Compounded Rate</t>
  </si>
  <si>
    <t>NPV1</t>
  </si>
  <si>
    <t>NPV2</t>
  </si>
  <si>
    <t>For the 2 investments below, both have the same "Investment Date" and "Investment Amount".</t>
  </si>
  <si>
    <t>Each investment has it own "Monthly Payout Amount", "Last Payout Amount" and "Payout Period".</t>
  </si>
  <si>
    <r>
      <t xml:space="preserve">Fill in formulas for the </t>
    </r>
    <r>
      <rPr>
        <sz val="14"/>
        <color rgb="FFFFC000"/>
        <rFont val="宋体"/>
        <family val="2"/>
        <scheme val="minor"/>
      </rPr>
      <t>YELLOW</t>
    </r>
    <r>
      <rPr>
        <sz val="14"/>
        <color theme="3" tint="-0.499984740745262"/>
        <rFont val="宋体"/>
        <family val="2"/>
        <scheme val="minor"/>
      </rPr>
      <t xml:space="preserve"> cells such that when input changes, all </t>
    </r>
    <r>
      <rPr>
        <sz val="14"/>
        <color rgb="FFFFC000"/>
        <rFont val="宋体"/>
        <family val="2"/>
        <scheme val="minor"/>
      </rPr>
      <t>YELLOW</t>
    </r>
    <r>
      <rPr>
        <sz val="14"/>
        <color theme="3" tint="-0.499984740745262"/>
        <rFont val="宋体"/>
        <family val="2"/>
        <scheme val="minor"/>
      </rPr>
      <t xml:space="preserve"> cells will be updated automatically.</t>
    </r>
  </si>
  <si>
    <t>NPV1 - NPV2</t>
  </si>
  <si>
    <r>
      <t xml:space="preserve">All </t>
    </r>
    <r>
      <rPr>
        <sz val="14"/>
        <color rgb="FF00B050"/>
        <rFont val="宋体"/>
        <family val="2"/>
        <scheme val="minor"/>
      </rPr>
      <t>GREEN</t>
    </r>
    <r>
      <rPr>
        <sz val="14"/>
        <color theme="3" tint="-0.499984740745262"/>
        <rFont val="宋体"/>
        <family val="2"/>
        <scheme val="minor"/>
      </rPr>
      <t xml:space="preserve"> cells except "Payout Period" are free inputs without validation. Each "Payout Period" only accepts 1..10 (use Excel Data Validation).</t>
    </r>
    <r>
      <rPr>
        <sz val="14"/>
        <color rgb="FFFF0000"/>
        <rFont val="宋体"/>
        <family val="2"/>
        <scheme val="minor"/>
      </rPr>
      <t xml:space="preserve"> [5 points]</t>
    </r>
  </si>
  <si>
    <r>
      <t>On the right, there is table illustrating the NPVs of both investments as the "Annual Compounded Rate" varies. You can fill in formulas or use the "Data Table" function in Excel.</t>
    </r>
    <r>
      <rPr>
        <sz val="14"/>
        <color rgb="FFFF0000"/>
        <rFont val="宋体"/>
        <family val="2"/>
        <scheme val="minor"/>
      </rPr>
      <t xml:space="preserve"> [5 points]</t>
    </r>
  </si>
  <si>
    <r>
      <t>Chart the NPVs against the Annual Compounded Rate.</t>
    </r>
    <r>
      <rPr>
        <sz val="14"/>
        <color rgb="FFFF0000"/>
        <rFont val="宋体"/>
        <family val="2"/>
        <scheme val="minor"/>
      </rPr>
      <t xml:space="preserve"> [5 points]</t>
    </r>
  </si>
  <si>
    <r>
      <t>Set up the Solver to calculate the "Annual Compounded Rate" so that both investments will have the same NPV.</t>
    </r>
    <r>
      <rPr>
        <sz val="14"/>
        <color rgb="FFFF0000"/>
        <rFont val="宋体"/>
        <family val="2"/>
        <scheme val="minor"/>
      </rPr>
      <t xml:space="preserve"> [5 points]</t>
    </r>
  </si>
  <si>
    <t>IRR1</t>
  </si>
  <si>
    <t>IRR2</t>
  </si>
  <si>
    <t>Other Grading Criteria: IRR [10 points]; PV [10 points]; Display [10 points]</t>
  </si>
  <si>
    <t/>
  </si>
  <si>
    <r>
      <t>"Payout Date" should follow the End/End rule and MODIFIED FOLLOWING convention in Money Market.</t>
    </r>
    <r>
      <rPr>
        <sz val="14"/>
        <color rgb="FFFF0000"/>
        <rFont val="宋体"/>
        <family val="2"/>
        <scheme val="minor"/>
      </rPr>
      <t xml:space="preserve"> [50 points]</t>
    </r>
  </si>
  <si>
    <t>Calculate IRR1</t>
    <phoneticPr fontId="5" type="noConversion"/>
  </si>
  <si>
    <t>Calculate IRR2</t>
    <phoneticPr fontId="5" type="noConversion"/>
  </si>
  <si>
    <t>Excel does not hava a function to put a cell and a list together, so we copy a series of data.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</si>
</sst>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409]mmmm\ d\,\ yyyy;@"/>
    <numFmt numFmtId="177" formatCode="&quot;$&quot;#,##0"/>
    <numFmt numFmtId="178" formatCode="&quot;$&quot;#,##0.00"/>
    <numFmt numFmtId="179" formatCode="\$#,##0.00;[Red]\$#,##0.00"/>
  </numFmts>
  <fonts count="11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color theme="3" tint="-0.499984740745262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b/>
      <sz val="20"/>
      <color rgb="FF00206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4"/>
      <color rgb="FF00B050"/>
      <name val="宋体"/>
      <family val="2"/>
      <scheme val="minor"/>
    </font>
    <font>
      <sz val="14"/>
      <color rgb="FFFFC000"/>
      <name val="宋体"/>
      <family val="2"/>
      <scheme val="minor"/>
    </font>
    <font>
      <sz val="14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7" fontId="4" fillId="2" borderId="0" xfId="0" applyNumberFormat="1" applyFont="1" applyFill="1"/>
    <xf numFmtId="0" fontId="4" fillId="2" borderId="0" xfId="0" applyFont="1" applyFill="1"/>
    <xf numFmtId="176" fontId="0" fillId="3" borderId="0" xfId="0" applyNumberFormat="1" applyFill="1"/>
    <xf numFmtId="14" fontId="0" fillId="0" borderId="0" xfId="0" applyNumberFormat="1"/>
    <xf numFmtId="178" fontId="0" fillId="3" borderId="0" xfId="0" applyNumberFormat="1" applyFill="1"/>
    <xf numFmtId="178" fontId="0" fillId="0" borderId="0" xfId="0" applyNumberFormat="1"/>
    <xf numFmtId="4" fontId="0" fillId="0" borderId="0" xfId="0" applyNumberFormat="1"/>
    <xf numFmtId="176" fontId="4" fillId="2" borderId="0" xfId="0" applyNumberFormat="1" applyFont="1" applyFill="1"/>
    <xf numFmtId="178" fontId="4" fillId="2" borderId="0" xfId="0" applyNumberFormat="1" applyFont="1" applyFill="1"/>
    <xf numFmtId="0" fontId="6" fillId="0" borderId="0" xfId="0" applyFont="1"/>
    <xf numFmtId="0" fontId="7" fillId="4" borderId="0" xfId="0" applyFont="1" applyFill="1"/>
    <xf numFmtId="0" fontId="3" fillId="5" borderId="0" xfId="0" applyFont="1" applyFill="1"/>
    <xf numFmtId="10" fontId="4" fillId="2" borderId="0" xfId="0" applyNumberFormat="1" applyFont="1" applyFill="1"/>
    <xf numFmtId="0" fontId="3" fillId="4" borderId="0" xfId="0" applyFont="1" applyFill="1" applyAlignment="1">
      <alignment horizontal="right"/>
    </xf>
    <xf numFmtId="10" fontId="0" fillId="6" borderId="0" xfId="0" applyNumberFormat="1" applyFill="1"/>
    <xf numFmtId="0" fontId="10" fillId="0" borderId="0" xfId="0" applyFont="1"/>
    <xf numFmtId="0" fontId="7" fillId="4" borderId="0" xfId="0" applyFont="1" applyFill="1" applyAlignment="1">
      <alignment horizontal="right"/>
    </xf>
    <xf numFmtId="16" fontId="0" fillId="0" borderId="0" xfId="0" applyNumberFormat="1"/>
    <xf numFmtId="10" fontId="0" fillId="3" borderId="0" xfId="0" applyNumberFormat="1" applyFill="1"/>
    <xf numFmtId="0" fontId="3" fillId="5" borderId="0" xfId="0" applyFont="1" applyFill="1" applyAlignment="1">
      <alignment horizontal="right"/>
    </xf>
    <xf numFmtId="0" fontId="0" fillId="4" borderId="0" xfId="0" applyFill="1"/>
    <xf numFmtId="0" fontId="0" fillId="0" borderId="0" xfId="0" applyAlignment="1">
      <alignment horizontal="right"/>
    </xf>
    <xf numFmtId="17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NPVs of Investment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NPV1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Investment!$I$22:$I$57</c:f>
              <c:numCache>
                <c:formatCode>0.00%</c:formatCode>
                <c:ptCount val="36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</c:numCache>
            </c:numRef>
          </c:cat>
          <c:val>
            <c:numRef>
              <c:f>Investment!$J$22:$J$57</c:f>
              <c:numCache>
                <c:formatCode>"$"#,##0.00</c:formatCode>
                <c:ptCount val="36"/>
                <c:pt idx="0">
                  <c:v>200000</c:v>
                </c:pt>
                <c:pt idx="1">
                  <c:v>193927.97979101585</c:v>
                </c:pt>
                <c:pt idx="2">
                  <c:v>187908.56107122125</c:v>
                </c:pt>
                <c:pt idx="3">
                  <c:v>181941.15118005313</c:v>
                </c:pt>
                <c:pt idx="4">
                  <c:v>176025.16551690735</c:v>
                </c:pt>
                <c:pt idx="5">
                  <c:v>170160.02741379873</c:v>
                </c:pt>
                <c:pt idx="6">
                  <c:v>164345.1680102977</c:v>
                </c:pt>
                <c:pt idx="7">
                  <c:v>158580.02613070863</c:v>
                </c:pt>
                <c:pt idx="8">
                  <c:v>152864.04816343635</c:v>
                </c:pt>
                <c:pt idx="9">
                  <c:v>147196.68794250116</c:v>
                </c:pt>
                <c:pt idx="10">
                  <c:v>141577.40663116402</c:v>
                </c:pt>
                <c:pt idx="11">
                  <c:v>136005.6726076093</c:v>
                </c:pt>
                <c:pt idx="12">
                  <c:v>130480.96135265101</c:v>
                </c:pt>
                <c:pt idx="13">
                  <c:v>125002.75533943018</c:v>
                </c:pt>
                <c:pt idx="14">
                  <c:v>119570.54392504576</c:v>
                </c:pt>
                <c:pt idx="15">
                  <c:v>114183.82324409531</c:v>
                </c:pt>
                <c:pt idx="16">
                  <c:v>108842.09610408684</c:v>
                </c:pt>
                <c:pt idx="17">
                  <c:v>103544.87188267917</c:v>
                </c:pt>
                <c:pt idx="18">
                  <c:v>98291.666426716372</c:v>
                </c:pt>
                <c:pt idx="19">
                  <c:v>93082.001953031169</c:v>
                </c:pt>
                <c:pt idx="20">
                  <c:v>87915.406950963195</c:v>
                </c:pt>
                <c:pt idx="21">
                  <c:v>82791.416086581536</c:v>
                </c:pt>
                <c:pt idx="22">
                  <c:v>77709.570108560845</c:v>
                </c:pt>
                <c:pt idx="23">
                  <c:v>72669.415755686816</c:v>
                </c:pt>
                <c:pt idx="24">
                  <c:v>67670.50566595979</c:v>
                </c:pt>
                <c:pt idx="25">
                  <c:v>62712.398287264863</c:v>
                </c:pt>
                <c:pt idx="26">
                  <c:v>57794.657789572375</c:v>
                </c:pt>
                <c:pt idx="27">
                  <c:v>52916.853978654603</c:v>
                </c:pt>
                <c:pt idx="28">
                  <c:v>48078.562211270095</c:v>
                </c:pt>
                <c:pt idx="29">
                  <c:v>43279.363311803201</c:v>
                </c:pt>
                <c:pt idx="30">
                  <c:v>38518.843490323285</c:v>
                </c:pt>
                <c:pt idx="31">
                  <c:v>33796.594262037659</c:v>
                </c:pt>
                <c:pt idx="32">
                  <c:v>29112.212368115433</c:v>
                </c:pt>
                <c:pt idx="33">
                  <c:v>24465.299697851995</c:v>
                </c:pt>
                <c:pt idx="34">
                  <c:v>19855.46321214654</c:v>
                </c:pt>
                <c:pt idx="35">
                  <c:v>15282.314868278452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EC-324D-A180-E24A8FEAF3AC}"/>
            </c:ext>
          </c:extLst>
        </c:ser>
        <c:ser>
          <c:idx val="2"/>
          <c:order val="1"/>
          <c:tx>
            <c:v>NPV2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Investment!$I$22:$I$57</c:f>
              <c:numCache>
                <c:formatCode>0.00%</c:formatCode>
                <c:ptCount val="36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</c:numCache>
            </c:numRef>
          </c:cat>
          <c:val>
            <c:numRef>
              <c:f>Investment!$K$22:$K$57</c:f>
              <c:numCache>
                <c:formatCode>\$#,##0.00;[Red]\$#,##0.00</c:formatCode>
                <c:ptCount val="36"/>
                <c:pt idx="0">
                  <c:v>415000</c:v>
                </c:pt>
                <c:pt idx="1">
                  <c:v>398217.25465318048</c:v>
                </c:pt>
                <c:pt idx="2">
                  <c:v>381686.99219697621</c:v>
                </c:pt>
                <c:pt idx="3">
                  <c:v>365404.84047886194</c:v>
                </c:pt>
                <c:pt idx="4">
                  <c:v>349366.51217278</c:v>
                </c:pt>
                <c:pt idx="5">
                  <c:v>333567.80296279211</c:v>
                </c:pt>
                <c:pt idx="6">
                  <c:v>318004.58976920997</c:v>
                </c:pt>
                <c:pt idx="7">
                  <c:v>302672.8290161232</c:v>
                </c:pt>
                <c:pt idx="8">
                  <c:v>287568.5549392784</c:v>
                </c:pt>
                <c:pt idx="9">
                  <c:v>272687.87793329731</c:v>
                </c:pt>
                <c:pt idx="10">
                  <c:v>258026.98293723213</c:v>
                </c:pt>
                <c:pt idx="11">
                  <c:v>243582.12785750814</c:v>
                </c:pt>
                <c:pt idx="12">
                  <c:v>229349.64202729962</c:v>
                </c:pt>
                <c:pt idx="13">
                  <c:v>215325.92470144667</c:v>
                </c:pt>
                <c:pt idx="14">
                  <c:v>201507.44358600397</c:v>
                </c:pt>
                <c:pt idx="15">
                  <c:v>187890.73340157443</c:v>
                </c:pt>
                <c:pt idx="16">
                  <c:v>174472.39447957906</c:v>
                </c:pt>
                <c:pt idx="17">
                  <c:v>161249.09139064443</c:v>
                </c:pt>
                <c:pt idx="18">
                  <c:v>148217.55160431424</c:v>
                </c:pt>
                <c:pt idx="19">
                  <c:v>135374.56417931244</c:v>
                </c:pt>
                <c:pt idx="20">
                  <c:v>122716.97848359309</c:v>
                </c:pt>
                <c:pt idx="21">
                  <c:v>110241.70294345729</c:v>
                </c:pt>
                <c:pt idx="22">
                  <c:v>97945.703821008326</c:v>
                </c:pt>
                <c:pt idx="23">
                  <c:v>85826.004019259242</c:v>
                </c:pt>
                <c:pt idx="24">
                  <c:v>73879.681914209854</c:v>
                </c:pt>
                <c:pt idx="25">
                  <c:v>62103.870213235263</c:v>
                </c:pt>
                <c:pt idx="26">
                  <c:v>50495.754839143949</c:v>
                </c:pt>
                <c:pt idx="27">
                  <c:v>39052.573839278659</c:v>
                </c:pt>
                <c:pt idx="28">
                  <c:v>27771.616319052526</c:v>
                </c:pt>
                <c:pt idx="29">
                  <c:v>16650.221399327042</c:v>
                </c:pt>
                <c:pt idx="30">
                  <c:v>5685.7771970520262</c:v>
                </c:pt>
                <c:pt idx="31">
                  <c:v>-5124.2801713913213</c:v>
                </c:pt>
                <c:pt idx="32">
                  <c:v>-15782.467564693536</c:v>
                </c:pt>
                <c:pt idx="33">
                  <c:v>-26291.255769500975</c:v>
                </c:pt>
                <c:pt idx="34">
                  <c:v>-36653.070432200795</c:v>
                </c:pt>
                <c:pt idx="35">
                  <c:v>-46870.292970111128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EC-324D-A180-E24A8FEAF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229008"/>
        <c:axId val="1270913999"/>
      </c:lineChart>
      <c:catAx>
        <c:axId val="37822900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0913999"/>
        <c:crosses val="autoZero"/>
        <c:auto val="1"/>
        <c:lblAlgn val="ctr"/>
        <c:lblOffset val="100"/>
        <c:noMultiLvlLbl val="0"/>
      </c:catAx>
      <c:valAx>
        <c:axId val="127091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822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464296</xdr:colOff>
      <xdr:row>25</xdr:row>
      <xdr:rowOff>33619</xdr:rowOff>
    </xdr:from>
    <xdr:to>
      <xdr:col>24</xdr:col>
      <xdr:colOff>324971</xdr:colOff>
      <xdr:row>52</xdr:row>
      <xdr:rowOff>145677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1FE5C84-713D-BC4C-FC5C-C2AEE46E3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2"/>
  <sheetViews>
    <sheetView tabSelected="1" topLeftCell="A130" zoomScale="85" zoomScaleNormal="85" workbookViewId="0">
      <selection activeCell="I155" sqref="I155"/>
    </sheetView>
  </sheetViews>
  <sheetFormatPr defaultColWidth="8.875" defaultRowHeight="13.5" x14ac:dyDescent="0.15"/>
  <cols>
    <col min="1" max="1" width="26.125" customWidth="1"/>
    <col min="2" max="2" width="20.375" customWidth="1"/>
    <col min="3" max="3" width="17.125" customWidth="1"/>
    <col min="4" max="4" width="21.875" customWidth="1"/>
    <col min="5" max="5" width="25.875" customWidth="1"/>
    <col min="6" max="6" width="18.875" customWidth="1"/>
    <col min="7" max="7" width="18.625" customWidth="1"/>
    <col min="9" max="9" width="24" customWidth="1"/>
    <col min="10" max="10" width="15.375" bestFit="1" customWidth="1"/>
    <col min="11" max="11" width="15" customWidth="1"/>
  </cols>
  <sheetData>
    <row r="1" spans="1:9" s="2" customFormat="1" ht="18.75" x14ac:dyDescent="0.25">
      <c r="A1" s="3" t="s">
        <v>16</v>
      </c>
    </row>
    <row r="2" spans="1:9" ht="18.75" x14ac:dyDescent="0.25">
      <c r="A2" s="3" t="s">
        <v>17</v>
      </c>
    </row>
    <row r="3" spans="1:9" ht="18.75" x14ac:dyDescent="0.25">
      <c r="A3" s="3" t="s">
        <v>20</v>
      </c>
    </row>
    <row r="4" spans="1:9" ht="18.75" x14ac:dyDescent="0.25">
      <c r="A4" s="3" t="s">
        <v>18</v>
      </c>
    </row>
    <row r="5" spans="1:9" ht="18.75" x14ac:dyDescent="0.25">
      <c r="A5" s="3" t="s">
        <v>28</v>
      </c>
    </row>
    <row r="6" spans="1:9" ht="18.75" x14ac:dyDescent="0.25">
      <c r="A6" s="3" t="s">
        <v>21</v>
      </c>
    </row>
    <row r="7" spans="1:9" ht="18.75" x14ac:dyDescent="0.25">
      <c r="A7" s="3" t="s">
        <v>22</v>
      </c>
    </row>
    <row r="8" spans="1:9" ht="18.75" x14ac:dyDescent="0.25">
      <c r="A8" s="3" t="s">
        <v>23</v>
      </c>
      <c r="I8" s="27"/>
    </row>
    <row r="9" spans="1:9" ht="18.75" x14ac:dyDescent="0.25">
      <c r="A9" s="21" t="s">
        <v>26</v>
      </c>
    </row>
    <row r="11" spans="1:9" s="5" customFormat="1" ht="14.25" x14ac:dyDescent="0.15">
      <c r="A11" s="17" t="s">
        <v>5</v>
      </c>
      <c r="B11" s="13">
        <v>45565</v>
      </c>
      <c r="C11" s="5" t="s">
        <v>6</v>
      </c>
      <c r="E11" s="17" t="s">
        <v>8</v>
      </c>
      <c r="F11" s="14">
        <v>1000000</v>
      </c>
      <c r="G11" s="5" t="s">
        <v>2</v>
      </c>
    </row>
    <row r="12" spans="1:9" s="5" customFormat="1" ht="14.25" x14ac:dyDescent="0.15"/>
    <row r="13" spans="1:9" s="5" customFormat="1" ht="25.5" x14ac:dyDescent="0.3">
      <c r="A13" s="15" t="s">
        <v>9</v>
      </c>
      <c r="E13" s="15" t="s">
        <v>10</v>
      </c>
    </row>
    <row r="14" spans="1:9" s="5" customFormat="1" ht="14.25" x14ac:dyDescent="0.15">
      <c r="A14" s="17" t="s">
        <v>7</v>
      </c>
      <c r="B14" s="6">
        <v>20000</v>
      </c>
      <c r="C14" s="5" t="s">
        <v>2</v>
      </c>
      <c r="E14" s="17" t="s">
        <v>7</v>
      </c>
      <c r="F14" s="6">
        <v>5000</v>
      </c>
      <c r="G14" s="5" t="s">
        <v>2</v>
      </c>
    </row>
    <row r="15" spans="1:9" s="5" customFormat="1" ht="14.25" x14ac:dyDescent="0.15">
      <c r="A15" s="17" t="s">
        <v>11</v>
      </c>
      <c r="B15" s="6">
        <v>20000</v>
      </c>
      <c r="C15" s="5" t="s">
        <v>2</v>
      </c>
      <c r="E15" s="17" t="s">
        <v>11</v>
      </c>
      <c r="F15" s="6">
        <v>1000000</v>
      </c>
      <c r="G15" s="5" t="s">
        <v>2</v>
      </c>
    </row>
    <row r="16" spans="1:9" s="5" customFormat="1" ht="14.25" x14ac:dyDescent="0.15">
      <c r="A16" s="17" t="s">
        <v>1</v>
      </c>
      <c r="B16" s="7">
        <v>5</v>
      </c>
      <c r="C16" s="5" t="s">
        <v>3</v>
      </c>
      <c r="E16" s="17" t="s">
        <v>1</v>
      </c>
      <c r="F16" s="7">
        <v>7</v>
      </c>
      <c r="G16" s="5" t="s">
        <v>3</v>
      </c>
    </row>
    <row r="17" spans="1:11" ht="14.25" x14ac:dyDescent="0.15">
      <c r="A17" s="4"/>
      <c r="B17" s="5"/>
      <c r="C17" s="5"/>
      <c r="D17" s="5"/>
      <c r="E17" s="4"/>
      <c r="H17" s="5"/>
    </row>
    <row r="18" spans="1:11" ht="14.25" x14ac:dyDescent="0.15">
      <c r="A18" s="4"/>
      <c r="B18" s="25"/>
      <c r="C18" s="25" t="s">
        <v>13</v>
      </c>
      <c r="D18" s="18">
        <v>4.9819945588381646E-2</v>
      </c>
      <c r="E18" s="4"/>
    </row>
    <row r="19" spans="1:11" x14ac:dyDescent="0.15">
      <c r="C19" s="22" t="s">
        <v>19</v>
      </c>
      <c r="D19" s="10">
        <f>B21-F21</f>
        <v>-1.7314706929028034E-4</v>
      </c>
      <c r="J19" s="16"/>
      <c r="K19" s="16"/>
    </row>
    <row r="20" spans="1:11" x14ac:dyDescent="0.15">
      <c r="J20" s="16" t="s">
        <v>14</v>
      </c>
      <c r="K20" s="16" t="s">
        <v>15</v>
      </c>
    </row>
    <row r="21" spans="1:11" x14ac:dyDescent="0.15">
      <c r="A21" s="16" t="s">
        <v>14</v>
      </c>
      <c r="B21" s="10">
        <f>SUM(C25:C84)-Investment</f>
        <v>63157.102920520119</v>
      </c>
      <c r="E21" s="16" t="s">
        <v>15</v>
      </c>
      <c r="F21" s="10">
        <f>SUM(G25:G108)-Investment</f>
        <v>63157.103093667189</v>
      </c>
      <c r="I21" s="16" t="s">
        <v>13</v>
      </c>
      <c r="J21" s="11">
        <v>63157.102794047911</v>
      </c>
      <c r="K21" s="11">
        <v>63157.102794048609</v>
      </c>
    </row>
    <row r="22" spans="1:11" x14ac:dyDescent="0.15">
      <c r="A22" s="16" t="s">
        <v>24</v>
      </c>
      <c r="B22" s="24">
        <f>XIRR(B148:B208,A148:A208)</f>
        <v>7.6801314949989333E-2</v>
      </c>
      <c r="E22" s="16" t="s">
        <v>25</v>
      </c>
      <c r="F22" s="24">
        <f>XIRR(F148:F232,E148:E232)</f>
        <v>6.1048409342765814E-2</v>
      </c>
      <c r="I22" s="20">
        <v>0</v>
      </c>
      <c r="J22" s="10" cm="1">
        <f t="array" ref="J22">SUM($B$25:$B$84/(1+I22)^(($A$25:$A$84-fpdate)/365)) - Investment</f>
        <v>200000</v>
      </c>
      <c r="K22" s="28" cm="1">
        <f t="array" ref="K22">SUM($F$25:$F$108/(1+I22)^(($E$25:$E$108-fpdate)/365)) - Investment</f>
        <v>415000</v>
      </c>
    </row>
    <row r="23" spans="1:11" x14ac:dyDescent="0.15">
      <c r="I23" s="20">
        <v>2E-3</v>
      </c>
      <c r="J23" s="10" cm="1">
        <f t="array" ref="J23">SUM($B$25:$B$84/(1+I23)^(($A$25:$A$84-fpdate)/365)) - Investment</f>
        <v>193927.97979101585</v>
      </c>
      <c r="K23" s="28" cm="1">
        <f t="array" ref="K23">SUM($F$25:$F$108/(1+I23)^(($E$25:$E$108-fpdate)/365)) - Investment</f>
        <v>398217.25465318048</v>
      </c>
    </row>
    <row r="24" spans="1:11" s="5" customFormat="1" ht="14.25" x14ac:dyDescent="0.15">
      <c r="A24" s="19" t="s">
        <v>4</v>
      </c>
      <c r="B24" s="19" t="s">
        <v>0</v>
      </c>
      <c r="C24" s="19" t="s">
        <v>12</v>
      </c>
      <c r="D24"/>
      <c r="E24" s="19" t="s">
        <v>4</v>
      </c>
      <c r="F24" s="19" t="s">
        <v>0</v>
      </c>
      <c r="G24" s="19" t="s">
        <v>12</v>
      </c>
      <c r="H24"/>
      <c r="I24" s="20">
        <v>4.0000000000000001E-3</v>
      </c>
      <c r="J24" s="10" cm="1">
        <f t="array" ref="J24">SUM($B$25:$B$84/(1+I24)^(($A$25:$A$84-fpdate)/365)) - Investment</f>
        <v>187908.56107122125</v>
      </c>
      <c r="K24" s="28" cm="1">
        <f t="array" ref="K24">SUM($F$25:$F$108/(1+I24)^(($E$25:$E$108-fpdate)/365)) - Investment</f>
        <v>381686.99219697621</v>
      </c>
    </row>
    <row r="25" spans="1:11" x14ac:dyDescent="0.15">
      <c r="A25" s="8">
        <f>WORKDAY(EOMONTH(fpdate, ROW() - ROW(FirstPayOutDate) + 1) + 1, -1, Holiday!$A$1:$A$203)</f>
        <v>45596</v>
      </c>
      <c r="B25" s="10">
        <f t="shared" ref="B25:B56" si="0">Monthly1</f>
        <v>20000</v>
      </c>
      <c r="C25" s="10">
        <f t="shared" ref="C25:C56" si="1" xml:space="preserve"> B25 / (1 + rate)^((A25-fpdate)/365)</f>
        <v>19917.585136663944</v>
      </c>
      <c r="E25" s="8">
        <f>WORKDAY(EOMONTH(fpdate, ROW() - ROW(FirstPayOutDate) + 1) + 1, -1, Holiday!$A$1:$A$203)</f>
        <v>45596</v>
      </c>
      <c r="F25" s="10">
        <f t="shared" ref="F25:F56" si="2">Monthly2</f>
        <v>5000</v>
      </c>
      <c r="G25" s="10">
        <f t="shared" ref="G25:G56" si="3" xml:space="preserve"> F25 / (1 + rate) ^ ((E25 - fpdate) / 365)</f>
        <v>4979.3962841659859</v>
      </c>
      <c r="I25" s="20">
        <v>6.0000000000000001E-3</v>
      </c>
      <c r="J25" s="10" cm="1">
        <f t="array" ref="J25">SUM($B$25:$B$84/(1+I25)^(($A$25:$A$84-fpdate)/365)) - Investment</f>
        <v>181941.15118005313</v>
      </c>
      <c r="K25" s="28" cm="1">
        <f t="array" ref="K25">SUM($F$25:$F$108/(1+I25)^(($E$25:$E$108-fpdate)/365)) - Investment</f>
        <v>365404.84047886194</v>
      </c>
    </row>
    <row r="26" spans="1:11" x14ac:dyDescent="0.15">
      <c r="A26" s="8">
        <f>WORKDAY(EOMONTH(fpdate, ROW() - ROW(FirstPayOutDate) + 1) + 1, -1, Holiday!$A$1:$A$203)</f>
        <v>45625</v>
      </c>
      <c r="B26" s="10">
        <f t="shared" si="0"/>
        <v>20000</v>
      </c>
      <c r="C26" s="10">
        <f t="shared" si="1"/>
        <v>19840.794840300525</v>
      </c>
      <c r="E26" s="8">
        <f>WORKDAY(EOMONTH(fpdate, ROW() - ROW(FirstPayOutDate) + 1) + 1, -1, Holiday!$A$1:$A$203)</f>
        <v>45625</v>
      </c>
      <c r="F26" s="10">
        <f t="shared" si="2"/>
        <v>5000</v>
      </c>
      <c r="G26" s="10">
        <f t="shared" si="3"/>
        <v>4960.1987100751312</v>
      </c>
      <c r="I26" s="20">
        <v>8.0000000000000002E-3</v>
      </c>
      <c r="J26" s="10" cm="1">
        <f t="array" ref="J26">SUM($B$25:$B$84/(1+I26)^(($A$25:$A$84-fpdate)/365)) - Investment</f>
        <v>176025.16551690735</v>
      </c>
      <c r="K26" s="28" cm="1">
        <f t="array" ref="K26">SUM($F$25:$F$108/(1+I26)^(($E$25:$E$108-fpdate)/365)) - Investment</f>
        <v>349366.51217278</v>
      </c>
    </row>
    <row r="27" spans="1:11" x14ac:dyDescent="0.15">
      <c r="A27" s="8">
        <f>WORKDAY(EOMONTH(fpdate, ROW() - ROW(FirstPayOutDate) + 1) + 1, -1, Holiday!$A$1:$A$203)</f>
        <v>45657</v>
      </c>
      <c r="B27" s="10">
        <f t="shared" si="0"/>
        <v>20000</v>
      </c>
      <c r="C27" s="10">
        <f t="shared" si="1"/>
        <v>19756.404256002479</v>
      </c>
      <c r="E27" s="8">
        <f>WORKDAY(EOMONTH(fpdate, ROW() - ROW(FirstPayOutDate) + 1) + 1, -1, Holiday!$A$1:$A$203)</f>
        <v>45657</v>
      </c>
      <c r="F27" s="10">
        <f t="shared" si="2"/>
        <v>5000</v>
      </c>
      <c r="G27" s="10">
        <f t="shared" si="3"/>
        <v>4939.1010640006198</v>
      </c>
      <c r="I27" s="20">
        <v>0.01</v>
      </c>
      <c r="J27" s="10" cm="1">
        <f t="array" ref="J27">SUM($B$25:$B$84/(1+I27)^(($A$25:$A$84-fpdate)/365)) - Investment</f>
        <v>170160.02741379873</v>
      </c>
      <c r="K27" s="28" cm="1">
        <f t="array" ref="K27">SUM($F$25:$F$108/(1+I27)^(($E$25:$E$108-fpdate)/365)) - Investment</f>
        <v>333567.80296279211</v>
      </c>
    </row>
    <row r="28" spans="1:11" x14ac:dyDescent="0.15">
      <c r="A28" s="8">
        <f>WORKDAY(EOMONTH(fpdate, ROW() - ROW(FirstPayOutDate) + 1) + 1, -1, Holiday!$A$1:$A$203)</f>
        <v>45685</v>
      </c>
      <c r="B28" s="10">
        <f t="shared" si="0"/>
        <v>20000</v>
      </c>
      <c r="C28" s="10">
        <f t="shared" si="1"/>
        <v>19682.856994744794</v>
      </c>
      <c r="E28" s="8">
        <f>WORKDAY(EOMONTH(fpdate, ROW() - ROW(FirstPayOutDate) + 1) + 1, -1, Holiday!$A$1:$A$203)</f>
        <v>45685</v>
      </c>
      <c r="F28" s="10">
        <f t="shared" si="2"/>
        <v>5000</v>
      </c>
      <c r="G28" s="10">
        <f t="shared" si="3"/>
        <v>4920.7142486861985</v>
      </c>
      <c r="I28" s="20">
        <v>1.2E-2</v>
      </c>
      <c r="J28" s="10" cm="1">
        <f t="array" ref="J28">SUM($B$25:$B$84/(1+I28)^(($A$25:$A$84-fpdate)/365)) - Investment</f>
        <v>164345.1680102977</v>
      </c>
      <c r="K28" s="28" cm="1">
        <f t="array" ref="K28">SUM($F$25:$F$108/(1+I28)^(($E$25:$E$108-fpdate)/365)) - Investment</f>
        <v>318004.58976920997</v>
      </c>
    </row>
    <row r="29" spans="1:11" x14ac:dyDescent="0.15">
      <c r="A29" s="8">
        <f>WORKDAY(EOMONTH(fpdate, ROW() - ROW(FirstPayOutDate) + 1) + 1, -1, Holiday!$A$1:$A$203)</f>
        <v>45716</v>
      </c>
      <c r="B29" s="10">
        <f t="shared" si="0"/>
        <v>20000</v>
      </c>
      <c r="C29" s="10">
        <f t="shared" si="1"/>
        <v>19601.748996280541</v>
      </c>
      <c r="E29" s="8">
        <f>WORKDAY(EOMONTH(fpdate, ROW() - ROW(FirstPayOutDate) + 1) + 1, -1, Holiday!$A$1:$A$203)</f>
        <v>45716</v>
      </c>
      <c r="F29" s="10">
        <f t="shared" si="2"/>
        <v>5000</v>
      </c>
      <c r="G29" s="10">
        <f t="shared" si="3"/>
        <v>4900.4372490701353</v>
      </c>
      <c r="I29" s="20">
        <v>1.4E-2</v>
      </c>
      <c r="J29" s="10" cm="1">
        <f t="array" ref="J29">SUM($B$25:$B$84/(1+I29)^(($A$25:$A$84-fpdate)/365)) - Investment</f>
        <v>158580.02613070863</v>
      </c>
      <c r="K29" s="28" cm="1">
        <f t="array" ref="K29">SUM($F$25:$F$108/(1+I29)^(($E$25:$E$108-fpdate)/365)) - Investment</f>
        <v>302672.8290161232</v>
      </c>
    </row>
    <row r="30" spans="1:11" x14ac:dyDescent="0.15">
      <c r="A30" s="8">
        <f>WORKDAY(EOMONTH(fpdate, ROW() - ROW(FirstPayOutDate) + 1) + 1, -1, Holiday!$A$1:$A$203)</f>
        <v>45747</v>
      </c>
      <c r="B30" s="10">
        <f t="shared" si="0"/>
        <v>20000</v>
      </c>
      <c r="C30" s="10">
        <f t="shared" si="1"/>
        <v>19520.975223046738</v>
      </c>
      <c r="E30" s="8">
        <f>WORKDAY(EOMONTH(fpdate, ROW() - ROW(FirstPayOutDate) + 1) + 1, -1, Holiday!$A$1:$A$203)</f>
        <v>45747</v>
      </c>
      <c r="F30" s="10">
        <f t="shared" si="2"/>
        <v>5000</v>
      </c>
      <c r="G30" s="10">
        <f t="shared" si="3"/>
        <v>4880.2438057616846</v>
      </c>
      <c r="I30" s="20">
        <v>1.6E-2</v>
      </c>
      <c r="J30" s="10" cm="1">
        <f t="array" ref="J30">SUM($B$25:$B$84/(1+I30)^(($A$25:$A$84-fpdate)/365)) - Investment</f>
        <v>152864.04816343635</v>
      </c>
      <c r="K30" s="28" cm="1">
        <f t="array" ref="K30">SUM($F$25:$F$108/(1+I30)^(($E$25:$E$108-fpdate)/365)) - Investment</f>
        <v>287568.5549392784</v>
      </c>
    </row>
    <row r="31" spans="1:11" x14ac:dyDescent="0.15">
      <c r="A31" s="8">
        <f>WORKDAY(EOMONTH(fpdate, ROW() - ROW(FirstPayOutDate) + 1) + 1, -1, Holiday!$A$1:$A$203)</f>
        <v>45777</v>
      </c>
      <c r="B31" s="10">
        <f t="shared" si="0"/>
        <v>20000</v>
      </c>
      <c r="C31" s="10">
        <f t="shared" si="1"/>
        <v>19443.123985063212</v>
      </c>
      <c r="E31" s="8">
        <f>WORKDAY(EOMONTH(fpdate, ROW() - ROW(FirstPayOutDate) + 1) + 1, -1, Holiday!$A$1:$A$203)</f>
        <v>45777</v>
      </c>
      <c r="F31" s="10">
        <f t="shared" si="2"/>
        <v>5000</v>
      </c>
      <c r="G31" s="10">
        <f t="shared" si="3"/>
        <v>4860.780996265803</v>
      </c>
      <c r="I31" s="20">
        <v>1.7999999999999999E-2</v>
      </c>
      <c r="J31" s="10" cm="1">
        <f t="array" ref="J31">SUM($B$25:$B$84/(1+I31)^(($A$25:$A$84-fpdate)/365)) - Investment</f>
        <v>147196.68794250116</v>
      </c>
      <c r="K31" s="28" cm="1">
        <f t="array" ref="K31">SUM($F$25:$F$108/(1+I31)^(($E$25:$E$108-fpdate)/365)) - Investment</f>
        <v>272687.87793329731</v>
      </c>
    </row>
    <row r="32" spans="1:11" x14ac:dyDescent="0.15">
      <c r="A32" s="8">
        <f>WORKDAY(EOMONTH(fpdate, ROW() - ROW(FirstPayOutDate) + 1) + 1, -1, Holiday!$A$1:$A$203)</f>
        <v>45807</v>
      </c>
      <c r="B32" s="10">
        <f t="shared" si="0"/>
        <v>20000</v>
      </c>
      <c r="C32" s="10">
        <f t="shared" si="1"/>
        <v>19365.583224153004</v>
      </c>
      <c r="E32" s="8">
        <f>WORKDAY(EOMONTH(fpdate, ROW() - ROW(FirstPayOutDate) + 1) + 1, -1, Holiday!$A$1:$A$203)</f>
        <v>45807</v>
      </c>
      <c r="F32" s="10">
        <f t="shared" si="2"/>
        <v>5000</v>
      </c>
      <c r="G32" s="10">
        <f t="shared" si="3"/>
        <v>4841.3958060382511</v>
      </c>
      <c r="I32" s="20">
        <v>0.02</v>
      </c>
      <c r="J32" s="10" cm="1">
        <f t="array" ref="J32">SUM($B$25:$B$84/(1+I32)^(($A$25:$A$84-fpdate)/365)) - Investment</f>
        <v>141577.40663116402</v>
      </c>
      <c r="K32" s="28" cm="1">
        <f t="array" ref="K32">SUM($F$25:$F$108/(1+I32)^(($E$25:$E$108-fpdate)/365)) - Investment</f>
        <v>258026.98293723213</v>
      </c>
    </row>
    <row r="33" spans="1:11" x14ac:dyDescent="0.15">
      <c r="A33" s="8">
        <f>WORKDAY(EOMONTH(fpdate, ROW() - ROW(FirstPayOutDate) + 1) + 1, -1, Holiday!$A$1:$A$203)</f>
        <v>45838</v>
      </c>
      <c r="B33" s="10">
        <f t="shared" si="0"/>
        <v>20000</v>
      </c>
      <c r="C33" s="10">
        <f t="shared" si="1"/>
        <v>19285.782629410922</v>
      </c>
      <c r="E33" s="8">
        <f>WORKDAY(EOMONTH(fpdate, ROW() - ROW(FirstPayOutDate) + 1) + 1, -1, Holiday!$A$1:$A$203)</f>
        <v>45838</v>
      </c>
      <c r="F33" s="10">
        <f t="shared" si="2"/>
        <v>5000</v>
      </c>
      <c r="G33" s="10">
        <f t="shared" si="3"/>
        <v>4821.4456573527304</v>
      </c>
      <c r="I33" s="20">
        <v>2.1999999999999999E-2</v>
      </c>
      <c r="J33" s="10" cm="1">
        <f t="array" ref="J33">SUM($B$25:$B$84/(1+I33)^(($A$25:$A$84-fpdate)/365)) - Investment</f>
        <v>136005.6726076093</v>
      </c>
      <c r="K33" s="28" cm="1">
        <f t="array" ref="K33">SUM($F$25:$F$108/(1+I33)^(($E$25:$E$108-fpdate)/365)) - Investment</f>
        <v>243582.12785750814</v>
      </c>
    </row>
    <row r="34" spans="1:11" x14ac:dyDescent="0.15">
      <c r="A34" s="8">
        <f>WORKDAY(EOMONTH(fpdate, ROW() - ROW(FirstPayOutDate) + 1) + 1, -1, Holiday!$A$1:$A$203)</f>
        <v>45869</v>
      </c>
      <c r="B34" s="10">
        <f t="shared" si="0"/>
        <v>20000</v>
      </c>
      <c r="C34" s="10">
        <f t="shared" si="1"/>
        <v>19206.310872424332</v>
      </c>
      <c r="E34" s="8">
        <f>WORKDAY(EOMONTH(fpdate, ROW() - ROW(FirstPayOutDate) + 1) + 1, -1, Holiday!$A$1:$A$203)</f>
        <v>45869</v>
      </c>
      <c r="F34" s="10">
        <f t="shared" si="2"/>
        <v>5000</v>
      </c>
      <c r="G34" s="10">
        <f t="shared" si="3"/>
        <v>4801.577718106083</v>
      </c>
      <c r="I34" s="20">
        <v>2.4E-2</v>
      </c>
      <c r="J34" s="10" cm="1">
        <f t="array" ref="J34">SUM($B$25:$B$84/(1+I34)^(($A$25:$A$84-fpdate)/365)) - Investment</f>
        <v>130480.96135265101</v>
      </c>
      <c r="K34" s="28" cm="1">
        <f t="array" ref="K34">SUM($F$25:$F$108/(1+I34)^(($E$25:$E$108-fpdate)/365)) - Investment</f>
        <v>229349.64202729962</v>
      </c>
    </row>
    <row r="35" spans="1:11" x14ac:dyDescent="0.15">
      <c r="A35" s="8">
        <f>WORKDAY(EOMONTH(fpdate, ROW() - ROW(FirstPayOutDate) + 1) + 1, -1, Holiday!$A$1:$A$203)</f>
        <v>45898</v>
      </c>
      <c r="B35" s="10">
        <f t="shared" si="0"/>
        <v>20000</v>
      </c>
      <c r="C35" s="10">
        <f t="shared" si="1"/>
        <v>19132.262824238685</v>
      </c>
      <c r="E35" s="8">
        <f>WORKDAY(EOMONTH(fpdate, ROW() - ROW(FirstPayOutDate) + 1) + 1, -1, Holiday!$A$1:$A$203)</f>
        <v>45898</v>
      </c>
      <c r="F35" s="10">
        <f t="shared" si="2"/>
        <v>5000</v>
      </c>
      <c r="G35" s="10">
        <f t="shared" si="3"/>
        <v>4783.0657060596714</v>
      </c>
      <c r="I35" s="20">
        <v>2.5999999999999999E-2</v>
      </c>
      <c r="J35" s="10" cm="1">
        <f t="array" ref="J35">SUM($B$25:$B$84/(1+I35)^(($A$25:$A$84-fpdate)/365)) - Investment</f>
        <v>125002.75533943018</v>
      </c>
      <c r="K35" s="28" cm="1">
        <f t="array" ref="K35">SUM($F$25:$F$108/(1+I35)^(($E$25:$E$108-fpdate)/365)) - Investment</f>
        <v>215325.92470144667</v>
      </c>
    </row>
    <row r="36" spans="1:11" x14ac:dyDescent="0.15">
      <c r="A36" s="8">
        <f>WORKDAY(EOMONTH(fpdate, ROW() - ROW(FirstPayOutDate) + 1) + 1, -1, Holiday!$A$1:$A$203)</f>
        <v>45930</v>
      </c>
      <c r="B36" s="10">
        <f t="shared" si="0"/>
        <v>20000</v>
      </c>
      <c r="C36" s="10">
        <f t="shared" si="1"/>
        <v>19050.885901001631</v>
      </c>
      <c r="E36" s="8">
        <f>WORKDAY(EOMONTH(fpdate, ROW() - ROW(FirstPayOutDate) + 1) + 1, -1, Holiday!$A$1:$A$203)</f>
        <v>45930</v>
      </c>
      <c r="F36" s="10">
        <f t="shared" si="2"/>
        <v>5000</v>
      </c>
      <c r="G36" s="10">
        <f t="shared" si="3"/>
        <v>4762.7214752504078</v>
      </c>
      <c r="I36" s="20">
        <v>2.8000000000000001E-2</v>
      </c>
      <c r="J36" s="10" cm="1">
        <f t="array" ref="J36">SUM($B$25:$B$84/(1+I36)^(($A$25:$A$84-fpdate)/365)) - Investment</f>
        <v>119570.54392504576</v>
      </c>
      <c r="K36" s="28" cm="1">
        <f t="array" ref="K36">SUM($F$25:$F$108/(1+I36)^(($E$25:$E$108-fpdate)/365)) - Investment</f>
        <v>201507.44358600397</v>
      </c>
    </row>
    <row r="37" spans="1:11" x14ac:dyDescent="0.15">
      <c r="A37" s="8">
        <f>WORKDAY(EOMONTH(fpdate, ROW() - ROW(FirstPayOutDate) + 1) + 1, -1, Holiday!$A$1:$A$203)</f>
        <v>45961</v>
      </c>
      <c r="B37" s="10">
        <f t="shared" si="0"/>
        <v>20000</v>
      </c>
      <c r="C37" s="10">
        <f t="shared" si="1"/>
        <v>18972.382093103537</v>
      </c>
      <c r="E37" s="8">
        <f>WORKDAY(EOMONTH(fpdate, ROW() - ROW(FirstPayOutDate) + 1) + 1, -1, Holiday!$A$1:$A$203)</f>
        <v>45961</v>
      </c>
      <c r="F37" s="10">
        <f t="shared" si="2"/>
        <v>5000</v>
      </c>
      <c r="G37" s="10">
        <f t="shared" si="3"/>
        <v>4743.0955232758843</v>
      </c>
      <c r="I37" s="20">
        <v>0.03</v>
      </c>
      <c r="J37" s="10" cm="1">
        <f t="array" ref="J37">SUM($B$25:$B$84/(1+I37)^(($A$25:$A$84-fpdate)/365)) - Investment</f>
        <v>114183.82324409531</v>
      </c>
      <c r="K37" s="28" cm="1">
        <f t="array" ref="K37">SUM($F$25:$F$108/(1+I37)^(($E$25:$E$108-fpdate)/365)) - Investment</f>
        <v>187890.73340157443</v>
      </c>
    </row>
    <row r="38" spans="1:11" x14ac:dyDescent="0.15">
      <c r="A38" s="8">
        <f>WORKDAY(EOMONTH(fpdate, ROW() - ROW(FirstPayOutDate) + 1) + 1, -1, Holiday!$A$1:$A$203)</f>
        <v>45989</v>
      </c>
      <c r="B38" s="10">
        <f t="shared" si="0"/>
        <v>20000</v>
      </c>
      <c r="C38" s="10">
        <f t="shared" si="1"/>
        <v>18901.753514927015</v>
      </c>
      <c r="E38" s="8">
        <f>WORKDAY(EOMONTH(fpdate, ROW() - ROW(FirstPayOutDate) + 1) + 1, -1, Holiday!$A$1:$A$203)</f>
        <v>45989</v>
      </c>
      <c r="F38" s="10">
        <f t="shared" si="2"/>
        <v>5000</v>
      </c>
      <c r="G38" s="10">
        <f t="shared" si="3"/>
        <v>4725.4383787317538</v>
      </c>
      <c r="I38" s="20">
        <v>3.2000000000000001E-2</v>
      </c>
      <c r="J38" s="10" cm="1">
        <f t="array" ref="J38">SUM($B$25:$B$84/(1+I38)^(($A$25:$A$84-fpdate)/365)) - Investment</f>
        <v>108842.09610408684</v>
      </c>
      <c r="K38" s="28" cm="1">
        <f t="array" ref="K38">SUM($F$25:$F$108/(1+I38)^(($E$25:$E$108-fpdate)/365)) - Investment</f>
        <v>174472.39447957906</v>
      </c>
    </row>
    <row r="39" spans="1:11" x14ac:dyDescent="0.15">
      <c r="A39" s="8">
        <f>WORKDAY(EOMONTH(fpdate, ROW() - ROW(FirstPayOutDate) + 1) + 1, -1, Holiday!$A$1:$A$203)</f>
        <v>46022</v>
      </c>
      <c r="B39" s="10">
        <f t="shared" si="0"/>
        <v>20000</v>
      </c>
      <c r="C39" s="10">
        <f t="shared" si="1"/>
        <v>18818.850164758311</v>
      </c>
      <c r="E39" s="8">
        <f>WORKDAY(EOMONTH(fpdate, ROW() - ROW(FirstPayOutDate) + 1) + 1, -1, Holiday!$A$1:$A$203)</f>
        <v>46022</v>
      </c>
      <c r="F39" s="10">
        <f t="shared" si="2"/>
        <v>5000</v>
      </c>
      <c r="G39" s="10">
        <f t="shared" si="3"/>
        <v>4704.7125411895777</v>
      </c>
      <c r="I39" s="20">
        <v>3.4000000000000002E-2</v>
      </c>
      <c r="J39" s="10" cm="1">
        <f t="array" ref="J39">SUM($B$25:$B$84/(1+I39)^(($A$25:$A$84-fpdate)/365)) - Investment</f>
        <v>103544.87188267917</v>
      </c>
      <c r="K39" s="28" cm="1">
        <f t="array" ref="K39">SUM($F$25:$F$108/(1+I39)^(($E$25:$E$108-fpdate)/365)) - Investment</f>
        <v>161249.09139064443</v>
      </c>
    </row>
    <row r="40" spans="1:11" x14ac:dyDescent="0.15">
      <c r="A40" s="8">
        <f>WORKDAY(EOMONTH(fpdate, ROW() - ROW(FirstPayOutDate) + 1) + 1, -1, Holiday!$A$1:$A$203)</f>
        <v>46052</v>
      </c>
      <c r="B40" s="10">
        <f t="shared" si="0"/>
        <v>20000</v>
      </c>
      <c r="C40" s="10">
        <f t="shared" si="1"/>
        <v>18743.799058652545</v>
      </c>
      <c r="E40" s="8">
        <f>WORKDAY(EOMONTH(fpdate, ROW() - ROW(FirstPayOutDate) + 1) + 1, -1, Holiday!$A$1:$A$203)</f>
        <v>46052</v>
      </c>
      <c r="F40" s="10">
        <f t="shared" si="2"/>
        <v>5000</v>
      </c>
      <c r="G40" s="10">
        <f t="shared" si="3"/>
        <v>4685.9497646631362</v>
      </c>
      <c r="I40" s="20">
        <v>3.5999999999999997E-2</v>
      </c>
      <c r="J40" s="10" cm="1">
        <f t="array" ref="J40">SUM($B$25:$B$84/(1+I40)^(($A$25:$A$84-fpdate)/365)) - Investment</f>
        <v>98291.666426716372</v>
      </c>
      <c r="K40" s="28" cm="1">
        <f t="array" ref="K40">SUM($F$25:$F$108/(1+I40)^(($E$25:$E$108-fpdate)/365)) - Investment</f>
        <v>148217.55160431424</v>
      </c>
    </row>
    <row r="41" spans="1:11" x14ac:dyDescent="0.15">
      <c r="A41" s="8">
        <f>WORKDAY(EOMONTH(fpdate, ROW() - ROW(FirstPayOutDate) + 1) + 1, -1, Holiday!$A$1:$A$203)</f>
        <v>46080</v>
      </c>
      <c r="B41" s="10">
        <f t="shared" si="0"/>
        <v>20000</v>
      </c>
      <c r="C41" s="10">
        <f t="shared" si="1"/>
        <v>18674.02142763908</v>
      </c>
      <c r="E41" s="8">
        <f>WORKDAY(EOMONTH(fpdate, ROW() - ROW(FirstPayOutDate) + 1) + 1, -1, Holiday!$A$1:$A$203)</f>
        <v>46080</v>
      </c>
      <c r="F41" s="10">
        <f t="shared" si="2"/>
        <v>5000</v>
      </c>
      <c r="G41" s="10">
        <f t="shared" si="3"/>
        <v>4668.5053569097699</v>
      </c>
      <c r="I41" s="20">
        <v>3.7999999999999999E-2</v>
      </c>
      <c r="J41" s="10" cm="1">
        <f t="array" ref="J41">SUM($B$25:$B$84/(1+I41)^(($A$25:$A$84-fpdate)/365)) - Investment</f>
        <v>93082.001953031169</v>
      </c>
      <c r="K41" s="28" cm="1">
        <f t="array" ref="K41">SUM($F$25:$F$108/(1+I41)^(($E$25:$E$108-fpdate)/365)) - Investment</f>
        <v>135374.56417931244</v>
      </c>
    </row>
    <row r="42" spans="1:11" x14ac:dyDescent="0.15">
      <c r="A42" s="8">
        <f>WORKDAY(EOMONTH(fpdate, ROW() - ROW(FirstPayOutDate) + 1) + 1, -1, Holiday!$A$1:$A$203)</f>
        <v>46112</v>
      </c>
      <c r="B42" s="10">
        <f t="shared" si="0"/>
        <v>20000</v>
      </c>
      <c r="C42" s="10">
        <f t="shared" si="1"/>
        <v>18594.593582527163</v>
      </c>
      <c r="E42" s="8">
        <f>WORKDAY(EOMONTH(fpdate, ROW() - ROW(FirstPayOutDate) + 1) + 1, -1, Holiday!$A$1:$A$203)</f>
        <v>46112</v>
      </c>
      <c r="F42" s="10">
        <f t="shared" si="2"/>
        <v>5000</v>
      </c>
      <c r="G42" s="10">
        <f t="shared" si="3"/>
        <v>4648.6483956317907</v>
      </c>
      <c r="I42" s="20">
        <v>0.04</v>
      </c>
      <c r="J42" s="10" cm="1">
        <f t="array" ref="J42">SUM($B$25:$B$84/(1+I42)^(($A$25:$A$84-fpdate)/365)) - Investment</f>
        <v>87915.406950963195</v>
      </c>
      <c r="K42" s="28" cm="1">
        <f t="array" ref="K42">SUM($F$25:$F$108/(1+I42)^(($E$25:$E$108-fpdate)/365)) - Investment</f>
        <v>122716.97848359309</v>
      </c>
    </row>
    <row r="43" spans="1:11" x14ac:dyDescent="0.15">
      <c r="A43" s="8">
        <f>WORKDAY(EOMONTH(fpdate, ROW() - ROW(FirstPayOutDate) + 1) + 1, -1, Holiday!$A$1:$A$203)</f>
        <v>46142</v>
      </c>
      <c r="B43" s="10">
        <f t="shared" si="0"/>
        <v>20000</v>
      </c>
      <c r="C43" s="10">
        <f t="shared" si="1"/>
        <v>18520.436829923368</v>
      </c>
      <c r="E43" s="8">
        <f>WORKDAY(EOMONTH(fpdate, ROW() - ROW(FirstPayOutDate) + 1) + 1, -1, Holiday!$A$1:$A$203)</f>
        <v>46142</v>
      </c>
      <c r="F43" s="10">
        <f t="shared" si="2"/>
        <v>5000</v>
      </c>
      <c r="G43" s="10">
        <f t="shared" si="3"/>
        <v>4630.1092074808421</v>
      </c>
      <c r="I43" s="20">
        <v>4.2000000000000003E-2</v>
      </c>
      <c r="J43" s="10" cm="1">
        <f t="array" ref="J43">SUM($B$25:$B$84/(1+I43)^(($A$25:$A$84-fpdate)/365)) - Investment</f>
        <v>82791.416086581536</v>
      </c>
      <c r="K43" s="28" cm="1">
        <f t="array" ref="K43">SUM($F$25:$F$108/(1+I43)^(($E$25:$E$108-fpdate)/365)) - Investment</f>
        <v>110241.70294345729</v>
      </c>
    </row>
    <row r="44" spans="1:11" x14ac:dyDescent="0.15">
      <c r="A44" s="8">
        <f>WORKDAY(EOMONTH(fpdate, ROW() - ROW(FirstPayOutDate) + 1) + 1, -1, Holiday!$A$1:$A$203)</f>
        <v>46171</v>
      </c>
      <c r="B44" s="10">
        <f t="shared" si="0"/>
        <v>20000</v>
      </c>
      <c r="C44" s="10">
        <f t="shared" si="1"/>
        <v>18449.033101851339</v>
      </c>
      <c r="E44" s="8">
        <f>WORKDAY(EOMONTH(fpdate, ROW() - ROW(FirstPayOutDate) + 1) + 1, -1, Holiday!$A$1:$A$203)</f>
        <v>46171</v>
      </c>
      <c r="F44" s="10">
        <f t="shared" si="2"/>
        <v>5000</v>
      </c>
      <c r="G44" s="10">
        <f t="shared" si="3"/>
        <v>4612.2582754628347</v>
      </c>
      <c r="I44" s="20">
        <v>4.3999999999999997E-2</v>
      </c>
      <c r="J44" s="10" cm="1">
        <f t="array" ref="J44">SUM($B$25:$B$84/(1+I44)^(($A$25:$A$84-fpdate)/365)) - Investment</f>
        <v>77709.570108560845</v>
      </c>
      <c r="K44" s="28" cm="1">
        <f t="array" ref="K44">SUM($F$25:$F$108/(1+I44)^(($E$25:$E$108-fpdate)/365)) - Investment</f>
        <v>97945.703821008326</v>
      </c>
    </row>
    <row r="45" spans="1:11" x14ac:dyDescent="0.15">
      <c r="A45" s="8">
        <f>WORKDAY(EOMONTH(fpdate, ROW() - ROW(FirstPayOutDate) + 1) + 1, -1, Holiday!$A$1:$A$203)</f>
        <v>46203</v>
      </c>
      <c r="B45" s="10">
        <f t="shared" si="0"/>
        <v>20000</v>
      </c>
      <c r="C45" s="10">
        <f t="shared" si="1"/>
        <v>18370.562219221338</v>
      </c>
      <c r="E45" s="8">
        <f>WORKDAY(EOMONTH(fpdate, ROW() - ROW(FirstPayOutDate) + 1) + 1, -1, Holiday!$A$1:$A$203)</f>
        <v>46203</v>
      </c>
      <c r="F45" s="10">
        <f t="shared" si="2"/>
        <v>5000</v>
      </c>
      <c r="G45" s="10">
        <f t="shared" si="3"/>
        <v>4592.6405548053344</v>
      </c>
      <c r="I45" s="20">
        <v>4.5999999999999999E-2</v>
      </c>
      <c r="J45" s="10" cm="1">
        <f t="array" ref="J45">SUM($B$25:$B$84/(1+I45)^(($A$25:$A$84-fpdate)/365)) - Investment</f>
        <v>72669.415755686816</v>
      </c>
      <c r="K45" s="28" cm="1">
        <f t="array" ref="K45">SUM($F$25:$F$108/(1+I45)^(($E$25:$E$108-fpdate)/365)) - Investment</f>
        <v>85826.004019259242</v>
      </c>
    </row>
    <row r="46" spans="1:11" x14ac:dyDescent="0.15">
      <c r="A46" s="8">
        <f>WORKDAY(EOMONTH(fpdate, ROW() - ROW(FirstPayOutDate) + 1) + 1, -1, Holiday!$A$1:$A$203)</f>
        <v>46234</v>
      </c>
      <c r="B46" s="10">
        <f t="shared" si="0"/>
        <v>20000</v>
      </c>
      <c r="C46" s="10">
        <f t="shared" si="1"/>
        <v>18294.861850486155</v>
      </c>
      <c r="E46" s="8">
        <f>WORKDAY(EOMONTH(fpdate, ROW() - ROW(FirstPayOutDate) + 1) + 1, -1, Holiday!$A$1:$A$203)</f>
        <v>46234</v>
      </c>
      <c r="F46" s="10">
        <f t="shared" si="2"/>
        <v>5000</v>
      </c>
      <c r="G46" s="10">
        <f t="shared" si="3"/>
        <v>4573.7154626215388</v>
      </c>
      <c r="I46" s="20">
        <v>4.8000000000000001E-2</v>
      </c>
      <c r="J46" s="10" cm="1">
        <f t="array" ref="J46">SUM($B$25:$B$84/(1+I46)^(($A$25:$A$84-fpdate)/365)) - Investment</f>
        <v>67670.50566595979</v>
      </c>
      <c r="K46" s="28" cm="1">
        <f t="array" ref="K46">SUM($F$25:$F$108/(1+I46)^(($E$25:$E$108-fpdate)/365)) - Investment</f>
        <v>73879.681914209854</v>
      </c>
    </row>
    <row r="47" spans="1:11" x14ac:dyDescent="0.15">
      <c r="A47" s="8">
        <f>WORKDAY(EOMONTH(fpdate, ROW() - ROW(FirstPayOutDate) + 1) + 1, -1, Holiday!$A$1:$A$203)</f>
        <v>46265</v>
      </c>
      <c r="B47" s="10">
        <f t="shared" si="0"/>
        <v>20000</v>
      </c>
      <c r="C47" s="10">
        <f t="shared" si="1"/>
        <v>18219.473423528161</v>
      </c>
      <c r="E47" s="8">
        <f>WORKDAY(EOMONTH(fpdate, ROW() - ROW(FirstPayOutDate) + 1) + 1, -1, Holiday!$A$1:$A$203)</f>
        <v>46265</v>
      </c>
      <c r="F47" s="10">
        <f t="shared" si="2"/>
        <v>5000</v>
      </c>
      <c r="G47" s="10">
        <f t="shared" si="3"/>
        <v>4554.8683558820403</v>
      </c>
      <c r="I47" s="20">
        <v>0.05</v>
      </c>
      <c r="J47" s="10" cm="1">
        <f t="array" ref="J47">SUM($B$25:$B$84/(1+I47)^(($A$25:$A$84-fpdate)/365)) - Investment</f>
        <v>62712.398287264863</v>
      </c>
      <c r="K47" s="28" cm="1">
        <f t="array" ref="K47">SUM($F$25:$F$108/(1+I47)^(($E$25:$E$108-fpdate)/365)) - Investment</f>
        <v>62103.870213235263</v>
      </c>
    </row>
    <row r="48" spans="1:11" x14ac:dyDescent="0.15">
      <c r="A48" s="8">
        <f>WORKDAY(EOMONTH(fpdate, ROW() - ROW(FirstPayOutDate) + 1) + 1, -1, Holiday!$A$1:$A$203)</f>
        <v>46295</v>
      </c>
      <c r="B48" s="10">
        <f t="shared" si="0"/>
        <v>20000</v>
      </c>
      <c r="C48" s="10">
        <f t="shared" si="1"/>
        <v>18146.812680649138</v>
      </c>
      <c r="E48" s="8">
        <f>WORKDAY(EOMONTH(fpdate, ROW() - ROW(FirstPayOutDate) + 1) + 1, -1, Holiday!$A$1:$A$203)</f>
        <v>46295</v>
      </c>
      <c r="F48" s="10">
        <f t="shared" si="2"/>
        <v>5000</v>
      </c>
      <c r="G48" s="10">
        <f t="shared" si="3"/>
        <v>4536.7031701622846</v>
      </c>
      <c r="I48" s="20">
        <v>5.1999999999999998E-2</v>
      </c>
      <c r="J48" s="10" cm="1">
        <f t="array" ref="J48">SUM($B$25:$B$84/(1+I48)^(($A$25:$A$84-fpdate)/365)) - Investment</f>
        <v>57794.657789572375</v>
      </c>
      <c r="K48" s="28" cm="1">
        <f t="array" ref="K48">SUM($F$25:$F$108/(1+I48)^(($E$25:$E$108-fpdate)/365)) - Investment</f>
        <v>50495.754839143949</v>
      </c>
    </row>
    <row r="49" spans="1:11" x14ac:dyDescent="0.15">
      <c r="A49" s="8">
        <f>WORKDAY(EOMONTH(fpdate, ROW() - ROW(FirstPayOutDate) + 1) + 1, -1, Holiday!$A$1:$A$203)</f>
        <v>46325</v>
      </c>
      <c r="B49" s="10">
        <f t="shared" si="0"/>
        <v>20000</v>
      </c>
      <c r="C49" s="10">
        <f t="shared" si="1"/>
        <v>18074.441714726505</v>
      </c>
      <c r="E49" s="8">
        <f>WORKDAY(EOMONTH(fpdate, ROW() - ROW(FirstPayOutDate) + 1) + 1, -1, Holiday!$A$1:$A$203)</f>
        <v>46325</v>
      </c>
      <c r="F49" s="10">
        <f t="shared" si="2"/>
        <v>5000</v>
      </c>
      <c r="G49" s="10">
        <f t="shared" si="3"/>
        <v>4518.6104286816262</v>
      </c>
      <c r="I49" s="20">
        <v>5.3999999999999999E-2</v>
      </c>
      <c r="J49" s="10" cm="1">
        <f t="array" ref="J49">SUM($B$25:$B$84/(1+I49)^(($A$25:$A$84-fpdate)/365)) - Investment</f>
        <v>52916.853978654603</v>
      </c>
      <c r="K49" s="28" cm="1">
        <f t="array" ref="K49">SUM($F$25:$F$108/(1+I49)^(($E$25:$E$108-fpdate)/365)) - Investment</f>
        <v>39052.573839278659</v>
      </c>
    </row>
    <row r="50" spans="1:11" x14ac:dyDescent="0.15">
      <c r="A50" s="8">
        <f>WORKDAY(EOMONTH(fpdate, ROW() - ROW(FirstPayOutDate) + 1) + 1, -1, Holiday!$A$1:$A$203)</f>
        <v>46356</v>
      </c>
      <c r="B50" s="10">
        <f t="shared" si="0"/>
        <v>20000</v>
      </c>
      <c r="C50" s="10">
        <f t="shared" si="1"/>
        <v>17999.961582536769</v>
      </c>
      <c r="E50" s="8">
        <f>WORKDAY(EOMONTH(fpdate, ROW() - ROW(FirstPayOutDate) + 1) + 1, -1, Holiday!$A$1:$A$203)</f>
        <v>46356</v>
      </c>
      <c r="F50" s="10">
        <f t="shared" si="2"/>
        <v>5000</v>
      </c>
      <c r="G50" s="10">
        <f t="shared" si="3"/>
        <v>4499.9903956341923</v>
      </c>
      <c r="I50" s="20">
        <v>5.6000000000000001E-2</v>
      </c>
      <c r="J50" s="10" cm="1">
        <f t="array" ref="J50">SUM($B$25:$B$84/(1+I50)^(($A$25:$A$84-fpdate)/365)) - Investment</f>
        <v>48078.562211270095</v>
      </c>
      <c r="K50" s="28" cm="1">
        <f t="array" ref="K50">SUM($F$25:$F$108/(1+I50)^(($E$25:$E$108-fpdate)/365)) - Investment</f>
        <v>27771.616319052526</v>
      </c>
    </row>
    <row r="51" spans="1:11" x14ac:dyDescent="0.15">
      <c r="A51" s="8">
        <f>WORKDAY(EOMONTH(fpdate, ROW() - ROW(FirstPayOutDate) + 1) + 1, -1, Holiday!$A$1:$A$203)</f>
        <v>46387</v>
      </c>
      <c r="B51" s="10">
        <f t="shared" si="0"/>
        <v>20000</v>
      </c>
      <c r="C51" s="10">
        <f t="shared" si="1"/>
        <v>17925.788363842817</v>
      </c>
      <c r="E51" s="8">
        <f>WORKDAY(EOMONTH(fpdate, ROW() - ROW(FirstPayOutDate) + 1) + 1, -1, Holiday!$A$1:$A$203)</f>
        <v>46387</v>
      </c>
      <c r="F51" s="10">
        <f t="shared" si="2"/>
        <v>5000</v>
      </c>
      <c r="G51" s="10">
        <f t="shared" si="3"/>
        <v>4481.4470909607044</v>
      </c>
      <c r="I51" s="20">
        <v>5.8000000000000003E-2</v>
      </c>
      <c r="J51" s="10" cm="1">
        <f t="array" ref="J51">SUM($B$25:$B$84/(1+I51)^(($A$25:$A$84-fpdate)/365)) - Investment</f>
        <v>43279.363311803201</v>
      </c>
      <c r="K51" s="28" cm="1">
        <f t="array" ref="K51">SUM($F$25:$F$108/(1+I51)^(($E$25:$E$108-fpdate)/365)) - Investment</f>
        <v>16650.221399327042</v>
      </c>
    </row>
    <row r="52" spans="1:11" x14ac:dyDescent="0.15">
      <c r="A52" s="8">
        <f>WORKDAY(EOMONTH(fpdate, ROW() - ROW(FirstPayOutDate) + 1) + 1, -1, Holiday!$A$1:$A$203)</f>
        <v>46416</v>
      </c>
      <c r="B52" s="10">
        <f t="shared" si="0"/>
        <v>20000</v>
      </c>
      <c r="C52" s="10">
        <f t="shared" si="1"/>
        <v>17856.677244620161</v>
      </c>
      <c r="E52" s="8">
        <f>WORKDAY(EOMONTH(fpdate, ROW() - ROW(FirstPayOutDate) + 1) + 1, -1, Holiday!$A$1:$A$203)</f>
        <v>46416</v>
      </c>
      <c r="F52" s="10">
        <f t="shared" si="2"/>
        <v>5000</v>
      </c>
      <c r="G52" s="10">
        <f t="shared" si="3"/>
        <v>4464.1693111550403</v>
      </c>
      <c r="I52" s="20">
        <v>0.06</v>
      </c>
      <c r="J52" s="10" cm="1">
        <f t="array" ref="J52">SUM($B$25:$B$84/(1+I52)^(($A$25:$A$84-fpdate)/365)) - Investment</f>
        <v>38518.843490323285</v>
      </c>
      <c r="K52" s="28" cm="1">
        <f t="array" ref="K52">SUM($F$25:$F$108/(1+I52)^(($E$25:$E$108-fpdate)/365)) - Investment</f>
        <v>5685.7771970520262</v>
      </c>
    </row>
    <row r="53" spans="1:11" x14ac:dyDescent="0.15">
      <c r="A53" s="8">
        <f>WORKDAY(EOMONTH(fpdate, ROW() - ROW(FirstPayOutDate) + 1) + 1, -1, Holiday!$A$1:$A$203)</f>
        <v>46444</v>
      </c>
      <c r="B53" s="10">
        <f t="shared" si="0"/>
        <v>20000</v>
      </c>
      <c r="C53" s="10">
        <f t="shared" si="1"/>
        <v>17790.202106255587</v>
      </c>
      <c r="E53" s="8">
        <f>WORKDAY(EOMONTH(fpdate, ROW() - ROW(FirstPayOutDate) + 1) + 1, -1, Holiday!$A$1:$A$203)</f>
        <v>46444</v>
      </c>
      <c r="F53" s="10">
        <f t="shared" si="2"/>
        <v>5000</v>
      </c>
      <c r="G53" s="10">
        <f t="shared" si="3"/>
        <v>4447.5505265638967</v>
      </c>
      <c r="I53" s="20">
        <v>6.2E-2</v>
      </c>
      <c r="J53" s="10" cm="1">
        <f t="array" ref="J53">SUM($B$25:$B$84/(1+I53)^(($A$25:$A$84-fpdate)/365)) - Investment</f>
        <v>33796.594262037659</v>
      </c>
      <c r="K53" s="28" cm="1">
        <f t="array" ref="K53">SUM($F$25:$F$108/(1+I53)^(($E$25:$E$108-fpdate)/365)) - Investment</f>
        <v>-5124.2801713913213</v>
      </c>
    </row>
    <row r="54" spans="1:11" x14ac:dyDescent="0.15">
      <c r="A54" s="8">
        <f>WORKDAY(EOMONTH(fpdate, ROW() - ROW(FirstPayOutDate) + 1) + 1, -1, Holiday!$A$1:$A$203)</f>
        <v>46477</v>
      </c>
      <c r="B54" s="10">
        <f t="shared" si="0"/>
        <v>20000</v>
      </c>
      <c r="C54" s="10">
        <f t="shared" si="1"/>
        <v>17712.174035811106</v>
      </c>
      <c r="E54" s="8">
        <f>WORKDAY(EOMONTH(fpdate, ROW() - ROW(FirstPayOutDate) + 1) + 1, -1, Holiday!$A$1:$A$203)</f>
        <v>46477</v>
      </c>
      <c r="F54" s="10">
        <f t="shared" si="2"/>
        <v>5000</v>
      </c>
      <c r="G54" s="10">
        <f t="shared" si="3"/>
        <v>4428.0435089527764</v>
      </c>
      <c r="I54" s="20">
        <v>6.4000000000000001E-2</v>
      </c>
      <c r="J54" s="10" cm="1">
        <f t="array" ref="J54">SUM($B$25:$B$84/(1+I54)^(($A$25:$A$84-fpdate)/365)) - Investment</f>
        <v>29112.212368115433</v>
      </c>
      <c r="K54" s="28" cm="1">
        <f t="array" ref="K54">SUM($F$25:$F$108/(1+I54)^(($E$25:$E$108-fpdate)/365)) - Investment</f>
        <v>-15782.467564693536</v>
      </c>
    </row>
    <row r="55" spans="1:11" x14ac:dyDescent="0.15">
      <c r="A55" s="8">
        <f>WORKDAY(EOMONTH(fpdate, ROW() - ROW(FirstPayOutDate) + 1) + 1, -1, Holiday!$A$1:$A$203)</f>
        <v>46507</v>
      </c>
      <c r="B55" s="10">
        <f t="shared" si="0"/>
        <v>20000</v>
      </c>
      <c r="C55" s="10">
        <f t="shared" si="1"/>
        <v>17641.536444178924</v>
      </c>
      <c r="E55" s="8">
        <f>WORKDAY(EOMONTH(fpdate, ROW() - ROW(FirstPayOutDate) + 1) + 1, -1, Holiday!$A$1:$A$203)</f>
        <v>46507</v>
      </c>
      <c r="F55" s="10">
        <f t="shared" si="2"/>
        <v>5000</v>
      </c>
      <c r="G55" s="10">
        <f t="shared" si="3"/>
        <v>4410.3841110447311</v>
      </c>
      <c r="I55" s="20">
        <v>6.6000000000000003E-2</v>
      </c>
      <c r="J55" s="10" cm="1">
        <f t="array" ref="J55">SUM($B$25:$B$84/(1+I55)^(($A$25:$A$84-fpdate)/365)) - Investment</f>
        <v>24465.299697851995</v>
      </c>
      <c r="K55" s="28" cm="1">
        <f t="array" ref="K55">SUM($F$25:$F$108/(1+I55)^(($E$25:$E$108-fpdate)/365)) - Investment</f>
        <v>-26291.255769500975</v>
      </c>
    </row>
    <row r="56" spans="1:11" x14ac:dyDescent="0.15">
      <c r="A56" s="8">
        <f>WORKDAY(EOMONTH(fpdate, ROW() - ROW(FirstPayOutDate) + 1) + 1, -1, Holiday!$A$1:$A$203)</f>
        <v>46538</v>
      </c>
      <c r="B56" s="10">
        <f t="shared" si="0"/>
        <v>20000</v>
      </c>
      <c r="C56" s="10">
        <f t="shared" si="1"/>
        <v>17568.840203424668</v>
      </c>
      <c r="E56" s="8">
        <f>WORKDAY(EOMONTH(fpdate, ROW() - ROW(FirstPayOutDate) + 1) + 1, -1, Holiday!$A$1:$A$203)</f>
        <v>46538</v>
      </c>
      <c r="F56" s="10">
        <f t="shared" si="2"/>
        <v>5000</v>
      </c>
      <c r="G56" s="10">
        <f t="shared" si="3"/>
        <v>4392.2100508561671</v>
      </c>
      <c r="I56" s="20">
        <v>6.8000000000000005E-2</v>
      </c>
      <c r="J56" s="10" cm="1">
        <f t="array" ref="J56">SUM($B$25:$B$84/(1+I56)^(($A$25:$A$84-fpdate)/365)) - Investment</f>
        <v>19855.46321214654</v>
      </c>
      <c r="K56" s="28" cm="1">
        <f t="array" ref="K56">SUM($F$25:$F$108/(1+I56)^(($E$25:$E$108-fpdate)/365)) - Investment</f>
        <v>-36653.070432200795</v>
      </c>
    </row>
    <row r="57" spans="1:11" x14ac:dyDescent="0.15">
      <c r="A57" s="8">
        <f>WORKDAY(EOMONTH(fpdate, ROW() - ROW(FirstPayOutDate) + 1) + 1, -1, Holiday!$A$1:$A$203)</f>
        <v>46568</v>
      </c>
      <c r="B57" s="10">
        <f t="shared" ref="B57:B83" si="4">Monthly1</f>
        <v>20000</v>
      </c>
      <c r="C57" s="10">
        <f t="shared" ref="C57:C84" si="5" xml:space="preserve"> B57 / (1 + rate)^((A57-fpdate)/365)</f>
        <v>17498.774238781851</v>
      </c>
      <c r="E57" s="8">
        <f>WORKDAY(EOMONTH(fpdate, ROW() - ROW(FirstPayOutDate) + 1) + 1, -1, Holiday!$A$1:$A$203)</f>
        <v>46568</v>
      </c>
      <c r="F57" s="10">
        <f t="shared" ref="F57:F88" si="6">Monthly2</f>
        <v>5000</v>
      </c>
      <c r="G57" s="10">
        <f t="shared" ref="G57:G88" si="7" xml:space="preserve"> F57 / (1 + rate) ^ ((E57 - fpdate) / 365)</f>
        <v>4374.6935596954627</v>
      </c>
      <c r="I57" s="20">
        <v>7.0000000000000007E-2</v>
      </c>
      <c r="J57" s="10" cm="1">
        <f t="array" ref="J57">SUM($B$25:$B$84/(1+I57)^(($A$25:$A$84-fpdate)/365)) - Investment</f>
        <v>15282.314868278452</v>
      </c>
      <c r="K57" s="28" cm="1">
        <f t="array" ref="K57">SUM($F$25:$F$108/(1+I57)^(($E$25:$E$108-fpdate)/365)) - Investment</f>
        <v>-46870.292970111128</v>
      </c>
    </row>
    <row r="58" spans="1:11" x14ac:dyDescent="0.15">
      <c r="A58" s="8">
        <f>WORKDAY(EOMONTH(fpdate, ROW() - ROW(FirstPayOutDate) + 1) + 1, -1, Holiday!$A$1:$A$203)</f>
        <v>46598</v>
      </c>
      <c r="B58" s="10">
        <f t="shared" si="4"/>
        <v>20000</v>
      </c>
      <c r="C58" s="10">
        <f t="shared" si="5"/>
        <v>17428.987702908631</v>
      </c>
      <c r="E58" s="8">
        <f>WORKDAY(EOMONTH(fpdate, ROW() - ROW(FirstPayOutDate) + 1) + 1, -1, Holiday!$A$1:$A$203)</f>
        <v>46598</v>
      </c>
      <c r="F58" s="10">
        <f t="shared" si="6"/>
        <v>5000</v>
      </c>
      <c r="G58" s="10">
        <f t="shared" si="7"/>
        <v>4357.2469257271578</v>
      </c>
    </row>
    <row r="59" spans="1:11" x14ac:dyDescent="0.15">
      <c r="A59" s="8">
        <f>WORKDAY(EOMONTH(fpdate, ROW() - ROW(FirstPayOutDate) + 1) + 1, -1, Holiday!$A$1:$A$203)</f>
        <v>46630</v>
      </c>
      <c r="B59" s="10">
        <f t="shared" si="4"/>
        <v>20000</v>
      </c>
      <c r="C59" s="10">
        <f t="shared" si="5"/>
        <v>17354.855468398328</v>
      </c>
      <c r="E59" s="8">
        <f>WORKDAY(EOMONTH(fpdate, ROW() - ROW(FirstPayOutDate) + 1) + 1, -1, Holiday!$A$1:$A$203)</f>
        <v>46630</v>
      </c>
      <c r="F59" s="10">
        <f t="shared" si="6"/>
        <v>5000</v>
      </c>
      <c r="G59" s="10">
        <f t="shared" si="7"/>
        <v>4338.7138670995819</v>
      </c>
    </row>
    <row r="60" spans="1:11" x14ac:dyDescent="0.15">
      <c r="A60" s="8">
        <f>WORKDAY(EOMONTH(fpdate, ROW() - ROW(FirstPayOutDate) + 1) + 1, -1, Holiday!$A$1:$A$203)</f>
        <v>46660</v>
      </c>
      <c r="B60" s="10">
        <f t="shared" si="4"/>
        <v>20000</v>
      </c>
      <c r="C60" s="10">
        <f t="shared" si="5"/>
        <v>17285.642892294811</v>
      </c>
      <c r="E60" s="8">
        <f>WORKDAY(EOMONTH(fpdate, ROW() - ROW(FirstPayOutDate) + 1) + 1, -1, Holiday!$A$1:$A$203)</f>
        <v>46660</v>
      </c>
      <c r="F60" s="10">
        <f t="shared" si="6"/>
        <v>5000</v>
      </c>
      <c r="G60" s="10">
        <f t="shared" si="7"/>
        <v>4321.4107230737027</v>
      </c>
    </row>
    <row r="61" spans="1:11" x14ac:dyDescent="0.15">
      <c r="A61" s="8">
        <f>WORKDAY(EOMONTH(fpdate, ROW() - ROW(FirstPayOutDate) + 1) + 1, -1, Holiday!$A$1:$A$203)</f>
        <v>46689</v>
      </c>
      <c r="B61" s="10">
        <f t="shared" si="4"/>
        <v>20000</v>
      </c>
      <c r="C61" s="10">
        <f t="shared" si="5"/>
        <v>17218.999791164639</v>
      </c>
      <c r="E61" s="8">
        <f>WORKDAY(EOMONTH(fpdate, ROW() - ROW(FirstPayOutDate) + 1) + 1, -1, Holiday!$A$1:$A$203)</f>
        <v>46689</v>
      </c>
      <c r="F61" s="10">
        <f t="shared" si="6"/>
        <v>5000</v>
      </c>
      <c r="G61" s="10">
        <f t="shared" si="7"/>
        <v>4304.7499477911597</v>
      </c>
    </row>
    <row r="62" spans="1:11" x14ac:dyDescent="0.15">
      <c r="A62" s="8">
        <f>WORKDAY(EOMONTH(fpdate, ROW() - ROW(FirstPayOutDate) + 1) + 1, -1, Holiday!$A$1:$A$203)</f>
        <v>46721</v>
      </c>
      <c r="B62" s="10">
        <f t="shared" si="4"/>
        <v>20000</v>
      </c>
      <c r="C62" s="10">
        <f t="shared" si="5"/>
        <v>17145.760716566037</v>
      </c>
      <c r="E62" s="8">
        <f>WORKDAY(EOMONTH(fpdate, ROW() - ROW(FirstPayOutDate) + 1) + 1, -1, Holiday!$A$1:$A$203)</f>
        <v>46721</v>
      </c>
      <c r="F62" s="10">
        <f t="shared" si="6"/>
        <v>5000</v>
      </c>
      <c r="G62" s="10">
        <f t="shared" si="7"/>
        <v>4286.4401791415094</v>
      </c>
    </row>
    <row r="63" spans="1:11" x14ac:dyDescent="0.15">
      <c r="A63" s="8">
        <f>WORKDAY(EOMONTH(fpdate, ROW() - ROW(FirstPayOutDate) + 1) + 1, -1, Holiday!$A$1:$A$203)</f>
        <v>46752</v>
      </c>
      <c r="B63" s="10">
        <f t="shared" si="4"/>
        <v>20000</v>
      </c>
      <c r="C63" s="10">
        <f t="shared" si="5"/>
        <v>17075.107440253611</v>
      </c>
      <c r="E63" s="8">
        <f>WORKDAY(EOMONTH(fpdate, ROW() - ROW(FirstPayOutDate) + 1) + 1, -1, Holiday!$A$1:$A$203)</f>
        <v>46752</v>
      </c>
      <c r="F63" s="10">
        <f t="shared" si="6"/>
        <v>5000</v>
      </c>
      <c r="G63" s="10">
        <f t="shared" si="7"/>
        <v>4268.7768600634026</v>
      </c>
    </row>
    <row r="64" spans="1:11" x14ac:dyDescent="0.15">
      <c r="A64" s="8">
        <f>WORKDAY(EOMONTH(fpdate, ROW() - ROW(FirstPayOutDate) + 1) + 1, -1, Holiday!$A$1:$A$203)</f>
        <v>46783</v>
      </c>
      <c r="B64" s="10">
        <f t="shared" si="4"/>
        <v>20000</v>
      </c>
      <c r="C64" s="10">
        <f t="shared" si="5"/>
        <v>17004.74530794676</v>
      </c>
      <c r="E64" s="8">
        <f>WORKDAY(EOMONTH(fpdate, ROW() - ROW(FirstPayOutDate) + 1) + 1, -1, Holiday!$A$1:$A$203)</f>
        <v>46783</v>
      </c>
      <c r="F64" s="10">
        <f t="shared" si="6"/>
        <v>5000</v>
      </c>
      <c r="G64" s="10">
        <f t="shared" si="7"/>
        <v>4251.1863269866899</v>
      </c>
    </row>
    <row r="65" spans="1:7" x14ac:dyDescent="0.15">
      <c r="A65" s="8">
        <f>WORKDAY(EOMONTH(fpdate, ROW() - ROW(FirstPayOutDate) + 1) + 1, -1, Holiday!$A$1:$A$203)</f>
        <v>46812</v>
      </c>
      <c r="B65" s="10">
        <f t="shared" si="4"/>
        <v>20000</v>
      </c>
      <c r="C65" s="10">
        <f t="shared" si="5"/>
        <v>16939.185179908047</v>
      </c>
      <c r="E65" s="8">
        <f>WORKDAY(EOMONTH(fpdate, ROW() - ROW(FirstPayOutDate) + 1) + 1, -1, Holiday!$A$1:$A$203)</f>
        <v>46812</v>
      </c>
      <c r="F65" s="10">
        <f t="shared" si="6"/>
        <v>5000</v>
      </c>
      <c r="G65" s="10">
        <f t="shared" si="7"/>
        <v>4234.7962949770117</v>
      </c>
    </row>
    <row r="66" spans="1:7" x14ac:dyDescent="0.15">
      <c r="A66" s="8">
        <f>WORKDAY(EOMONTH(fpdate, ROW() - ROW(FirstPayOutDate) + 1) + 1, -1, Holiday!$A$1:$A$203)</f>
        <v>46843</v>
      </c>
      <c r="B66" s="10">
        <f t="shared" si="4"/>
        <v>20000</v>
      </c>
      <c r="C66" s="10">
        <f t="shared" si="5"/>
        <v>16869.383148326735</v>
      </c>
      <c r="E66" s="8">
        <f>WORKDAY(EOMONTH(fpdate, ROW() - ROW(FirstPayOutDate) + 1) + 1, -1, Holiday!$A$1:$A$203)</f>
        <v>46843</v>
      </c>
      <c r="F66" s="10">
        <f t="shared" si="6"/>
        <v>5000</v>
      </c>
      <c r="G66" s="10">
        <f t="shared" si="7"/>
        <v>4217.3457870816837</v>
      </c>
    </row>
    <row r="67" spans="1:7" x14ac:dyDescent="0.15">
      <c r="A67" s="8">
        <f>WORKDAY(EOMONTH(fpdate, ROW() - ROW(FirstPayOutDate) + 1) + 1, -1, Holiday!$A$1:$A$203)</f>
        <v>46871</v>
      </c>
      <c r="B67" s="10">
        <f t="shared" si="4"/>
        <v>20000</v>
      </c>
      <c r="C67" s="10">
        <f t="shared" si="5"/>
        <v>16806.583414448593</v>
      </c>
      <c r="E67" s="8">
        <f>WORKDAY(EOMONTH(fpdate, ROW() - ROW(FirstPayOutDate) + 1) + 1, -1, Holiday!$A$1:$A$203)</f>
        <v>46871</v>
      </c>
      <c r="F67" s="10">
        <f t="shared" si="6"/>
        <v>5000</v>
      </c>
      <c r="G67" s="10">
        <f t="shared" si="7"/>
        <v>4201.6458536121481</v>
      </c>
    </row>
    <row r="68" spans="1:7" x14ac:dyDescent="0.15">
      <c r="A68" s="8">
        <f>WORKDAY(EOMONTH(fpdate, ROW() - ROW(FirstPayOutDate) + 1) + 1, -1, Holiday!$A$1:$A$203)</f>
        <v>46904</v>
      </c>
      <c r="B68" s="10">
        <f t="shared" si="4"/>
        <v>20000</v>
      </c>
      <c r="C68" s="10">
        <f t="shared" si="5"/>
        <v>16732.869509077471</v>
      </c>
      <c r="E68" s="8">
        <f>WORKDAY(EOMONTH(fpdate, ROW() - ROW(FirstPayOutDate) + 1) + 1, -1, Holiday!$A$1:$A$203)</f>
        <v>46904</v>
      </c>
      <c r="F68" s="10">
        <f t="shared" si="6"/>
        <v>5000</v>
      </c>
      <c r="G68" s="10">
        <f t="shared" si="7"/>
        <v>4183.2173772693677</v>
      </c>
    </row>
    <row r="69" spans="1:7" x14ac:dyDescent="0.15">
      <c r="A69" s="8">
        <f>WORKDAY(EOMONTH(fpdate, ROW() - ROW(FirstPayOutDate) + 1) + 1, -1, Holiday!$A$1:$A$203)</f>
        <v>46934</v>
      </c>
      <c r="B69" s="10">
        <f t="shared" si="4"/>
        <v>20000</v>
      </c>
      <c r="C69" s="10">
        <f t="shared" si="5"/>
        <v>16666.137463602587</v>
      </c>
      <c r="E69" s="8">
        <f>WORKDAY(EOMONTH(fpdate, ROW() - ROW(FirstPayOutDate) + 1) + 1, -1, Holiday!$A$1:$A$203)</f>
        <v>46934</v>
      </c>
      <c r="F69" s="10">
        <f t="shared" si="6"/>
        <v>5000</v>
      </c>
      <c r="G69" s="10">
        <f t="shared" si="7"/>
        <v>4166.5343659006467</v>
      </c>
    </row>
    <row r="70" spans="1:7" x14ac:dyDescent="0.15">
      <c r="A70" s="8">
        <f>WORKDAY(EOMONTH(fpdate, ROW() - ROW(FirstPayOutDate) + 1) + 1, -1, Holiday!$A$1:$A$203)</f>
        <v>46965</v>
      </c>
      <c r="B70" s="10">
        <f t="shared" si="4"/>
        <v>20000</v>
      </c>
      <c r="C70" s="10">
        <f t="shared" si="5"/>
        <v>16597.46059153245</v>
      </c>
      <c r="E70" s="8">
        <f>WORKDAY(EOMONTH(fpdate, ROW() - ROW(FirstPayOutDate) + 1) + 1, -1, Holiday!$A$1:$A$203)</f>
        <v>46965</v>
      </c>
      <c r="F70" s="10">
        <f t="shared" si="6"/>
        <v>5000</v>
      </c>
      <c r="G70" s="10">
        <f t="shared" si="7"/>
        <v>4149.3651478831125</v>
      </c>
    </row>
    <row r="71" spans="1:7" x14ac:dyDescent="0.15">
      <c r="A71" s="8">
        <f>WORKDAY(EOMONTH(fpdate, ROW() - ROW(FirstPayOutDate) + 1) + 1, -1, Holiday!$A$1:$A$203)</f>
        <v>46996</v>
      </c>
      <c r="B71" s="10">
        <f t="shared" si="4"/>
        <v>20000</v>
      </c>
      <c r="C71" s="10">
        <f t="shared" si="5"/>
        <v>16529.066719213613</v>
      </c>
      <c r="E71" s="8">
        <f>WORKDAY(EOMONTH(fpdate, ROW() - ROW(FirstPayOutDate) + 1) + 1, -1, Holiday!$A$1:$A$203)</f>
        <v>46996</v>
      </c>
      <c r="F71" s="10">
        <f t="shared" si="6"/>
        <v>5000</v>
      </c>
      <c r="G71" s="10">
        <f t="shared" si="7"/>
        <v>4132.2666798034033</v>
      </c>
    </row>
    <row r="72" spans="1:7" x14ac:dyDescent="0.15">
      <c r="A72" s="8">
        <f>WORKDAY(EOMONTH(fpdate, ROW() - ROW(FirstPayOutDate) + 1) + 1, -1, Holiday!$A$1:$A$203)</f>
        <v>47025</v>
      </c>
      <c r="B72" s="10">
        <f t="shared" si="4"/>
        <v>20000</v>
      </c>
      <c r="C72" s="10">
        <f t="shared" si="5"/>
        <v>16465.340523328417</v>
      </c>
      <c r="E72" s="8">
        <f>WORKDAY(EOMONTH(fpdate, ROW() - ROW(FirstPayOutDate) + 1) + 1, -1, Holiday!$A$1:$A$203)</f>
        <v>47025</v>
      </c>
      <c r="F72" s="10">
        <f t="shared" si="6"/>
        <v>5000</v>
      </c>
      <c r="G72" s="10">
        <f t="shared" si="7"/>
        <v>4116.3351308321044</v>
      </c>
    </row>
    <row r="73" spans="1:7" x14ac:dyDescent="0.15">
      <c r="A73" s="8">
        <f>WORKDAY(EOMONTH(fpdate, ROW() - ROW(FirstPayOutDate) + 1) + 1, -1, Holiday!$A$1:$A$203)</f>
        <v>47057</v>
      </c>
      <c r="B73" s="10">
        <f t="shared" si="4"/>
        <v>20000</v>
      </c>
      <c r="C73" s="10">
        <f t="shared" si="5"/>
        <v>16395.307053469252</v>
      </c>
      <c r="E73" s="8">
        <f>WORKDAY(EOMONTH(fpdate, ROW() - ROW(FirstPayOutDate) + 1) + 1, -1, Holiday!$A$1:$A$203)</f>
        <v>47057</v>
      </c>
      <c r="F73" s="10">
        <f t="shared" si="6"/>
        <v>5000</v>
      </c>
      <c r="G73" s="10">
        <f t="shared" si="7"/>
        <v>4098.8267633673131</v>
      </c>
    </row>
    <row r="74" spans="1:7" x14ac:dyDescent="0.15">
      <c r="A74" s="8">
        <f>WORKDAY(EOMONTH(fpdate, ROW() - ROW(FirstPayOutDate) + 1) + 1, -1, Holiday!$A$1:$A$203)</f>
        <v>47087</v>
      </c>
      <c r="B74" s="10">
        <f t="shared" si="4"/>
        <v>20000</v>
      </c>
      <c r="C74" s="10">
        <f t="shared" si="5"/>
        <v>16329.921234541229</v>
      </c>
      <c r="E74" s="8">
        <f>WORKDAY(EOMONTH(fpdate, ROW() - ROW(FirstPayOutDate) + 1) + 1, -1, Holiday!$A$1:$A$203)</f>
        <v>47087</v>
      </c>
      <c r="F74" s="10">
        <f t="shared" si="6"/>
        <v>5000</v>
      </c>
      <c r="G74" s="10">
        <f t="shared" si="7"/>
        <v>4082.4803086353072</v>
      </c>
    </row>
    <row r="75" spans="1:7" x14ac:dyDescent="0.15">
      <c r="A75" s="8">
        <f>WORKDAY(EOMONTH(fpdate, ROW() - ROW(FirstPayOutDate) + 1) + 1, -1, Holiday!$A$1:$A$203)</f>
        <v>47116</v>
      </c>
      <c r="B75" s="10">
        <f t="shared" si="4"/>
        <v>20000</v>
      </c>
      <c r="C75" s="10">
        <f t="shared" si="5"/>
        <v>16266.962824543856</v>
      </c>
      <c r="E75" s="8">
        <f>WORKDAY(EOMONTH(fpdate, ROW() - ROW(FirstPayOutDate) + 1) + 1, -1, Holiday!$A$1:$A$203)</f>
        <v>47116</v>
      </c>
      <c r="F75" s="10">
        <f t="shared" si="6"/>
        <v>5000</v>
      </c>
      <c r="G75" s="10">
        <f t="shared" si="7"/>
        <v>4066.740706135964</v>
      </c>
    </row>
    <row r="76" spans="1:7" x14ac:dyDescent="0.15">
      <c r="A76" s="8">
        <f>WORKDAY(EOMONTH(fpdate, ROW() - ROW(FirstPayOutDate) + 1) + 1, -1, Holiday!$A$1:$A$203)</f>
        <v>47149</v>
      </c>
      <c r="B76" s="10">
        <f t="shared" si="4"/>
        <v>20000</v>
      </c>
      <c r="C76" s="10">
        <f t="shared" si="5"/>
        <v>16195.615702481371</v>
      </c>
      <c r="E76" s="8">
        <f>WORKDAY(EOMONTH(fpdate, ROW() - ROW(FirstPayOutDate) + 1) + 1, -1, Holiday!$A$1:$A$203)</f>
        <v>47149</v>
      </c>
      <c r="F76" s="10">
        <f t="shared" si="6"/>
        <v>5000</v>
      </c>
      <c r="G76" s="10">
        <f t="shared" si="7"/>
        <v>4048.9039256203428</v>
      </c>
    </row>
    <row r="77" spans="1:7" x14ac:dyDescent="0.15">
      <c r="A77" s="8">
        <f>WORKDAY(EOMONTH(fpdate, ROW() - ROW(FirstPayOutDate) + 1) + 1, -1, Holiday!$A$1:$A$203)</f>
        <v>47177</v>
      </c>
      <c r="B77" s="10">
        <f t="shared" si="4"/>
        <v>20000</v>
      </c>
      <c r="C77" s="10">
        <f t="shared" si="5"/>
        <v>16135.324205918299</v>
      </c>
      <c r="E77" s="8">
        <f>WORKDAY(EOMONTH(fpdate, ROW() - ROW(FirstPayOutDate) + 1) + 1, -1, Holiday!$A$1:$A$203)</f>
        <v>47177</v>
      </c>
      <c r="F77" s="10">
        <f t="shared" si="6"/>
        <v>5000</v>
      </c>
      <c r="G77" s="10">
        <f t="shared" si="7"/>
        <v>4033.8310514795749</v>
      </c>
    </row>
    <row r="78" spans="1:7" x14ac:dyDescent="0.15">
      <c r="A78" s="8">
        <f>WORKDAY(EOMONTH(fpdate, ROW() - ROW(FirstPayOutDate) + 1) + 1, -1, Holiday!$A$1:$A$203)</f>
        <v>47206</v>
      </c>
      <c r="B78" s="10">
        <f t="shared" si="4"/>
        <v>20000</v>
      </c>
      <c r="C78" s="10">
        <f t="shared" si="5"/>
        <v>16073.116045682473</v>
      </c>
      <c r="E78" s="8">
        <f>WORKDAY(EOMONTH(fpdate, ROW() - ROW(FirstPayOutDate) + 1) + 1, -1, Holiday!$A$1:$A$203)</f>
        <v>47206</v>
      </c>
      <c r="F78" s="10">
        <f t="shared" si="6"/>
        <v>5000</v>
      </c>
      <c r="G78" s="10">
        <f t="shared" si="7"/>
        <v>4018.2790114206182</v>
      </c>
    </row>
    <row r="79" spans="1:7" x14ac:dyDescent="0.15">
      <c r="A79" s="8">
        <f>WORKDAY(EOMONTH(fpdate, ROW() - ROW(FirstPayOutDate) + 1) + 1, -1, Holiday!$A$1:$A$203)</f>
        <v>47238</v>
      </c>
      <c r="B79" s="10">
        <f t="shared" si="4"/>
        <v>20000</v>
      </c>
      <c r="C79" s="10">
        <f t="shared" si="5"/>
        <v>16004.750858425443</v>
      </c>
      <c r="E79" s="8">
        <f>WORKDAY(EOMONTH(fpdate, ROW() - ROW(FirstPayOutDate) + 1) + 1, -1, Holiday!$A$1:$A$203)</f>
        <v>47238</v>
      </c>
      <c r="F79" s="10">
        <f t="shared" si="6"/>
        <v>5000</v>
      </c>
      <c r="G79" s="10">
        <f t="shared" si="7"/>
        <v>4001.1877146063607</v>
      </c>
    </row>
    <row r="80" spans="1:7" x14ac:dyDescent="0.15">
      <c r="A80" s="8">
        <f>WORKDAY(EOMONTH(fpdate, ROW() - ROW(FirstPayOutDate) + 1) + 1, -1, Holiday!$A$1:$A$203)</f>
        <v>47269</v>
      </c>
      <c r="B80" s="10">
        <f t="shared" si="4"/>
        <v>20000</v>
      </c>
      <c r="C80" s="10">
        <f t="shared" si="5"/>
        <v>15938.799390689204</v>
      </c>
      <c r="E80" s="8">
        <f>WORKDAY(EOMONTH(fpdate, ROW() - ROW(FirstPayOutDate) + 1) + 1, -1, Holiday!$A$1:$A$203)</f>
        <v>47269</v>
      </c>
      <c r="F80" s="10">
        <f t="shared" si="6"/>
        <v>5000</v>
      </c>
      <c r="G80" s="10">
        <f t="shared" si="7"/>
        <v>3984.6998476723011</v>
      </c>
    </row>
    <row r="81" spans="1:7" x14ac:dyDescent="0.15">
      <c r="A81" s="8">
        <f>WORKDAY(EOMONTH(fpdate, ROW() - ROW(FirstPayOutDate) + 1) + 1, -1, Holiday!$A$1:$A$203)</f>
        <v>47298</v>
      </c>
      <c r="B81" s="10">
        <f t="shared" si="4"/>
        <v>20000</v>
      </c>
      <c r="C81" s="10">
        <f t="shared" si="5"/>
        <v>15877.348912607147</v>
      </c>
      <c r="E81" s="8">
        <f>WORKDAY(EOMONTH(fpdate, ROW() - ROW(FirstPayOutDate) + 1) + 1, -1, Holiday!$A$1:$A$203)</f>
        <v>47298</v>
      </c>
      <c r="F81" s="10">
        <f t="shared" si="6"/>
        <v>5000</v>
      </c>
      <c r="G81" s="10">
        <f t="shared" si="7"/>
        <v>3969.3372281517868</v>
      </c>
    </row>
    <row r="82" spans="1:7" x14ac:dyDescent="0.15">
      <c r="A82" s="8">
        <f>WORKDAY(EOMONTH(fpdate, ROW() - ROW(FirstPayOutDate) + 1) + 1, -1, Holiday!$A$1:$A$203)</f>
        <v>47330</v>
      </c>
      <c r="B82" s="10">
        <f t="shared" si="4"/>
        <v>20000</v>
      </c>
      <c r="C82" s="10">
        <f t="shared" si="5"/>
        <v>15809.816398782787</v>
      </c>
      <c r="E82" s="8">
        <f>WORKDAY(EOMONTH(fpdate, ROW() - ROW(FirstPayOutDate) + 1) + 1, -1, Holiday!$A$1:$A$203)</f>
        <v>47330</v>
      </c>
      <c r="F82" s="10">
        <f t="shared" si="6"/>
        <v>5000</v>
      </c>
      <c r="G82" s="10">
        <f t="shared" si="7"/>
        <v>3952.4540996956966</v>
      </c>
    </row>
    <row r="83" spans="1:7" x14ac:dyDescent="0.15">
      <c r="A83" s="8">
        <f>WORKDAY(EOMONTH(fpdate, ROW() - ROW(FirstPayOutDate) + 1) + 1, -1, Holiday!$A$1:$A$203)</f>
        <v>47361</v>
      </c>
      <c r="B83" s="10">
        <f t="shared" si="4"/>
        <v>20000</v>
      </c>
      <c r="C83" s="10">
        <f t="shared" si="5"/>
        <v>15744.668205889096</v>
      </c>
      <c r="E83" s="8">
        <f>WORKDAY(EOMONTH(fpdate, ROW() - ROW(FirstPayOutDate) + 1) + 1, -1, Holiday!$A$1:$A$203)</f>
        <v>47361</v>
      </c>
      <c r="F83" s="10">
        <f t="shared" si="6"/>
        <v>5000</v>
      </c>
      <c r="G83" s="10">
        <f t="shared" si="7"/>
        <v>3936.1670514722741</v>
      </c>
    </row>
    <row r="84" spans="1:7" x14ac:dyDescent="0.15">
      <c r="A84" s="8">
        <f>WORKDAY(EOMONTH(fpdate, ROW() - ROW(FirstPayOutDate) + 1) + 1, -1, Holiday!$A$1:$A$203)</f>
        <v>47389</v>
      </c>
      <c r="B84" s="10">
        <f>LastMonthly1</f>
        <v>20000</v>
      </c>
      <c r="C84" s="10">
        <f t="shared" si="5"/>
        <v>15686.055453743054</v>
      </c>
      <c r="E84" s="8">
        <f>WORKDAY(EOMONTH(fpdate, ROW() - ROW(FirstPayOutDate) + 1) + 1, -1, Holiday!$A$1:$A$203)</f>
        <v>47389</v>
      </c>
      <c r="F84" s="10">
        <f t="shared" si="6"/>
        <v>5000</v>
      </c>
      <c r="G84" s="10">
        <f t="shared" si="7"/>
        <v>3921.5138634357636</v>
      </c>
    </row>
    <row r="85" spans="1:7" x14ac:dyDescent="0.15">
      <c r="A85" s="8"/>
      <c r="B85" s="10" t="s">
        <v>27</v>
      </c>
      <c r="C85" s="10" t="s">
        <v>27</v>
      </c>
      <c r="E85" s="8">
        <f>WORKDAY(EOMONTH(fpdate, ROW() - ROW(FirstPayOutDate) + 1) + 1, -1, Holiday!$A$1:$A$203)</f>
        <v>47422</v>
      </c>
      <c r="F85" s="10">
        <f t="shared" si="6"/>
        <v>5000</v>
      </c>
      <c r="G85" s="10">
        <f t="shared" si="7"/>
        <v>3904.3140498441257</v>
      </c>
    </row>
    <row r="86" spans="1:7" x14ac:dyDescent="0.15">
      <c r="A86" s="8"/>
      <c r="B86" s="10" t="s">
        <v>27</v>
      </c>
      <c r="C86" s="10" t="s">
        <v>27</v>
      </c>
      <c r="E86" s="8">
        <f>WORKDAY(EOMONTH(fpdate, ROW() - ROW(FirstPayOutDate) + 1) + 1, -1, Holiday!$A$1:$A$203)</f>
        <v>47452</v>
      </c>
      <c r="F86" s="10">
        <f t="shared" si="6"/>
        <v>5000</v>
      </c>
      <c r="G86" s="10">
        <f t="shared" si="7"/>
        <v>3888.7433276448583</v>
      </c>
    </row>
    <row r="87" spans="1:7" x14ac:dyDescent="0.15">
      <c r="A87" s="8"/>
      <c r="B87" s="10" t="s">
        <v>27</v>
      </c>
      <c r="C87" s="10" t="s">
        <v>27</v>
      </c>
      <c r="E87" s="8">
        <f>WORKDAY(EOMONTH(fpdate, ROW() - ROW(FirstPayOutDate) + 1) + 1, -1, Holiday!$A$1:$A$203)</f>
        <v>47483</v>
      </c>
      <c r="F87" s="10">
        <f t="shared" si="6"/>
        <v>5000</v>
      </c>
      <c r="G87" s="10">
        <f t="shared" si="7"/>
        <v>3872.718815150015</v>
      </c>
    </row>
    <row r="88" spans="1:7" x14ac:dyDescent="0.15">
      <c r="A88" s="8"/>
      <c r="B88" s="10" t="s">
        <v>27</v>
      </c>
      <c r="C88" s="10" t="s">
        <v>27</v>
      </c>
      <c r="E88" s="8">
        <f>WORKDAY(EOMONTH(fpdate, ROW() - ROW(FirstPayOutDate) + 1) + 1, -1, Holiday!$A$1:$A$203)</f>
        <v>47514</v>
      </c>
      <c r="F88" s="10">
        <f t="shared" si="6"/>
        <v>5000</v>
      </c>
      <c r="G88" s="10">
        <f t="shared" si="7"/>
        <v>3856.7603355555375</v>
      </c>
    </row>
    <row r="89" spans="1:7" x14ac:dyDescent="0.15">
      <c r="A89" s="8"/>
      <c r="B89" s="10" t="s">
        <v>27</v>
      </c>
      <c r="C89" s="10" t="s">
        <v>27</v>
      </c>
      <c r="E89" s="8">
        <f>WORKDAY(EOMONTH(fpdate, ROW() - ROW(FirstPayOutDate) + 1) + 1, -1, Holiday!$A$1:$A$203)</f>
        <v>47542</v>
      </c>
      <c r="F89" s="10">
        <f t="shared" ref="F89:F107" si="8">Monthly2</f>
        <v>5000</v>
      </c>
      <c r="G89" s="10">
        <f t="shared" ref="G89:G108" si="9" xml:space="preserve"> F89 / (1 + rate) ^ ((E89 - fpdate) / 365)</f>
        <v>3842.4027552827411</v>
      </c>
    </row>
    <row r="90" spans="1:7" x14ac:dyDescent="0.15">
      <c r="A90" s="8"/>
      <c r="B90" s="10" t="s">
        <v>27</v>
      </c>
      <c r="C90" s="10" t="s">
        <v>27</v>
      </c>
      <c r="E90" s="8">
        <f>WORKDAY(EOMONTH(fpdate, ROW() - ROW(FirstPayOutDate) + 1) + 1, -1, Holiday!$A$1:$A$203)</f>
        <v>47571</v>
      </c>
      <c r="F90" s="10">
        <f t="shared" si="8"/>
        <v>5000</v>
      </c>
      <c r="G90" s="10">
        <f t="shared" si="9"/>
        <v>3827.5887482481917</v>
      </c>
    </row>
    <row r="91" spans="1:7" x14ac:dyDescent="0.15">
      <c r="A91" s="8"/>
      <c r="B91" s="10" t="s">
        <v>27</v>
      </c>
      <c r="C91" s="10" t="s">
        <v>27</v>
      </c>
      <c r="E91" s="8">
        <f>WORKDAY(EOMONTH(fpdate, ROW() - ROW(FirstPayOutDate) + 1) + 1, -1, Holiday!$A$1:$A$203)</f>
        <v>47603</v>
      </c>
      <c r="F91" s="10">
        <f t="shared" si="8"/>
        <v>5000</v>
      </c>
      <c r="G91" s="10">
        <f t="shared" si="9"/>
        <v>3811.308530972763</v>
      </c>
    </row>
    <row r="92" spans="1:7" x14ac:dyDescent="0.15">
      <c r="A92" s="8"/>
      <c r="B92" s="10" t="s">
        <v>27</v>
      </c>
      <c r="C92" s="10" t="s">
        <v>27</v>
      </c>
      <c r="E92" s="8">
        <f>WORKDAY(EOMONTH(fpdate, ROW() - ROW(FirstPayOutDate) + 1) + 1, -1, Holiday!$A$1:$A$203)</f>
        <v>47634</v>
      </c>
      <c r="F92" s="10">
        <f t="shared" si="8"/>
        <v>5000</v>
      </c>
      <c r="G92" s="10">
        <f t="shared" si="9"/>
        <v>3795.6031073871795</v>
      </c>
    </row>
    <row r="93" spans="1:7" x14ac:dyDescent="0.15">
      <c r="A93" s="8"/>
      <c r="B93" s="10" t="s">
        <v>27</v>
      </c>
      <c r="C93" s="10" t="s">
        <v>27</v>
      </c>
      <c r="E93" s="8">
        <f>WORKDAY(EOMONTH(fpdate, ROW() - ROW(FirstPayOutDate) + 1) + 1, -1, Holiday!$A$1:$A$203)</f>
        <v>47662</v>
      </c>
      <c r="F93" s="10">
        <f t="shared" si="8"/>
        <v>5000</v>
      </c>
      <c r="G93" s="10">
        <f t="shared" si="9"/>
        <v>3781.4731974221786</v>
      </c>
    </row>
    <row r="94" spans="1:7" x14ac:dyDescent="0.15">
      <c r="A94" s="8"/>
      <c r="B94" s="10" t="s">
        <v>27</v>
      </c>
      <c r="C94" s="10" t="s">
        <v>27</v>
      </c>
      <c r="E94" s="8">
        <f>WORKDAY(EOMONTH(fpdate, ROW() - ROW(FirstPayOutDate) + 1) + 1, -1, Holiday!$A$1:$A$203)</f>
        <v>47695</v>
      </c>
      <c r="F94" s="10">
        <f t="shared" si="8"/>
        <v>5000</v>
      </c>
      <c r="G94" s="10">
        <f t="shared" si="9"/>
        <v>3764.8876041124422</v>
      </c>
    </row>
    <row r="95" spans="1:7" x14ac:dyDescent="0.15">
      <c r="A95" s="8"/>
      <c r="B95" s="10" t="s">
        <v>27</v>
      </c>
      <c r="C95" s="10" t="s">
        <v>27</v>
      </c>
      <c r="E95" s="8">
        <f>WORKDAY(EOMONTH(fpdate, ROW() - ROW(FirstPayOutDate) + 1) + 1, -1, Holiday!$A$1:$A$203)</f>
        <v>47725</v>
      </c>
      <c r="F95" s="10">
        <f t="shared" si="8"/>
        <v>5000</v>
      </c>
      <c r="G95" s="10">
        <f t="shared" si="9"/>
        <v>3749.8729259265415</v>
      </c>
    </row>
    <row r="96" spans="1:7" x14ac:dyDescent="0.15">
      <c r="A96" s="8"/>
      <c r="B96" s="10" t="s">
        <v>27</v>
      </c>
      <c r="C96" s="10" t="s">
        <v>27</v>
      </c>
      <c r="E96" s="8">
        <f>WORKDAY(EOMONTH(fpdate, ROW() - ROW(FirstPayOutDate) + 1) + 1, -1, Holiday!$A$1:$A$203)</f>
        <v>47756</v>
      </c>
      <c r="F96" s="10">
        <f t="shared" si="8"/>
        <v>5000</v>
      </c>
      <c r="G96" s="10">
        <f t="shared" si="9"/>
        <v>3734.4206626906512</v>
      </c>
    </row>
    <row r="97" spans="1:7" x14ac:dyDescent="0.15">
      <c r="A97" s="8"/>
      <c r="B97" s="10" t="s">
        <v>27</v>
      </c>
      <c r="C97" s="10" t="s">
        <v>27</v>
      </c>
      <c r="E97" s="8">
        <f>WORKDAY(EOMONTH(fpdate, ROW() - ROW(FirstPayOutDate) + 1) + 1, -1, Holiday!$A$1:$A$203)</f>
        <v>47787</v>
      </c>
      <c r="F97" s="10">
        <f t="shared" si="8"/>
        <v>5000</v>
      </c>
      <c r="G97" s="10">
        <f t="shared" si="9"/>
        <v>3719.0320742629015</v>
      </c>
    </row>
    <row r="98" spans="1:7" x14ac:dyDescent="0.15">
      <c r="A98" s="8"/>
      <c r="B98" s="10" t="s">
        <v>27</v>
      </c>
      <c r="C98" s="10" t="s">
        <v>27</v>
      </c>
      <c r="E98" s="8">
        <f>WORKDAY(EOMONTH(fpdate, ROW() - ROW(FirstPayOutDate) + 1) + 1, -1, Holiday!$A$1:$A$203)</f>
        <v>47816</v>
      </c>
      <c r="F98" s="10">
        <f t="shared" si="8"/>
        <v>5000</v>
      </c>
      <c r="G98" s="10">
        <f t="shared" si="9"/>
        <v>3704.6937107912172</v>
      </c>
    </row>
    <row r="99" spans="1:7" x14ac:dyDescent="0.15">
      <c r="A99" s="8"/>
      <c r="B99" s="10" t="s">
        <v>27</v>
      </c>
      <c r="C99" s="10" t="s">
        <v>27</v>
      </c>
      <c r="E99" s="8">
        <f>WORKDAY(EOMONTH(fpdate, ROW() - ROW(FirstPayOutDate) + 1) + 1, -1, Holiday!$A$1:$A$203)</f>
        <v>47848</v>
      </c>
      <c r="F99" s="10">
        <f t="shared" si="8"/>
        <v>5000</v>
      </c>
      <c r="G99" s="10">
        <f t="shared" si="9"/>
        <v>3688.9362137042585</v>
      </c>
    </row>
    <row r="100" spans="1:7" x14ac:dyDescent="0.15">
      <c r="A100" s="8"/>
      <c r="B100" s="10" t="s">
        <v>27</v>
      </c>
      <c r="C100" s="10" t="s">
        <v>27</v>
      </c>
      <c r="E100" s="8">
        <f>WORKDAY(EOMONTH(fpdate, ROW() - ROW(FirstPayOutDate) + 1) + 1, -1, Holiday!$A$1:$A$203)</f>
        <v>47879</v>
      </c>
      <c r="F100" s="10">
        <f t="shared" si="8"/>
        <v>5000</v>
      </c>
      <c r="G100" s="10">
        <f t="shared" si="9"/>
        <v>3673.7350550088659</v>
      </c>
    </row>
    <row r="101" spans="1:7" x14ac:dyDescent="0.15">
      <c r="A101" s="8"/>
      <c r="B101" s="10" t="s">
        <v>27</v>
      </c>
      <c r="C101" s="10" t="s">
        <v>27</v>
      </c>
      <c r="E101" s="8">
        <f>WORKDAY(EOMONTH(fpdate, ROW() - ROW(FirstPayOutDate) + 1) + 1, -1, Holiday!$A$1:$A$203)</f>
        <v>47907</v>
      </c>
      <c r="F101" s="10">
        <f t="shared" si="8"/>
        <v>5000</v>
      </c>
      <c r="G101" s="10">
        <f t="shared" si="9"/>
        <v>3660.0588238292898</v>
      </c>
    </row>
    <row r="102" spans="1:7" x14ac:dyDescent="0.15">
      <c r="A102" s="8"/>
      <c r="B102" s="10" t="s">
        <v>27</v>
      </c>
      <c r="C102" s="10" t="s">
        <v>27</v>
      </c>
      <c r="E102" s="8">
        <f>WORKDAY(EOMONTH(fpdate, ROW() - ROW(FirstPayOutDate) + 1) + 1, -1, Holiday!$A$1:$A$203)</f>
        <v>47938</v>
      </c>
      <c r="F102" s="10">
        <f t="shared" si="8"/>
        <v>5000</v>
      </c>
      <c r="G102" s="10">
        <f t="shared" si="9"/>
        <v>3644.9766614408991</v>
      </c>
    </row>
    <row r="103" spans="1:7" x14ac:dyDescent="0.15">
      <c r="A103" s="8"/>
      <c r="B103" s="10" t="s">
        <v>27</v>
      </c>
      <c r="C103" s="10" t="s">
        <v>27</v>
      </c>
      <c r="E103" s="8">
        <f>WORKDAY(EOMONTH(fpdate, ROW() - ROW(FirstPayOutDate) + 1) + 1, -1, Holiday!$A$1:$A$203)</f>
        <v>47968</v>
      </c>
      <c r="F103" s="10">
        <f t="shared" si="8"/>
        <v>5000</v>
      </c>
      <c r="G103" s="10">
        <f t="shared" si="9"/>
        <v>3630.4401978538126</v>
      </c>
    </row>
    <row r="104" spans="1:7" x14ac:dyDescent="0.15">
      <c r="A104" s="8"/>
      <c r="B104" s="10" t="s">
        <v>27</v>
      </c>
      <c r="C104" s="10" t="s">
        <v>27</v>
      </c>
      <c r="E104" s="8">
        <f>WORKDAY(EOMONTH(fpdate, ROW() - ROW(FirstPayOutDate) + 1) + 1, -1, Holiday!$A$1:$A$203)</f>
        <v>47998</v>
      </c>
      <c r="F104" s="10">
        <f t="shared" si="8"/>
        <v>5000</v>
      </c>
      <c r="G104" s="10">
        <f t="shared" si="9"/>
        <v>3615.9617068666212</v>
      </c>
    </row>
    <row r="105" spans="1:7" x14ac:dyDescent="0.15">
      <c r="A105" s="8"/>
      <c r="B105" s="10" t="s">
        <v>27</v>
      </c>
      <c r="C105" s="10" t="s">
        <v>27</v>
      </c>
      <c r="E105" s="8">
        <f>WORKDAY(EOMONTH(fpdate, ROW() - ROW(FirstPayOutDate) + 1) + 1, -1, Holiday!$A$1:$A$203)</f>
        <v>48029</v>
      </c>
      <c r="F105" s="10">
        <f t="shared" si="8"/>
        <v>5000</v>
      </c>
      <c r="G105" s="10">
        <f t="shared" si="9"/>
        <v>3601.0612573716298</v>
      </c>
    </row>
    <row r="106" spans="1:7" x14ac:dyDescent="0.15">
      <c r="A106" s="8"/>
      <c r="B106" s="10" t="s">
        <v>27</v>
      </c>
      <c r="C106" s="10" t="s">
        <v>27</v>
      </c>
      <c r="E106" s="8">
        <f>WORKDAY(EOMONTH(fpdate, ROW() - ROW(FirstPayOutDate) + 1) + 1, -1, Holiday!$A$1:$A$203)</f>
        <v>48060</v>
      </c>
      <c r="F106" s="10">
        <f t="shared" si="8"/>
        <v>5000</v>
      </c>
      <c r="G106" s="10">
        <f t="shared" si="9"/>
        <v>3586.2222088020767</v>
      </c>
    </row>
    <row r="107" spans="1:7" x14ac:dyDescent="0.15">
      <c r="A107" s="8"/>
      <c r="B107" s="10" t="s">
        <v>27</v>
      </c>
      <c r="C107" s="10" t="s">
        <v>27</v>
      </c>
      <c r="E107" s="8">
        <f>WORKDAY(EOMONTH(fpdate, ROW() - ROW(FirstPayOutDate) + 1) + 1, -1, Holiday!$A$1:$A$203)</f>
        <v>48089</v>
      </c>
      <c r="F107" s="10">
        <f t="shared" si="8"/>
        <v>5000</v>
      </c>
      <c r="G107" s="10">
        <f t="shared" si="9"/>
        <v>3572.3958807432573</v>
      </c>
    </row>
    <row r="108" spans="1:7" x14ac:dyDescent="0.15">
      <c r="A108" s="8"/>
      <c r="B108" s="10" t="s">
        <v>27</v>
      </c>
      <c r="C108" s="10" t="s">
        <v>27</v>
      </c>
      <c r="E108" s="8">
        <f>WORKDAY(EOMONTH(fpdate, ROW() - ROW(FirstPayOutDate) + 1) + 1, -1, Holiday!$A$1:$A$203)</f>
        <v>48121</v>
      </c>
      <c r="F108" s="10">
        <f>LastMonthly2</f>
        <v>1000000</v>
      </c>
      <c r="G108" s="10">
        <f t="shared" si="9"/>
        <v>711440.21951262502</v>
      </c>
    </row>
    <row r="109" spans="1:7" x14ac:dyDescent="0.15">
      <c r="A109" s="8"/>
      <c r="B109" s="10" t="s">
        <v>27</v>
      </c>
      <c r="C109" s="10" t="s">
        <v>27</v>
      </c>
      <c r="E109" s="8"/>
      <c r="F109" s="10"/>
      <c r="G109" s="10" t="s">
        <v>27</v>
      </c>
    </row>
    <row r="110" spans="1:7" x14ac:dyDescent="0.15">
      <c r="A110" s="8"/>
      <c r="B110" s="10" t="s">
        <v>27</v>
      </c>
      <c r="C110" s="10" t="s">
        <v>27</v>
      </c>
      <c r="E110" s="8"/>
      <c r="F110" s="10"/>
      <c r="G110" s="10" t="s">
        <v>27</v>
      </c>
    </row>
    <row r="111" spans="1:7" x14ac:dyDescent="0.15">
      <c r="A111" s="8"/>
      <c r="B111" s="10" t="s">
        <v>27</v>
      </c>
      <c r="C111" s="10" t="s">
        <v>27</v>
      </c>
      <c r="E111" s="8"/>
      <c r="F111" s="10"/>
      <c r="G111" s="10" t="s">
        <v>27</v>
      </c>
    </row>
    <row r="112" spans="1:7" x14ac:dyDescent="0.15">
      <c r="A112" s="8"/>
      <c r="B112" s="10" t="s">
        <v>27</v>
      </c>
      <c r="C112" s="10" t="s">
        <v>27</v>
      </c>
      <c r="E112" s="8"/>
      <c r="F112" s="10"/>
      <c r="G112" s="10" t="s">
        <v>27</v>
      </c>
    </row>
    <row r="113" spans="1:7" x14ac:dyDescent="0.15">
      <c r="A113" s="8"/>
      <c r="B113" s="10" t="s">
        <v>27</v>
      </c>
      <c r="C113" s="10" t="s">
        <v>27</v>
      </c>
      <c r="E113" s="8"/>
      <c r="F113" s="10"/>
      <c r="G113" s="10" t="s">
        <v>27</v>
      </c>
    </row>
    <row r="114" spans="1:7" x14ac:dyDescent="0.15">
      <c r="A114" s="8"/>
      <c r="B114" s="10" t="s">
        <v>27</v>
      </c>
      <c r="C114" s="10" t="s">
        <v>27</v>
      </c>
      <c r="E114" s="8"/>
      <c r="F114" s="10"/>
      <c r="G114" s="10" t="s">
        <v>27</v>
      </c>
    </row>
    <row r="115" spans="1:7" x14ac:dyDescent="0.15">
      <c r="A115" s="8"/>
      <c r="B115" s="10" t="s">
        <v>27</v>
      </c>
      <c r="C115" s="10" t="s">
        <v>27</v>
      </c>
      <c r="E115" s="8"/>
      <c r="F115" s="10"/>
      <c r="G115" s="10" t="s">
        <v>27</v>
      </c>
    </row>
    <row r="116" spans="1:7" x14ac:dyDescent="0.15">
      <c r="A116" s="8"/>
      <c r="B116" s="10" t="s">
        <v>27</v>
      </c>
      <c r="C116" s="10" t="s">
        <v>27</v>
      </c>
      <c r="E116" s="8"/>
      <c r="F116" s="10"/>
      <c r="G116" s="10" t="s">
        <v>27</v>
      </c>
    </row>
    <row r="117" spans="1:7" x14ac:dyDescent="0.15">
      <c r="A117" s="8"/>
      <c r="B117" s="10" t="s">
        <v>27</v>
      </c>
      <c r="C117" s="10" t="s">
        <v>27</v>
      </c>
      <c r="E117" s="8"/>
      <c r="F117" s="10"/>
      <c r="G117" s="10" t="s">
        <v>27</v>
      </c>
    </row>
    <row r="118" spans="1:7" x14ac:dyDescent="0.15">
      <c r="A118" s="8"/>
      <c r="B118" s="10" t="s">
        <v>27</v>
      </c>
      <c r="C118" s="10" t="s">
        <v>27</v>
      </c>
      <c r="E118" s="8"/>
      <c r="F118" s="10"/>
      <c r="G118" s="10" t="s">
        <v>27</v>
      </c>
    </row>
    <row r="119" spans="1:7" x14ac:dyDescent="0.15">
      <c r="A119" s="8"/>
      <c r="B119" s="10" t="s">
        <v>27</v>
      </c>
      <c r="C119" s="10" t="s">
        <v>27</v>
      </c>
      <c r="E119" s="8"/>
      <c r="F119" s="10"/>
      <c r="G119" s="10" t="s">
        <v>27</v>
      </c>
    </row>
    <row r="120" spans="1:7" x14ac:dyDescent="0.15">
      <c r="A120" s="8"/>
      <c r="B120" s="10" t="s">
        <v>27</v>
      </c>
      <c r="C120" s="10" t="s">
        <v>27</v>
      </c>
      <c r="E120" s="8"/>
      <c r="F120" s="10"/>
      <c r="G120" s="10" t="s">
        <v>27</v>
      </c>
    </row>
    <row r="121" spans="1:7" x14ac:dyDescent="0.15">
      <c r="A121" s="8"/>
      <c r="B121" s="10" t="s">
        <v>27</v>
      </c>
      <c r="C121" s="10" t="s">
        <v>27</v>
      </c>
      <c r="E121" s="8"/>
      <c r="F121" s="10"/>
      <c r="G121" s="10" t="s">
        <v>27</v>
      </c>
    </row>
    <row r="122" spans="1:7" x14ac:dyDescent="0.15">
      <c r="A122" s="8"/>
      <c r="B122" s="10" t="s">
        <v>27</v>
      </c>
      <c r="C122" s="10" t="s">
        <v>27</v>
      </c>
      <c r="E122" s="8"/>
      <c r="F122" s="10"/>
      <c r="G122" s="10" t="s">
        <v>27</v>
      </c>
    </row>
    <row r="123" spans="1:7" x14ac:dyDescent="0.15">
      <c r="A123" s="8"/>
      <c r="B123" s="10" t="s">
        <v>27</v>
      </c>
      <c r="C123" s="10" t="s">
        <v>27</v>
      </c>
      <c r="E123" s="8"/>
      <c r="F123" s="10"/>
      <c r="G123" s="10" t="s">
        <v>27</v>
      </c>
    </row>
    <row r="124" spans="1:7" x14ac:dyDescent="0.15">
      <c r="A124" s="8"/>
      <c r="B124" s="10" t="s">
        <v>27</v>
      </c>
      <c r="C124" s="10" t="s">
        <v>27</v>
      </c>
      <c r="E124" s="8"/>
      <c r="F124" s="10"/>
      <c r="G124" s="10" t="s">
        <v>27</v>
      </c>
    </row>
    <row r="125" spans="1:7" x14ac:dyDescent="0.15">
      <c r="A125" s="8"/>
      <c r="B125" s="10" t="s">
        <v>27</v>
      </c>
      <c r="C125" s="10" t="s">
        <v>27</v>
      </c>
      <c r="E125" s="8"/>
      <c r="F125" s="10"/>
      <c r="G125" s="10" t="s">
        <v>27</v>
      </c>
    </row>
    <row r="126" spans="1:7" x14ac:dyDescent="0.15">
      <c r="A126" s="8"/>
      <c r="B126" s="10" t="s">
        <v>27</v>
      </c>
      <c r="C126" s="10" t="s">
        <v>27</v>
      </c>
      <c r="E126" s="8"/>
      <c r="F126" s="10"/>
      <c r="G126" s="10" t="s">
        <v>27</v>
      </c>
    </row>
    <row r="127" spans="1:7" x14ac:dyDescent="0.15">
      <c r="A127" s="8"/>
      <c r="B127" s="10" t="s">
        <v>27</v>
      </c>
      <c r="C127" s="10" t="s">
        <v>27</v>
      </c>
      <c r="E127" s="8"/>
      <c r="F127" s="10"/>
      <c r="G127" s="10" t="s">
        <v>27</v>
      </c>
    </row>
    <row r="128" spans="1:7" x14ac:dyDescent="0.15">
      <c r="A128" s="8"/>
      <c r="B128" s="10" t="s">
        <v>27</v>
      </c>
      <c r="C128" s="10" t="s">
        <v>27</v>
      </c>
      <c r="E128" s="8"/>
      <c r="F128" s="10"/>
      <c r="G128" s="10" t="s">
        <v>27</v>
      </c>
    </row>
    <row r="129" spans="1:7" x14ac:dyDescent="0.15">
      <c r="A129" s="8"/>
      <c r="B129" s="10" t="s">
        <v>27</v>
      </c>
      <c r="C129" s="10" t="s">
        <v>27</v>
      </c>
      <c r="E129" s="8"/>
      <c r="F129" s="10"/>
      <c r="G129" s="10" t="s">
        <v>27</v>
      </c>
    </row>
    <row r="130" spans="1:7" x14ac:dyDescent="0.15">
      <c r="A130" s="8"/>
      <c r="B130" s="10" t="s">
        <v>27</v>
      </c>
      <c r="C130" s="10" t="s">
        <v>27</v>
      </c>
      <c r="E130" s="8"/>
      <c r="F130" s="10"/>
      <c r="G130" s="10" t="s">
        <v>27</v>
      </c>
    </row>
    <row r="131" spans="1:7" x14ac:dyDescent="0.15">
      <c r="A131" s="8"/>
      <c r="B131" s="10" t="s">
        <v>27</v>
      </c>
      <c r="C131" s="10" t="s">
        <v>27</v>
      </c>
      <c r="E131" s="8"/>
      <c r="F131" s="10"/>
      <c r="G131" s="10" t="s">
        <v>27</v>
      </c>
    </row>
    <row r="132" spans="1:7" x14ac:dyDescent="0.15">
      <c r="A132" s="8"/>
      <c r="B132" s="10" t="s">
        <v>27</v>
      </c>
      <c r="C132" s="10" t="s">
        <v>27</v>
      </c>
      <c r="E132" s="8"/>
      <c r="F132" s="10"/>
      <c r="G132" s="10" t="s">
        <v>27</v>
      </c>
    </row>
    <row r="133" spans="1:7" x14ac:dyDescent="0.15">
      <c r="A133" s="8"/>
      <c r="B133" s="10" t="s">
        <v>27</v>
      </c>
      <c r="C133" s="10" t="s">
        <v>27</v>
      </c>
      <c r="E133" s="8"/>
      <c r="F133" s="10"/>
      <c r="G133" s="10" t="s">
        <v>27</v>
      </c>
    </row>
    <row r="134" spans="1:7" x14ac:dyDescent="0.15">
      <c r="A134" s="8"/>
      <c r="B134" s="10" t="s">
        <v>27</v>
      </c>
      <c r="C134" s="10" t="s">
        <v>27</v>
      </c>
      <c r="E134" s="8"/>
      <c r="F134" s="10"/>
      <c r="G134" s="10" t="s">
        <v>27</v>
      </c>
    </row>
    <row r="135" spans="1:7" x14ac:dyDescent="0.15">
      <c r="A135" s="8"/>
      <c r="B135" s="10" t="s">
        <v>27</v>
      </c>
      <c r="C135" s="10" t="s">
        <v>27</v>
      </c>
      <c r="E135" s="8"/>
      <c r="F135" s="10"/>
      <c r="G135" s="10" t="s">
        <v>27</v>
      </c>
    </row>
    <row r="136" spans="1:7" x14ac:dyDescent="0.15">
      <c r="A136" s="8"/>
      <c r="B136" s="10" t="s">
        <v>27</v>
      </c>
      <c r="C136" s="10" t="s">
        <v>27</v>
      </c>
      <c r="E136" s="8"/>
      <c r="F136" s="10"/>
      <c r="G136" s="10" t="s">
        <v>27</v>
      </c>
    </row>
    <row r="137" spans="1:7" x14ac:dyDescent="0.15">
      <c r="A137" s="8"/>
      <c r="B137" s="10" t="s">
        <v>27</v>
      </c>
      <c r="C137" s="10" t="s">
        <v>27</v>
      </c>
      <c r="E137" s="8"/>
      <c r="F137" s="10"/>
      <c r="G137" s="10" t="s">
        <v>27</v>
      </c>
    </row>
    <row r="138" spans="1:7" x14ac:dyDescent="0.15">
      <c r="A138" s="8"/>
      <c r="B138" s="10" t="s">
        <v>27</v>
      </c>
      <c r="C138" s="10" t="s">
        <v>27</v>
      </c>
      <c r="E138" s="8"/>
      <c r="F138" s="10"/>
      <c r="G138" s="10" t="s">
        <v>27</v>
      </c>
    </row>
    <row r="139" spans="1:7" x14ac:dyDescent="0.15">
      <c r="A139" s="8"/>
      <c r="B139" s="10" t="s">
        <v>27</v>
      </c>
      <c r="C139" s="10" t="s">
        <v>27</v>
      </c>
      <c r="E139" s="8"/>
      <c r="F139" s="10"/>
      <c r="G139" s="10" t="s">
        <v>27</v>
      </c>
    </row>
    <row r="140" spans="1:7" x14ac:dyDescent="0.15">
      <c r="A140" s="8"/>
      <c r="B140" s="10" t="s">
        <v>27</v>
      </c>
      <c r="C140" s="10" t="s">
        <v>27</v>
      </c>
      <c r="E140" s="8"/>
      <c r="F140" s="10"/>
      <c r="G140" s="10" t="s">
        <v>27</v>
      </c>
    </row>
    <row r="141" spans="1:7" x14ac:dyDescent="0.15">
      <c r="A141" s="8"/>
      <c r="B141" s="10" t="s">
        <v>27</v>
      </c>
      <c r="C141" s="10" t="s">
        <v>27</v>
      </c>
      <c r="E141" s="8"/>
      <c r="F141" s="10"/>
      <c r="G141" s="10" t="s">
        <v>27</v>
      </c>
    </row>
    <row r="142" spans="1:7" x14ac:dyDescent="0.15">
      <c r="A142" s="8"/>
      <c r="B142" s="10" t="s">
        <v>27</v>
      </c>
      <c r="C142" s="10" t="s">
        <v>27</v>
      </c>
      <c r="E142" s="8"/>
      <c r="F142" s="10"/>
      <c r="G142" s="10" t="s">
        <v>27</v>
      </c>
    </row>
    <row r="143" spans="1:7" x14ac:dyDescent="0.15">
      <c r="A143" s="8"/>
      <c r="B143" s="10" t="s">
        <v>27</v>
      </c>
      <c r="C143" s="10" t="s">
        <v>27</v>
      </c>
      <c r="E143" s="8"/>
      <c r="F143" s="10"/>
      <c r="G143" s="10" t="s">
        <v>27</v>
      </c>
    </row>
    <row r="144" spans="1:7" x14ac:dyDescent="0.15">
      <c r="A144" s="8"/>
      <c r="B144" s="10" t="s">
        <v>27</v>
      </c>
      <c r="C144" s="10" t="s">
        <v>27</v>
      </c>
      <c r="E144" s="8"/>
      <c r="F144" s="10"/>
      <c r="G144" s="10" t="s">
        <v>27</v>
      </c>
    </row>
    <row r="145" spans="1:7" x14ac:dyDescent="0.15">
      <c r="B145" s="11"/>
      <c r="C145" s="11"/>
      <c r="E145" s="11"/>
      <c r="F145" s="11"/>
      <c r="G145" s="11"/>
    </row>
    <row r="146" spans="1:7" x14ac:dyDescent="0.15">
      <c r="A146" t="s">
        <v>31</v>
      </c>
      <c r="B146" s="11"/>
      <c r="C146" s="11"/>
      <c r="E146" s="11"/>
      <c r="F146" s="11"/>
      <c r="G146" s="11"/>
    </row>
    <row r="147" spans="1:7" x14ac:dyDescent="0.15">
      <c r="A147" s="26" t="s">
        <v>29</v>
      </c>
      <c r="B147" s="11"/>
      <c r="C147" s="11"/>
      <c r="E147" s="26" t="s">
        <v>30</v>
      </c>
      <c r="F147" s="11"/>
      <c r="G147" s="11"/>
    </row>
    <row r="148" spans="1:7" x14ac:dyDescent="0.15">
      <c r="A148" s="1">
        <f>fpdate</f>
        <v>45565</v>
      </c>
      <c r="B148" s="11">
        <f>-Investment</f>
        <v>-1000000</v>
      </c>
      <c r="C148" s="11"/>
      <c r="E148" s="1">
        <f>fpdate</f>
        <v>45565</v>
      </c>
      <c r="F148" s="11">
        <f>-Investment</f>
        <v>-1000000</v>
      </c>
      <c r="G148" s="11"/>
    </row>
    <row r="149" spans="1:7" x14ac:dyDescent="0.15">
      <c r="A149" s="1">
        <f>A25</f>
        <v>45596</v>
      </c>
      <c r="B149" s="11">
        <f>B25</f>
        <v>20000</v>
      </c>
      <c r="C149" s="11"/>
      <c r="E149" s="1">
        <f>E25</f>
        <v>45596</v>
      </c>
      <c r="F149" s="11">
        <f>F25</f>
        <v>5000</v>
      </c>
      <c r="G149" s="11"/>
    </row>
    <row r="150" spans="1:7" x14ac:dyDescent="0.15">
      <c r="A150" s="1">
        <f>A26</f>
        <v>45625</v>
      </c>
      <c r="B150" s="11">
        <f t="shared" ref="B150:B208" si="10">B26</f>
        <v>20000</v>
      </c>
      <c r="C150" s="11"/>
      <c r="E150" s="1">
        <f>E26</f>
        <v>45625</v>
      </c>
      <c r="F150" s="11">
        <f t="shared" ref="F150:F213" si="11">F26</f>
        <v>5000</v>
      </c>
      <c r="G150" s="11"/>
    </row>
    <row r="151" spans="1:7" x14ac:dyDescent="0.15">
      <c r="A151" s="1">
        <f t="shared" ref="A151:A208" si="12">A27</f>
        <v>45657</v>
      </c>
      <c r="B151" s="11">
        <f t="shared" si="10"/>
        <v>20000</v>
      </c>
      <c r="C151" s="11"/>
      <c r="E151" s="1">
        <f t="shared" ref="E151:F214" si="13">E27</f>
        <v>45657</v>
      </c>
      <c r="F151" s="11">
        <f t="shared" si="11"/>
        <v>5000</v>
      </c>
      <c r="G151" s="11"/>
    </row>
    <row r="152" spans="1:7" x14ac:dyDescent="0.15">
      <c r="A152" s="1">
        <f t="shared" si="12"/>
        <v>45685</v>
      </c>
      <c r="B152" s="11">
        <f t="shared" si="10"/>
        <v>20000</v>
      </c>
      <c r="C152" s="11"/>
      <c r="E152" s="1">
        <f t="shared" si="13"/>
        <v>45685</v>
      </c>
      <c r="F152" s="11">
        <f t="shared" si="11"/>
        <v>5000</v>
      </c>
      <c r="G152" s="11"/>
    </row>
    <row r="153" spans="1:7" x14ac:dyDescent="0.15">
      <c r="A153" s="1">
        <f t="shared" si="12"/>
        <v>45716</v>
      </c>
      <c r="B153" s="11">
        <f t="shared" si="10"/>
        <v>20000</v>
      </c>
      <c r="C153" s="11"/>
      <c r="E153" s="1">
        <f t="shared" si="13"/>
        <v>45716</v>
      </c>
      <c r="F153" s="11">
        <f t="shared" si="11"/>
        <v>5000</v>
      </c>
      <c r="G153" s="11"/>
    </row>
    <row r="154" spans="1:7" x14ac:dyDescent="0.15">
      <c r="A154" s="1">
        <f t="shared" si="12"/>
        <v>45747</v>
      </c>
      <c r="B154" s="11">
        <f t="shared" si="10"/>
        <v>20000</v>
      </c>
      <c r="C154" s="11"/>
      <c r="E154" s="1">
        <f t="shared" si="13"/>
        <v>45747</v>
      </c>
      <c r="F154" s="11">
        <f t="shared" si="11"/>
        <v>5000</v>
      </c>
      <c r="G154" s="11"/>
    </row>
    <row r="155" spans="1:7" x14ac:dyDescent="0.15">
      <c r="A155" s="1">
        <f t="shared" si="12"/>
        <v>45777</v>
      </c>
      <c r="B155" s="11">
        <f t="shared" si="10"/>
        <v>20000</v>
      </c>
      <c r="C155" s="11"/>
      <c r="E155" s="1">
        <f t="shared" si="13"/>
        <v>45777</v>
      </c>
      <c r="F155" s="11">
        <f t="shared" si="11"/>
        <v>5000</v>
      </c>
      <c r="G155" s="11"/>
    </row>
    <row r="156" spans="1:7" x14ac:dyDescent="0.15">
      <c r="A156" s="1">
        <f t="shared" si="12"/>
        <v>45807</v>
      </c>
      <c r="B156" s="11">
        <f t="shared" si="10"/>
        <v>20000</v>
      </c>
      <c r="C156" s="11"/>
      <c r="E156" s="1">
        <f t="shared" si="13"/>
        <v>45807</v>
      </c>
      <c r="F156" s="11">
        <f t="shared" si="11"/>
        <v>5000</v>
      </c>
      <c r="G156" s="11"/>
    </row>
    <row r="157" spans="1:7" x14ac:dyDescent="0.15">
      <c r="A157" s="1">
        <f t="shared" si="12"/>
        <v>45838</v>
      </c>
      <c r="B157" s="11">
        <f t="shared" si="10"/>
        <v>20000</v>
      </c>
      <c r="C157" s="11"/>
      <c r="E157" s="1">
        <f t="shared" si="13"/>
        <v>45838</v>
      </c>
      <c r="F157" s="11">
        <f t="shared" si="11"/>
        <v>5000</v>
      </c>
      <c r="G157" s="11"/>
    </row>
    <row r="158" spans="1:7" x14ac:dyDescent="0.15">
      <c r="A158" s="1">
        <f t="shared" si="12"/>
        <v>45869</v>
      </c>
      <c r="B158" s="11">
        <f t="shared" si="10"/>
        <v>20000</v>
      </c>
      <c r="C158" s="11"/>
      <c r="E158" s="1">
        <f t="shared" si="13"/>
        <v>45869</v>
      </c>
      <c r="F158" s="11">
        <f t="shared" si="11"/>
        <v>5000</v>
      </c>
      <c r="G158" s="11"/>
    </row>
    <row r="159" spans="1:7" x14ac:dyDescent="0.15">
      <c r="A159" s="1">
        <f t="shared" si="12"/>
        <v>45898</v>
      </c>
      <c r="B159" s="11">
        <f t="shared" si="10"/>
        <v>20000</v>
      </c>
      <c r="C159" s="11"/>
      <c r="E159" s="1">
        <f t="shared" si="13"/>
        <v>45898</v>
      </c>
      <c r="F159" s="11">
        <f t="shared" si="11"/>
        <v>5000</v>
      </c>
      <c r="G159" s="11"/>
    </row>
    <row r="160" spans="1:7" x14ac:dyDescent="0.15">
      <c r="A160" s="1">
        <f t="shared" si="12"/>
        <v>45930</v>
      </c>
      <c r="B160" s="11">
        <f t="shared" si="10"/>
        <v>20000</v>
      </c>
      <c r="C160" s="11"/>
      <c r="E160" s="1">
        <f t="shared" si="13"/>
        <v>45930</v>
      </c>
      <c r="F160" s="11">
        <f t="shared" si="11"/>
        <v>5000</v>
      </c>
      <c r="G160" s="11"/>
    </row>
    <row r="161" spans="1:7" x14ac:dyDescent="0.15">
      <c r="A161" s="1">
        <f t="shared" si="12"/>
        <v>45961</v>
      </c>
      <c r="B161" s="11">
        <f t="shared" si="10"/>
        <v>20000</v>
      </c>
      <c r="C161" s="11"/>
      <c r="E161" s="1">
        <f t="shared" si="13"/>
        <v>45961</v>
      </c>
      <c r="F161" s="11">
        <f t="shared" si="11"/>
        <v>5000</v>
      </c>
      <c r="G161" s="11"/>
    </row>
    <row r="162" spans="1:7" x14ac:dyDescent="0.15">
      <c r="A162" s="1">
        <f t="shared" si="12"/>
        <v>45989</v>
      </c>
      <c r="B162" s="11">
        <f t="shared" si="10"/>
        <v>20000</v>
      </c>
      <c r="C162" s="11"/>
      <c r="E162" s="1">
        <f t="shared" si="13"/>
        <v>45989</v>
      </c>
      <c r="F162" s="11">
        <f t="shared" si="11"/>
        <v>5000</v>
      </c>
      <c r="G162" s="11"/>
    </row>
    <row r="163" spans="1:7" x14ac:dyDescent="0.15">
      <c r="A163" s="1">
        <f t="shared" si="12"/>
        <v>46022</v>
      </c>
      <c r="B163" s="11">
        <f t="shared" si="10"/>
        <v>20000</v>
      </c>
      <c r="C163" s="11"/>
      <c r="E163" s="1">
        <f t="shared" si="13"/>
        <v>46022</v>
      </c>
      <c r="F163" s="11">
        <f t="shared" si="11"/>
        <v>5000</v>
      </c>
      <c r="G163" s="11"/>
    </row>
    <row r="164" spans="1:7" x14ac:dyDescent="0.15">
      <c r="A164" s="1">
        <f t="shared" si="12"/>
        <v>46052</v>
      </c>
      <c r="B164" s="11">
        <f t="shared" si="10"/>
        <v>20000</v>
      </c>
      <c r="C164" s="11"/>
      <c r="E164" s="1">
        <f t="shared" si="13"/>
        <v>46052</v>
      </c>
      <c r="F164" s="11">
        <f t="shared" si="11"/>
        <v>5000</v>
      </c>
      <c r="G164" s="11"/>
    </row>
    <row r="165" spans="1:7" x14ac:dyDescent="0.15">
      <c r="A165" s="1">
        <f t="shared" si="12"/>
        <v>46080</v>
      </c>
      <c r="B165" s="11">
        <f t="shared" si="10"/>
        <v>20000</v>
      </c>
      <c r="C165" s="11"/>
      <c r="E165" s="1">
        <f t="shared" si="13"/>
        <v>46080</v>
      </c>
      <c r="F165" s="11">
        <f t="shared" si="11"/>
        <v>5000</v>
      </c>
      <c r="G165" s="11"/>
    </row>
    <row r="166" spans="1:7" x14ac:dyDescent="0.15">
      <c r="A166" s="1">
        <f t="shared" si="12"/>
        <v>46112</v>
      </c>
      <c r="B166" s="11">
        <f t="shared" si="10"/>
        <v>20000</v>
      </c>
      <c r="C166" s="11"/>
      <c r="E166" s="1">
        <f t="shared" si="13"/>
        <v>46112</v>
      </c>
      <c r="F166" s="11">
        <f t="shared" si="11"/>
        <v>5000</v>
      </c>
      <c r="G166" s="11"/>
    </row>
    <row r="167" spans="1:7" x14ac:dyDescent="0.15">
      <c r="A167" s="1">
        <f t="shared" si="12"/>
        <v>46142</v>
      </c>
      <c r="B167" s="11">
        <f t="shared" si="10"/>
        <v>20000</v>
      </c>
      <c r="C167" s="11"/>
      <c r="E167" s="1">
        <f t="shared" si="13"/>
        <v>46142</v>
      </c>
      <c r="F167" s="11">
        <f t="shared" si="11"/>
        <v>5000</v>
      </c>
      <c r="G167" s="11"/>
    </row>
    <row r="168" spans="1:7" x14ac:dyDescent="0.15">
      <c r="A168" s="1">
        <f t="shared" si="12"/>
        <v>46171</v>
      </c>
      <c r="B168" s="11">
        <f t="shared" si="10"/>
        <v>20000</v>
      </c>
      <c r="C168" s="11"/>
      <c r="E168" s="1">
        <f t="shared" si="13"/>
        <v>46171</v>
      </c>
      <c r="F168" s="11">
        <f t="shared" si="11"/>
        <v>5000</v>
      </c>
      <c r="G168" s="11"/>
    </row>
    <row r="169" spans="1:7" x14ac:dyDescent="0.15">
      <c r="A169" s="1">
        <f t="shared" si="12"/>
        <v>46203</v>
      </c>
      <c r="B169" s="11">
        <f t="shared" si="10"/>
        <v>20000</v>
      </c>
      <c r="C169" s="11"/>
      <c r="E169" s="1">
        <f t="shared" si="13"/>
        <v>46203</v>
      </c>
      <c r="F169" s="11">
        <f t="shared" si="11"/>
        <v>5000</v>
      </c>
      <c r="G169" s="11"/>
    </row>
    <row r="170" spans="1:7" x14ac:dyDescent="0.15">
      <c r="A170" s="1">
        <f t="shared" si="12"/>
        <v>46234</v>
      </c>
      <c r="B170" s="11">
        <f t="shared" si="10"/>
        <v>20000</v>
      </c>
      <c r="C170" s="11"/>
      <c r="E170" s="1">
        <f t="shared" si="13"/>
        <v>46234</v>
      </c>
      <c r="F170" s="11">
        <f t="shared" si="11"/>
        <v>5000</v>
      </c>
      <c r="G170" s="11"/>
    </row>
    <row r="171" spans="1:7" x14ac:dyDescent="0.15">
      <c r="A171" s="1">
        <f t="shared" si="12"/>
        <v>46265</v>
      </c>
      <c r="B171" s="11">
        <f t="shared" si="10"/>
        <v>20000</v>
      </c>
      <c r="C171" s="11"/>
      <c r="E171" s="1">
        <f t="shared" si="13"/>
        <v>46265</v>
      </c>
      <c r="F171" s="11">
        <f t="shared" si="11"/>
        <v>5000</v>
      </c>
      <c r="G171" s="11"/>
    </row>
    <row r="172" spans="1:7" x14ac:dyDescent="0.15">
      <c r="A172" s="1">
        <f t="shared" si="12"/>
        <v>46295</v>
      </c>
      <c r="B172" s="11">
        <f t="shared" si="10"/>
        <v>20000</v>
      </c>
      <c r="C172" s="11"/>
      <c r="E172" s="1">
        <f t="shared" si="13"/>
        <v>46295</v>
      </c>
      <c r="F172" s="11">
        <f t="shared" si="11"/>
        <v>5000</v>
      </c>
      <c r="G172" s="11"/>
    </row>
    <row r="173" spans="1:7" x14ac:dyDescent="0.15">
      <c r="A173" s="1">
        <f t="shared" si="12"/>
        <v>46325</v>
      </c>
      <c r="B173" s="11">
        <f t="shared" si="10"/>
        <v>20000</v>
      </c>
      <c r="C173" s="11"/>
      <c r="E173" s="1">
        <f t="shared" si="13"/>
        <v>46325</v>
      </c>
      <c r="F173" s="11">
        <f t="shared" si="11"/>
        <v>5000</v>
      </c>
      <c r="G173" s="11"/>
    </row>
    <row r="174" spans="1:7" x14ac:dyDescent="0.15">
      <c r="A174" s="1">
        <f t="shared" si="12"/>
        <v>46356</v>
      </c>
      <c r="B174" s="11">
        <f t="shared" si="10"/>
        <v>20000</v>
      </c>
      <c r="C174" s="11"/>
      <c r="E174" s="1">
        <f t="shared" si="13"/>
        <v>46356</v>
      </c>
      <c r="F174" s="11">
        <f t="shared" si="11"/>
        <v>5000</v>
      </c>
      <c r="G174" s="11"/>
    </row>
    <row r="175" spans="1:7" x14ac:dyDescent="0.15">
      <c r="A175" s="1">
        <f t="shared" si="12"/>
        <v>46387</v>
      </c>
      <c r="B175" s="11">
        <f t="shared" si="10"/>
        <v>20000</v>
      </c>
      <c r="C175" s="11"/>
      <c r="E175" s="1">
        <f t="shared" si="13"/>
        <v>46387</v>
      </c>
      <c r="F175" s="11">
        <f t="shared" si="11"/>
        <v>5000</v>
      </c>
      <c r="G175" s="11"/>
    </row>
    <row r="176" spans="1:7" x14ac:dyDescent="0.15">
      <c r="A176" s="1">
        <f t="shared" si="12"/>
        <v>46416</v>
      </c>
      <c r="B176" s="11">
        <f t="shared" si="10"/>
        <v>20000</v>
      </c>
      <c r="C176" s="11"/>
      <c r="E176" s="1">
        <f t="shared" si="13"/>
        <v>46416</v>
      </c>
      <c r="F176" s="11">
        <f t="shared" si="11"/>
        <v>5000</v>
      </c>
      <c r="G176" s="11"/>
    </row>
    <row r="177" spans="1:7" x14ac:dyDescent="0.15">
      <c r="A177" s="1">
        <f t="shared" si="12"/>
        <v>46444</v>
      </c>
      <c r="B177" s="11">
        <f t="shared" si="10"/>
        <v>20000</v>
      </c>
      <c r="C177" s="11"/>
      <c r="E177" s="1">
        <f t="shared" si="13"/>
        <v>46444</v>
      </c>
      <c r="F177" s="11">
        <f t="shared" si="11"/>
        <v>5000</v>
      </c>
      <c r="G177" s="11"/>
    </row>
    <row r="178" spans="1:7" x14ac:dyDescent="0.15">
      <c r="A178" s="1">
        <f t="shared" si="12"/>
        <v>46477</v>
      </c>
      <c r="B178" s="11">
        <f t="shared" si="10"/>
        <v>20000</v>
      </c>
      <c r="C178" s="11"/>
      <c r="E178" s="1">
        <f t="shared" si="13"/>
        <v>46477</v>
      </c>
      <c r="F178" s="11">
        <f t="shared" si="11"/>
        <v>5000</v>
      </c>
      <c r="G178" s="11"/>
    </row>
    <row r="179" spans="1:7" x14ac:dyDescent="0.15">
      <c r="A179" s="1">
        <f t="shared" si="12"/>
        <v>46507</v>
      </c>
      <c r="B179" s="11">
        <f t="shared" si="10"/>
        <v>20000</v>
      </c>
      <c r="C179" s="11"/>
      <c r="E179" s="1">
        <f t="shared" si="13"/>
        <v>46507</v>
      </c>
      <c r="F179" s="11">
        <f t="shared" si="11"/>
        <v>5000</v>
      </c>
      <c r="G179" s="11"/>
    </row>
    <row r="180" spans="1:7" x14ac:dyDescent="0.15">
      <c r="A180" s="1">
        <f t="shared" si="12"/>
        <v>46538</v>
      </c>
      <c r="B180" s="11">
        <f t="shared" si="10"/>
        <v>20000</v>
      </c>
      <c r="E180" s="1">
        <f t="shared" si="13"/>
        <v>46538</v>
      </c>
      <c r="F180" s="11">
        <f t="shared" si="11"/>
        <v>5000</v>
      </c>
      <c r="G180" s="11"/>
    </row>
    <row r="181" spans="1:7" x14ac:dyDescent="0.15">
      <c r="A181" s="1">
        <f t="shared" si="12"/>
        <v>46568</v>
      </c>
      <c r="B181" s="11">
        <f t="shared" si="10"/>
        <v>20000</v>
      </c>
      <c r="E181" s="1">
        <f t="shared" si="13"/>
        <v>46568</v>
      </c>
      <c r="F181" s="11">
        <f t="shared" si="11"/>
        <v>5000</v>
      </c>
      <c r="G181" s="11"/>
    </row>
    <row r="182" spans="1:7" x14ac:dyDescent="0.15">
      <c r="A182" s="1">
        <f t="shared" si="12"/>
        <v>46598</v>
      </c>
      <c r="B182" s="11">
        <f t="shared" si="10"/>
        <v>20000</v>
      </c>
      <c r="E182" s="1">
        <f t="shared" si="13"/>
        <v>46598</v>
      </c>
      <c r="F182" s="11">
        <f t="shared" si="11"/>
        <v>5000</v>
      </c>
      <c r="G182" s="11"/>
    </row>
    <row r="183" spans="1:7" x14ac:dyDescent="0.15">
      <c r="A183" s="1">
        <f t="shared" si="12"/>
        <v>46630</v>
      </c>
      <c r="B183" s="11">
        <f t="shared" si="10"/>
        <v>20000</v>
      </c>
      <c r="E183" s="1">
        <f t="shared" si="13"/>
        <v>46630</v>
      </c>
      <c r="F183" s="11">
        <f t="shared" si="11"/>
        <v>5000</v>
      </c>
      <c r="G183" s="11"/>
    </row>
    <row r="184" spans="1:7" x14ac:dyDescent="0.15">
      <c r="A184" s="1">
        <f t="shared" si="12"/>
        <v>46660</v>
      </c>
      <c r="B184" s="11">
        <f t="shared" si="10"/>
        <v>20000</v>
      </c>
      <c r="E184" s="1">
        <f t="shared" si="13"/>
        <v>46660</v>
      </c>
      <c r="F184" s="11">
        <f t="shared" si="11"/>
        <v>5000</v>
      </c>
      <c r="G184" s="11"/>
    </row>
    <row r="185" spans="1:7" x14ac:dyDescent="0.15">
      <c r="A185" s="1">
        <f t="shared" si="12"/>
        <v>46689</v>
      </c>
      <c r="B185" s="11">
        <f t="shared" si="10"/>
        <v>20000</v>
      </c>
      <c r="E185" s="1">
        <f t="shared" si="13"/>
        <v>46689</v>
      </c>
      <c r="F185" s="11">
        <f t="shared" si="11"/>
        <v>5000</v>
      </c>
      <c r="G185" s="11"/>
    </row>
    <row r="186" spans="1:7" x14ac:dyDescent="0.15">
      <c r="A186" s="1">
        <f t="shared" si="12"/>
        <v>46721</v>
      </c>
      <c r="B186" s="11">
        <f t="shared" si="10"/>
        <v>20000</v>
      </c>
      <c r="E186" s="1">
        <f t="shared" si="13"/>
        <v>46721</v>
      </c>
      <c r="F186" s="11">
        <f t="shared" si="11"/>
        <v>5000</v>
      </c>
      <c r="G186" s="11"/>
    </row>
    <row r="187" spans="1:7" x14ac:dyDescent="0.15">
      <c r="A187" s="1">
        <f t="shared" si="12"/>
        <v>46752</v>
      </c>
      <c r="B187" s="11">
        <f t="shared" si="10"/>
        <v>20000</v>
      </c>
      <c r="E187" s="1">
        <f t="shared" si="13"/>
        <v>46752</v>
      </c>
      <c r="F187" s="11">
        <f t="shared" si="11"/>
        <v>5000</v>
      </c>
      <c r="G187" s="11"/>
    </row>
    <row r="188" spans="1:7" x14ac:dyDescent="0.15">
      <c r="A188" s="1">
        <f t="shared" si="12"/>
        <v>46783</v>
      </c>
      <c r="B188" s="11">
        <f t="shared" si="10"/>
        <v>20000</v>
      </c>
      <c r="E188" s="1">
        <f t="shared" si="13"/>
        <v>46783</v>
      </c>
      <c r="F188" s="11">
        <f t="shared" si="11"/>
        <v>5000</v>
      </c>
      <c r="G188" s="11"/>
    </row>
    <row r="189" spans="1:7" x14ac:dyDescent="0.15">
      <c r="A189" s="1">
        <f t="shared" si="12"/>
        <v>46812</v>
      </c>
      <c r="B189" s="11">
        <f t="shared" si="10"/>
        <v>20000</v>
      </c>
      <c r="E189" s="1">
        <f t="shared" si="13"/>
        <v>46812</v>
      </c>
      <c r="F189" s="11">
        <f t="shared" si="11"/>
        <v>5000</v>
      </c>
      <c r="G189" s="11"/>
    </row>
    <row r="190" spans="1:7" x14ac:dyDescent="0.15">
      <c r="A190" s="1">
        <f t="shared" si="12"/>
        <v>46843</v>
      </c>
      <c r="B190" s="11">
        <f t="shared" si="10"/>
        <v>20000</v>
      </c>
      <c r="E190" s="1">
        <f t="shared" si="13"/>
        <v>46843</v>
      </c>
      <c r="F190" s="11">
        <f t="shared" si="11"/>
        <v>5000</v>
      </c>
      <c r="G190" s="11"/>
    </row>
    <row r="191" spans="1:7" x14ac:dyDescent="0.15">
      <c r="A191" s="1">
        <f t="shared" si="12"/>
        <v>46871</v>
      </c>
      <c r="B191" s="11">
        <f t="shared" si="10"/>
        <v>20000</v>
      </c>
      <c r="E191" s="1">
        <f t="shared" si="13"/>
        <v>46871</v>
      </c>
      <c r="F191" s="11">
        <f t="shared" si="11"/>
        <v>5000</v>
      </c>
      <c r="G191" s="11"/>
    </row>
    <row r="192" spans="1:7" x14ac:dyDescent="0.15">
      <c r="A192" s="1">
        <f t="shared" si="12"/>
        <v>46904</v>
      </c>
      <c r="B192" s="11">
        <f t="shared" si="10"/>
        <v>20000</v>
      </c>
      <c r="E192" s="1">
        <f t="shared" si="13"/>
        <v>46904</v>
      </c>
      <c r="F192" s="11">
        <f t="shared" si="11"/>
        <v>5000</v>
      </c>
      <c r="G192" s="11"/>
    </row>
    <row r="193" spans="1:7" x14ac:dyDescent="0.15">
      <c r="A193" s="1">
        <f t="shared" si="12"/>
        <v>46934</v>
      </c>
      <c r="B193" s="11">
        <f t="shared" si="10"/>
        <v>20000</v>
      </c>
      <c r="E193" s="1">
        <f t="shared" si="13"/>
        <v>46934</v>
      </c>
      <c r="F193" s="11">
        <f t="shared" si="11"/>
        <v>5000</v>
      </c>
      <c r="G193" s="11"/>
    </row>
    <row r="194" spans="1:7" x14ac:dyDescent="0.15">
      <c r="A194" s="1">
        <f t="shared" si="12"/>
        <v>46965</v>
      </c>
      <c r="B194" s="11">
        <f t="shared" si="10"/>
        <v>20000</v>
      </c>
      <c r="E194" s="1">
        <f t="shared" si="13"/>
        <v>46965</v>
      </c>
      <c r="F194" s="11">
        <f t="shared" si="11"/>
        <v>5000</v>
      </c>
      <c r="G194" s="11"/>
    </row>
    <row r="195" spans="1:7" x14ac:dyDescent="0.15">
      <c r="A195" s="1">
        <f t="shared" si="12"/>
        <v>46996</v>
      </c>
      <c r="B195" s="11">
        <f t="shared" si="10"/>
        <v>20000</v>
      </c>
      <c r="E195" s="1">
        <f t="shared" si="13"/>
        <v>46996</v>
      </c>
      <c r="F195" s="11">
        <f t="shared" si="11"/>
        <v>5000</v>
      </c>
      <c r="G195" s="11"/>
    </row>
    <row r="196" spans="1:7" x14ac:dyDescent="0.15">
      <c r="A196" s="1">
        <f>A72</f>
        <v>47025</v>
      </c>
      <c r="B196" s="11">
        <f t="shared" si="10"/>
        <v>20000</v>
      </c>
      <c r="E196" s="1">
        <f t="shared" si="13"/>
        <v>47025</v>
      </c>
      <c r="F196" s="11">
        <f t="shared" si="11"/>
        <v>5000</v>
      </c>
      <c r="G196" s="11"/>
    </row>
    <row r="197" spans="1:7" x14ac:dyDescent="0.15">
      <c r="A197" s="1">
        <f t="shared" si="12"/>
        <v>47057</v>
      </c>
      <c r="B197" s="11">
        <f t="shared" si="10"/>
        <v>20000</v>
      </c>
      <c r="E197" s="1">
        <f t="shared" si="13"/>
        <v>47057</v>
      </c>
      <c r="F197" s="11">
        <f t="shared" si="11"/>
        <v>5000</v>
      </c>
      <c r="G197" s="11"/>
    </row>
    <row r="198" spans="1:7" x14ac:dyDescent="0.15">
      <c r="A198" s="1">
        <f t="shared" si="12"/>
        <v>47087</v>
      </c>
      <c r="B198" s="11">
        <f t="shared" si="10"/>
        <v>20000</v>
      </c>
      <c r="E198" s="1">
        <f t="shared" si="13"/>
        <v>47087</v>
      </c>
      <c r="F198" s="11">
        <f t="shared" si="11"/>
        <v>5000</v>
      </c>
      <c r="G198" s="11"/>
    </row>
    <row r="199" spans="1:7" x14ac:dyDescent="0.15">
      <c r="A199" s="1">
        <f t="shared" si="12"/>
        <v>47116</v>
      </c>
      <c r="B199" s="11">
        <f t="shared" si="10"/>
        <v>20000</v>
      </c>
      <c r="E199" s="1">
        <f t="shared" si="13"/>
        <v>47116</v>
      </c>
      <c r="F199" s="11">
        <f t="shared" si="11"/>
        <v>5000</v>
      </c>
      <c r="G199" s="11"/>
    </row>
    <row r="200" spans="1:7" x14ac:dyDescent="0.15">
      <c r="A200" s="1">
        <f t="shared" si="12"/>
        <v>47149</v>
      </c>
      <c r="B200" s="11">
        <f t="shared" si="10"/>
        <v>20000</v>
      </c>
      <c r="E200" s="1">
        <f t="shared" si="13"/>
        <v>47149</v>
      </c>
      <c r="F200" s="11">
        <f t="shared" si="11"/>
        <v>5000</v>
      </c>
      <c r="G200" s="11"/>
    </row>
    <row r="201" spans="1:7" x14ac:dyDescent="0.15">
      <c r="A201" s="1">
        <f t="shared" si="12"/>
        <v>47177</v>
      </c>
      <c r="B201" s="11">
        <f t="shared" si="10"/>
        <v>20000</v>
      </c>
      <c r="E201" s="1">
        <f t="shared" si="13"/>
        <v>47177</v>
      </c>
      <c r="F201" s="11">
        <f t="shared" si="11"/>
        <v>5000</v>
      </c>
      <c r="G201" s="11"/>
    </row>
    <row r="202" spans="1:7" x14ac:dyDescent="0.15">
      <c r="A202" s="1">
        <f t="shared" si="12"/>
        <v>47206</v>
      </c>
      <c r="B202" s="11">
        <f t="shared" si="10"/>
        <v>20000</v>
      </c>
      <c r="E202" s="1">
        <f t="shared" si="13"/>
        <v>47206</v>
      </c>
      <c r="F202" s="11">
        <f t="shared" si="11"/>
        <v>5000</v>
      </c>
      <c r="G202" s="11"/>
    </row>
    <row r="203" spans="1:7" x14ac:dyDescent="0.15">
      <c r="A203" s="1">
        <f t="shared" si="12"/>
        <v>47238</v>
      </c>
      <c r="B203" s="11">
        <f t="shared" si="10"/>
        <v>20000</v>
      </c>
      <c r="E203" s="1">
        <f t="shared" si="13"/>
        <v>47238</v>
      </c>
      <c r="F203" s="11">
        <f t="shared" si="11"/>
        <v>5000</v>
      </c>
      <c r="G203" s="11"/>
    </row>
    <row r="204" spans="1:7" x14ac:dyDescent="0.15">
      <c r="A204" s="1">
        <f t="shared" si="12"/>
        <v>47269</v>
      </c>
      <c r="B204" s="11">
        <f t="shared" si="10"/>
        <v>20000</v>
      </c>
      <c r="E204" s="1">
        <f t="shared" si="13"/>
        <v>47269</v>
      </c>
      <c r="F204" s="11">
        <f t="shared" si="11"/>
        <v>5000</v>
      </c>
      <c r="G204" s="11"/>
    </row>
    <row r="205" spans="1:7" x14ac:dyDescent="0.15">
      <c r="A205" s="1">
        <f t="shared" si="12"/>
        <v>47298</v>
      </c>
      <c r="B205" s="11">
        <f t="shared" si="10"/>
        <v>20000</v>
      </c>
      <c r="E205" s="1">
        <f t="shared" si="13"/>
        <v>47298</v>
      </c>
      <c r="F205" s="11">
        <f t="shared" si="11"/>
        <v>5000</v>
      </c>
    </row>
    <row r="206" spans="1:7" x14ac:dyDescent="0.15">
      <c r="A206" s="1">
        <f t="shared" si="12"/>
        <v>47330</v>
      </c>
      <c r="B206" s="11">
        <f t="shared" si="10"/>
        <v>20000</v>
      </c>
      <c r="E206" s="1">
        <f t="shared" si="13"/>
        <v>47330</v>
      </c>
      <c r="F206" s="11">
        <f t="shared" si="11"/>
        <v>5000</v>
      </c>
    </row>
    <row r="207" spans="1:7" x14ac:dyDescent="0.15">
      <c r="A207" s="1">
        <f t="shared" si="12"/>
        <v>47361</v>
      </c>
      <c r="B207" s="11">
        <f t="shared" si="10"/>
        <v>20000</v>
      </c>
      <c r="E207" s="1">
        <f t="shared" si="13"/>
        <v>47361</v>
      </c>
      <c r="F207" s="11">
        <f t="shared" si="11"/>
        <v>5000</v>
      </c>
    </row>
    <row r="208" spans="1:7" x14ac:dyDescent="0.15">
      <c r="A208" s="1">
        <f t="shared" si="12"/>
        <v>47389</v>
      </c>
      <c r="B208" s="11">
        <f t="shared" si="10"/>
        <v>20000</v>
      </c>
      <c r="E208" s="1">
        <f t="shared" si="13"/>
        <v>47389</v>
      </c>
      <c r="F208" s="11">
        <f t="shared" si="11"/>
        <v>5000</v>
      </c>
    </row>
    <row r="209" spans="1:6" x14ac:dyDescent="0.15">
      <c r="A209" s="1"/>
      <c r="E209" s="1">
        <f t="shared" si="13"/>
        <v>47422</v>
      </c>
      <c r="F209" s="11">
        <f t="shared" si="11"/>
        <v>5000</v>
      </c>
    </row>
    <row r="210" spans="1:6" x14ac:dyDescent="0.15">
      <c r="A210" s="1"/>
      <c r="E210" s="1">
        <f t="shared" si="13"/>
        <v>47452</v>
      </c>
      <c r="F210" s="11">
        <f t="shared" si="11"/>
        <v>5000</v>
      </c>
    </row>
    <row r="211" spans="1:6" x14ac:dyDescent="0.15">
      <c r="A211" s="1"/>
      <c r="E211" s="1">
        <f t="shared" si="13"/>
        <v>47483</v>
      </c>
      <c r="F211" s="11">
        <f t="shared" si="11"/>
        <v>5000</v>
      </c>
    </row>
    <row r="212" spans="1:6" x14ac:dyDescent="0.15">
      <c r="A212" s="1"/>
      <c r="E212" s="1">
        <f t="shared" si="13"/>
        <v>47514</v>
      </c>
      <c r="F212" s="11">
        <f t="shared" si="11"/>
        <v>5000</v>
      </c>
    </row>
    <row r="213" spans="1:6" x14ac:dyDescent="0.15">
      <c r="A213" s="1"/>
      <c r="E213" s="1">
        <f t="shared" si="13"/>
        <v>47542</v>
      </c>
      <c r="F213" s="11">
        <f t="shared" si="11"/>
        <v>5000</v>
      </c>
    </row>
    <row r="214" spans="1:6" x14ac:dyDescent="0.15">
      <c r="A214" s="1"/>
      <c r="E214" s="1">
        <f t="shared" si="13"/>
        <v>47571</v>
      </c>
      <c r="F214" s="11">
        <f t="shared" si="13"/>
        <v>5000</v>
      </c>
    </row>
    <row r="215" spans="1:6" x14ac:dyDescent="0.15">
      <c r="A215" s="1"/>
      <c r="E215" s="1">
        <f t="shared" ref="E215:F232" si="14">E91</f>
        <v>47603</v>
      </c>
      <c r="F215" s="11">
        <f t="shared" si="14"/>
        <v>5000</v>
      </c>
    </row>
    <row r="216" spans="1:6" x14ac:dyDescent="0.15">
      <c r="E216" s="1">
        <f t="shared" si="14"/>
        <v>47634</v>
      </c>
      <c r="F216" s="11">
        <f t="shared" si="14"/>
        <v>5000</v>
      </c>
    </row>
    <row r="217" spans="1:6" x14ac:dyDescent="0.15">
      <c r="E217" s="1">
        <f t="shared" si="14"/>
        <v>47662</v>
      </c>
      <c r="F217" s="11">
        <f t="shared" si="14"/>
        <v>5000</v>
      </c>
    </row>
    <row r="218" spans="1:6" x14ac:dyDescent="0.15">
      <c r="E218" s="1">
        <f t="shared" si="14"/>
        <v>47695</v>
      </c>
      <c r="F218" s="11">
        <f t="shared" si="14"/>
        <v>5000</v>
      </c>
    </row>
    <row r="219" spans="1:6" x14ac:dyDescent="0.15">
      <c r="E219" s="1">
        <f t="shared" si="14"/>
        <v>47725</v>
      </c>
      <c r="F219" s="11">
        <f t="shared" si="14"/>
        <v>5000</v>
      </c>
    </row>
    <row r="220" spans="1:6" x14ac:dyDescent="0.15">
      <c r="E220" s="1">
        <f t="shared" si="14"/>
        <v>47756</v>
      </c>
      <c r="F220" s="11">
        <f t="shared" si="14"/>
        <v>5000</v>
      </c>
    </row>
    <row r="221" spans="1:6" x14ac:dyDescent="0.15">
      <c r="E221" s="1">
        <f t="shared" si="14"/>
        <v>47787</v>
      </c>
      <c r="F221" s="11">
        <f t="shared" si="14"/>
        <v>5000</v>
      </c>
    </row>
    <row r="222" spans="1:6" x14ac:dyDescent="0.15">
      <c r="E222" s="1">
        <f t="shared" si="14"/>
        <v>47816</v>
      </c>
      <c r="F222" s="11">
        <f t="shared" si="14"/>
        <v>5000</v>
      </c>
    </row>
    <row r="223" spans="1:6" x14ac:dyDescent="0.15">
      <c r="E223" s="1">
        <f t="shared" si="14"/>
        <v>47848</v>
      </c>
      <c r="F223" s="11">
        <f t="shared" si="14"/>
        <v>5000</v>
      </c>
    </row>
    <row r="224" spans="1:6" x14ac:dyDescent="0.15">
      <c r="E224" s="1">
        <f t="shared" si="14"/>
        <v>47879</v>
      </c>
      <c r="F224" s="11">
        <f t="shared" si="14"/>
        <v>5000</v>
      </c>
    </row>
    <row r="225" spans="5:6" x14ac:dyDescent="0.15">
      <c r="E225" s="1">
        <f t="shared" si="14"/>
        <v>47907</v>
      </c>
      <c r="F225" s="11">
        <f t="shared" si="14"/>
        <v>5000</v>
      </c>
    </row>
    <row r="226" spans="5:6" x14ac:dyDescent="0.15">
      <c r="E226" s="1">
        <f t="shared" si="14"/>
        <v>47938</v>
      </c>
      <c r="F226" s="11">
        <f t="shared" si="14"/>
        <v>5000</v>
      </c>
    </row>
    <row r="227" spans="5:6" x14ac:dyDescent="0.15">
      <c r="E227" s="1">
        <f t="shared" si="14"/>
        <v>47968</v>
      </c>
      <c r="F227" s="11">
        <f t="shared" si="14"/>
        <v>5000</v>
      </c>
    </row>
    <row r="228" spans="5:6" x14ac:dyDescent="0.15">
      <c r="E228" s="1">
        <f t="shared" si="14"/>
        <v>47998</v>
      </c>
      <c r="F228" s="11">
        <f t="shared" si="14"/>
        <v>5000</v>
      </c>
    </row>
    <row r="229" spans="5:6" x14ac:dyDescent="0.15">
      <c r="E229" s="1">
        <f t="shared" si="14"/>
        <v>48029</v>
      </c>
      <c r="F229" s="11">
        <f t="shared" si="14"/>
        <v>5000</v>
      </c>
    </row>
    <row r="230" spans="5:6" x14ac:dyDescent="0.15">
      <c r="E230" s="1">
        <f t="shared" si="14"/>
        <v>48060</v>
      </c>
      <c r="F230" s="11">
        <f t="shared" si="14"/>
        <v>5000</v>
      </c>
    </row>
    <row r="231" spans="5:6" x14ac:dyDescent="0.15">
      <c r="E231" s="1">
        <f t="shared" si="14"/>
        <v>48089</v>
      </c>
      <c r="F231" s="11">
        <f t="shared" si="14"/>
        <v>5000</v>
      </c>
    </row>
    <row r="232" spans="5:6" x14ac:dyDescent="0.15">
      <c r="E232" s="1">
        <f t="shared" si="14"/>
        <v>48121</v>
      </c>
      <c r="F232" s="11">
        <f t="shared" si="14"/>
        <v>1000000</v>
      </c>
    </row>
    <row r="233" spans="5:6" x14ac:dyDescent="0.15">
      <c r="E233" s="1"/>
    </row>
    <row r="234" spans="5:6" x14ac:dyDescent="0.15">
      <c r="E234" s="1"/>
    </row>
    <row r="265" spans="6:7" x14ac:dyDescent="0.15">
      <c r="F265" s="12"/>
      <c r="G265" s="12"/>
    </row>
    <row r="266" spans="6:7" x14ac:dyDescent="0.15">
      <c r="F266" s="12"/>
      <c r="G266" s="12"/>
    </row>
    <row r="267" spans="6:7" x14ac:dyDescent="0.15">
      <c r="F267" s="12"/>
      <c r="G267" s="12"/>
    </row>
    <row r="268" spans="6:7" x14ac:dyDescent="0.15">
      <c r="F268" s="12"/>
      <c r="G268" s="12"/>
    </row>
    <row r="269" spans="6:7" x14ac:dyDescent="0.15">
      <c r="F269" s="12"/>
      <c r="G269" s="12"/>
    </row>
    <row r="270" spans="6:7" x14ac:dyDescent="0.15">
      <c r="F270" s="12"/>
      <c r="G270" s="12"/>
    </row>
    <row r="271" spans="6:7" x14ac:dyDescent="0.15">
      <c r="F271" s="12"/>
      <c r="G271" s="12"/>
    </row>
    <row r="272" spans="6:7" x14ac:dyDescent="0.15">
      <c r="F272" s="12"/>
      <c r="G272" s="12"/>
    </row>
  </sheetData>
  <scenarios current="0">
    <scenario name="The Same NPV" locked="1" count="1" user="作者" comment="Bai Junhao_x000a_2024/09/24">
      <inputCells r="D18" val="-0.0324253975060078" numFmtId="10"/>
    </scenario>
  </scenarios>
  <phoneticPr fontId="5" type="noConversion"/>
  <dataValidations disablePrompts="1" count="1">
    <dataValidation type="whole" allowBlank="1" showInputMessage="1" showErrorMessage="1" sqref="B16 F16" xr:uid="{A2A76B59-68AA-C74F-BE0A-09F4FEA6B40A}">
      <formula1>1</formula1>
      <formula2>10</formula2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2"/>
  <sheetViews>
    <sheetView zoomScale="125" workbookViewId="0">
      <selection activeCell="A14" sqref="A14"/>
    </sheetView>
  </sheetViews>
  <sheetFormatPr defaultColWidth="8.875" defaultRowHeight="13.5" x14ac:dyDescent="0.15"/>
  <cols>
    <col min="1" max="1" width="20.875" style="1" bestFit="1" customWidth="1"/>
    <col min="2" max="2" width="18.625" bestFit="1" customWidth="1"/>
  </cols>
  <sheetData>
    <row r="1" spans="1:1" x14ac:dyDescent="0.15">
      <c r="A1" s="1">
        <v>45292</v>
      </c>
    </row>
    <row r="2" spans="1:1" x14ac:dyDescent="0.15">
      <c r="A2" s="1">
        <v>45332</v>
      </c>
    </row>
    <row r="3" spans="1:1" x14ac:dyDescent="0.15">
      <c r="A3" s="1">
        <v>45334</v>
      </c>
    </row>
    <row r="4" spans="1:1" x14ac:dyDescent="0.15">
      <c r="A4" s="1">
        <v>45335</v>
      </c>
    </row>
    <row r="5" spans="1:1" x14ac:dyDescent="0.15">
      <c r="A5" s="1">
        <v>45380</v>
      </c>
    </row>
    <row r="6" spans="1:1" x14ac:dyDescent="0.15">
      <c r="A6" s="1">
        <v>45383</v>
      </c>
    </row>
    <row r="7" spans="1:1" x14ac:dyDescent="0.15">
      <c r="A7" s="1">
        <v>45386</v>
      </c>
    </row>
    <row r="8" spans="1:1" x14ac:dyDescent="0.15">
      <c r="A8" s="1">
        <v>45413</v>
      </c>
    </row>
    <row r="9" spans="1:1" x14ac:dyDescent="0.15">
      <c r="A9" s="1">
        <v>45427</v>
      </c>
    </row>
    <row r="10" spans="1:1" x14ac:dyDescent="0.15">
      <c r="A10" s="1">
        <v>45453</v>
      </c>
    </row>
    <row r="11" spans="1:1" x14ac:dyDescent="0.15">
      <c r="A11" s="1">
        <v>45474</v>
      </c>
    </row>
    <row r="12" spans="1:1" x14ac:dyDescent="0.15">
      <c r="A12" s="1">
        <v>45553</v>
      </c>
    </row>
    <row r="13" spans="1:1" x14ac:dyDescent="0.15">
      <c r="A13" s="1">
        <v>45566</v>
      </c>
    </row>
    <row r="14" spans="1:1" x14ac:dyDescent="0.15">
      <c r="A14" s="1">
        <v>45576</v>
      </c>
    </row>
    <row r="15" spans="1:1" x14ac:dyDescent="0.15">
      <c r="A15" s="1">
        <v>45651</v>
      </c>
    </row>
    <row r="16" spans="1:1" x14ac:dyDescent="0.15">
      <c r="A16" s="1">
        <v>45652</v>
      </c>
    </row>
    <row r="17" spans="1:1" x14ac:dyDescent="0.15">
      <c r="A17" s="1">
        <v>45658</v>
      </c>
    </row>
    <row r="18" spans="1:1" x14ac:dyDescent="0.15">
      <c r="A18" s="1">
        <v>45686</v>
      </c>
    </row>
    <row r="19" spans="1:1" x14ac:dyDescent="0.15">
      <c r="A19" s="1">
        <v>45687</v>
      </c>
    </row>
    <row r="20" spans="1:1" x14ac:dyDescent="0.15">
      <c r="A20" s="1">
        <v>45688</v>
      </c>
    </row>
    <row r="21" spans="1:1" x14ac:dyDescent="0.15">
      <c r="A21" s="1">
        <v>45752</v>
      </c>
    </row>
    <row r="22" spans="1:1" x14ac:dyDescent="0.15">
      <c r="A22" s="1">
        <v>45765</v>
      </c>
    </row>
    <row r="23" spans="1:1" x14ac:dyDescent="0.15">
      <c r="A23" s="1">
        <v>45768</v>
      </c>
    </row>
    <row r="24" spans="1:1" x14ac:dyDescent="0.15">
      <c r="A24" s="1">
        <v>45778</v>
      </c>
    </row>
    <row r="25" spans="1:1" x14ac:dyDescent="0.15">
      <c r="A25" s="1">
        <v>45782</v>
      </c>
    </row>
    <row r="26" spans="1:1" x14ac:dyDescent="0.15">
      <c r="A26" s="1">
        <v>45808</v>
      </c>
    </row>
    <row r="27" spans="1:1" x14ac:dyDescent="0.15">
      <c r="A27" s="1">
        <v>45839</v>
      </c>
    </row>
    <row r="28" spans="1:1" x14ac:dyDescent="0.15">
      <c r="A28" s="1">
        <v>45931</v>
      </c>
    </row>
    <row r="29" spans="1:1" x14ac:dyDescent="0.15">
      <c r="A29" s="1">
        <v>45937</v>
      </c>
    </row>
    <row r="30" spans="1:1" x14ac:dyDescent="0.15">
      <c r="A30" s="1">
        <v>45959</v>
      </c>
    </row>
    <row r="31" spans="1:1" x14ac:dyDescent="0.15">
      <c r="A31" s="1">
        <v>46016</v>
      </c>
    </row>
    <row r="32" spans="1:1" x14ac:dyDescent="0.15">
      <c r="A32" s="1">
        <v>46017</v>
      </c>
    </row>
    <row r="33" spans="1:1" x14ac:dyDescent="0.15">
      <c r="A33" s="1">
        <v>46023</v>
      </c>
    </row>
    <row r="34" spans="1:1" x14ac:dyDescent="0.15">
      <c r="A34" s="1">
        <v>46070</v>
      </c>
    </row>
    <row r="35" spans="1:1" x14ac:dyDescent="0.15">
      <c r="A35" s="1">
        <v>46071</v>
      </c>
    </row>
    <row r="36" spans="1:1" x14ac:dyDescent="0.15">
      <c r="A36" s="1">
        <v>46072</v>
      </c>
    </row>
    <row r="37" spans="1:1" x14ac:dyDescent="0.15">
      <c r="A37" s="1">
        <v>46115</v>
      </c>
    </row>
    <row r="38" spans="1:1" x14ac:dyDescent="0.15">
      <c r="A38" s="1">
        <v>46116</v>
      </c>
    </row>
    <row r="39" spans="1:1" x14ac:dyDescent="0.15">
      <c r="A39" s="1">
        <v>46118</v>
      </c>
    </row>
    <row r="40" spans="1:1" x14ac:dyDescent="0.15">
      <c r="A40" s="1">
        <v>46143</v>
      </c>
    </row>
    <row r="41" spans="1:1" x14ac:dyDescent="0.15">
      <c r="A41" s="1">
        <v>46167</v>
      </c>
    </row>
    <row r="42" spans="1:1" x14ac:dyDescent="0.15">
      <c r="A42" s="1">
        <v>46192</v>
      </c>
    </row>
    <row r="43" spans="1:1" x14ac:dyDescent="0.15">
      <c r="A43" s="1">
        <v>46204</v>
      </c>
    </row>
    <row r="44" spans="1:1" x14ac:dyDescent="0.15">
      <c r="A44" s="1">
        <v>46291</v>
      </c>
    </row>
    <row r="45" spans="1:1" x14ac:dyDescent="0.15">
      <c r="A45" s="1">
        <v>46296</v>
      </c>
    </row>
    <row r="46" spans="1:1" x14ac:dyDescent="0.15">
      <c r="A46" s="1">
        <v>46314</v>
      </c>
    </row>
    <row r="47" spans="1:1" x14ac:dyDescent="0.15">
      <c r="A47" s="1">
        <v>46381</v>
      </c>
    </row>
    <row r="48" spans="1:1" x14ac:dyDescent="0.15">
      <c r="A48" s="1">
        <v>46382</v>
      </c>
    </row>
    <row r="49" spans="1:1" x14ac:dyDescent="0.15">
      <c r="A49" s="1">
        <v>46388</v>
      </c>
    </row>
    <row r="50" spans="1:1" x14ac:dyDescent="0.15">
      <c r="A50" s="1">
        <v>46424</v>
      </c>
    </row>
    <row r="51" spans="1:1" x14ac:dyDescent="0.15">
      <c r="A51" s="1">
        <v>46426</v>
      </c>
    </row>
    <row r="52" spans="1:1" x14ac:dyDescent="0.15">
      <c r="A52" s="1">
        <v>46427</v>
      </c>
    </row>
    <row r="53" spans="1:1" x14ac:dyDescent="0.15">
      <c r="A53" s="1">
        <v>46472</v>
      </c>
    </row>
    <row r="54" spans="1:1" x14ac:dyDescent="0.15">
      <c r="A54" s="1">
        <v>46475</v>
      </c>
    </row>
    <row r="55" spans="1:1" x14ac:dyDescent="0.15">
      <c r="A55" s="1">
        <v>46482</v>
      </c>
    </row>
    <row r="56" spans="1:1" x14ac:dyDescent="0.15">
      <c r="A56" s="1">
        <v>46508</v>
      </c>
    </row>
    <row r="57" spans="1:1" x14ac:dyDescent="0.15">
      <c r="A57" s="1">
        <v>46520</v>
      </c>
    </row>
    <row r="58" spans="1:1" x14ac:dyDescent="0.15">
      <c r="A58" s="1">
        <v>46547</v>
      </c>
    </row>
    <row r="59" spans="1:1" x14ac:dyDescent="0.15">
      <c r="A59" s="1">
        <v>46569</v>
      </c>
    </row>
    <row r="60" spans="1:1" x14ac:dyDescent="0.15">
      <c r="A60" s="1">
        <v>46646</v>
      </c>
    </row>
    <row r="61" spans="1:1" x14ac:dyDescent="0.15">
      <c r="A61" s="1">
        <v>46661</v>
      </c>
    </row>
    <row r="62" spans="1:1" x14ac:dyDescent="0.15">
      <c r="A62" s="1">
        <v>46668</v>
      </c>
    </row>
    <row r="63" spans="1:1" x14ac:dyDescent="0.15">
      <c r="A63" s="1">
        <v>46746</v>
      </c>
    </row>
    <row r="64" spans="1:1" x14ac:dyDescent="0.15">
      <c r="A64" s="1">
        <v>46748</v>
      </c>
    </row>
    <row r="65" spans="1:1" x14ac:dyDescent="0.15">
      <c r="A65" s="1">
        <v>46753</v>
      </c>
    </row>
    <row r="66" spans="1:1" x14ac:dyDescent="0.15">
      <c r="A66" s="1">
        <v>46778</v>
      </c>
    </row>
    <row r="67" spans="1:1" x14ac:dyDescent="0.15">
      <c r="A67" s="1">
        <v>46779</v>
      </c>
    </row>
    <row r="68" spans="1:1" x14ac:dyDescent="0.15">
      <c r="A68" s="1">
        <v>46780</v>
      </c>
    </row>
    <row r="69" spans="1:1" x14ac:dyDescent="0.15">
      <c r="A69" s="1">
        <v>46847</v>
      </c>
    </row>
    <row r="70" spans="1:1" x14ac:dyDescent="0.15">
      <c r="A70" s="1">
        <v>46857</v>
      </c>
    </row>
    <row r="71" spans="1:1" x14ac:dyDescent="0.15">
      <c r="A71" s="1">
        <v>46860</v>
      </c>
    </row>
    <row r="72" spans="1:1" x14ac:dyDescent="0.15">
      <c r="A72" s="1">
        <v>46874</v>
      </c>
    </row>
    <row r="73" spans="1:1" x14ac:dyDescent="0.15">
      <c r="A73" s="1">
        <v>46875</v>
      </c>
    </row>
    <row r="74" spans="1:1" x14ac:dyDescent="0.15">
      <c r="A74" s="1">
        <v>46902</v>
      </c>
    </row>
    <row r="75" spans="1:1" x14ac:dyDescent="0.15">
      <c r="A75" s="1">
        <v>46935</v>
      </c>
    </row>
    <row r="76" spans="1:1" x14ac:dyDescent="0.15">
      <c r="A76" s="1">
        <v>47028</v>
      </c>
    </row>
    <row r="77" spans="1:1" x14ac:dyDescent="0.15">
      <c r="A77" s="1">
        <v>47030</v>
      </c>
    </row>
    <row r="78" spans="1:1" x14ac:dyDescent="0.15">
      <c r="A78" s="1">
        <v>47052</v>
      </c>
    </row>
    <row r="79" spans="1:1" x14ac:dyDescent="0.15">
      <c r="A79" s="1">
        <v>47112</v>
      </c>
    </row>
    <row r="80" spans="1:1" x14ac:dyDescent="0.15">
      <c r="A80" s="1">
        <v>47113</v>
      </c>
    </row>
    <row r="81" spans="1:1" x14ac:dyDescent="0.15">
      <c r="A81" s="1">
        <v>47119</v>
      </c>
    </row>
    <row r="82" spans="1:1" x14ac:dyDescent="0.15">
      <c r="A82" s="1">
        <v>47162</v>
      </c>
    </row>
    <row r="83" spans="1:1" x14ac:dyDescent="0.15">
      <c r="A83" s="1">
        <v>47163</v>
      </c>
    </row>
    <row r="84" spans="1:1" x14ac:dyDescent="0.15">
      <c r="A84" s="1">
        <v>47164</v>
      </c>
    </row>
    <row r="85" spans="1:1" x14ac:dyDescent="0.15">
      <c r="A85" s="1">
        <v>47207</v>
      </c>
    </row>
    <row r="86" spans="1:1" x14ac:dyDescent="0.15">
      <c r="A86" s="1">
        <v>47208</v>
      </c>
    </row>
    <row r="87" spans="1:1" x14ac:dyDescent="0.15">
      <c r="A87" s="1">
        <v>47210</v>
      </c>
    </row>
    <row r="88" spans="1:1" x14ac:dyDescent="0.15">
      <c r="A88" s="1">
        <v>47213</v>
      </c>
    </row>
    <row r="89" spans="1:1" x14ac:dyDescent="0.15">
      <c r="A89" s="1">
        <v>47239</v>
      </c>
    </row>
    <row r="90" spans="1:1" x14ac:dyDescent="0.15">
      <c r="A90" s="1">
        <v>47259</v>
      </c>
    </row>
    <row r="91" spans="1:1" x14ac:dyDescent="0.15">
      <c r="A91" s="1">
        <v>47285</v>
      </c>
    </row>
    <row r="92" spans="1:1" x14ac:dyDescent="0.15">
      <c r="A92" s="1">
        <v>47300</v>
      </c>
    </row>
    <row r="93" spans="1:1" x14ac:dyDescent="0.15">
      <c r="A93" s="1">
        <v>47301</v>
      </c>
    </row>
    <row r="94" spans="1:1" x14ac:dyDescent="0.15">
      <c r="A94" s="1">
        <v>47383</v>
      </c>
    </row>
    <row r="95" spans="1:1" x14ac:dyDescent="0.15">
      <c r="A95" s="1">
        <v>47392</v>
      </c>
    </row>
    <row r="96" spans="1:1" x14ac:dyDescent="0.15">
      <c r="A96" s="1">
        <v>47407</v>
      </c>
    </row>
    <row r="97" spans="1:1" x14ac:dyDescent="0.15">
      <c r="A97" s="1">
        <v>47477</v>
      </c>
    </row>
    <row r="98" spans="1:1" x14ac:dyDescent="0.15">
      <c r="A98" s="1">
        <v>47478</v>
      </c>
    </row>
    <row r="99" spans="1:1" x14ac:dyDescent="0.15">
      <c r="A99" s="1">
        <v>47484</v>
      </c>
    </row>
    <row r="100" spans="1:1" x14ac:dyDescent="0.15">
      <c r="A100" s="1">
        <v>47516</v>
      </c>
    </row>
    <row r="101" spans="1:1" x14ac:dyDescent="0.15">
      <c r="A101" s="1">
        <v>47518</v>
      </c>
    </row>
    <row r="102" spans="1:1" x14ac:dyDescent="0.15">
      <c r="A102" s="1">
        <v>47519</v>
      </c>
    </row>
    <row r="103" spans="1:1" x14ac:dyDescent="0.15">
      <c r="A103" s="1">
        <v>47578</v>
      </c>
    </row>
    <row r="104" spans="1:1" x14ac:dyDescent="0.15">
      <c r="A104" s="1">
        <v>47592</v>
      </c>
    </row>
    <row r="105" spans="1:1" x14ac:dyDescent="0.15">
      <c r="A105" s="1">
        <v>47595</v>
      </c>
    </row>
    <row r="106" spans="1:1" x14ac:dyDescent="0.15">
      <c r="A106" s="1">
        <v>47604</v>
      </c>
    </row>
    <row r="107" spans="1:1" x14ac:dyDescent="0.15">
      <c r="A107" s="1">
        <v>47612</v>
      </c>
    </row>
    <row r="108" spans="1:1" x14ac:dyDescent="0.15">
      <c r="A108" s="1">
        <v>47639</v>
      </c>
    </row>
    <row r="109" spans="1:1" x14ac:dyDescent="0.15">
      <c r="A109" s="1">
        <v>47665</v>
      </c>
    </row>
    <row r="110" spans="1:1" x14ac:dyDescent="0.15">
      <c r="A110" s="1">
        <v>47739</v>
      </c>
    </row>
    <row r="111" spans="1:1" x14ac:dyDescent="0.15">
      <c r="A111" s="1">
        <v>47757</v>
      </c>
    </row>
    <row r="112" spans="1:1" x14ac:dyDescent="0.15">
      <c r="A112" s="1">
        <v>47761</v>
      </c>
    </row>
    <row r="113" spans="1:1" x14ac:dyDescent="0.15">
      <c r="A113" s="1">
        <v>47842</v>
      </c>
    </row>
    <row r="114" spans="1:1" x14ac:dyDescent="0.15">
      <c r="A114" s="1">
        <v>47843</v>
      </c>
    </row>
    <row r="115" spans="1:1" x14ac:dyDescent="0.15">
      <c r="A115" s="1">
        <v>47849</v>
      </c>
    </row>
    <row r="116" spans="1:1" x14ac:dyDescent="0.15">
      <c r="A116" s="1">
        <v>47871</v>
      </c>
    </row>
    <row r="117" spans="1:1" x14ac:dyDescent="0.15">
      <c r="A117" s="1">
        <v>47872</v>
      </c>
    </row>
    <row r="118" spans="1:1" x14ac:dyDescent="0.15">
      <c r="A118" s="1">
        <v>47873</v>
      </c>
    </row>
    <row r="119" spans="1:1" x14ac:dyDescent="0.15">
      <c r="A119" s="1">
        <v>47943</v>
      </c>
    </row>
    <row r="120" spans="1:1" x14ac:dyDescent="0.15">
      <c r="A120" s="1">
        <v>47949</v>
      </c>
    </row>
    <row r="121" spans="1:1" x14ac:dyDescent="0.15">
      <c r="A121" s="1">
        <v>47950</v>
      </c>
    </row>
    <row r="122" spans="1:1" x14ac:dyDescent="0.15">
      <c r="A122" s="1">
        <v>47969</v>
      </c>
    </row>
    <row r="123" spans="1:1" x14ac:dyDescent="0.15">
      <c r="A123" s="1">
        <v>47996</v>
      </c>
    </row>
    <row r="124" spans="1:1" x14ac:dyDescent="0.15">
      <c r="A124" s="1">
        <v>48023</v>
      </c>
    </row>
    <row r="125" spans="1:1" x14ac:dyDescent="0.15">
      <c r="A125" s="1">
        <v>48030</v>
      </c>
    </row>
    <row r="126" spans="1:1" x14ac:dyDescent="0.15">
      <c r="A126" s="1">
        <v>48122</v>
      </c>
    </row>
    <row r="127" spans="1:1" x14ac:dyDescent="0.15">
      <c r="A127" s="1">
        <v>48123</v>
      </c>
    </row>
    <row r="128" spans="1:1" x14ac:dyDescent="0.15">
      <c r="A128" s="1">
        <v>48145</v>
      </c>
    </row>
    <row r="129" spans="1:1" x14ac:dyDescent="0.15">
      <c r="A129" s="1">
        <v>48207</v>
      </c>
    </row>
    <row r="130" spans="1:1" x14ac:dyDescent="0.15">
      <c r="A130" s="1">
        <v>48208</v>
      </c>
    </row>
    <row r="131" spans="1:1" x14ac:dyDescent="0.15">
      <c r="A131" s="1">
        <v>48214</v>
      </c>
    </row>
    <row r="132" spans="1:1" x14ac:dyDescent="0.15">
      <c r="A132" s="1">
        <v>48255</v>
      </c>
    </row>
    <row r="133" spans="1:1" x14ac:dyDescent="0.15">
      <c r="A133" s="1">
        <v>48256</v>
      </c>
    </row>
    <row r="134" spans="1:1" x14ac:dyDescent="0.15">
      <c r="A134" s="1">
        <v>48257</v>
      </c>
    </row>
    <row r="135" spans="1:1" x14ac:dyDescent="0.15">
      <c r="A135" s="1">
        <v>48299</v>
      </c>
    </row>
    <row r="136" spans="1:1" x14ac:dyDescent="0.15">
      <c r="A136" s="1">
        <v>48300</v>
      </c>
    </row>
    <row r="137" spans="1:1" x14ac:dyDescent="0.15">
      <c r="A137" s="1">
        <v>48302</v>
      </c>
    </row>
    <row r="138" spans="1:1" x14ac:dyDescent="0.15">
      <c r="A138" s="1">
        <v>48307</v>
      </c>
    </row>
    <row r="139" spans="1:1" x14ac:dyDescent="0.15">
      <c r="A139" s="1">
        <v>48335</v>
      </c>
    </row>
    <row r="140" spans="1:1" x14ac:dyDescent="0.15">
      <c r="A140" s="1">
        <v>48350</v>
      </c>
    </row>
    <row r="141" spans="1:1" x14ac:dyDescent="0.15">
      <c r="A141" s="1">
        <v>48351</v>
      </c>
    </row>
    <row r="142" spans="1:1" x14ac:dyDescent="0.15">
      <c r="A142" s="1">
        <v>48377</v>
      </c>
    </row>
    <row r="143" spans="1:1" x14ac:dyDescent="0.15">
      <c r="A143" s="1">
        <v>48396</v>
      </c>
    </row>
    <row r="144" spans="1:1" x14ac:dyDescent="0.15">
      <c r="A144" s="1">
        <v>48477</v>
      </c>
    </row>
    <row r="145" spans="1:1" x14ac:dyDescent="0.15">
      <c r="A145" s="1">
        <v>48488</v>
      </c>
    </row>
    <row r="146" spans="1:1" x14ac:dyDescent="0.15">
      <c r="A146" s="1">
        <v>48499</v>
      </c>
    </row>
    <row r="147" spans="1:1" x14ac:dyDescent="0.15">
      <c r="A147" s="1">
        <v>48573</v>
      </c>
    </row>
    <row r="148" spans="1:1" x14ac:dyDescent="0.15">
      <c r="A148" s="1">
        <v>48575</v>
      </c>
    </row>
    <row r="149" spans="1:1" x14ac:dyDescent="0.15">
      <c r="A149" s="1">
        <v>48580</v>
      </c>
    </row>
    <row r="150" spans="1:1" x14ac:dyDescent="0.15">
      <c r="A150" s="1">
        <v>48610</v>
      </c>
    </row>
    <row r="151" spans="1:1" x14ac:dyDescent="0.15">
      <c r="A151" s="1">
        <v>48611</v>
      </c>
    </row>
    <row r="152" spans="1:1" x14ac:dyDescent="0.15">
      <c r="A152" s="1">
        <v>48612</v>
      </c>
    </row>
    <row r="153" spans="1:1" x14ac:dyDescent="0.15">
      <c r="A153" s="1">
        <v>48674</v>
      </c>
    </row>
    <row r="154" spans="1:1" x14ac:dyDescent="0.15">
      <c r="A154" s="1">
        <v>48684</v>
      </c>
    </row>
    <row r="155" spans="1:1" x14ac:dyDescent="0.15">
      <c r="A155" s="1">
        <v>48685</v>
      </c>
    </row>
    <row r="156" spans="1:1" x14ac:dyDescent="0.15">
      <c r="A156" s="1">
        <v>48687</v>
      </c>
    </row>
    <row r="157" spans="1:1" x14ac:dyDescent="0.15">
      <c r="A157" s="1">
        <v>48700</v>
      </c>
    </row>
    <row r="158" spans="1:1" x14ac:dyDescent="0.15">
      <c r="A158" s="1">
        <v>48701</v>
      </c>
    </row>
    <row r="159" spans="1:1" x14ac:dyDescent="0.15">
      <c r="A159" s="1">
        <v>48705</v>
      </c>
    </row>
    <row r="160" spans="1:1" x14ac:dyDescent="0.15">
      <c r="A160" s="1">
        <v>48731</v>
      </c>
    </row>
    <row r="161" spans="1:1" x14ac:dyDescent="0.15">
      <c r="A161" s="1">
        <v>48761</v>
      </c>
    </row>
    <row r="162" spans="1:1" x14ac:dyDescent="0.15">
      <c r="A162" s="1">
        <v>48831</v>
      </c>
    </row>
    <row r="163" spans="1:1" x14ac:dyDescent="0.15">
      <c r="A163" s="1">
        <v>48853</v>
      </c>
    </row>
    <row r="164" spans="1:1" x14ac:dyDescent="0.15">
      <c r="A164" s="1">
        <v>48853</v>
      </c>
    </row>
    <row r="165" spans="1:1" x14ac:dyDescent="0.15">
      <c r="A165" s="1">
        <v>48938</v>
      </c>
    </row>
    <row r="166" spans="1:1" x14ac:dyDescent="0.15">
      <c r="A166" s="1">
        <v>48939</v>
      </c>
    </row>
    <row r="167" spans="1:1" x14ac:dyDescent="0.15">
      <c r="A167" s="1">
        <v>48945</v>
      </c>
    </row>
    <row r="168" spans="1:1" x14ac:dyDescent="0.15">
      <c r="A168" s="1">
        <v>48946</v>
      </c>
    </row>
    <row r="169" spans="1:1" x14ac:dyDescent="0.15">
      <c r="A169" s="1">
        <v>48993</v>
      </c>
    </row>
    <row r="170" spans="1:1" x14ac:dyDescent="0.15">
      <c r="A170" s="1">
        <v>48995</v>
      </c>
    </row>
    <row r="171" spans="1:1" x14ac:dyDescent="0.15">
      <c r="A171" s="1">
        <v>48996</v>
      </c>
    </row>
    <row r="172" spans="1:1" x14ac:dyDescent="0.15">
      <c r="A172" s="1">
        <v>49039</v>
      </c>
    </row>
    <row r="173" spans="1:1" x14ac:dyDescent="0.15">
      <c r="A173" s="1">
        <v>49041</v>
      </c>
    </row>
    <row r="174" spans="1:1" x14ac:dyDescent="0.15">
      <c r="A174" s="1">
        <v>49042</v>
      </c>
    </row>
    <row r="175" spans="1:1" x14ac:dyDescent="0.15">
      <c r="A175" s="1">
        <v>49044</v>
      </c>
    </row>
    <row r="176" spans="1:1" x14ac:dyDescent="0.15">
      <c r="A176" s="1">
        <v>49065</v>
      </c>
    </row>
    <row r="177" spans="1:3" x14ac:dyDescent="0.15">
      <c r="A177" s="1">
        <v>49089</v>
      </c>
    </row>
    <row r="178" spans="1:3" x14ac:dyDescent="0.15">
      <c r="A178" s="1">
        <v>49115</v>
      </c>
    </row>
    <row r="179" spans="1:3" x14ac:dyDescent="0.15">
      <c r="A179" s="1">
        <v>49126</v>
      </c>
    </row>
    <row r="180" spans="1:3" x14ac:dyDescent="0.15">
      <c r="A180" s="1">
        <v>49215</v>
      </c>
    </row>
    <row r="181" spans="1:3" x14ac:dyDescent="0.15">
      <c r="A181" s="1">
        <v>49218</v>
      </c>
    </row>
    <row r="182" spans="1:3" x14ac:dyDescent="0.15">
      <c r="A182" s="1">
        <v>49219</v>
      </c>
    </row>
    <row r="183" spans="1:3" x14ac:dyDescent="0.15">
      <c r="A183" s="1">
        <v>49237</v>
      </c>
    </row>
    <row r="184" spans="1:3" x14ac:dyDescent="0.15">
      <c r="A184" s="1">
        <v>49303</v>
      </c>
    </row>
    <row r="185" spans="1:3" x14ac:dyDescent="0.15">
      <c r="A185" s="1">
        <v>49304</v>
      </c>
    </row>
    <row r="186" spans="1:3" x14ac:dyDescent="0.15">
      <c r="A186" s="1">
        <v>49310</v>
      </c>
      <c r="C186" s="23"/>
    </row>
    <row r="187" spans="1:3" x14ac:dyDescent="0.15">
      <c r="A187" s="1">
        <v>49348</v>
      </c>
      <c r="C187" s="23"/>
    </row>
    <row r="188" spans="1:3" x14ac:dyDescent="0.15">
      <c r="A188" s="1">
        <v>49349</v>
      </c>
      <c r="C188" s="23"/>
    </row>
    <row r="189" spans="1:3" x14ac:dyDescent="0.15">
      <c r="A189" s="1">
        <v>49350</v>
      </c>
      <c r="C189" s="23"/>
    </row>
    <row r="190" spans="1:3" x14ac:dyDescent="0.15">
      <c r="A190" s="1">
        <v>49391</v>
      </c>
      <c r="C190" s="23"/>
    </row>
    <row r="191" spans="1:3" x14ac:dyDescent="0.15">
      <c r="A191" s="1">
        <v>49392</v>
      </c>
      <c r="C191" s="23"/>
    </row>
    <row r="192" spans="1:3" x14ac:dyDescent="0.15">
      <c r="A192" s="1">
        <v>49394</v>
      </c>
      <c r="C192" s="23"/>
    </row>
    <row r="193" spans="1:7" x14ac:dyDescent="0.15">
      <c r="A193" s="1">
        <v>49404</v>
      </c>
      <c r="C193" s="23"/>
    </row>
    <row r="194" spans="1:7" x14ac:dyDescent="0.15">
      <c r="A194" s="1">
        <v>49430</v>
      </c>
      <c r="C194" s="23"/>
    </row>
    <row r="195" spans="1:7" x14ac:dyDescent="0.15">
      <c r="A195" s="1">
        <v>49444</v>
      </c>
      <c r="C195" s="23"/>
    </row>
    <row r="196" spans="1:7" x14ac:dyDescent="0.15">
      <c r="A196" s="1">
        <v>49471</v>
      </c>
      <c r="C196" s="23"/>
    </row>
    <row r="197" spans="1:7" x14ac:dyDescent="0.15">
      <c r="A197" s="1">
        <v>49491</v>
      </c>
      <c r="C197" s="23"/>
    </row>
    <row r="198" spans="1:7" x14ac:dyDescent="0.15">
      <c r="A198" s="1">
        <v>49492</v>
      </c>
      <c r="C198" s="23"/>
      <c r="G198" s="23"/>
    </row>
    <row r="199" spans="1:7" x14ac:dyDescent="0.15">
      <c r="A199" s="1">
        <v>49569</v>
      </c>
      <c r="C199" s="23"/>
      <c r="G199" s="23"/>
    </row>
    <row r="200" spans="1:7" x14ac:dyDescent="0.15">
      <c r="A200" s="1">
        <v>49583</v>
      </c>
      <c r="C200" s="23"/>
      <c r="G200" s="23"/>
    </row>
    <row r="201" spans="1:7" x14ac:dyDescent="0.15">
      <c r="A201" s="1">
        <v>49591</v>
      </c>
      <c r="C201" s="23"/>
      <c r="G201" s="23"/>
    </row>
    <row r="202" spans="1:7" x14ac:dyDescent="0.15">
      <c r="A202" s="1">
        <v>49668</v>
      </c>
      <c r="C202" s="23"/>
      <c r="G202" s="23"/>
    </row>
    <row r="203" spans="1:7" x14ac:dyDescent="0.15">
      <c r="A203" s="1">
        <v>49669</v>
      </c>
      <c r="C203" s="23"/>
      <c r="G203" s="23"/>
    </row>
    <row r="204" spans="1:7" x14ac:dyDescent="0.15">
      <c r="C204" s="23"/>
      <c r="G204" s="23"/>
    </row>
    <row r="205" spans="1:7" x14ac:dyDescent="0.15">
      <c r="C205" s="23"/>
      <c r="G205" s="23"/>
    </row>
    <row r="206" spans="1:7" x14ac:dyDescent="0.15">
      <c r="C206" s="23"/>
      <c r="G206" s="23"/>
    </row>
    <row r="216" spans="3:3" x14ac:dyDescent="0.15">
      <c r="C216" s="23"/>
    </row>
    <row r="217" spans="3:3" x14ac:dyDescent="0.15">
      <c r="C217" s="23"/>
    </row>
    <row r="218" spans="3:3" x14ac:dyDescent="0.15">
      <c r="C218" s="23"/>
    </row>
    <row r="219" spans="3:3" x14ac:dyDescent="0.15">
      <c r="C219" s="23"/>
    </row>
    <row r="220" spans="3:3" x14ac:dyDescent="0.15">
      <c r="C220" s="23"/>
    </row>
    <row r="221" spans="3:3" x14ac:dyDescent="0.15">
      <c r="C221" s="23"/>
    </row>
    <row r="222" spans="3:3" x14ac:dyDescent="0.15">
      <c r="C222" s="23"/>
    </row>
    <row r="223" spans="3:3" x14ac:dyDescent="0.15">
      <c r="C223" s="23"/>
    </row>
    <row r="224" spans="3:3" x14ac:dyDescent="0.15">
      <c r="C224" s="23"/>
    </row>
    <row r="225" spans="3:3" x14ac:dyDescent="0.15">
      <c r="C225" s="23"/>
    </row>
    <row r="226" spans="3:3" x14ac:dyDescent="0.15">
      <c r="C226" s="23"/>
    </row>
    <row r="227" spans="3:3" x14ac:dyDescent="0.15">
      <c r="C227" s="23"/>
    </row>
    <row r="228" spans="3:3" x14ac:dyDescent="0.15">
      <c r="C228" s="23"/>
    </row>
    <row r="229" spans="3:3" x14ac:dyDescent="0.15">
      <c r="C229" s="23"/>
    </row>
    <row r="230" spans="3:3" x14ac:dyDescent="0.15">
      <c r="C230" s="23"/>
    </row>
    <row r="231" spans="3:3" x14ac:dyDescent="0.15">
      <c r="C231" s="23"/>
    </row>
    <row r="232" spans="3:3" x14ac:dyDescent="0.15">
      <c r="C232" s="23"/>
    </row>
    <row r="233" spans="3:3" x14ac:dyDescent="0.15">
      <c r="C233" s="23"/>
    </row>
    <row r="234" spans="3:3" x14ac:dyDescent="0.15">
      <c r="C234" s="23"/>
    </row>
    <row r="235" spans="3:3" x14ac:dyDescent="0.15">
      <c r="C235" s="23"/>
    </row>
    <row r="236" spans="3:3" x14ac:dyDescent="0.15">
      <c r="C236" s="23"/>
    </row>
    <row r="237" spans="3:3" x14ac:dyDescent="0.15">
      <c r="C237" s="23"/>
    </row>
    <row r="238" spans="3:3" x14ac:dyDescent="0.15">
      <c r="C238" s="23"/>
    </row>
    <row r="239" spans="3:3" x14ac:dyDescent="0.15">
      <c r="C239" s="23"/>
    </row>
    <row r="240" spans="3:3" x14ac:dyDescent="0.15">
      <c r="C240" s="23"/>
    </row>
    <row r="241" spans="3:3" x14ac:dyDescent="0.15">
      <c r="C241" s="23"/>
    </row>
    <row r="242" spans="3:3" x14ac:dyDescent="0.15">
      <c r="C242" s="23"/>
    </row>
    <row r="243" spans="3:3" x14ac:dyDescent="0.15">
      <c r="C243" s="23"/>
    </row>
    <row r="244" spans="3:3" x14ac:dyDescent="0.15">
      <c r="C244" s="23"/>
    </row>
    <row r="245" spans="3:3" x14ac:dyDescent="0.15">
      <c r="C245" s="23"/>
    </row>
    <row r="246" spans="3:3" x14ac:dyDescent="0.15">
      <c r="C246" s="23"/>
    </row>
    <row r="247" spans="3:3" x14ac:dyDescent="0.15">
      <c r="C247" s="23"/>
    </row>
    <row r="248" spans="3:3" x14ac:dyDescent="0.15">
      <c r="C248" s="23"/>
    </row>
    <row r="249" spans="3:3" x14ac:dyDescent="0.15">
      <c r="C249" s="23"/>
    </row>
    <row r="250" spans="3:3" x14ac:dyDescent="0.15">
      <c r="C250" s="23"/>
    </row>
    <row r="251" spans="3:3" x14ac:dyDescent="0.15">
      <c r="C251" s="23"/>
    </row>
    <row r="252" spans="3:3" x14ac:dyDescent="0.15">
      <c r="C252" s="23"/>
    </row>
    <row r="724" spans="2:2" x14ac:dyDescent="0.15">
      <c r="B724" s="9"/>
    </row>
    <row r="725" spans="2:2" x14ac:dyDescent="0.15">
      <c r="B725" s="9"/>
    </row>
    <row r="726" spans="2:2" x14ac:dyDescent="0.15">
      <c r="B726" s="9"/>
    </row>
    <row r="727" spans="2:2" x14ac:dyDescent="0.15">
      <c r="B727" s="9"/>
    </row>
    <row r="728" spans="2:2" x14ac:dyDescent="0.15">
      <c r="B728" s="9"/>
    </row>
    <row r="729" spans="2:2" x14ac:dyDescent="0.15">
      <c r="B729" s="9"/>
    </row>
    <row r="730" spans="2:2" x14ac:dyDescent="0.15">
      <c r="B730" s="9"/>
    </row>
    <row r="731" spans="2:2" x14ac:dyDescent="0.15">
      <c r="B731" s="9"/>
    </row>
    <row r="732" spans="2:2" x14ac:dyDescent="0.15">
      <c r="B732" s="9"/>
    </row>
    <row r="733" spans="2:2" x14ac:dyDescent="0.15">
      <c r="B733" s="9"/>
    </row>
    <row r="734" spans="2:2" x14ac:dyDescent="0.15">
      <c r="B734" s="9"/>
    </row>
    <row r="735" spans="2:2" x14ac:dyDescent="0.15">
      <c r="B735" s="9"/>
    </row>
    <row r="736" spans="2:2" x14ac:dyDescent="0.15">
      <c r="B736" s="9"/>
    </row>
    <row r="737" spans="2:2" x14ac:dyDescent="0.15">
      <c r="B737" s="9"/>
    </row>
    <row r="738" spans="2:2" x14ac:dyDescent="0.15">
      <c r="B738" s="9"/>
    </row>
    <row r="739" spans="2:2" x14ac:dyDescent="0.15">
      <c r="B739" s="9"/>
    </row>
    <row r="740" spans="2:2" x14ac:dyDescent="0.15">
      <c r="B740" s="9"/>
    </row>
    <row r="741" spans="2:2" x14ac:dyDescent="0.15">
      <c r="B741" s="9"/>
    </row>
    <row r="742" spans="2:2" x14ac:dyDescent="0.15">
      <c r="B742" s="9"/>
    </row>
    <row r="743" spans="2:2" x14ac:dyDescent="0.15">
      <c r="B743" s="9"/>
    </row>
    <row r="744" spans="2:2" x14ac:dyDescent="0.15">
      <c r="B744" s="9"/>
    </row>
    <row r="745" spans="2:2" x14ac:dyDescent="0.15">
      <c r="B745" s="9"/>
    </row>
    <row r="746" spans="2:2" x14ac:dyDescent="0.15">
      <c r="B746" s="9"/>
    </row>
    <row r="747" spans="2:2" x14ac:dyDescent="0.15">
      <c r="B747" s="9"/>
    </row>
    <row r="748" spans="2:2" x14ac:dyDescent="0.15">
      <c r="B748" s="9"/>
    </row>
    <row r="749" spans="2:2" x14ac:dyDescent="0.15">
      <c r="B749" s="9"/>
    </row>
    <row r="750" spans="2:2" x14ac:dyDescent="0.15">
      <c r="B750" s="9"/>
    </row>
    <row r="751" spans="2:2" x14ac:dyDescent="0.15">
      <c r="B751" s="9"/>
    </row>
    <row r="752" spans="2:2" x14ac:dyDescent="0.15">
      <c r="B752" s="9"/>
    </row>
    <row r="753" spans="2:2" x14ac:dyDescent="0.15">
      <c r="B753" s="9"/>
    </row>
    <row r="754" spans="2:2" x14ac:dyDescent="0.15">
      <c r="B754" s="9"/>
    </row>
    <row r="755" spans="2:2" x14ac:dyDescent="0.15">
      <c r="B755" s="9"/>
    </row>
    <row r="756" spans="2:2" x14ac:dyDescent="0.15">
      <c r="B756" s="9"/>
    </row>
    <row r="757" spans="2:2" x14ac:dyDescent="0.15">
      <c r="B757" s="9"/>
    </row>
    <row r="758" spans="2:2" x14ac:dyDescent="0.15">
      <c r="B758" s="9"/>
    </row>
    <row r="759" spans="2:2" x14ac:dyDescent="0.15">
      <c r="B759" s="9"/>
    </row>
    <row r="760" spans="2:2" x14ac:dyDescent="0.15">
      <c r="B760" s="9"/>
    </row>
    <row r="761" spans="2:2" x14ac:dyDescent="0.15">
      <c r="B761" s="9"/>
    </row>
    <row r="762" spans="2:2" x14ac:dyDescent="0.15">
      <c r="B762" s="9"/>
    </row>
    <row r="763" spans="2:2" x14ac:dyDescent="0.15">
      <c r="B763" s="9"/>
    </row>
    <row r="764" spans="2:2" x14ac:dyDescent="0.15">
      <c r="B764" s="9"/>
    </row>
    <row r="765" spans="2:2" x14ac:dyDescent="0.15">
      <c r="B765" s="9"/>
    </row>
    <row r="766" spans="2:2" x14ac:dyDescent="0.15">
      <c r="B766" s="9"/>
    </row>
    <row r="767" spans="2:2" x14ac:dyDescent="0.15">
      <c r="B767" s="9"/>
    </row>
    <row r="768" spans="2:2" x14ac:dyDescent="0.15">
      <c r="B768" s="9"/>
    </row>
    <row r="769" spans="2:2" x14ac:dyDescent="0.15">
      <c r="B769" s="9"/>
    </row>
    <row r="770" spans="2:2" x14ac:dyDescent="0.15">
      <c r="B770" s="9"/>
    </row>
    <row r="771" spans="2:2" x14ac:dyDescent="0.15">
      <c r="B771" s="9"/>
    </row>
    <row r="772" spans="2:2" x14ac:dyDescent="0.15">
      <c r="B772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10</vt:i4>
      </vt:variant>
    </vt:vector>
  </HeadingPairs>
  <TitlesOfParts>
    <vt:vector size="12" baseType="lpstr">
      <vt:lpstr>Investment</vt:lpstr>
      <vt:lpstr>Holiday</vt:lpstr>
      <vt:lpstr>FirstPayOutDate</vt:lpstr>
      <vt:lpstr>fpdate</vt:lpstr>
      <vt:lpstr>Investment</vt:lpstr>
      <vt:lpstr>LastMonthly1</vt:lpstr>
      <vt:lpstr>LastMonthly2</vt:lpstr>
      <vt:lpstr>Monthly1</vt:lpstr>
      <vt:lpstr>Monthly2</vt:lpstr>
      <vt:lpstr>PayOutPeriod1</vt:lpstr>
      <vt:lpstr>PayOutPeriod2</vt:lpstr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2024-09-25T08:16:12Z</dcterms:modified>
</cp:coreProperties>
</file>