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kash\Documents\"/>
    </mc:Choice>
  </mc:AlternateContent>
  <bookViews>
    <workbookView xWindow="0" yWindow="0" windowWidth="20490" windowHeight="7665" activeTab="3"/>
  </bookViews>
  <sheets>
    <sheet name="Sheet1" sheetId="1" r:id="rId1"/>
    <sheet name="Sheet2" sheetId="2" r:id="rId2"/>
    <sheet name="Sheet3" sheetId="3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16" i="5"/>
  <c r="G16" i="5"/>
  <c r="G15" i="5"/>
  <c r="G14" i="5"/>
  <c r="G13" i="5"/>
  <c r="G12" i="5"/>
  <c r="H7" i="5"/>
  <c r="H8" i="5"/>
  <c r="H9" i="5"/>
  <c r="H10" i="5"/>
  <c r="H6" i="5"/>
  <c r="H5" i="5"/>
  <c r="D15" i="5"/>
  <c r="D14" i="5"/>
  <c r="D13" i="5" l="1"/>
  <c r="G7" i="5"/>
  <c r="G8" i="5"/>
  <c r="G9" i="5"/>
  <c r="G10" i="5"/>
  <c r="G11" i="5" s="1"/>
  <c r="G6" i="5"/>
  <c r="C12" i="5"/>
  <c r="G5" i="5"/>
  <c r="D11" i="5"/>
  <c r="F10" i="5"/>
  <c r="E10" i="5"/>
  <c r="E9" i="5"/>
  <c r="F9" i="5" s="1"/>
  <c r="E8" i="5"/>
  <c r="F8" i="5" s="1"/>
  <c r="E7" i="5"/>
  <c r="F7" i="5" s="1"/>
  <c r="F6" i="5"/>
  <c r="E6" i="5"/>
  <c r="E5" i="5"/>
  <c r="F5" i="5" s="1"/>
  <c r="D19" i="3"/>
  <c r="E20" i="3" s="1"/>
  <c r="C18" i="3"/>
  <c r="D15" i="3"/>
  <c r="C14" i="3"/>
  <c r="E16" i="3"/>
  <c r="F34" i="2"/>
  <c r="F30" i="2"/>
  <c r="E33" i="2"/>
  <c r="E32" i="2"/>
  <c r="E31" i="2"/>
  <c r="E28" i="2"/>
  <c r="E26" i="2"/>
  <c r="E25" i="2"/>
  <c r="D24" i="2"/>
  <c r="D23" i="2"/>
  <c r="C22" i="2"/>
  <c r="C21" i="2"/>
  <c r="C20" i="2"/>
  <c r="C19" i="2"/>
  <c r="C18" i="2"/>
  <c r="E13" i="2"/>
  <c r="E12" i="2"/>
  <c r="C17" i="2"/>
  <c r="C16" i="2"/>
  <c r="C15" i="2"/>
  <c r="C14" i="2"/>
  <c r="D13" i="2"/>
  <c r="D12" i="2"/>
  <c r="C11" i="2"/>
  <c r="C10" i="2"/>
  <c r="C9" i="2"/>
  <c r="F11" i="5" l="1"/>
  <c r="C58" i="1"/>
  <c r="C57" i="1"/>
  <c r="C56" i="1"/>
  <c r="G48" i="1"/>
  <c r="G49" i="1" s="1"/>
  <c r="G50" i="1" s="1"/>
  <c r="G51" i="1" s="1"/>
  <c r="G47" i="1"/>
  <c r="G46" i="1"/>
  <c r="C55" i="1"/>
  <c r="C54" i="1"/>
  <c r="F52" i="1"/>
  <c r="F47" i="1"/>
  <c r="F48" i="1"/>
  <c r="F49" i="1"/>
  <c r="F50" i="1"/>
  <c r="F51" i="1"/>
  <c r="F46" i="1"/>
  <c r="E47" i="1"/>
  <c r="E48" i="1"/>
  <c r="E49" i="1"/>
  <c r="E50" i="1"/>
  <c r="E51" i="1"/>
  <c r="E46" i="1"/>
  <c r="D52" i="1"/>
  <c r="C38" i="1"/>
  <c r="C37" i="1"/>
  <c r="F32" i="1"/>
  <c r="F33" i="1"/>
  <c r="F34" i="1"/>
  <c r="F31" i="1"/>
  <c r="F30" i="1"/>
  <c r="E35" i="1"/>
  <c r="E34" i="1"/>
  <c r="E31" i="1"/>
  <c r="E32" i="1"/>
  <c r="E33" i="1"/>
  <c r="E30" i="1"/>
  <c r="D35" i="1"/>
  <c r="D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E23" i="1" s="1"/>
  <c r="G10" i="1"/>
  <c r="G5" i="1"/>
  <c r="G6" i="1"/>
  <c r="G7" i="1"/>
  <c r="G8" i="1"/>
  <c r="G9" i="1"/>
  <c r="G4" i="1"/>
  <c r="E5" i="1"/>
  <c r="E6" i="1"/>
  <c r="E7" i="1"/>
  <c r="E8" i="1"/>
  <c r="E9" i="1"/>
  <c r="E4" i="1"/>
  <c r="D10" i="1"/>
  <c r="G17" i="1" l="1"/>
  <c r="G23" i="1" s="1"/>
  <c r="E10" i="1"/>
</calcChain>
</file>

<file path=xl/sharedStrings.xml><?xml version="1.0" encoding="utf-8"?>
<sst xmlns="http://schemas.openxmlformats.org/spreadsheetml/2006/main" count="128" uniqueCount="89">
  <si>
    <t>x</t>
  </si>
  <si>
    <t>f</t>
  </si>
  <si>
    <t>N=</t>
  </si>
  <si>
    <t>Relative Frequency</t>
  </si>
  <si>
    <t>Percentage frequency</t>
  </si>
  <si>
    <t>Question No. 2A</t>
  </si>
  <si>
    <t>Question No. 2B</t>
  </si>
  <si>
    <t>0-10</t>
  </si>
  <si>
    <t>20-30</t>
  </si>
  <si>
    <t>30-40</t>
  </si>
  <si>
    <t>40-50</t>
  </si>
  <si>
    <t>50-60</t>
  </si>
  <si>
    <t>10-20.</t>
  </si>
  <si>
    <t>Question No. 2C</t>
  </si>
  <si>
    <t>Find Mean , Median and Mode.</t>
  </si>
  <si>
    <t>fx</t>
  </si>
  <si>
    <t>c.f.</t>
  </si>
  <si>
    <t>Mean=</t>
  </si>
  <si>
    <t>Median=</t>
  </si>
  <si>
    <t>Mode=</t>
  </si>
  <si>
    <t>item</t>
  </si>
  <si>
    <t>Midvalue</t>
  </si>
  <si>
    <t>lower limit</t>
  </si>
  <si>
    <t>upper limit</t>
  </si>
  <si>
    <t>Median class=</t>
  </si>
  <si>
    <t>cf</t>
  </si>
  <si>
    <t>Modal class=</t>
  </si>
  <si>
    <t>From the following data, Calculate</t>
  </si>
  <si>
    <t xml:space="preserve">Mean= </t>
  </si>
  <si>
    <t>a.</t>
  </si>
  <si>
    <t>b.</t>
  </si>
  <si>
    <t xml:space="preserve">Median= </t>
  </si>
  <si>
    <t xml:space="preserve">c. </t>
  </si>
  <si>
    <t xml:space="preserve">Mode= </t>
  </si>
  <si>
    <t>d.</t>
  </si>
  <si>
    <t>Maximum value=</t>
  </si>
  <si>
    <t>e.</t>
  </si>
  <si>
    <t>Minimum value=</t>
  </si>
  <si>
    <t>f.</t>
  </si>
  <si>
    <t>Range=</t>
  </si>
  <si>
    <t>g.</t>
  </si>
  <si>
    <t>Q1=</t>
  </si>
  <si>
    <t>h.</t>
  </si>
  <si>
    <t>i.</t>
  </si>
  <si>
    <t>Q2=</t>
  </si>
  <si>
    <t>Q3=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</si>
  <si>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</si>
  <si>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</si>
  <si>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</si>
  <si>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</si>
  <si>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</si>
  <si>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</si>
  <si>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</si>
  <si>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</si>
  <si>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</si>
  <si>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</si>
  <si>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</si>
  <si>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P120=</t>
  </si>
  <si>
    <t>P25=</t>
  </si>
  <si>
    <t>P50=</t>
  </si>
  <si>
    <t>P75=</t>
  </si>
  <si>
    <t>P90=</t>
  </si>
  <si>
    <t>Standard deviation=</t>
  </si>
  <si>
    <t>Variance=</t>
  </si>
  <si>
    <t>Coefficient of variation=</t>
  </si>
  <si>
    <t>Coefficient of Skewness=</t>
  </si>
  <si>
    <t>Coefficient of Kurtosis=</t>
  </si>
  <si>
    <t>u.</t>
  </si>
  <si>
    <t>v.</t>
  </si>
  <si>
    <t>5 point summary</t>
  </si>
  <si>
    <t>Interpretation of Coefficient of Skewness -&gt;</t>
  </si>
  <si>
    <t>Interpretation of Coefficient of Kurtisis -&gt;</t>
  </si>
  <si>
    <t>Givne distribution is positively skewed</t>
  </si>
  <si>
    <t xml:space="preserve">Minimum value= </t>
  </si>
  <si>
    <t>Given distribution is flat(Platykurtic)</t>
  </si>
  <si>
    <t>Group A</t>
  </si>
  <si>
    <t>Coefficient of Variance=</t>
  </si>
  <si>
    <t>Group B</t>
  </si>
  <si>
    <t xml:space="preserve"> </t>
  </si>
  <si>
    <t>Hence, Group A is more uniform as it has smaller coeffcient of variance than Group B.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</si>
  <si>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</si>
  <si>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Standard Deviation=</t>
  </si>
  <si>
    <t>C.v.=</t>
  </si>
  <si>
    <t>Skewness=</t>
  </si>
  <si>
    <t>P10=</t>
  </si>
  <si>
    <t>Kurtosis=</t>
  </si>
  <si>
    <t>The given disribution is negatively skewed</t>
  </si>
  <si>
    <t>From the Following Data Calculate</t>
  </si>
  <si>
    <t>The given disribution is nearly mesokurtic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</si>
</sst>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2" zoomScaleNormal="100" workbookViewId="0">
      <selection activeCell="B45" sqref="B45:G52"/>
    </sheetView>
  </sheetViews>
  <sheetFormatPr defaultRowHeight="15" x14ac:dyDescent="0.25"/>
  <cols>
    <col min="2" max="2" width="13.7109375" customWidth="1"/>
    <col min="3" max="3" width="11" customWidth="1"/>
  </cols>
  <sheetData>
    <row r="1" spans="1:10" x14ac:dyDescent="0.25">
      <c r="A1" t="s">
        <v>5</v>
      </c>
    </row>
    <row r="3" spans="1:10" x14ac:dyDescent="0.25">
      <c r="C3" t="s">
        <v>0</v>
      </c>
      <c r="D3" t="s">
        <v>1</v>
      </c>
      <c r="E3" t="s">
        <v>3</v>
      </c>
      <c r="G3" t="s">
        <v>4</v>
      </c>
    </row>
    <row r="4" spans="1:10" x14ac:dyDescent="0.25">
      <c r="C4">
        <v>10</v>
      </c>
      <c r="D4">
        <v>5</v>
      </c>
      <c r="E4">
        <f>D4/$D$10</f>
        <v>7.1428571428571425E-2</v>
      </c>
      <c r="G4">
        <f>E4*$J$4</f>
        <v>7.1428571428571423</v>
      </c>
      <c r="J4">
        <v>100</v>
      </c>
    </row>
    <row r="5" spans="1:10" x14ac:dyDescent="0.25">
      <c r="C5">
        <v>15</v>
      </c>
      <c r="D5">
        <v>10</v>
      </c>
      <c r="E5">
        <f>D5/$D$10</f>
        <v>0.14285714285714285</v>
      </c>
      <c r="G5">
        <f t="shared" ref="G5:G9" si="0">E5*$J$4</f>
        <v>14.285714285714285</v>
      </c>
    </row>
    <row r="6" spans="1:10" x14ac:dyDescent="0.25">
      <c r="C6">
        <v>20</v>
      </c>
      <c r="D6">
        <v>15</v>
      </c>
      <c r="E6">
        <f t="shared" ref="E6:E9" si="1">D6/$D$10</f>
        <v>0.21428571428571427</v>
      </c>
      <c r="G6">
        <f t="shared" si="0"/>
        <v>21.428571428571427</v>
      </c>
    </row>
    <row r="7" spans="1:10" x14ac:dyDescent="0.25">
      <c r="C7">
        <v>25</v>
      </c>
      <c r="D7">
        <v>18</v>
      </c>
      <c r="E7">
        <f t="shared" si="1"/>
        <v>0.25714285714285712</v>
      </c>
      <c r="G7">
        <f t="shared" si="0"/>
        <v>25.714285714285712</v>
      </c>
    </row>
    <row r="8" spans="1:10" x14ac:dyDescent="0.25">
      <c r="C8">
        <v>30</v>
      </c>
      <c r="D8">
        <v>12</v>
      </c>
      <c r="E8">
        <f t="shared" si="1"/>
        <v>0.17142857142857143</v>
      </c>
      <c r="G8">
        <f t="shared" si="0"/>
        <v>17.142857142857142</v>
      </c>
    </row>
    <row r="9" spans="1:10" x14ac:dyDescent="0.25">
      <c r="C9">
        <v>35</v>
      </c>
      <c r="D9">
        <v>10</v>
      </c>
      <c r="E9">
        <f t="shared" si="1"/>
        <v>0.14285714285714285</v>
      </c>
      <c r="G9">
        <f t="shared" si="0"/>
        <v>14.285714285714285</v>
      </c>
    </row>
    <row r="10" spans="1:10" x14ac:dyDescent="0.25">
      <c r="C10" t="s">
        <v>2</v>
      </c>
      <c r="D10">
        <f>SUM(D4:D9)</f>
        <v>70</v>
      </c>
      <c r="E10">
        <f>SUM(E4:E9)</f>
        <v>1</v>
      </c>
      <c r="G10">
        <f t="shared" ref="G10" si="2">SUM(G4:G9)</f>
        <v>100</v>
      </c>
    </row>
    <row r="13" spans="1:10" x14ac:dyDescent="0.25">
      <c r="A13" t="s">
        <v>6</v>
      </c>
    </row>
    <row r="16" spans="1:10" x14ac:dyDescent="0.25">
      <c r="C16" t="s">
        <v>0</v>
      </c>
      <c r="D16" t="s">
        <v>1</v>
      </c>
      <c r="E16" t="s">
        <v>3</v>
      </c>
      <c r="G16" t="s">
        <v>4</v>
      </c>
    </row>
    <row r="17" spans="1:7" x14ac:dyDescent="0.25">
      <c r="C17" s="1" t="s">
        <v>7</v>
      </c>
      <c r="D17">
        <v>5</v>
      </c>
      <c r="E17">
        <f>D17/$D$10</f>
        <v>7.1428571428571425E-2</v>
      </c>
      <c r="G17">
        <f>E17*$J$4</f>
        <v>7.1428571428571423</v>
      </c>
    </row>
    <row r="18" spans="1:7" x14ac:dyDescent="0.25">
      <c r="C18" s="2" t="s">
        <v>12</v>
      </c>
      <c r="D18">
        <v>10</v>
      </c>
      <c r="E18">
        <f>D18/$D$10</f>
        <v>0.14285714285714285</v>
      </c>
      <c r="G18">
        <f t="shared" ref="G18:G22" si="3">E18*$J$4</f>
        <v>14.285714285714285</v>
      </c>
    </row>
    <row r="19" spans="1:7" x14ac:dyDescent="0.25">
      <c r="C19" s="1" t="s">
        <v>8</v>
      </c>
      <c r="D19">
        <v>15</v>
      </c>
      <c r="E19">
        <f t="shared" ref="E19:E22" si="4">D19/$D$10</f>
        <v>0.21428571428571427</v>
      </c>
      <c r="G19">
        <f t="shared" si="3"/>
        <v>21.428571428571427</v>
      </c>
    </row>
    <row r="20" spans="1:7" x14ac:dyDescent="0.25">
      <c r="C20" s="1" t="s">
        <v>9</v>
      </c>
      <c r="D20">
        <v>18</v>
      </c>
      <c r="E20">
        <f t="shared" si="4"/>
        <v>0.25714285714285712</v>
      </c>
      <c r="G20">
        <f t="shared" si="3"/>
        <v>25.714285714285712</v>
      </c>
    </row>
    <row r="21" spans="1:7" x14ac:dyDescent="0.25">
      <c r="C21" s="1" t="s">
        <v>10</v>
      </c>
      <c r="D21">
        <v>12</v>
      </c>
      <c r="E21">
        <f t="shared" si="4"/>
        <v>0.17142857142857143</v>
      </c>
      <c r="G21">
        <f t="shared" si="3"/>
        <v>17.142857142857142</v>
      </c>
    </row>
    <row r="22" spans="1:7" x14ac:dyDescent="0.25">
      <c r="C22" s="1" t="s">
        <v>11</v>
      </c>
      <c r="D22">
        <v>10</v>
      </c>
      <c r="E22">
        <f t="shared" si="4"/>
        <v>0.14285714285714285</v>
      </c>
      <c r="G22">
        <f t="shared" si="3"/>
        <v>14.285714285714285</v>
      </c>
    </row>
    <row r="23" spans="1:7" x14ac:dyDescent="0.25">
      <c r="C23" t="s">
        <v>2</v>
      </c>
      <c r="D23">
        <f>SUM(D17:D22)</f>
        <v>70</v>
      </c>
      <c r="E23">
        <f>SUM(E17:E22)</f>
        <v>1</v>
      </c>
      <c r="G23">
        <f t="shared" ref="G23" si="5">SUM(G17:G22)</f>
        <v>100</v>
      </c>
    </row>
    <row r="26" spans="1:7" x14ac:dyDescent="0.25">
      <c r="A26" t="s">
        <v>13</v>
      </c>
    </row>
    <row r="27" spans="1:7" x14ac:dyDescent="0.25">
      <c r="A27" t="s">
        <v>14</v>
      </c>
    </row>
    <row r="29" spans="1:7" x14ac:dyDescent="0.25">
      <c r="C29" t="s">
        <v>0</v>
      </c>
      <c r="D29" t="s">
        <v>1</v>
      </c>
      <c r="E29" t="s">
        <v>15</v>
      </c>
      <c r="F29" t="s">
        <v>16</v>
      </c>
    </row>
    <row r="30" spans="1:7" x14ac:dyDescent="0.25">
      <c r="C30">
        <v>10</v>
      </c>
      <c r="D30">
        <v>2</v>
      </c>
      <c r="E30">
        <f>C30*D30</f>
        <v>20</v>
      </c>
      <c r="F30">
        <f>D30</f>
        <v>2</v>
      </c>
    </row>
    <row r="31" spans="1:7" x14ac:dyDescent="0.25">
      <c r="C31">
        <v>20</v>
      </c>
      <c r="D31">
        <v>3</v>
      </c>
      <c r="E31">
        <f t="shared" ref="E31:E33" si="6">C31*D31</f>
        <v>60</v>
      </c>
      <c r="F31">
        <f>F30+D31</f>
        <v>5</v>
      </c>
    </row>
    <row r="32" spans="1:7" x14ac:dyDescent="0.25">
      <c r="C32">
        <v>30</v>
      </c>
      <c r="D32">
        <v>5</v>
      </c>
      <c r="E32">
        <f t="shared" si="6"/>
        <v>150</v>
      </c>
      <c r="F32">
        <f t="shared" ref="F32:F34" si="7">F31+D32</f>
        <v>10</v>
      </c>
    </row>
    <row r="33" spans="1:7" x14ac:dyDescent="0.25">
      <c r="C33">
        <v>40</v>
      </c>
      <c r="D33">
        <v>3</v>
      </c>
      <c r="E33">
        <f t="shared" si="6"/>
        <v>120</v>
      </c>
      <c r="F33">
        <f t="shared" si="7"/>
        <v>13</v>
      </c>
    </row>
    <row r="34" spans="1:7" x14ac:dyDescent="0.25">
      <c r="C34">
        <v>50</v>
      </c>
      <c r="D34">
        <v>2</v>
      </c>
      <c r="E34">
        <f>C34*D34</f>
        <v>100</v>
      </c>
      <c r="F34">
        <f t="shared" si="7"/>
        <v>15</v>
      </c>
    </row>
    <row r="35" spans="1:7" x14ac:dyDescent="0.25">
      <c r="C35" t="s">
        <v>2</v>
      </c>
      <c r="D35">
        <f>SUM(D30:D34)</f>
        <v>15</v>
      </c>
      <c r="E35">
        <f>SUM(E30:E34)</f>
        <v>450</v>
      </c>
    </row>
    <row r="37" spans="1:7" x14ac:dyDescent="0.25">
      <c r="B37" t="s">
        <v>17</v>
      </c>
      <c r="C37">
        <f>E35/D35</f>
        <v>30</v>
      </c>
    </row>
    <row r="38" spans="1:7" x14ac:dyDescent="0.25">
      <c r="B38" t="s">
        <v>18</v>
      </c>
      <c r="C38">
        <f>(D35+1)/2</f>
        <v>8</v>
      </c>
      <c r="D38" t="s">
        <v>20</v>
      </c>
    </row>
    <row r="39" spans="1:7" x14ac:dyDescent="0.25">
      <c r="B39" t="s">
        <v>18</v>
      </c>
      <c r="C39">
        <v>30</v>
      </c>
    </row>
    <row r="40" spans="1:7" x14ac:dyDescent="0.25">
      <c r="B40" t="s">
        <v>19</v>
      </c>
      <c r="C40">
        <v>30</v>
      </c>
    </row>
    <row r="42" spans="1:7" x14ac:dyDescent="0.25">
      <c r="A42" t="s">
        <v>6</v>
      </c>
    </row>
    <row r="45" spans="1:7" x14ac:dyDescent="0.25">
      <c r="B45" t="s">
        <v>22</v>
      </c>
      <c r="C45" t="s">
        <v>23</v>
      </c>
      <c r="D45" t="s">
        <v>1</v>
      </c>
      <c r="E45" t="s">
        <v>21</v>
      </c>
      <c r="F45" t="s">
        <v>15</v>
      </c>
      <c r="G45" t="s">
        <v>25</v>
      </c>
    </row>
    <row r="46" spans="1:7" x14ac:dyDescent="0.25">
      <c r="B46">
        <v>0</v>
      </c>
      <c r="C46" s="3">
        <v>10</v>
      </c>
      <c r="D46">
        <v>5</v>
      </c>
      <c r="E46">
        <f>(C46+B46)/2</f>
        <v>5</v>
      </c>
      <c r="F46">
        <f>D46*E46</f>
        <v>25</v>
      </c>
      <c r="G46">
        <f>D46</f>
        <v>5</v>
      </c>
    </row>
    <row r="47" spans="1:7" x14ac:dyDescent="0.25">
      <c r="B47">
        <v>10</v>
      </c>
      <c r="C47" s="3">
        <v>20</v>
      </c>
      <c r="D47">
        <v>10</v>
      </c>
      <c r="E47">
        <f t="shared" ref="E47:E51" si="8">(C47+B47)/2</f>
        <v>15</v>
      </c>
      <c r="F47">
        <f t="shared" ref="F47:F51" si="9">D47*E47</f>
        <v>150</v>
      </c>
      <c r="G47">
        <f>G46+D47</f>
        <v>15</v>
      </c>
    </row>
    <row r="48" spans="1:7" x14ac:dyDescent="0.25">
      <c r="B48">
        <v>20</v>
      </c>
      <c r="C48">
        <v>30</v>
      </c>
      <c r="D48">
        <v>15</v>
      </c>
      <c r="E48">
        <f t="shared" si="8"/>
        <v>25</v>
      </c>
      <c r="F48">
        <f t="shared" si="9"/>
        <v>375</v>
      </c>
      <c r="G48">
        <f t="shared" ref="G48:G51" si="10">G47+D48</f>
        <v>30</v>
      </c>
    </row>
    <row r="49" spans="2:7" x14ac:dyDescent="0.25">
      <c r="B49">
        <v>30</v>
      </c>
      <c r="C49">
        <v>40</v>
      </c>
      <c r="D49">
        <v>18</v>
      </c>
      <c r="E49">
        <f t="shared" si="8"/>
        <v>35</v>
      </c>
      <c r="F49">
        <f t="shared" si="9"/>
        <v>630</v>
      </c>
      <c r="G49">
        <f t="shared" si="10"/>
        <v>48</v>
      </c>
    </row>
    <row r="50" spans="2:7" x14ac:dyDescent="0.25">
      <c r="B50">
        <v>40</v>
      </c>
      <c r="C50">
        <v>50</v>
      </c>
      <c r="D50">
        <v>12</v>
      </c>
      <c r="E50">
        <f t="shared" si="8"/>
        <v>45</v>
      </c>
      <c r="F50">
        <f t="shared" si="9"/>
        <v>540</v>
      </c>
      <c r="G50">
        <f t="shared" si="10"/>
        <v>60</v>
      </c>
    </row>
    <row r="51" spans="2:7" x14ac:dyDescent="0.25">
      <c r="B51">
        <v>50</v>
      </c>
      <c r="C51">
        <v>60</v>
      </c>
      <c r="D51">
        <v>10</v>
      </c>
      <c r="E51">
        <f t="shared" si="8"/>
        <v>55</v>
      </c>
      <c r="F51">
        <f t="shared" si="9"/>
        <v>550</v>
      </c>
      <c r="G51">
        <f t="shared" si="10"/>
        <v>70</v>
      </c>
    </row>
    <row r="52" spans="2:7" x14ac:dyDescent="0.25">
      <c r="C52" t="s">
        <v>2</v>
      </c>
      <c r="D52">
        <f>SUM(D46:D51)</f>
        <v>70</v>
      </c>
      <c r="F52">
        <f>SUM(F46:F51)</f>
        <v>2270</v>
      </c>
    </row>
    <row r="54" spans="2:7" x14ac:dyDescent="0.25">
      <c r="B54" t="s">
        <v>17</v>
      </c>
      <c r="C54">
        <f>F52/D52</f>
        <v>32.428571428571431</v>
      </c>
    </row>
    <row r="55" spans="2:7" x14ac:dyDescent="0.25">
      <c r="B55" t="s">
        <v>24</v>
      </c>
      <c r="C55">
        <f>D52/2</f>
        <v>35</v>
      </c>
    </row>
    <row r="56" spans="2:7" x14ac:dyDescent="0.25">
      <c r="B56" t="s">
        <v>18</v>
      </c>
      <c r="C56">
        <f>B49+(C55-G48)/D49*(C49-B49)</f>
        <v>32.777777777777779</v>
      </c>
    </row>
    <row r="57" spans="2:7" x14ac:dyDescent="0.25">
      <c r="B57" t="s">
        <v>26</v>
      </c>
      <c r="C57">
        <f>D49</f>
        <v>18</v>
      </c>
    </row>
    <row r="58" spans="2:7" x14ac:dyDescent="0.25">
      <c r="B58" t="s">
        <v>19</v>
      </c>
      <c r="C58">
        <f>B49+(D49-D48)/(D49-D48+D49-D50)*(C49-B49)</f>
        <v>33.333333333333336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27</v>
      </c>
    </row>
    <row r="4" spans="1:7" x14ac:dyDescent="0.25">
      <c r="B4">
        <v>40</v>
      </c>
      <c r="C4">
        <v>78</v>
      </c>
      <c r="D4">
        <v>65</v>
      </c>
      <c r="E4">
        <v>45</v>
      </c>
      <c r="F4">
        <v>87</v>
      </c>
      <c r="G4">
        <v>56</v>
      </c>
    </row>
    <row r="5" spans="1:7" x14ac:dyDescent="0.25">
      <c r="B5">
        <v>40</v>
      </c>
      <c r="C5">
        <v>68</v>
      </c>
      <c r="D5">
        <v>75</v>
      </c>
      <c r="E5">
        <v>46</v>
      </c>
      <c r="F5">
        <v>86</v>
      </c>
      <c r="G5">
        <v>57</v>
      </c>
    </row>
    <row r="6" spans="1:7" x14ac:dyDescent="0.25">
      <c r="B6">
        <v>43</v>
      </c>
      <c r="C6">
        <v>66</v>
      </c>
      <c r="D6">
        <v>88</v>
      </c>
      <c r="E6">
        <v>45</v>
      </c>
      <c r="F6">
        <v>45</v>
      </c>
      <c r="G6">
        <v>45</v>
      </c>
    </row>
    <row r="7" spans="1:7" x14ac:dyDescent="0.25">
      <c r="B7">
        <v>52</v>
      </c>
      <c r="C7">
        <v>32</v>
      </c>
      <c r="D7">
        <v>54</v>
      </c>
      <c r="E7">
        <v>45</v>
      </c>
      <c r="F7">
        <v>23</v>
      </c>
      <c r="G7">
        <v>45</v>
      </c>
    </row>
    <row r="8" spans="1:7" x14ac:dyDescent="0.25">
      <c r="B8">
        <v>80</v>
      </c>
      <c r="C8">
        <v>80</v>
      </c>
      <c r="D8">
        <v>23</v>
      </c>
    </row>
    <row r="9" spans="1:7" x14ac:dyDescent="0.25">
      <c r="A9" t="s">
        <v>29</v>
      </c>
      <c r="B9" t="s">
        <v>28</v>
      </c>
      <c r="C9">
        <f>AVERAGE(B4:G7)</f>
        <v>55.25</v>
      </c>
    </row>
    <row r="10" spans="1:7" x14ac:dyDescent="0.25">
      <c r="A10" t="s">
        <v>30</v>
      </c>
      <c r="B10" t="s">
        <v>31</v>
      </c>
      <c r="C10">
        <f>MEDIAN(B4:G8)</f>
        <v>52</v>
      </c>
    </row>
    <row r="11" spans="1:7" x14ac:dyDescent="0.25">
      <c r="A11" t="s">
        <v>32</v>
      </c>
      <c r="B11" t="s">
        <v>33</v>
      </c>
      <c r="C11">
        <f>MODE(B4:G8)</f>
        <v>45</v>
      </c>
    </row>
    <row r="12" spans="1:7" x14ac:dyDescent="0.25">
      <c r="A12" t="s">
        <v>34</v>
      </c>
      <c r="B12" t="s">
        <v>35</v>
      </c>
      <c r="D12">
        <f>MAX(B4:G8)</f>
        <v>88</v>
      </c>
      <c r="E12">
        <f>QUARTILE(B4:G8,4)</f>
        <v>88</v>
      </c>
    </row>
    <row r="13" spans="1:7" x14ac:dyDescent="0.25">
      <c r="A13" t="s">
        <v>36</v>
      </c>
      <c r="B13" t="s">
        <v>37</v>
      </c>
      <c r="D13">
        <f>MIN(B4:G8)</f>
        <v>23</v>
      </c>
      <c r="E13">
        <f>QUARTILE(B4:G8,0)</f>
        <v>23</v>
      </c>
    </row>
    <row r="14" spans="1:7" x14ac:dyDescent="0.25">
      <c r="A14" t="s">
        <v>38</v>
      </c>
      <c r="B14" t="s">
        <v>39</v>
      </c>
      <c r="C14">
        <f>D12-D13</f>
        <v>65</v>
      </c>
    </row>
    <row r="15" spans="1:7" x14ac:dyDescent="0.25">
      <c r="A15" t="s">
        <v>40</v>
      </c>
      <c r="B15" t="s">
        <v>41</v>
      </c>
      <c r="C15">
        <f>QUARTILE(B4:G8,1)</f>
        <v>45</v>
      </c>
    </row>
    <row r="16" spans="1:7" x14ac:dyDescent="0.25">
      <c r="A16" t="s">
        <v>42</v>
      </c>
      <c r="B16" t="s">
        <v>44</v>
      </c>
      <c r="C16">
        <f>QUARTILE(B4:G8,2)</f>
        <v>52</v>
      </c>
    </row>
    <row r="17" spans="1:7" x14ac:dyDescent="0.25">
      <c r="A17" t="s">
        <v>43</v>
      </c>
      <c r="B17" t="s">
        <v>45</v>
      </c>
      <c r="C17">
        <f>QUARTILE(B4:G8,3)</f>
        <v>71.5</v>
      </c>
    </row>
    <row r="18" spans="1:7" x14ac:dyDescent="0.25">
      <c r="A18" t="s">
        <v>46</v>
      </c>
      <c r="B18" t="s">
        <v>57</v>
      </c>
      <c r="C18">
        <f>PERCENTILE(B4:G8,0.1)</f>
        <v>36.799999999999997</v>
      </c>
    </row>
    <row r="19" spans="1:7" x14ac:dyDescent="0.25">
      <c r="A19" t="s">
        <v>47</v>
      </c>
      <c r="B19" t="s">
        <v>58</v>
      </c>
      <c r="C19">
        <f>PERCENTILE(B4:G8,0.25)</f>
        <v>45</v>
      </c>
    </row>
    <row r="20" spans="1:7" x14ac:dyDescent="0.25">
      <c r="A20" t="s">
        <v>48</v>
      </c>
      <c r="B20" t="s">
        <v>59</v>
      </c>
      <c r="C20">
        <f>PERCENTILE(B4:G8,0.5)</f>
        <v>52</v>
      </c>
    </row>
    <row r="21" spans="1:7" x14ac:dyDescent="0.25">
      <c r="A21" t="s">
        <v>49</v>
      </c>
      <c r="B21" t="s">
        <v>60</v>
      </c>
      <c r="C21">
        <f>PERCENTILE(B4:G8,0.75)</f>
        <v>71.5</v>
      </c>
    </row>
    <row r="22" spans="1:7" x14ac:dyDescent="0.25">
      <c r="A22" t="s">
        <v>50</v>
      </c>
      <c r="B22" t="s">
        <v>61</v>
      </c>
      <c r="C22">
        <f>PERCENTILE(B4:G8,0.9)</f>
        <v>82.4</v>
      </c>
    </row>
    <row r="23" spans="1:7" x14ac:dyDescent="0.25">
      <c r="A23" t="s">
        <v>51</v>
      </c>
      <c r="B23" t="s">
        <v>62</v>
      </c>
      <c r="D23">
        <f>STDEV(B4:G8)</f>
        <v>19.103631014776173</v>
      </c>
    </row>
    <row r="24" spans="1:7" x14ac:dyDescent="0.25">
      <c r="A24" t="s">
        <v>52</v>
      </c>
      <c r="B24" t="s">
        <v>63</v>
      </c>
      <c r="D24">
        <f>VAR(B4:G8)</f>
        <v>364.94871794871813</v>
      </c>
    </row>
    <row r="25" spans="1:7" x14ac:dyDescent="0.25">
      <c r="A25" t="s">
        <v>53</v>
      </c>
      <c r="B25" t="s">
        <v>64</v>
      </c>
      <c r="E25">
        <f>(D23/C9)*100</f>
        <v>34.576707719051896</v>
      </c>
    </row>
    <row r="26" spans="1:7" x14ac:dyDescent="0.25">
      <c r="A26" t="s">
        <v>54</v>
      </c>
      <c r="B26" t="s">
        <v>65</v>
      </c>
      <c r="E26">
        <f>SKEW(B4:G8)</f>
        <v>0.21562064369554726</v>
      </c>
    </row>
    <row r="27" spans="1:7" x14ac:dyDescent="0.25">
      <c r="A27" t="s">
        <v>55</v>
      </c>
      <c r="B27" t="s">
        <v>70</v>
      </c>
      <c r="G27" t="s">
        <v>72</v>
      </c>
    </row>
    <row r="28" spans="1:7" x14ac:dyDescent="0.25">
      <c r="A28" t="s">
        <v>56</v>
      </c>
      <c r="B28" t="s">
        <v>66</v>
      </c>
      <c r="E28">
        <f>KURT(B4:G8)</f>
        <v>-0.89692405408755382</v>
      </c>
    </row>
    <row r="29" spans="1:7" x14ac:dyDescent="0.25">
      <c r="A29" t="s">
        <v>67</v>
      </c>
      <c r="B29" t="s">
        <v>71</v>
      </c>
      <c r="G29" t="s">
        <v>74</v>
      </c>
    </row>
    <row r="30" spans="1:7" x14ac:dyDescent="0.25">
      <c r="A30" t="s">
        <v>68</v>
      </c>
      <c r="B30" t="s">
        <v>69</v>
      </c>
      <c r="D30" t="s">
        <v>73</v>
      </c>
      <c r="F30">
        <f>MIN(B4:G8)</f>
        <v>23</v>
      </c>
    </row>
    <row r="31" spans="1:7" x14ac:dyDescent="0.25">
      <c r="D31" t="s">
        <v>41</v>
      </c>
      <c r="E31">
        <f>QUARTILE(B4:G8,1)</f>
        <v>45</v>
      </c>
    </row>
    <row r="32" spans="1:7" x14ac:dyDescent="0.25">
      <c r="D32" t="s">
        <v>44</v>
      </c>
      <c r="E32">
        <f>QUARTILE(B4:G8,2)</f>
        <v>52</v>
      </c>
    </row>
    <row r="33" spans="4:6" x14ac:dyDescent="0.25">
      <c r="D33" t="s">
        <v>45</v>
      </c>
      <c r="E33">
        <f>QUARTILE(B4:G8,3)</f>
        <v>71.5</v>
      </c>
    </row>
    <row r="34" spans="4:6" x14ac:dyDescent="0.25">
      <c r="D34" t="s">
        <v>35</v>
      </c>
      <c r="F34">
        <f>MAX(B4:G8)</f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F10" sqref="F10"/>
    </sheetView>
  </sheetViews>
  <sheetFormatPr defaultRowHeight="15" x14ac:dyDescent="0.25"/>
  <sheetData>
    <row r="2" spans="1:5" x14ac:dyDescent="0.25">
      <c r="A2" t="s">
        <v>27</v>
      </c>
    </row>
    <row r="4" spans="1:5" x14ac:dyDescent="0.25">
      <c r="B4">
        <v>40</v>
      </c>
      <c r="C4">
        <v>78</v>
      </c>
      <c r="D4">
        <v>65</v>
      </c>
    </row>
    <row r="5" spans="1:5" x14ac:dyDescent="0.25">
      <c r="B5">
        <v>45</v>
      </c>
      <c r="C5">
        <v>87</v>
      </c>
      <c r="D5">
        <v>56</v>
      </c>
    </row>
    <row r="6" spans="1:5" x14ac:dyDescent="0.25">
      <c r="B6">
        <v>40</v>
      </c>
      <c r="C6">
        <v>68</v>
      </c>
      <c r="D6">
        <v>75</v>
      </c>
    </row>
    <row r="7" spans="1:5" x14ac:dyDescent="0.25">
      <c r="B7">
        <v>46</v>
      </c>
      <c r="C7">
        <v>86</v>
      </c>
      <c r="D7">
        <v>57</v>
      </c>
    </row>
    <row r="8" spans="1:5" x14ac:dyDescent="0.25">
      <c r="B8">
        <v>43</v>
      </c>
      <c r="C8">
        <v>66</v>
      </c>
      <c r="D8">
        <v>88</v>
      </c>
    </row>
    <row r="9" spans="1:5" x14ac:dyDescent="0.25">
      <c r="B9">
        <v>45</v>
      </c>
      <c r="C9">
        <v>45</v>
      </c>
      <c r="D9">
        <v>45</v>
      </c>
    </row>
    <row r="10" spans="1:5" x14ac:dyDescent="0.25">
      <c r="B10">
        <v>52</v>
      </c>
      <c r="C10">
        <v>32</v>
      </c>
      <c r="D10">
        <v>54</v>
      </c>
    </row>
    <row r="11" spans="1:5" x14ac:dyDescent="0.25">
      <c r="B11">
        <v>45</v>
      </c>
      <c r="C11">
        <v>23</v>
      </c>
      <c r="D11">
        <v>45</v>
      </c>
    </row>
    <row r="12" spans="1:5" x14ac:dyDescent="0.25">
      <c r="B12">
        <v>80</v>
      </c>
      <c r="C12">
        <v>80</v>
      </c>
      <c r="D12">
        <v>23</v>
      </c>
    </row>
    <row r="13" spans="1:5" x14ac:dyDescent="0.25">
      <c r="B13" t="s">
        <v>75</v>
      </c>
    </row>
    <row r="14" spans="1:5" x14ac:dyDescent="0.25">
      <c r="B14" t="s">
        <v>17</v>
      </c>
      <c r="C14">
        <f>AVERAGE(B4:B12)</f>
        <v>48.444444444444443</v>
      </c>
    </row>
    <row r="15" spans="1:5" x14ac:dyDescent="0.25">
      <c r="B15" t="s">
        <v>62</v>
      </c>
      <c r="D15">
        <f>STDEV(B4:B12)</f>
        <v>12.360330811826106</v>
      </c>
    </row>
    <row r="16" spans="1:5" x14ac:dyDescent="0.25">
      <c r="B16" t="s">
        <v>76</v>
      </c>
      <c r="E16">
        <f>(D15/C14)*100</f>
        <v>25.514444336338293</v>
      </c>
    </row>
    <row r="17" spans="2:5" x14ac:dyDescent="0.25">
      <c r="B17" t="s">
        <v>77</v>
      </c>
    </row>
    <row r="18" spans="2:5" x14ac:dyDescent="0.25">
      <c r="B18" t="s">
        <v>28</v>
      </c>
      <c r="C18">
        <f>AVERAGE(C4:D12)</f>
        <v>59.611111111111114</v>
      </c>
    </row>
    <row r="19" spans="2:5" x14ac:dyDescent="0.25">
      <c r="B19" t="s">
        <v>62</v>
      </c>
      <c r="D19">
        <f>STDEV(C4:D12)</f>
        <v>21.029779694208123</v>
      </c>
    </row>
    <row r="20" spans="2:5" x14ac:dyDescent="0.25">
      <c r="B20" t="s">
        <v>76</v>
      </c>
      <c r="E20">
        <f>(D19/C18)*100</f>
        <v>35.278288396621264</v>
      </c>
    </row>
    <row r="21" spans="2:5" x14ac:dyDescent="0.25">
      <c r="B21" t="s">
        <v>78</v>
      </c>
    </row>
    <row r="22" spans="2:5" x14ac:dyDescent="0.25">
      <c r="B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G19" sqref="G19"/>
    </sheetView>
  </sheetViews>
  <sheetFormatPr defaultRowHeight="15" x14ac:dyDescent="0.25"/>
  <sheetData>
    <row r="2" spans="1:8" x14ac:dyDescent="0.25">
      <c r="A2" t="s">
        <v>87</v>
      </c>
    </row>
    <row r="4" spans="1:8" ht="17.25" x14ac:dyDescent="0.25">
      <c r="B4" s="4" t="s">
        <v>22</v>
      </c>
      <c r="C4" s="4" t="s">
        <v>23</v>
      </c>
      <c r="D4" s="4" t="s">
        <v>1</v>
      </c>
      <c r="E4" s="4" t="s">
        <v>21</v>
      </c>
      <c r="F4" s="4" t="s">
        <v>15</v>
      </c>
      <c r="G4" s="4" t="s">
        <v>80</v>
      </c>
      <c r="H4" s="4" t="s">
        <v>25</v>
      </c>
    </row>
    <row r="5" spans="1:8" x14ac:dyDescent="0.25">
      <c r="B5" s="4">
        <v>0</v>
      </c>
      <c r="C5" s="5">
        <v>10</v>
      </c>
      <c r="D5" s="4">
        <v>5</v>
      </c>
      <c r="E5" s="4">
        <f>(C5+B5)/2</f>
        <v>5</v>
      </c>
      <c r="F5" s="4">
        <f>D5*E5</f>
        <v>25</v>
      </c>
      <c r="G5" s="4">
        <f>75*E5</f>
        <v>375</v>
      </c>
      <c r="H5" s="4">
        <f>D5</f>
        <v>5</v>
      </c>
    </row>
    <row r="6" spans="1:8" x14ac:dyDescent="0.25">
      <c r="B6" s="4">
        <v>10</v>
      </c>
      <c r="C6" s="5">
        <v>20</v>
      </c>
      <c r="D6" s="4">
        <v>10</v>
      </c>
      <c r="E6" s="4">
        <f t="shared" ref="E6:E10" si="0">(C6+B6)/2</f>
        <v>15</v>
      </c>
      <c r="F6" s="4">
        <f t="shared" ref="F6:F10" si="1">D6*E6</f>
        <v>150</v>
      </c>
      <c r="G6" s="4">
        <f>F6*E6</f>
        <v>2250</v>
      </c>
      <c r="H6" s="4">
        <f>H5+D6</f>
        <v>15</v>
      </c>
    </row>
    <row r="7" spans="1:8" x14ac:dyDescent="0.25">
      <c r="B7" s="4">
        <v>20</v>
      </c>
      <c r="C7" s="4">
        <v>30</v>
      </c>
      <c r="D7" s="4">
        <v>15</v>
      </c>
      <c r="E7" s="4">
        <f t="shared" si="0"/>
        <v>25</v>
      </c>
      <c r="F7" s="4">
        <f t="shared" si="1"/>
        <v>375</v>
      </c>
      <c r="G7" s="4">
        <f t="shared" ref="G7:G10" si="2">F7*E7</f>
        <v>9375</v>
      </c>
      <c r="H7" s="4">
        <f t="shared" ref="H7:H10" si="3">H6+D7</f>
        <v>30</v>
      </c>
    </row>
    <row r="8" spans="1:8" x14ac:dyDescent="0.25">
      <c r="B8" s="4">
        <v>30</v>
      </c>
      <c r="C8" s="4">
        <v>40</v>
      </c>
      <c r="D8" s="4">
        <v>18</v>
      </c>
      <c r="E8" s="4">
        <f t="shared" si="0"/>
        <v>35</v>
      </c>
      <c r="F8" s="4">
        <f t="shared" si="1"/>
        <v>630</v>
      </c>
      <c r="G8" s="4">
        <f t="shared" si="2"/>
        <v>22050</v>
      </c>
      <c r="H8" s="4">
        <f t="shared" si="3"/>
        <v>48</v>
      </c>
    </row>
    <row r="9" spans="1:8" x14ac:dyDescent="0.25">
      <c r="B9" s="4">
        <v>40</v>
      </c>
      <c r="C9" s="4">
        <v>50</v>
      </c>
      <c r="D9" s="4">
        <v>12</v>
      </c>
      <c r="E9" s="4">
        <f t="shared" si="0"/>
        <v>45</v>
      </c>
      <c r="F9" s="4">
        <f t="shared" si="1"/>
        <v>540</v>
      </c>
      <c r="G9" s="4">
        <f t="shared" si="2"/>
        <v>24300</v>
      </c>
      <c r="H9" s="4">
        <f t="shared" si="3"/>
        <v>60</v>
      </c>
    </row>
    <row r="10" spans="1:8" x14ac:dyDescent="0.25">
      <c r="B10" s="4">
        <v>50</v>
      </c>
      <c r="C10" s="4">
        <v>60</v>
      </c>
      <c r="D10" s="4">
        <v>10</v>
      </c>
      <c r="E10" s="4">
        <f t="shared" si="0"/>
        <v>55</v>
      </c>
      <c r="F10" s="4">
        <f t="shared" si="1"/>
        <v>550</v>
      </c>
      <c r="G10" s="4">
        <f t="shared" si="2"/>
        <v>30250</v>
      </c>
      <c r="H10" s="4">
        <f t="shared" si="3"/>
        <v>70</v>
      </c>
    </row>
    <row r="11" spans="1:8" x14ac:dyDescent="0.25">
      <c r="B11" s="4"/>
      <c r="C11" s="4" t="s">
        <v>2</v>
      </c>
      <c r="D11" s="4">
        <f>SUM(D5:D10)</f>
        <v>70</v>
      </c>
      <c r="E11" s="4"/>
      <c r="F11" s="4">
        <f>SUM(F5:F10)</f>
        <v>2270</v>
      </c>
      <c r="G11" s="4">
        <f>SUM(G5:G10)</f>
        <v>88600</v>
      </c>
      <c r="H11" s="4"/>
    </row>
    <row r="12" spans="1:8" x14ac:dyDescent="0.25">
      <c r="B12" t="s">
        <v>17</v>
      </c>
      <c r="C12">
        <f>F11/D11</f>
        <v>32.428571428571431</v>
      </c>
      <c r="F12" t="s">
        <v>41</v>
      </c>
      <c r="G12">
        <f>B7+(D11/4-H6)/D7*10</f>
        <v>21.666666666666668</v>
      </c>
    </row>
    <row r="13" spans="1:8" x14ac:dyDescent="0.25">
      <c r="B13" t="s">
        <v>81</v>
      </c>
      <c r="D13">
        <f>SQRT((G11/D11)-(C12*C12))</f>
        <v>14.632226105973299</v>
      </c>
      <c r="F13" t="s">
        <v>45</v>
      </c>
      <c r="G13">
        <f>B9+(D11*3/4-H8)/D9*10</f>
        <v>43.75</v>
      </c>
    </row>
    <row r="14" spans="1:8" x14ac:dyDescent="0.25">
      <c r="B14" t="s">
        <v>63</v>
      </c>
      <c r="D14">
        <f>D13*D13</f>
        <v>214.10204081632654</v>
      </c>
      <c r="F14" t="s">
        <v>84</v>
      </c>
      <c r="G14">
        <f>B6+(D11/10-H5)/D6*10</f>
        <v>12</v>
      </c>
    </row>
    <row r="15" spans="1:8" x14ac:dyDescent="0.25">
      <c r="B15" t="s">
        <v>82</v>
      </c>
      <c r="D15">
        <f>D13/C12*100</f>
        <v>45.121402088904446</v>
      </c>
      <c r="F15" t="s">
        <v>61</v>
      </c>
      <c r="G15">
        <f>B10+(D11*9/10-H9)/D10*10</f>
        <v>53</v>
      </c>
    </row>
    <row r="16" spans="1:8" x14ac:dyDescent="0.25">
      <c r="B16" t="s">
        <v>83</v>
      </c>
      <c r="D16">
        <f>(C12-G16)/D13</f>
        <v>-6.1833510376972309E-2</v>
      </c>
      <c r="F16" t="s">
        <v>33</v>
      </c>
      <c r="G16">
        <f>B8+(D8-D7)/(D8-D9+D8-D7)*10</f>
        <v>33.333333333333336</v>
      </c>
    </row>
    <row r="17" spans="2:4" x14ac:dyDescent="0.25">
      <c r="B17" t="s">
        <v>86</v>
      </c>
    </row>
    <row r="18" spans="2:4" x14ac:dyDescent="0.25">
      <c r="B18" t="s">
        <v>85</v>
      </c>
      <c r="D18">
        <f>(1/2*(G13-G12))/(G15-G14)</f>
        <v>0.26930894308943087</v>
      </c>
    </row>
    <row r="19" spans="2:4" x14ac:dyDescent="0.25">
      <c r="B1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rajkarnikar</dc:creator>
  <cp:lastModifiedBy>bikash rajkarnikar</cp:lastModifiedBy>
  <cp:lastPrinted>2019-11-29T09:19:07Z</cp:lastPrinted>
  <dcterms:created xsi:type="dcterms:W3CDTF">2019-11-24T08:49:10Z</dcterms:created>
  <dcterms:modified xsi:type="dcterms:W3CDTF">2019-12-06T09:23:13Z</dcterms:modified>
</cp:coreProperties>
</file>