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UPESH\Documents\Downloads\cbri work\"/>
    </mc:Choice>
  </mc:AlternateContent>
  <bookViews>
    <workbookView xWindow="0" yWindow="0" windowWidth="17256" windowHeight="5772" activeTab="1"/>
  </bookViews>
  <sheets>
    <sheet name="Thrust line eqn of arch 1" sheetId="1" r:id="rId1"/>
    <sheet name="Thrust line eqn of arch 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2" l="1"/>
  <c r="H3" i="2"/>
  <c r="H4" i="2"/>
  <c r="H5" i="2"/>
  <c r="H6" i="2"/>
  <c r="H7" i="2"/>
  <c r="H8" i="2"/>
  <c r="H9" i="2"/>
  <c r="H10" i="2"/>
  <c r="H11" i="2"/>
  <c r="H12" i="2"/>
  <c r="H13" i="2"/>
  <c r="G3" i="2"/>
  <c r="G4" i="2"/>
  <c r="G5" i="2"/>
  <c r="G6" i="2"/>
  <c r="G7" i="2"/>
  <c r="G8" i="2"/>
  <c r="G9" i="2"/>
  <c r="G10" i="2"/>
  <c r="G11" i="2"/>
  <c r="G12" i="2"/>
  <c r="G13" i="2"/>
  <c r="G14" i="2"/>
  <c r="F3" i="2"/>
  <c r="F4" i="2"/>
  <c r="F5" i="2"/>
  <c r="F6" i="2"/>
  <c r="F7" i="2"/>
  <c r="F8" i="2"/>
  <c r="F9" i="2"/>
  <c r="F10" i="2"/>
  <c r="F11" i="2"/>
  <c r="F12" i="2"/>
  <c r="F13" i="2"/>
  <c r="F14" i="2"/>
  <c r="H2" i="2"/>
  <c r="G2" i="2"/>
  <c r="F2" i="2"/>
  <c r="I11" i="2" l="1"/>
  <c r="B29" i="2" s="1"/>
  <c r="I9" i="2"/>
  <c r="B27" i="2" s="1"/>
  <c r="I10" i="2"/>
  <c r="B28" i="2" s="1"/>
  <c r="I7" i="2"/>
  <c r="A25" i="2" s="1"/>
  <c r="I8" i="2"/>
  <c r="B26" i="2" s="1"/>
  <c r="I6" i="2"/>
  <c r="A24" i="2" s="1"/>
  <c r="I5" i="2"/>
  <c r="A23" i="2" s="1"/>
  <c r="I4" i="2"/>
  <c r="A22" i="2" s="1"/>
  <c r="I3" i="2"/>
  <c r="B21" i="2" s="1"/>
  <c r="I13" i="2"/>
  <c r="B31" i="2" s="1"/>
  <c r="I12" i="2"/>
  <c r="B30" i="2" s="1"/>
  <c r="B24" i="2"/>
  <c r="A29" i="2"/>
  <c r="I2" i="2"/>
  <c r="I14" i="2"/>
  <c r="I5" i="1"/>
  <c r="H5" i="1"/>
  <c r="G5" i="1"/>
  <c r="F5" i="1"/>
  <c r="A21" i="2" l="1"/>
  <c r="B22" i="2"/>
  <c r="B23" i="2"/>
  <c r="A27" i="2"/>
  <c r="A30" i="2"/>
  <c r="A28" i="2"/>
  <c r="B25" i="2"/>
  <c r="A26" i="2"/>
  <c r="A31" i="2"/>
  <c r="A32" i="2"/>
  <c r="B32" i="2"/>
  <c r="A20" i="2"/>
  <c r="B20" i="2"/>
  <c r="F4" i="1"/>
  <c r="G4" i="1"/>
  <c r="H4" i="1"/>
  <c r="I4" i="1" l="1"/>
</calcChain>
</file>

<file path=xl/sharedStrings.xml><?xml version="1.0" encoding="utf-8"?>
<sst xmlns="http://schemas.openxmlformats.org/spreadsheetml/2006/main" count="48" uniqueCount="38">
  <si>
    <t>Thickness of Arch(a)</t>
  </si>
  <si>
    <r>
      <t>Depth of Arch(</t>
    </r>
    <r>
      <rPr>
        <b/>
        <sz val="14"/>
        <color theme="1"/>
        <rFont val="Calibri"/>
        <family val="2"/>
      </rPr>
      <t>β)</t>
    </r>
  </si>
  <si>
    <r>
      <t>Specific Weight(g</t>
    </r>
    <r>
      <rPr>
        <b/>
        <sz val="14"/>
        <color theme="1"/>
        <rFont val="Calibri"/>
        <family val="2"/>
      </rPr>
      <t>)</t>
    </r>
  </si>
  <si>
    <t>Radius of Arch( r)</t>
  </si>
  <si>
    <r>
      <t>ρ</t>
    </r>
    <r>
      <rPr>
        <b/>
        <vertAlign val="subscript"/>
        <sz val="14"/>
        <color theme="1"/>
        <rFont val="Calibri"/>
        <family val="2"/>
      </rPr>
      <t>o</t>
    </r>
  </si>
  <si>
    <r>
      <rPr>
        <b/>
        <sz val="14"/>
        <color theme="1"/>
        <rFont val="Calibri"/>
        <family val="2"/>
        <scheme val="minor"/>
      </rPr>
      <t>H</t>
    </r>
    <r>
      <rPr>
        <b/>
        <vertAlign val="subscript"/>
        <sz val="14"/>
        <color theme="1"/>
        <rFont val="Calibri"/>
        <family val="2"/>
        <scheme val="minor"/>
      </rPr>
      <t>o</t>
    </r>
  </si>
  <si>
    <t>ρ</t>
  </si>
  <si>
    <t>φ(Rad)</t>
  </si>
  <si>
    <t>φ(degree)</t>
  </si>
  <si>
    <r>
      <rPr>
        <b/>
        <sz val="14"/>
        <color theme="1"/>
        <rFont val="Calibri"/>
        <family val="2"/>
      </rPr>
      <t xml:space="preserve">• </t>
    </r>
    <r>
      <rPr>
        <sz val="14"/>
        <color theme="1"/>
        <rFont val="Calibri"/>
        <family val="2"/>
      </rPr>
      <t>r is the distance between Ω and M, where Ω is the centre of arch and M is the middle point of joint NN'</t>
    </r>
  </si>
  <si>
    <r>
      <t xml:space="preserve">• </t>
    </r>
    <r>
      <rPr>
        <sz val="14"/>
        <color theme="1"/>
        <rFont val="Calibri"/>
        <family val="2"/>
      </rPr>
      <t>a is the thickness of arch i.e NN'</t>
    </r>
  </si>
  <si>
    <t>we are considering simple case of arch which subjected to its own weight i.e there no load applied at N' of the extrados and N of the intrados(p=0,q=0)</t>
  </si>
  <si>
    <r>
      <t xml:space="preserve">• </t>
    </r>
    <r>
      <rPr>
        <sz val="14"/>
        <color theme="1"/>
        <rFont val="Calibri"/>
        <family val="2"/>
      </rPr>
      <t>g is specific weight of arch and β is depth of arch so taking for simplicity, g=1 and β=1</t>
    </r>
  </si>
  <si>
    <r>
      <t xml:space="preserve">• </t>
    </r>
    <r>
      <rPr>
        <sz val="14"/>
        <color theme="1"/>
        <rFont val="Calibri"/>
        <family val="2"/>
      </rPr>
      <t>Final equation of thrust line by solving the differential equation:</t>
    </r>
  </si>
  <si>
    <r>
      <t xml:space="preserve">• </t>
    </r>
    <r>
      <rPr>
        <sz val="14"/>
        <color theme="1"/>
        <rFont val="Calibri"/>
        <family val="2"/>
      </rPr>
      <t>φ is angle of the joint NN' with the vertical line</t>
    </r>
  </si>
  <si>
    <r>
      <t xml:space="preserve">• </t>
    </r>
    <r>
      <rPr>
        <sz val="14"/>
        <color theme="1"/>
        <rFont val="Calibri"/>
        <family val="2"/>
      </rPr>
      <t>ρ is distance between Ω and E, where Ω is the centre of arch and E is the resultant point of all the forces at Joint NN'</t>
    </r>
  </si>
  <si>
    <r>
      <t xml:space="preserve"> </t>
    </r>
    <r>
      <rPr>
        <sz val="14"/>
        <color theme="1"/>
        <rFont val="Calibri"/>
        <family val="2"/>
      </rPr>
      <t>for a semicircular arch of constant thickness under its own weight, boundary conditions at crown and at springing joints are:</t>
    </r>
  </si>
  <si>
    <r>
      <t xml:space="preserve">• </t>
    </r>
    <r>
      <rPr>
        <sz val="14"/>
        <color theme="1"/>
        <rFont val="Calibri"/>
        <family val="2"/>
      </rPr>
      <t>at φ=0, ρ</t>
    </r>
    <r>
      <rPr>
        <vertAlign val="subscript"/>
        <sz val="14"/>
        <color theme="1"/>
        <rFont val="Calibri"/>
        <family val="2"/>
      </rPr>
      <t>o</t>
    </r>
    <r>
      <rPr>
        <sz val="14"/>
        <color theme="1"/>
        <rFont val="Calibri"/>
        <family val="2"/>
      </rPr>
      <t>= r+(a/2)</t>
    </r>
  </si>
  <si>
    <r>
      <t xml:space="preserve">• </t>
    </r>
    <r>
      <rPr>
        <sz val="14"/>
        <color theme="1"/>
        <rFont val="Calibri"/>
        <family val="2"/>
      </rPr>
      <t xml:space="preserve">at φ=π/2, ρ= r+(a/2)    </t>
    </r>
  </si>
  <si>
    <t xml:space="preserve">• a is the thickness of arch </t>
  </si>
  <si>
    <t xml:space="preserve">• φ is angle made by joint with vertical </t>
  </si>
  <si>
    <r>
      <t>•</t>
    </r>
    <r>
      <rPr>
        <sz val="12"/>
        <color theme="1"/>
        <rFont val="Arial"/>
        <family val="2"/>
      </rPr>
      <t xml:space="preserve"> r is the distance between Ω and M , where Ω is the centre of arch and M is thr mid point of joint NN' </t>
    </r>
  </si>
  <si>
    <r>
      <t xml:space="preserve">•  </t>
    </r>
    <r>
      <rPr>
        <sz val="12"/>
        <color theme="1"/>
        <rFont val="Arial"/>
        <family val="2"/>
      </rPr>
      <t xml:space="preserve">g is the specific weight of arch and β is depth of arch </t>
    </r>
  </si>
  <si>
    <r>
      <t xml:space="preserve">• </t>
    </r>
    <r>
      <rPr>
        <sz val="12"/>
        <color theme="1"/>
        <rFont val="Arial"/>
        <family val="2"/>
      </rPr>
      <t>Final equation after solving differential equation is :</t>
    </r>
  </si>
  <si>
    <t>Units:</t>
  </si>
  <si>
    <t>r , a, β in m</t>
  </si>
  <si>
    <r>
      <t>g in KN/m</t>
    </r>
    <r>
      <rPr>
        <vertAlign val="superscript"/>
        <sz val="12"/>
        <color theme="1"/>
        <rFont val="Arial"/>
        <family val="2"/>
      </rPr>
      <t>3</t>
    </r>
  </si>
  <si>
    <r>
      <t>ρ, ρ</t>
    </r>
    <r>
      <rPr>
        <vertAlign val="subscript"/>
        <sz val="12"/>
        <color theme="1"/>
        <rFont val="Arial"/>
        <family val="2"/>
      </rPr>
      <t xml:space="preserve">o </t>
    </r>
    <r>
      <rPr>
        <sz val="12"/>
        <color theme="1"/>
        <rFont val="Arial"/>
        <family val="2"/>
      </rPr>
      <t xml:space="preserve">in m </t>
    </r>
  </si>
  <si>
    <r>
      <t>H</t>
    </r>
    <r>
      <rPr>
        <vertAlign val="subscript"/>
        <sz val="12"/>
        <color theme="1"/>
        <rFont val="Arial"/>
        <family val="2"/>
      </rPr>
      <t>o</t>
    </r>
    <r>
      <rPr>
        <sz val="12"/>
        <color theme="1"/>
        <rFont val="Arial"/>
        <family val="2"/>
      </rPr>
      <t xml:space="preserve"> in KN </t>
    </r>
  </si>
  <si>
    <r>
      <t>g in KN/m</t>
    </r>
    <r>
      <rPr>
        <b/>
        <vertAlign val="superscript"/>
        <sz val="12"/>
        <color theme="1"/>
        <rFont val="Arial"/>
        <family val="2"/>
      </rPr>
      <t>3</t>
    </r>
  </si>
  <si>
    <r>
      <t>ρ, ρ</t>
    </r>
    <r>
      <rPr>
        <b/>
        <vertAlign val="subscript"/>
        <sz val="12"/>
        <color theme="1"/>
        <rFont val="Arial"/>
        <family val="2"/>
      </rPr>
      <t xml:space="preserve">o </t>
    </r>
    <r>
      <rPr>
        <b/>
        <sz val="12"/>
        <color theme="1"/>
        <rFont val="Arial"/>
        <family val="2"/>
      </rPr>
      <t xml:space="preserve">in m </t>
    </r>
  </si>
  <si>
    <r>
      <t>H</t>
    </r>
    <r>
      <rPr>
        <b/>
        <vertAlign val="subscript"/>
        <sz val="12"/>
        <color theme="1"/>
        <rFont val="Arial"/>
        <family val="2"/>
      </rPr>
      <t>o</t>
    </r>
    <r>
      <rPr>
        <b/>
        <sz val="12"/>
        <color theme="1"/>
        <rFont val="Arial"/>
        <family val="2"/>
      </rPr>
      <t xml:space="preserve"> in KN </t>
    </r>
  </si>
  <si>
    <t xml:space="preserve">    </t>
  </si>
  <si>
    <r>
      <t>•ρ</t>
    </r>
    <r>
      <rPr>
        <sz val="12"/>
        <color theme="1"/>
        <rFont val="Arial"/>
        <family val="2"/>
      </rPr>
      <t xml:space="preserve"> is the distance between </t>
    </r>
    <r>
      <rPr>
        <sz val="12"/>
        <color theme="1"/>
        <rFont val="Calibri"/>
        <family val="2"/>
      </rPr>
      <t>Ω</t>
    </r>
    <r>
      <rPr>
        <sz val="12"/>
        <color theme="1"/>
        <rFont val="Arial"/>
        <family val="2"/>
      </rPr>
      <t xml:space="preserve"> and E where , </t>
    </r>
    <r>
      <rPr>
        <sz val="12"/>
        <color theme="1"/>
        <rFont val="Calibri"/>
        <family val="2"/>
      </rPr>
      <t>Ω</t>
    </r>
    <r>
      <rPr>
        <sz val="12"/>
        <color theme="1"/>
        <rFont val="Arial"/>
        <family val="2"/>
      </rPr>
      <t xml:space="preserve"> is the centre of arch and E is the resultant point of all forces at joint</t>
    </r>
  </si>
  <si>
    <r>
      <t xml:space="preserve">Cartesian coordinates of </t>
    </r>
    <r>
      <rPr>
        <b/>
        <sz val="14"/>
        <color theme="1"/>
        <rFont val="Calibri"/>
        <family val="2"/>
      </rPr>
      <t>ρ</t>
    </r>
  </si>
  <si>
    <r>
      <rPr>
        <sz val="14"/>
        <color theme="1"/>
        <rFont val="Calibri"/>
        <family val="2"/>
      </rPr>
      <t>ρ</t>
    </r>
    <r>
      <rPr>
        <vertAlign val="subscript"/>
        <sz val="14"/>
        <color theme="1"/>
        <rFont val="Calibri"/>
        <family val="2"/>
      </rPr>
      <t>Y</t>
    </r>
  </si>
  <si>
    <r>
      <t>ρ</t>
    </r>
    <r>
      <rPr>
        <vertAlign val="subscript"/>
        <sz val="14"/>
        <color theme="1"/>
        <rFont val="Calibri"/>
        <family val="2"/>
      </rPr>
      <t>x</t>
    </r>
  </si>
  <si>
    <r>
      <t>H</t>
    </r>
    <r>
      <rPr>
        <b/>
        <vertAlign val="subscript"/>
        <sz val="14"/>
        <color theme="1"/>
        <rFont val="Calibri"/>
        <family val="2"/>
        <scheme val="minor"/>
      </rPr>
      <t>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</si>
</sst>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vertAlign val="subscript"/>
      <sz val="14"/>
      <color theme="1"/>
      <name val="Calibri"/>
      <family val="2"/>
    </font>
    <font>
      <b/>
      <vertAlign val="subscript"/>
      <sz val="14"/>
      <color theme="1"/>
      <name val="Calibri"/>
      <family val="2"/>
      <scheme val="minor"/>
    </font>
    <font>
      <sz val="14"/>
      <color theme="1"/>
      <name val="Calibri"/>
      <family val="2"/>
    </font>
    <font>
      <vertAlign val="subscript"/>
      <sz val="14"/>
      <color theme="1"/>
      <name val="Calibri"/>
      <family val="2"/>
    </font>
    <font>
      <sz val="11"/>
      <color theme="1"/>
      <name val="Arial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  <font>
      <vertAlign val="superscript"/>
      <sz val="12"/>
      <color theme="1"/>
      <name val="Arial"/>
      <family val="2"/>
    </font>
    <font>
      <vertAlign val="subscript"/>
      <sz val="12"/>
      <color theme="1"/>
      <name val="Arial"/>
      <family val="2"/>
    </font>
    <font>
      <b/>
      <sz val="12"/>
      <color theme="1"/>
      <name val="Arial"/>
      <family val="2"/>
    </font>
    <font>
      <b/>
      <vertAlign val="superscript"/>
      <sz val="12"/>
      <color theme="1"/>
      <name val="Arial"/>
      <family val="2"/>
    </font>
    <font>
      <b/>
      <vertAlign val="subscript"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0" fillId="0" borderId="0" xfId="0" applyFill="1"/>
    <xf numFmtId="0" fontId="5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/>
    <xf numFmtId="0" fontId="0" fillId="0" borderId="0" xfId="0" applyAlignment="1"/>
    <xf numFmtId="0" fontId="7" fillId="0" borderId="0" xfId="0" applyFont="1"/>
    <xf numFmtId="0" fontId="8" fillId="0" borderId="0" xfId="0" applyFont="1"/>
    <xf numFmtId="0" fontId="7" fillId="0" borderId="0" xfId="0" applyFont="1" applyAlignment="1"/>
    <xf numFmtId="0" fontId="9" fillId="0" borderId="0" xfId="0" applyFont="1"/>
    <xf numFmtId="0" fontId="1" fillId="3" borderId="0" xfId="0" applyFont="1" applyFill="1"/>
    <xf numFmtId="0" fontId="12" fillId="0" borderId="0" xfId="0" applyFont="1"/>
    <xf numFmtId="0" fontId="7" fillId="3" borderId="0" xfId="0" applyFont="1" applyFill="1"/>
    <xf numFmtId="0" fontId="5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Thrust Line </a:t>
            </a:r>
          </a:p>
        </c:rich>
      </c:tx>
      <c:layout>
        <c:manualLayout>
          <c:xMode val="edge"/>
          <c:yMode val="edge"/>
          <c:x val="0.8069374453193350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048556430446198E-2"/>
          <c:y val="0.12921862011637572"/>
          <c:w val="0.90972922134733158"/>
          <c:h val="0.749425321211407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'Thrust line eqn of arch 2'!$B$19</c:f>
              <c:strCache>
                <c:ptCount val="1"/>
                <c:pt idx="0">
                  <c:v>ρY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'Thrust line eqn of arch 2'!$A$20:$A$32</c:f>
              <c:numCache>
                <c:formatCode>General</c:formatCode>
                <c:ptCount val="13"/>
                <c:pt idx="0">
                  <c:v>9.9920396032161669</c:v>
                </c:pt>
                <c:pt idx="1">
                  <c:v>8.9847345082166896</c:v>
                </c:pt>
                <c:pt idx="2">
                  <c:v>7.8215005766633512</c:v>
                </c:pt>
                <c:pt idx="3">
                  <c:v>6.4304846849620843</c:v>
                </c:pt>
                <c:pt idx="4">
                  <c:v>4.7048878114299422</c:v>
                </c:pt>
                <c:pt idx="5">
                  <c:v>2.5380666659378415</c:v>
                </c:pt>
                <c:pt idx="6">
                  <c:v>0</c:v>
                </c:pt>
                <c:pt idx="7">
                  <c:v>-2.5380666659378415</c:v>
                </c:pt>
                <c:pt idx="8">
                  <c:v>-4.7048878114299422</c:v>
                </c:pt>
                <c:pt idx="9">
                  <c:v>-6.4304846849620843</c:v>
                </c:pt>
                <c:pt idx="10">
                  <c:v>-7.8215005766633512</c:v>
                </c:pt>
                <c:pt idx="11">
                  <c:v>-8.9847345082166896</c:v>
                </c:pt>
                <c:pt idx="12">
                  <c:v>-9.9920396032161669</c:v>
                </c:pt>
              </c:numCache>
            </c:numRef>
          </c:xVal>
          <c:yVal>
            <c:numRef>
              <c:f>'Thrust line eqn of arch 2'!$B$20:$B$32</c:f>
              <c:numCache>
                <c:formatCode>General</c:formatCode>
                <c:ptCount val="13"/>
                <c:pt idx="0">
                  <c:v>7.9569305536350051E-3</c:v>
                </c:pt>
                <c:pt idx="1">
                  <c:v>2.4138438891790135</c:v>
                </c:pt>
                <c:pt idx="2">
                  <c:v>4.5212835796006647</c:v>
                </c:pt>
                <c:pt idx="3">
                  <c:v>6.435607492205941</c:v>
                </c:pt>
                <c:pt idx="4">
                  <c:v>8.1541025355208738</c:v>
                </c:pt>
                <c:pt idx="5">
                  <c:v>9.4772248834640447</c:v>
                </c:pt>
                <c:pt idx="6">
                  <c:v>10</c:v>
                </c:pt>
                <c:pt idx="7">
                  <c:v>9.4772248834640447</c:v>
                </c:pt>
                <c:pt idx="8">
                  <c:v>8.1541025355208738</c:v>
                </c:pt>
                <c:pt idx="9">
                  <c:v>6.435607492205941</c:v>
                </c:pt>
                <c:pt idx="10">
                  <c:v>4.5212835796006647</c:v>
                </c:pt>
                <c:pt idx="11">
                  <c:v>2.4138438891790135</c:v>
                </c:pt>
                <c:pt idx="12">
                  <c:v>7.9569305536350051E-3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AC-443A-ACB8-A996B2A23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017568"/>
        <c:axId val="462918624"/>
      </c:scatterChart>
      <c:valAx>
        <c:axId val="47301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918624"/>
        <c:crosses val="autoZero"/>
        <c:crossBetween val="midCat"/>
        <c:majorUnit val="1"/>
      </c:valAx>
      <c:valAx>
        <c:axId val="46291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1756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716280</xdr:colOff>
      <xdr:row>12</xdr:row>
      <xdr:rowOff>30480</xdr:rowOff>
    </xdr:from>
    <xdr:to>
      <xdr:col>4</xdr:col>
      <xdr:colOff>655799</xdr:colOff>
      <xdr:row>39</xdr:row>
      <xdr:rowOff>3524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280" y="2301240"/>
          <a:ext cx="5524979" cy="5311598"/>
        </a:xfrm>
        <a:prstGeom prst="rect">
          <a:avLst/>
        </a:prstGeom>
      </xdr:spPr>
    </xdr:pic>
    <xdr:clientData/>
  </xdr:twoCellAnchor>
  <xdr:twoCellAnchor editAs="oneCell">
    <xdr:from>
      <xdr:col>13</xdr:col>
      <xdr:colOff>1</xdr:colOff>
      <xdr:row>7</xdr:row>
      <xdr:rowOff>105104</xdr:rowOff>
    </xdr:from>
    <xdr:to>
      <xdr:col>16</xdr:col>
      <xdr:colOff>279234</xdr:colOff>
      <xdr:row>10</xdr:row>
      <xdr:rowOff>178205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65035" y="1646621"/>
          <a:ext cx="2118544" cy="624894"/>
        </a:xfrm>
        <a:prstGeom prst="rect">
          <a:avLst/>
        </a:prstGeom>
      </xdr:spPr>
    </xdr:pic>
    <xdr:clientData/>
  </xdr:twoCellAnchor>
  <xdr:twoCellAnchor editAs="oneCell">
    <xdr:from>
      <xdr:col>11</xdr:col>
      <xdr:colOff>332827</xdr:colOff>
      <xdr:row>16</xdr:row>
      <xdr:rowOff>122620</xdr:rowOff>
    </xdr:from>
    <xdr:to>
      <xdr:col>14</xdr:col>
      <xdr:colOff>581578</xdr:colOff>
      <xdr:row>19</xdr:row>
      <xdr:rowOff>58549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1655" y="3573517"/>
          <a:ext cx="2088061" cy="4877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16</xdr:row>
      <xdr:rowOff>175260</xdr:rowOff>
    </xdr:from>
    <xdr:to>
      <xdr:col>7</xdr:col>
      <xdr:colOff>312420</xdr:colOff>
      <xdr:row>33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7620</xdr:colOff>
      <xdr:row>7</xdr:row>
      <xdr:rowOff>76200</xdr:rowOff>
    </xdr:from>
    <xdr:to>
      <xdr:col>16</xdr:col>
      <xdr:colOff>571500</xdr:colOff>
      <xdr:row>15</xdr:row>
      <xdr:rowOff>137160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82100" y="1325880"/>
          <a:ext cx="4221480" cy="152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343437</xdr:colOff>
      <xdr:row>16</xdr:row>
      <xdr:rowOff>133351</xdr:rowOff>
    </xdr:from>
    <xdr:to>
      <xdr:col>18</xdr:col>
      <xdr:colOff>85618</xdr:colOff>
      <xdr:row>37</xdr:row>
      <xdr:rowOff>17124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1010" y="3189913"/>
          <a:ext cx="3997394" cy="39249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25"/>
  <sheetViews>
    <sheetView zoomScale="68" zoomScaleNormal="100" workbookViewId="0">
      <selection activeCell="Z20" sqref="Z20"/>
    </sheetView>
  </sheetViews>
  <sheetFormatPr defaultRowHeight="14.4" x14ac:dyDescent="0.3"/>
  <cols>
    <col min="1" max="1" width="18.6640625" customWidth="1"/>
    <col min="2" max="2" width="23.33203125" customWidth="1"/>
    <col min="3" max="3" width="20.6640625" customWidth="1"/>
    <col min="4" max="4" width="18.6640625" customWidth="1"/>
    <col min="5" max="5" width="14.5546875" customWidth="1"/>
    <col min="6" max="6" width="11.88671875" customWidth="1"/>
    <col min="7" max="7" width="5.6640625" customWidth="1"/>
    <col min="24" max="24" width="9.5546875" customWidth="1"/>
  </cols>
  <sheetData>
    <row r="3" spans="1:30" ht="20.399999999999999" x14ac:dyDescent="0.45">
      <c r="A3" s="1" t="s">
        <v>3</v>
      </c>
      <c r="B3" s="1" t="s">
        <v>0</v>
      </c>
      <c r="C3" s="1" t="s">
        <v>2</v>
      </c>
      <c r="D3" s="1" t="s">
        <v>1</v>
      </c>
      <c r="E3" s="2" t="s">
        <v>8</v>
      </c>
      <c r="F3" s="2" t="s">
        <v>7</v>
      </c>
      <c r="G3" s="2" t="s">
        <v>4</v>
      </c>
      <c r="H3" s="1" t="s">
        <v>5</v>
      </c>
      <c r="I3" s="2" t="s">
        <v>6</v>
      </c>
      <c r="L3" s="4" t="s">
        <v>9</v>
      </c>
      <c r="M3" s="5"/>
      <c r="N3" s="5"/>
      <c r="O3" s="5"/>
      <c r="P3" s="5"/>
      <c r="Q3" s="5"/>
      <c r="R3" s="5"/>
      <c r="S3" s="5"/>
      <c r="T3" s="5"/>
      <c r="U3" s="5"/>
    </row>
    <row r="4" spans="1:30" ht="18" x14ac:dyDescent="0.35">
      <c r="A4" s="3">
        <v>4</v>
      </c>
      <c r="B4" s="3">
        <v>0.2</v>
      </c>
      <c r="C4" s="3">
        <v>1</v>
      </c>
      <c r="D4" s="3">
        <v>1</v>
      </c>
      <c r="E4" s="3">
        <v>30</v>
      </c>
      <c r="F4" s="3">
        <f>(3.14*E4)/180</f>
        <v>0.52333333333333332</v>
      </c>
      <c r="G4" s="3">
        <f>A4+(B4/2)</f>
        <v>4.0999999999999996</v>
      </c>
      <c r="H4" s="3">
        <f>((9.42*B4*A4*((2*A4)+B4))-(B4*((B4*B4)+(12*A4*A4))))/((6*B4)+(12*A4))</f>
        <v>0.47534959349593492</v>
      </c>
      <c r="I4" s="3">
        <f>((G4*H4)+(0.166*B4*((B4*B4)+(12*A4*A4))*(SIN(F4)*SIN(F4))))/((H4*COS(F4))+(B4*A4*F4*SIN(F4)))</f>
        <v>5.7030589732978374</v>
      </c>
      <c r="L4" s="17" t="s">
        <v>10</v>
      </c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</row>
    <row r="5" spans="1:30" ht="18" x14ac:dyDescent="0.35">
      <c r="A5" s="3">
        <v>5</v>
      </c>
      <c r="B5" s="3">
        <v>0.15</v>
      </c>
      <c r="C5" s="3">
        <v>1</v>
      </c>
      <c r="D5" s="3">
        <v>1</v>
      </c>
      <c r="E5" s="3">
        <v>60</v>
      </c>
      <c r="F5" s="3">
        <f>(3.14*E5)/180</f>
        <v>1.0466666666666666</v>
      </c>
      <c r="G5" s="3">
        <f>A5+(B5/2)</f>
        <v>5.0750000000000002</v>
      </c>
      <c r="H5" s="3">
        <f>((9.42*B5*A5*((2*A5)+B5))-(B5*((B5*B5)+(12*A5*A5))))/((6*B5)+(12*A5))</f>
        <v>0.43852832512315276</v>
      </c>
      <c r="I5" s="3">
        <f>((G5*H5)+(0.166*B5*((B5*B5)+(12*A5*A5))*(SIN(F5)*SIN(F5))))/((H5*COS(F5))+(B5*A5*F5*SIN(F5)))</f>
        <v>8.703288760419122</v>
      </c>
      <c r="L5" s="17" t="s">
        <v>12</v>
      </c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</row>
    <row r="6" spans="1:30" ht="18" x14ac:dyDescent="0.35">
      <c r="A6" s="3"/>
      <c r="B6" s="3"/>
      <c r="C6" s="3"/>
      <c r="D6" s="3"/>
      <c r="E6" s="3"/>
      <c r="F6" s="3"/>
      <c r="G6" s="3"/>
      <c r="H6" s="3"/>
      <c r="I6" s="3"/>
      <c r="L6" s="16" t="s">
        <v>11</v>
      </c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</row>
    <row r="7" spans="1:30" ht="18" x14ac:dyDescent="0.35">
      <c r="A7" s="3"/>
      <c r="B7" s="3"/>
      <c r="C7" s="3"/>
      <c r="D7" s="3"/>
      <c r="E7" s="3"/>
      <c r="F7" s="3"/>
      <c r="G7" s="3"/>
      <c r="H7" s="3"/>
      <c r="I7" s="3"/>
      <c r="L7" s="17" t="s">
        <v>13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spans="1:30" x14ac:dyDescent="0.3">
      <c r="A8" s="3"/>
      <c r="B8" s="3"/>
      <c r="C8" s="3"/>
      <c r="D8" s="3"/>
      <c r="E8" s="3"/>
      <c r="F8" s="3"/>
      <c r="G8" s="3"/>
      <c r="H8" s="3"/>
      <c r="I8" s="3"/>
    </row>
    <row r="9" spans="1:30" x14ac:dyDescent="0.3">
      <c r="A9" s="3"/>
      <c r="B9" s="3"/>
      <c r="C9" s="3"/>
      <c r="D9" s="3"/>
      <c r="E9" s="3"/>
      <c r="F9" s="3"/>
      <c r="G9" s="3"/>
      <c r="H9" s="3"/>
      <c r="I9" s="3"/>
    </row>
    <row r="10" spans="1:30" x14ac:dyDescent="0.3">
      <c r="A10" s="3"/>
      <c r="B10" s="3"/>
      <c r="C10" s="3"/>
      <c r="D10" s="3"/>
      <c r="E10" s="3"/>
      <c r="F10" s="3"/>
      <c r="G10" s="3"/>
      <c r="H10" s="3"/>
      <c r="I10" s="3"/>
    </row>
    <row r="11" spans="1:30" x14ac:dyDescent="0.3">
      <c r="A11" s="3"/>
      <c r="B11" s="3"/>
      <c r="C11" s="3"/>
      <c r="D11" s="3"/>
      <c r="E11" s="3"/>
      <c r="F11" s="3"/>
      <c r="G11" s="3"/>
      <c r="H11" s="3"/>
      <c r="I11" s="3"/>
    </row>
    <row r="12" spans="1:30" ht="18" x14ac:dyDescent="0.35">
      <c r="L12" s="6" t="s">
        <v>15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30" ht="18" x14ac:dyDescent="0.35">
      <c r="L13" s="17" t="s">
        <v>14</v>
      </c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</row>
    <row r="14" spans="1:30" ht="18" x14ac:dyDescent="0.35">
      <c r="L14" s="16" t="s">
        <v>16</v>
      </c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 spans="1:30" ht="20.399999999999999" x14ac:dyDescent="0.45">
      <c r="L15" s="17" t="s">
        <v>17</v>
      </c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</row>
    <row r="16" spans="1:30" ht="18" x14ac:dyDescent="0.35">
      <c r="L16" s="17" t="s">
        <v>18</v>
      </c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</row>
    <row r="21" spans="12:14" ht="18" x14ac:dyDescent="0.35">
      <c r="L21" s="12" t="s">
        <v>24</v>
      </c>
    </row>
    <row r="22" spans="12:14" ht="18" x14ac:dyDescent="0.3">
      <c r="L22" s="13"/>
      <c r="M22" s="13" t="s">
        <v>29</v>
      </c>
      <c r="N22" s="13"/>
    </row>
    <row r="23" spans="12:14" ht="15.6" x14ac:dyDescent="0.3">
      <c r="L23" s="13"/>
      <c r="M23" s="13" t="s">
        <v>25</v>
      </c>
      <c r="N23" s="13"/>
    </row>
    <row r="24" spans="12:14" ht="18" x14ac:dyDescent="0.4">
      <c r="L24" s="13"/>
      <c r="M24" s="13" t="s">
        <v>30</v>
      </c>
      <c r="N24" s="13"/>
    </row>
    <row r="25" spans="12:14" ht="18" x14ac:dyDescent="0.4">
      <c r="L25" s="13"/>
      <c r="M25" s="13" t="s">
        <v>31</v>
      </c>
      <c r="N25" s="13"/>
    </row>
  </sheetData>
  <mergeCells count="8">
    <mergeCell ref="L6:AD6"/>
    <mergeCell ref="L4:X4"/>
    <mergeCell ref="L5:X5"/>
    <mergeCell ref="L16:X16"/>
    <mergeCell ref="L13:X13"/>
    <mergeCell ref="L14:AA14"/>
    <mergeCell ref="L15:X15"/>
    <mergeCell ref="L7:X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abSelected="1" topLeftCell="A2" zoomScale="64" workbookViewId="0">
      <selection activeCell="J22" sqref="J22"/>
    </sheetView>
  </sheetViews>
  <sheetFormatPr defaultRowHeight="14.4" x14ac:dyDescent="0.3"/>
  <cols>
    <col min="1" max="1" width="21.109375" bestFit="1" customWidth="1"/>
    <col min="2" max="2" width="24.44140625" bestFit="1" customWidth="1"/>
    <col min="3" max="3" width="22.33203125" bestFit="1" customWidth="1"/>
    <col min="4" max="4" width="20.44140625" bestFit="1" customWidth="1"/>
    <col min="5" max="5" width="12.88671875" bestFit="1" customWidth="1"/>
    <col min="7" max="7" width="5.33203125" customWidth="1"/>
    <col min="8" max="8" width="11" customWidth="1"/>
    <col min="9" max="9" width="4.5546875" customWidth="1"/>
  </cols>
  <sheetData>
    <row r="1" spans="1:21" ht="20.399999999999999" x14ac:dyDescent="0.45">
      <c r="A1" s="1" t="s">
        <v>3</v>
      </c>
      <c r="B1" s="1" t="s">
        <v>0</v>
      </c>
      <c r="C1" s="1" t="s">
        <v>2</v>
      </c>
      <c r="D1" s="1" t="s">
        <v>1</v>
      </c>
      <c r="E1" s="2" t="s">
        <v>8</v>
      </c>
      <c r="F1" s="2" t="s">
        <v>7</v>
      </c>
      <c r="G1" s="2" t="s">
        <v>4</v>
      </c>
      <c r="H1" s="1" t="s">
        <v>37</v>
      </c>
      <c r="I1" s="2" t="s">
        <v>6</v>
      </c>
    </row>
    <row r="2" spans="1:21" ht="15.6" x14ac:dyDescent="0.3">
      <c r="A2">
        <v>8.5</v>
      </c>
      <c r="B2">
        <v>3</v>
      </c>
      <c r="C2">
        <v>25</v>
      </c>
      <c r="D2">
        <v>3</v>
      </c>
      <c r="E2">
        <v>90</v>
      </c>
      <c r="F2">
        <f>3.14*E2/180</f>
        <v>1.57</v>
      </c>
      <c r="G2">
        <f>A2+(B2/2)</f>
        <v>10</v>
      </c>
      <c r="H2">
        <f>((9.42*C2*D2*B2*A2*(B2+(2*A2)))-(C2*D2*B2*((B2*B2)+(12*A2*A2))))/((6*B2)+(12*A2))</f>
        <v>1360.125</v>
      </c>
      <c r="I2">
        <f>((G2*H2)+(((C2*D2*B2)/6)*((B2*B2)+(12*A2*A2))*((SIN(F2/2))*(SIN(F2/2)))))/((C2*D2*B2*A2*F2*(SIN(F2)))+(H2*(COS(F2))))</f>
        <v>9.9920427713748374</v>
      </c>
      <c r="J2" s="8"/>
      <c r="K2" s="10" t="s">
        <v>21</v>
      </c>
      <c r="L2" s="10"/>
      <c r="M2" s="10"/>
      <c r="N2" s="10"/>
      <c r="O2" s="10"/>
      <c r="P2" s="10"/>
      <c r="Q2" s="10"/>
      <c r="R2" s="10"/>
      <c r="S2" s="10"/>
      <c r="T2" s="8"/>
      <c r="U2" s="8"/>
    </row>
    <row r="3" spans="1:21" ht="15.6" x14ac:dyDescent="0.3">
      <c r="A3">
        <v>8.5</v>
      </c>
      <c r="B3">
        <v>3</v>
      </c>
      <c r="C3">
        <v>25</v>
      </c>
      <c r="D3">
        <v>3</v>
      </c>
      <c r="E3">
        <v>75</v>
      </c>
      <c r="F3">
        <f t="shared" ref="F3:F14" si="0">3.14*E3/180</f>
        <v>1.3083333333333333</v>
      </c>
      <c r="G3">
        <f t="shared" ref="G3:G14" si="1">A3+(B3/2)</f>
        <v>10</v>
      </c>
      <c r="H3">
        <f t="shared" ref="H3:H14" si="2">((9.42*C3*D3*B3*A3*(B3+(2*A3)))-(C3*D3*B3*((B3*B3)+(12*A3*A3))))/((6*B3)+(12*A3))</f>
        <v>1360.125</v>
      </c>
      <c r="I3">
        <f t="shared" ref="I3:I14" si="3">((G3*H3)+(((C3*D3*B3)/6)*((B3*B3)+(12*A3*A3))*((SIN(F3/2))*(SIN(F3/2)))))/((C3*D3*B3*A3*F3*(SIN(F3)))+(H3*(COS(F3))))</f>
        <v>9.3033379227278772</v>
      </c>
      <c r="J3" s="11"/>
      <c r="K3" s="11" t="s">
        <v>19</v>
      </c>
      <c r="L3" s="11"/>
      <c r="M3" s="11"/>
      <c r="N3" s="8"/>
      <c r="O3" s="8"/>
      <c r="P3" s="8"/>
      <c r="Q3" s="8"/>
      <c r="R3" s="8"/>
      <c r="S3" s="8"/>
      <c r="T3" s="8"/>
      <c r="U3" s="8"/>
    </row>
    <row r="4" spans="1:21" ht="15.6" x14ac:dyDescent="0.3">
      <c r="A4">
        <v>8.5</v>
      </c>
      <c r="B4">
        <v>3</v>
      </c>
      <c r="C4">
        <v>25</v>
      </c>
      <c r="D4">
        <v>3</v>
      </c>
      <c r="E4">
        <v>60</v>
      </c>
      <c r="F4">
        <f t="shared" si="0"/>
        <v>1.0466666666666666</v>
      </c>
      <c r="G4">
        <f t="shared" si="1"/>
        <v>10</v>
      </c>
      <c r="H4">
        <f t="shared" si="2"/>
        <v>1360.125</v>
      </c>
      <c r="I4">
        <f t="shared" si="3"/>
        <v>9.0342612580061985</v>
      </c>
      <c r="J4" s="8"/>
      <c r="K4" s="8" t="s">
        <v>22</v>
      </c>
      <c r="L4" s="8"/>
      <c r="M4" s="8"/>
      <c r="N4" s="8"/>
      <c r="O4" s="8"/>
      <c r="P4" s="8"/>
      <c r="Q4" s="8"/>
      <c r="R4" s="8"/>
      <c r="S4" s="8"/>
      <c r="T4" s="8"/>
      <c r="U4" s="8"/>
    </row>
    <row r="5" spans="1:21" ht="15.6" x14ac:dyDescent="0.3">
      <c r="A5">
        <v>8.5</v>
      </c>
      <c r="B5">
        <v>3</v>
      </c>
      <c r="C5">
        <v>25</v>
      </c>
      <c r="D5">
        <v>3</v>
      </c>
      <c r="E5">
        <v>45</v>
      </c>
      <c r="F5">
        <f t="shared" si="0"/>
        <v>0.78500000000000003</v>
      </c>
      <c r="G5">
        <f t="shared" si="1"/>
        <v>10</v>
      </c>
      <c r="H5">
        <f t="shared" si="2"/>
        <v>1360.125</v>
      </c>
      <c r="I5">
        <f t="shared" si="3"/>
        <v>9.0977017469946304</v>
      </c>
      <c r="J5" s="8"/>
      <c r="K5" s="11" t="s">
        <v>20</v>
      </c>
      <c r="L5" s="8"/>
      <c r="M5" s="8"/>
      <c r="N5" s="8"/>
      <c r="O5" s="8"/>
      <c r="P5" s="8"/>
      <c r="Q5" s="8"/>
      <c r="R5" s="8"/>
      <c r="S5" s="8"/>
      <c r="T5" s="8"/>
      <c r="U5" s="8"/>
    </row>
    <row r="6" spans="1:21" ht="15.6" x14ac:dyDescent="0.3">
      <c r="A6">
        <v>8.5</v>
      </c>
      <c r="B6">
        <v>3</v>
      </c>
      <c r="C6">
        <v>25</v>
      </c>
      <c r="D6">
        <v>3</v>
      </c>
      <c r="E6">
        <v>30</v>
      </c>
      <c r="F6">
        <f t="shared" si="0"/>
        <v>0.52333333333333332</v>
      </c>
      <c r="G6">
        <f t="shared" si="1"/>
        <v>10</v>
      </c>
      <c r="H6">
        <f t="shared" si="2"/>
        <v>1360.125</v>
      </c>
      <c r="I6">
        <f t="shared" si="3"/>
        <v>9.414104178196137</v>
      </c>
      <c r="J6" s="8"/>
      <c r="K6" s="9" t="s">
        <v>33</v>
      </c>
      <c r="L6" s="8"/>
      <c r="M6" s="8"/>
      <c r="N6" s="8"/>
      <c r="O6" s="8"/>
      <c r="P6" s="8"/>
      <c r="Q6" s="8"/>
      <c r="R6" s="8"/>
      <c r="S6" s="8"/>
      <c r="T6" s="8"/>
      <c r="U6" s="8"/>
    </row>
    <row r="7" spans="1:21" ht="15.6" x14ac:dyDescent="0.3">
      <c r="A7">
        <v>8.5</v>
      </c>
      <c r="B7">
        <v>3</v>
      </c>
      <c r="C7">
        <v>25</v>
      </c>
      <c r="D7">
        <v>3</v>
      </c>
      <c r="E7">
        <v>15</v>
      </c>
      <c r="F7">
        <f t="shared" si="0"/>
        <v>0.26166666666666666</v>
      </c>
      <c r="G7">
        <f t="shared" si="1"/>
        <v>10</v>
      </c>
      <c r="H7">
        <f t="shared" si="2"/>
        <v>1360.125</v>
      </c>
      <c r="I7">
        <f t="shared" si="3"/>
        <v>9.8111963537835134</v>
      </c>
      <c r="J7" s="8"/>
      <c r="K7" s="14" t="s">
        <v>23</v>
      </c>
      <c r="L7" s="14"/>
      <c r="M7" s="14"/>
      <c r="N7" s="14"/>
      <c r="O7" s="14"/>
      <c r="P7" s="14"/>
      <c r="Q7" s="8"/>
    </row>
    <row r="8" spans="1:21" x14ac:dyDescent="0.3">
      <c r="A8">
        <v>8.5</v>
      </c>
      <c r="B8">
        <v>3</v>
      </c>
      <c r="C8">
        <v>25</v>
      </c>
      <c r="D8">
        <v>3</v>
      </c>
      <c r="E8">
        <v>0</v>
      </c>
      <c r="F8">
        <f t="shared" si="0"/>
        <v>0</v>
      </c>
      <c r="G8">
        <f t="shared" si="1"/>
        <v>10</v>
      </c>
      <c r="H8">
        <f t="shared" si="2"/>
        <v>1360.125</v>
      </c>
      <c r="I8">
        <f t="shared" si="3"/>
        <v>10</v>
      </c>
    </row>
    <row r="9" spans="1:21" x14ac:dyDescent="0.3">
      <c r="A9">
        <v>8.5</v>
      </c>
      <c r="B9">
        <v>3</v>
      </c>
      <c r="C9">
        <v>25</v>
      </c>
      <c r="D9">
        <v>3</v>
      </c>
      <c r="E9">
        <v>-15</v>
      </c>
      <c r="F9">
        <f t="shared" si="0"/>
        <v>-0.26166666666666666</v>
      </c>
      <c r="G9">
        <f t="shared" si="1"/>
        <v>10</v>
      </c>
      <c r="H9">
        <f t="shared" si="2"/>
        <v>1360.125</v>
      </c>
      <c r="I9">
        <f t="shared" si="3"/>
        <v>9.8111963537835134</v>
      </c>
    </row>
    <row r="10" spans="1:21" x14ac:dyDescent="0.3">
      <c r="A10">
        <v>8.5</v>
      </c>
      <c r="B10">
        <v>3</v>
      </c>
      <c r="C10">
        <v>25</v>
      </c>
      <c r="D10">
        <v>3</v>
      </c>
      <c r="E10">
        <v>-30</v>
      </c>
      <c r="F10">
        <f t="shared" si="0"/>
        <v>-0.52333333333333332</v>
      </c>
      <c r="G10">
        <f t="shared" si="1"/>
        <v>10</v>
      </c>
      <c r="H10">
        <f t="shared" si="2"/>
        <v>1360.125</v>
      </c>
      <c r="I10">
        <f t="shared" si="3"/>
        <v>9.414104178196137</v>
      </c>
    </row>
    <row r="11" spans="1:21" x14ac:dyDescent="0.3">
      <c r="A11">
        <v>8.5</v>
      </c>
      <c r="B11">
        <v>3</v>
      </c>
      <c r="C11">
        <v>25</v>
      </c>
      <c r="D11">
        <v>3</v>
      </c>
      <c r="E11">
        <v>-45</v>
      </c>
      <c r="F11">
        <f t="shared" si="0"/>
        <v>-0.78500000000000003</v>
      </c>
      <c r="G11">
        <f t="shared" si="1"/>
        <v>10</v>
      </c>
      <c r="H11">
        <f t="shared" si="2"/>
        <v>1360.125</v>
      </c>
      <c r="I11">
        <f t="shared" si="3"/>
        <v>9.0977017469946304</v>
      </c>
    </row>
    <row r="12" spans="1:21" x14ac:dyDescent="0.3">
      <c r="A12">
        <v>8.5</v>
      </c>
      <c r="B12">
        <v>3</v>
      </c>
      <c r="C12">
        <v>25</v>
      </c>
      <c r="D12">
        <v>3</v>
      </c>
      <c r="E12">
        <v>-60</v>
      </c>
      <c r="F12">
        <f t="shared" si="0"/>
        <v>-1.0466666666666666</v>
      </c>
      <c r="G12">
        <f t="shared" si="1"/>
        <v>10</v>
      </c>
      <c r="H12">
        <f t="shared" si="2"/>
        <v>1360.125</v>
      </c>
      <c r="I12">
        <f t="shared" si="3"/>
        <v>9.0342612580061985</v>
      </c>
    </row>
    <row r="13" spans="1:21" x14ac:dyDescent="0.3">
      <c r="A13">
        <v>8.5</v>
      </c>
      <c r="B13">
        <v>3</v>
      </c>
      <c r="C13">
        <v>25</v>
      </c>
      <c r="D13">
        <v>3</v>
      </c>
      <c r="E13">
        <v>-75</v>
      </c>
      <c r="F13">
        <f t="shared" si="0"/>
        <v>-1.3083333333333333</v>
      </c>
      <c r="G13">
        <f t="shared" si="1"/>
        <v>10</v>
      </c>
      <c r="H13">
        <f t="shared" si="2"/>
        <v>1360.125</v>
      </c>
      <c r="I13">
        <f t="shared" si="3"/>
        <v>9.3033379227278772</v>
      </c>
    </row>
    <row r="14" spans="1:21" x14ac:dyDescent="0.3">
      <c r="A14">
        <v>8.5</v>
      </c>
      <c r="B14">
        <v>3</v>
      </c>
      <c r="C14">
        <v>25</v>
      </c>
      <c r="D14">
        <v>3</v>
      </c>
      <c r="E14">
        <v>-90</v>
      </c>
      <c r="F14">
        <f t="shared" si="0"/>
        <v>-1.57</v>
      </c>
      <c r="G14">
        <f t="shared" si="1"/>
        <v>10</v>
      </c>
      <c r="H14">
        <f t="shared" si="2"/>
        <v>1360.125</v>
      </c>
      <c r="I14">
        <f t="shared" si="3"/>
        <v>9.9920427713748374</v>
      </c>
    </row>
    <row r="18" spans="1:14" ht="18" x14ac:dyDescent="0.35">
      <c r="A18" s="19" t="s">
        <v>34</v>
      </c>
      <c r="B18" s="20"/>
      <c r="K18" s="12" t="s">
        <v>24</v>
      </c>
    </row>
    <row r="19" spans="1:14" ht="20.399999999999999" x14ac:dyDescent="0.45">
      <c r="A19" s="15" t="s">
        <v>36</v>
      </c>
      <c r="B19" s="15" t="s">
        <v>35</v>
      </c>
      <c r="J19" s="11"/>
      <c r="K19" s="11" t="s">
        <v>26</v>
      </c>
      <c r="L19" s="11"/>
    </row>
    <row r="20" spans="1:14" ht="15.6" x14ac:dyDescent="0.3">
      <c r="A20">
        <f>I2*SIN(F2)</f>
        <v>9.9920396032161669</v>
      </c>
      <c r="B20">
        <f>I2*COS(F2)</f>
        <v>7.9569305536350051E-3</v>
      </c>
      <c r="J20" s="11"/>
      <c r="K20" s="11" t="s">
        <v>25</v>
      </c>
      <c r="L20" s="11"/>
    </row>
    <row r="21" spans="1:14" ht="18.600000000000001" x14ac:dyDescent="0.4">
      <c r="A21">
        <f t="shared" ref="A21:A32" si="4">I3*SIN(F3)</f>
        <v>8.9847345082166896</v>
      </c>
      <c r="B21">
        <f t="shared" ref="B21:B32" si="5">I3*COS(F3)</f>
        <v>2.4138438891790135</v>
      </c>
      <c r="J21" s="11"/>
      <c r="K21" s="11" t="s">
        <v>27</v>
      </c>
      <c r="L21" s="11"/>
      <c r="N21" t="s">
        <v>32</v>
      </c>
    </row>
    <row r="22" spans="1:14" ht="18.600000000000001" x14ac:dyDescent="0.4">
      <c r="A22">
        <f t="shared" si="4"/>
        <v>7.8215005766633512</v>
      </c>
      <c r="B22">
        <f t="shared" si="5"/>
        <v>4.5212835796006647</v>
      </c>
      <c r="J22" s="11"/>
      <c r="K22" s="11" t="s">
        <v>28</v>
      </c>
      <c r="L22" s="11"/>
    </row>
    <row r="23" spans="1:14" x14ac:dyDescent="0.3">
      <c r="A23">
        <f t="shared" si="4"/>
        <v>6.4304846849620843</v>
      </c>
      <c r="B23">
        <f t="shared" si="5"/>
        <v>6.435607492205941</v>
      </c>
    </row>
    <row r="24" spans="1:14" x14ac:dyDescent="0.3">
      <c r="A24">
        <f t="shared" si="4"/>
        <v>4.7048878114299422</v>
      </c>
      <c r="B24">
        <f t="shared" si="5"/>
        <v>8.1541025355208738</v>
      </c>
    </row>
    <row r="25" spans="1:14" x14ac:dyDescent="0.3">
      <c r="A25">
        <f t="shared" si="4"/>
        <v>2.5380666659378415</v>
      </c>
      <c r="B25">
        <f t="shared" si="5"/>
        <v>9.4772248834640447</v>
      </c>
    </row>
    <row r="26" spans="1:14" x14ac:dyDescent="0.3">
      <c r="A26">
        <f t="shared" si="4"/>
        <v>0</v>
      </c>
      <c r="B26">
        <f t="shared" si="5"/>
        <v>10</v>
      </c>
    </row>
    <row r="27" spans="1:14" x14ac:dyDescent="0.3">
      <c r="A27">
        <f t="shared" si="4"/>
        <v>-2.5380666659378415</v>
      </c>
      <c r="B27">
        <f t="shared" si="5"/>
        <v>9.4772248834640447</v>
      </c>
    </row>
    <row r="28" spans="1:14" x14ac:dyDescent="0.3">
      <c r="A28">
        <f t="shared" si="4"/>
        <v>-4.7048878114299422</v>
      </c>
      <c r="B28">
        <f t="shared" si="5"/>
        <v>8.1541025355208738</v>
      </c>
    </row>
    <row r="29" spans="1:14" x14ac:dyDescent="0.3">
      <c r="A29">
        <f t="shared" si="4"/>
        <v>-6.4304846849620843</v>
      </c>
      <c r="B29">
        <f t="shared" si="5"/>
        <v>6.435607492205941</v>
      </c>
    </row>
    <row r="30" spans="1:14" x14ac:dyDescent="0.3">
      <c r="A30">
        <f t="shared" si="4"/>
        <v>-7.8215005766633512</v>
      </c>
      <c r="B30">
        <f t="shared" si="5"/>
        <v>4.5212835796006647</v>
      </c>
    </row>
    <row r="31" spans="1:14" x14ac:dyDescent="0.3">
      <c r="A31">
        <f t="shared" si="4"/>
        <v>-8.9847345082166896</v>
      </c>
      <c r="B31">
        <f t="shared" si="5"/>
        <v>2.4138438891790135</v>
      </c>
    </row>
    <row r="32" spans="1:14" x14ac:dyDescent="0.3">
      <c r="A32">
        <f t="shared" si="4"/>
        <v>-9.9920396032161669</v>
      </c>
      <c r="B32">
        <f t="shared" si="5"/>
        <v>7.9569305536350051E-3</v>
      </c>
    </row>
  </sheetData>
  <mergeCells count="1">
    <mergeCell ref="A18:B1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Thrust line eqn of arch 1</vt:lpstr>
      <vt:lpstr>Thrust line eqn of arch 2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RUPESH</dc:creator>
  <cp:lastModifiedBy>RUPESH</cp:lastModifiedBy>
  <dcterms:created xsi:type="dcterms:W3CDTF">2024-03-21T14:05:31Z</dcterms:created>
  <dcterms:modified xsi:type="dcterms:W3CDTF">2024-04-05T10:02:39Z</dcterms:modified>
</cp:coreProperties>
</file>