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gram\ProgramPemsis\"/>
    </mc:Choice>
  </mc:AlternateContent>
  <xr:revisionPtr revIDLastSave="0" documentId="13_ncr:1_{96F3503E-39AA-4663-9CB6-574BE092E3C8}" xr6:coauthVersionLast="47" xr6:coauthVersionMax="47" xr10:uidLastSave="{00000000-0000-0000-0000-000000000000}"/>
  <bookViews>
    <workbookView xWindow="-96" yWindow="0" windowWidth="11712" windowHeight="13056" activeTab="1" xr2:uid="{F5960FF0-E47A-4E28-A7E0-617DEF96C023}"/>
  </bookViews>
  <sheets>
    <sheet name="Normalitation" sheetId="1" r:id="rId1"/>
    <sheet name="Homogenitas Leve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L6" i="2"/>
  <c r="M6" i="2"/>
  <c r="K6" i="2"/>
  <c r="J6" i="2"/>
  <c r="F5" i="2"/>
  <c r="F11" i="2"/>
  <c r="F12" i="2"/>
  <c r="F13" i="2"/>
  <c r="F2" i="2"/>
  <c r="D2" i="2"/>
  <c r="G2" i="2" s="1"/>
  <c r="C3" i="2"/>
  <c r="F3" i="2" s="1"/>
  <c r="C4" i="2"/>
  <c r="F4" i="2" s="1"/>
  <c r="C5" i="2"/>
  <c r="C6" i="2"/>
  <c r="F6" i="2" s="1"/>
  <c r="C7" i="2"/>
  <c r="F7" i="2" s="1"/>
  <c r="C8" i="2"/>
  <c r="F8" i="2" s="1"/>
  <c r="C9" i="2"/>
  <c r="F9" i="2" s="1"/>
  <c r="C10" i="2"/>
  <c r="F10" i="2" s="1"/>
  <c r="C11" i="2"/>
  <c r="C12" i="2"/>
  <c r="C13" i="2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D3" i="2"/>
  <c r="G3" i="2" s="1"/>
  <c r="C3" i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2" i="1"/>
  <c r="J5" i="2" l="1"/>
  <c r="K12" i="2" s="1"/>
  <c r="M5" i="2"/>
  <c r="J12" i="2"/>
  <c r="J11" i="2"/>
  <c r="K5" i="2"/>
  <c r="K10" i="2" s="1"/>
  <c r="L5" i="2"/>
  <c r="J10" i="2" s="1"/>
  <c r="L10" i="2" s="1"/>
  <c r="G2" i="1"/>
  <c r="F2" i="1"/>
  <c r="K11" i="2" l="1"/>
  <c r="L11" i="2" s="1"/>
  <c r="M10" i="2" s="1"/>
  <c r="N10" i="2" s="1"/>
  <c r="O10" i="2" l="1"/>
</calcChain>
</file>

<file path=xl/sharedStrings.xml><?xml version="1.0" encoding="utf-8"?>
<sst xmlns="http://schemas.openxmlformats.org/spreadsheetml/2006/main" count="34" uniqueCount="34">
  <si>
    <t>Rangking</t>
  </si>
  <si>
    <t>Indeks</t>
  </si>
  <si>
    <t>Formula Z-Score</t>
  </si>
  <si>
    <t>PDF</t>
  </si>
  <si>
    <t xml:space="preserve">Correlation </t>
  </si>
  <si>
    <t xml:space="preserve">Hasil Pengujian </t>
  </si>
  <si>
    <t>No</t>
  </si>
  <si>
    <t>Data Normal</t>
  </si>
  <si>
    <t>Data</t>
  </si>
  <si>
    <t>Data 1</t>
  </si>
  <si>
    <t>Data 2</t>
  </si>
  <si>
    <t>Average Data 1</t>
  </si>
  <si>
    <t>Average Data 2</t>
  </si>
  <si>
    <t>ANOVA - Single Factor</t>
  </si>
  <si>
    <t>Alpha</t>
  </si>
  <si>
    <t>Groups</t>
  </si>
  <si>
    <t>Count</t>
  </si>
  <si>
    <t>Sum</t>
  </si>
  <si>
    <t>Mean</t>
  </si>
  <si>
    <t>Variance</t>
  </si>
  <si>
    <t>Column 1</t>
  </si>
  <si>
    <t>Column 2</t>
  </si>
  <si>
    <t>Source of Variation</t>
  </si>
  <si>
    <t>SS</t>
  </si>
  <si>
    <t>MS</t>
  </si>
  <si>
    <t>F</t>
  </si>
  <si>
    <t>P-value</t>
  </si>
  <si>
    <t>F critical</t>
  </si>
  <si>
    <t>Between Groups</t>
  </si>
  <si>
    <t>Within Groups</t>
  </si>
  <si>
    <t>Total</t>
  </si>
  <si>
    <t>Penj_Diff</t>
  </si>
  <si>
    <t>Perm_diff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</si>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</sst>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Normalisasi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Normalitation!$F$1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Normalitation!$E$2:$E$13</c:f>
              <c:numCache>
                <c:formatCode>General</c:formatCode>
                <c:ptCount val="12"/>
                <c:pt idx="0">
                  <c:v>0.79163860774337469</c:v>
                </c:pt>
                <c:pt idx="1">
                  <c:v>0.31191905482032528</c:v>
                </c:pt>
                <c:pt idx="2">
                  <c:v>-0.10249050769145145</c:v>
                </c:pt>
                <c:pt idx="3">
                  <c:v>0.53617626636580651</c:v>
                </c:pt>
                <c:pt idx="4">
                  <c:v>1.1139372153566887</c:v>
                </c:pt>
                <c:pt idx="5">
                  <c:v>-1.1139372153566887</c:v>
                </c:pt>
                <c:pt idx="6">
                  <c:v>-1.1139372153566887</c:v>
                </c:pt>
                <c:pt idx="7">
                  <c:v>-0.10249050769145145</c:v>
                </c:pt>
                <c:pt idx="8">
                  <c:v>1.1139372153566887</c:v>
                </c:pt>
                <c:pt idx="9">
                  <c:v>-1.6350392668017106</c:v>
                </c:pt>
                <c:pt idx="10">
                  <c:v>-1.1139372153566887</c:v>
                </c:pt>
                <c:pt idx="11">
                  <c:v>-1.1139372153566887</c:v>
                </c:pt>
              </c:numCache>
            </c:numRef>
          </c:xVal>
          <c:yVal>
            <c:numRef>
              <c:f>Normalitation!$F$2:$F$13</c:f>
              <c:numCache>
                <c:formatCode>General</c:formatCode>
                <c:ptCount val="12"/>
                <c:pt idx="0">
                  <c:v>0.29162563364376137</c:v>
                </c:pt>
                <c:pt idx="1">
                  <c:v>0.37999952297757095</c:v>
                </c:pt>
                <c:pt idx="2">
                  <c:v>0.39685246768333882</c:v>
                </c:pt>
                <c:pt idx="3">
                  <c:v>0.34552819680531122</c:v>
                </c:pt>
                <c:pt idx="4">
                  <c:v>0.21451693491389395</c:v>
                </c:pt>
                <c:pt idx="5">
                  <c:v>0.21451693491389395</c:v>
                </c:pt>
                <c:pt idx="6">
                  <c:v>0.21451693491389395</c:v>
                </c:pt>
                <c:pt idx="7">
                  <c:v>0.39685246768333882</c:v>
                </c:pt>
                <c:pt idx="8">
                  <c:v>0.21451693491389395</c:v>
                </c:pt>
                <c:pt idx="9">
                  <c:v>0.10480904168500869</c:v>
                </c:pt>
                <c:pt idx="10">
                  <c:v>0.21451693491389395</c:v>
                </c:pt>
                <c:pt idx="11">
                  <c:v>0.21451693491389395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8-46F5-99CA-507B23DD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01232"/>
        <c:axId val="1459473168"/>
      </c:scatterChart>
      <c:valAx>
        <c:axId val="17809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73168"/>
        <c:crosses val="autoZero"/>
        <c:crossBetween val="midCat"/>
      </c:valAx>
      <c:valAx>
        <c:axId val="1459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30480</xdr:rowOff>
    </xdr:from>
    <xdr:to>
      <xdr:col>15</xdr:col>
      <xdr:colOff>320040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067FC-BECD-0FA7-1A07-D67BDFA8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5887-71FB-443B-9FA2-3B2416F140F0}">
  <dimension ref="A1:H13"/>
  <sheetViews>
    <sheetView workbookViewId="0">
      <selection activeCell="H19" sqref="H19"/>
    </sheetView>
  </sheetViews>
  <sheetFormatPr defaultRowHeight="14.4" x14ac:dyDescent="0.3"/>
  <cols>
    <col min="2" max="2" width="9.109375" bestFit="1" customWidth="1"/>
    <col min="4" max="5" width="16.109375" bestFit="1" customWidth="1"/>
    <col min="6" max="6" width="13.33203125" bestFit="1" customWidth="1"/>
    <col min="7" max="8" width="15.5546875" bestFit="1" customWidth="1"/>
  </cols>
  <sheetData>
    <row r="1" spans="1:8" ht="15.6" x14ac:dyDescent="0.3">
      <c r="A1" s="1" t="s">
        <v>6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6" x14ac:dyDescent="0.3">
      <c r="A2" s="1">
        <f>ROW(A1)</f>
        <v>1</v>
      </c>
      <c r="B2" s="1">
        <v>11</v>
      </c>
      <c r="C2" s="1">
        <f>RANK(B2,B$2:B$13,1)</f>
        <v>10</v>
      </c>
      <c r="D2" s="1">
        <f>(C2-3/8)/(12+1/4)</f>
        <v>0.7857142857142857</v>
      </c>
      <c r="E2" s="1">
        <f>_xlfn.NORM.INV(D2,0,1)</f>
        <v>0.79163860774337469</v>
      </c>
      <c r="F2" s="1">
        <f>_xlfn.NORM.S.DIST(E2,FALSE())</f>
        <v>0.29162563364376137</v>
      </c>
      <c r="G2" s="1">
        <f>CORREL(B2:B13,E2:E13)</f>
        <v>0.93145137115583732</v>
      </c>
      <c r="H2" s="1" t="s">
        <v>7</v>
      </c>
    </row>
    <row r="3" spans="1:8" ht="15.6" x14ac:dyDescent="0.3">
      <c r="A3" s="1">
        <f t="shared" ref="A3:A13" si="0">ROW(A2)</f>
        <v>2</v>
      </c>
      <c r="B3" s="1">
        <v>6</v>
      </c>
      <c r="C3" s="1">
        <f t="shared" ref="C3:C13" si="1">RANK(B3,B$2:B$13,1)</f>
        <v>8</v>
      </c>
      <c r="D3" s="1">
        <f t="shared" ref="D3:D13" si="2">(C3-3/8)/(12+1/4)</f>
        <v>0.62244897959183676</v>
      </c>
      <c r="E3" s="1">
        <f t="shared" ref="E3:E13" si="3">_xlfn.NORM.INV(D3,0,1)</f>
        <v>0.31191905482032528</v>
      </c>
      <c r="F3" s="1">
        <f t="shared" ref="F3:F12" si="4">_xlfn.NORM.S.DIST(E3,FALSE())</f>
        <v>0.37999952297757095</v>
      </c>
      <c r="G3" s="1"/>
      <c r="H3" s="1"/>
    </row>
    <row r="4" spans="1:8" ht="15.6" x14ac:dyDescent="0.3">
      <c r="A4" s="1">
        <f t="shared" si="0"/>
        <v>3</v>
      </c>
      <c r="B4" s="1">
        <v>4</v>
      </c>
      <c r="C4" s="1">
        <f t="shared" si="1"/>
        <v>6</v>
      </c>
      <c r="D4" s="1">
        <f t="shared" si="2"/>
        <v>0.45918367346938777</v>
      </c>
      <c r="E4" s="1">
        <f t="shared" si="3"/>
        <v>-0.10249050769145145</v>
      </c>
      <c r="F4" s="1">
        <f t="shared" si="4"/>
        <v>0.39685246768333882</v>
      </c>
      <c r="G4" s="1"/>
      <c r="H4" s="1"/>
    </row>
    <row r="5" spans="1:8" ht="15.6" x14ac:dyDescent="0.3">
      <c r="A5" s="1">
        <f t="shared" si="0"/>
        <v>4</v>
      </c>
      <c r="B5" s="1">
        <v>10</v>
      </c>
      <c r="C5" s="1">
        <f t="shared" si="1"/>
        <v>9</v>
      </c>
      <c r="D5" s="1">
        <f t="shared" si="2"/>
        <v>0.70408163265306123</v>
      </c>
      <c r="E5" s="1">
        <f t="shared" si="3"/>
        <v>0.53617626636580651</v>
      </c>
      <c r="F5" s="1">
        <f t="shared" si="4"/>
        <v>0.34552819680531122</v>
      </c>
      <c r="G5" s="1"/>
      <c r="H5" s="1"/>
    </row>
    <row r="6" spans="1:8" ht="15.6" x14ac:dyDescent="0.3">
      <c r="A6" s="1">
        <f t="shared" si="0"/>
        <v>5</v>
      </c>
      <c r="B6" s="1">
        <v>12</v>
      </c>
      <c r="C6" s="1">
        <f t="shared" si="1"/>
        <v>11</v>
      </c>
      <c r="D6" s="1">
        <f t="shared" si="2"/>
        <v>0.86734693877551017</v>
      </c>
      <c r="E6" s="1">
        <f t="shared" si="3"/>
        <v>1.1139372153566887</v>
      </c>
      <c r="F6" s="1">
        <f t="shared" si="4"/>
        <v>0.21451693491389395</v>
      </c>
      <c r="G6" s="1"/>
      <c r="H6" s="1"/>
    </row>
    <row r="7" spans="1:8" ht="15.6" x14ac:dyDescent="0.3">
      <c r="A7" s="1">
        <f t="shared" si="0"/>
        <v>6</v>
      </c>
      <c r="B7" s="1">
        <v>3</v>
      </c>
      <c r="C7" s="1">
        <f t="shared" si="1"/>
        <v>2</v>
      </c>
      <c r="D7" s="1">
        <f t="shared" si="2"/>
        <v>0.1326530612244898</v>
      </c>
      <c r="E7" s="1">
        <f t="shared" si="3"/>
        <v>-1.1139372153566887</v>
      </c>
      <c r="F7" s="1">
        <f t="shared" si="4"/>
        <v>0.21451693491389395</v>
      </c>
      <c r="G7" s="1"/>
      <c r="H7" s="1"/>
    </row>
    <row r="8" spans="1:8" ht="15.6" x14ac:dyDescent="0.3">
      <c r="A8" s="1">
        <f t="shared" si="0"/>
        <v>7</v>
      </c>
      <c r="B8" s="1">
        <v>3</v>
      </c>
      <c r="C8" s="1">
        <f t="shared" si="1"/>
        <v>2</v>
      </c>
      <c r="D8" s="1">
        <f t="shared" si="2"/>
        <v>0.1326530612244898</v>
      </c>
      <c r="E8" s="1">
        <f t="shared" si="3"/>
        <v>-1.1139372153566887</v>
      </c>
      <c r="F8" s="1">
        <f t="shared" si="4"/>
        <v>0.21451693491389395</v>
      </c>
      <c r="G8" s="1"/>
      <c r="H8" s="1"/>
    </row>
    <row r="9" spans="1:8" ht="15.6" x14ac:dyDescent="0.3">
      <c r="A9" s="1">
        <f t="shared" si="0"/>
        <v>8</v>
      </c>
      <c r="B9" s="1">
        <v>4</v>
      </c>
      <c r="C9" s="1">
        <f t="shared" si="1"/>
        <v>6</v>
      </c>
      <c r="D9" s="1">
        <f t="shared" si="2"/>
        <v>0.45918367346938777</v>
      </c>
      <c r="E9" s="1">
        <f t="shared" si="3"/>
        <v>-0.10249050769145145</v>
      </c>
      <c r="F9" s="1">
        <f t="shared" si="4"/>
        <v>0.39685246768333882</v>
      </c>
      <c r="G9" s="1"/>
      <c r="H9" s="1"/>
    </row>
    <row r="10" spans="1:8" ht="15.6" x14ac:dyDescent="0.3">
      <c r="A10" s="1">
        <f t="shared" si="0"/>
        <v>9</v>
      </c>
      <c r="B10" s="1">
        <v>12</v>
      </c>
      <c r="C10" s="1">
        <f t="shared" si="1"/>
        <v>11</v>
      </c>
      <c r="D10" s="1">
        <f t="shared" si="2"/>
        <v>0.86734693877551017</v>
      </c>
      <c r="E10" s="1">
        <f t="shared" si="3"/>
        <v>1.1139372153566887</v>
      </c>
      <c r="F10" s="1">
        <f t="shared" si="4"/>
        <v>0.21451693491389395</v>
      </c>
      <c r="G10" s="1"/>
      <c r="H10" s="1"/>
    </row>
    <row r="11" spans="1:8" ht="15.6" x14ac:dyDescent="0.3">
      <c r="A11" s="1">
        <f t="shared" si="0"/>
        <v>10</v>
      </c>
      <c r="B11" s="1">
        <v>2</v>
      </c>
      <c r="C11" s="1">
        <f t="shared" si="1"/>
        <v>1</v>
      </c>
      <c r="D11" s="1">
        <f t="shared" si="2"/>
        <v>5.1020408163265307E-2</v>
      </c>
      <c r="E11" s="1">
        <f t="shared" si="3"/>
        <v>-1.6350392668017106</v>
      </c>
      <c r="F11" s="1">
        <f t="shared" si="4"/>
        <v>0.10480904168500869</v>
      </c>
      <c r="G11" s="1"/>
      <c r="H11" s="1"/>
    </row>
    <row r="12" spans="1:8" ht="15.6" x14ac:dyDescent="0.3">
      <c r="A12" s="1">
        <f t="shared" si="0"/>
        <v>11</v>
      </c>
      <c r="B12" s="1">
        <v>3</v>
      </c>
      <c r="C12" s="1">
        <f t="shared" si="1"/>
        <v>2</v>
      </c>
      <c r="D12" s="1">
        <f t="shared" si="2"/>
        <v>0.1326530612244898</v>
      </c>
      <c r="E12" s="1">
        <f t="shared" si="3"/>
        <v>-1.1139372153566887</v>
      </c>
      <c r="F12" s="1">
        <f t="shared" si="4"/>
        <v>0.21451693491389395</v>
      </c>
      <c r="G12" s="1"/>
      <c r="H12" s="1"/>
    </row>
    <row r="13" spans="1:8" ht="15.6" x14ac:dyDescent="0.3">
      <c r="A13" s="1">
        <f t="shared" si="0"/>
        <v>12</v>
      </c>
      <c r="B13" s="1">
        <v>3</v>
      </c>
      <c r="C13" s="1">
        <f t="shared" si="1"/>
        <v>2</v>
      </c>
      <c r="D13" s="1">
        <f t="shared" si="2"/>
        <v>0.1326530612244898</v>
      </c>
      <c r="E13" s="1">
        <f t="shared" si="3"/>
        <v>-1.1139372153566887</v>
      </c>
      <c r="F13" s="1">
        <f>_xlfn.NORM.S.DIST(E13,FALSE())</f>
        <v>0.21451693491389395</v>
      </c>
      <c r="G13" s="1"/>
      <c r="H13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80A3-7260-48CE-87F2-51F7D188E2A4}">
  <dimension ref="A1:O27"/>
  <sheetViews>
    <sheetView tabSelected="1" zoomScale="117" workbookViewId="0">
      <selection activeCell="D18" sqref="D18"/>
    </sheetView>
  </sheetViews>
  <sheetFormatPr defaultRowHeight="14.4" x14ac:dyDescent="0.3"/>
  <cols>
    <col min="3" max="4" width="13.44140625" bestFit="1" customWidth="1"/>
    <col min="9" max="9" width="21" bestFit="1" customWidth="1"/>
    <col min="10" max="10" width="9.5546875" bestFit="1" customWidth="1"/>
    <col min="14" max="14" width="12" bestFit="1" customWidth="1"/>
  </cols>
  <sheetData>
    <row r="1" spans="1:15" x14ac:dyDescent="0.3">
      <c r="A1" t="s">
        <v>9</v>
      </c>
      <c r="B1" t="s">
        <v>10</v>
      </c>
      <c r="C1" t="s">
        <v>11</v>
      </c>
      <c r="D1" t="s">
        <v>12</v>
      </c>
      <c r="F1" t="s">
        <v>31</v>
      </c>
      <c r="G1" t="s">
        <v>32</v>
      </c>
      <c r="I1" s="3" t="s">
        <v>13</v>
      </c>
    </row>
    <row r="2" spans="1:15" ht="15.6" x14ac:dyDescent="0.3">
      <c r="A2" s="1">
        <v>11</v>
      </c>
      <c r="B2">
        <v>12</v>
      </c>
      <c r="C2" s="2">
        <f>AVERAGE(A$2:A$12)</f>
        <v>6.4545454545454541</v>
      </c>
      <c r="D2" s="2">
        <f t="shared" ref="D2:D13" si="0">AVERAGE(B$2:B$27)</f>
        <v>7.416666666666667</v>
      </c>
      <c r="E2" s="2"/>
      <c r="F2" s="2">
        <f>ABS(A2-C2)</f>
        <v>4.5454545454545459</v>
      </c>
      <c r="G2" s="2">
        <f>ABS(B2-D2)</f>
        <v>4.583333333333333</v>
      </c>
      <c r="H2" s="2"/>
      <c r="I2" t="s">
        <v>14</v>
      </c>
      <c r="J2">
        <v>0.05</v>
      </c>
    </row>
    <row r="3" spans="1:15" ht="15.6" x14ac:dyDescent="0.3">
      <c r="A3" s="1">
        <v>6</v>
      </c>
      <c r="B3">
        <v>3</v>
      </c>
      <c r="C3" s="2">
        <f t="shared" ref="C3:C13" si="1">AVERAGE(A$2:A$12)</f>
        <v>6.4545454545454541</v>
      </c>
      <c r="D3" s="2">
        <f t="shared" si="0"/>
        <v>7.416666666666667</v>
      </c>
      <c r="E3" s="2"/>
      <c r="F3" s="2">
        <f t="shared" ref="F3:F13" si="2">ABS(A3-C3)</f>
        <v>0.45454545454545414</v>
      </c>
      <c r="G3" s="2">
        <f t="shared" ref="G3:G13" si="3">ABS(B3-D3)</f>
        <v>4.416666666666667</v>
      </c>
      <c r="H3" s="2"/>
    </row>
    <row r="4" spans="1:15" ht="15.6" x14ac:dyDescent="0.3">
      <c r="A4" s="1">
        <v>4</v>
      </c>
      <c r="B4">
        <v>6</v>
      </c>
      <c r="C4" s="2">
        <f t="shared" si="1"/>
        <v>6.4545454545454541</v>
      </c>
      <c r="D4" s="2">
        <f t="shared" si="0"/>
        <v>7.416666666666667</v>
      </c>
      <c r="E4" s="2"/>
      <c r="F4" s="2">
        <f t="shared" si="2"/>
        <v>2.4545454545454541</v>
      </c>
      <c r="G4" s="2">
        <f t="shared" si="3"/>
        <v>1.416666666666667</v>
      </c>
      <c r="H4" s="2"/>
      <c r="I4" t="s">
        <v>15</v>
      </c>
      <c r="J4" t="s">
        <v>16</v>
      </c>
      <c r="K4" t="s">
        <v>17</v>
      </c>
      <c r="L4" t="s">
        <v>18</v>
      </c>
      <c r="M4" t="s">
        <v>19</v>
      </c>
    </row>
    <row r="5" spans="1:15" ht="15.6" x14ac:dyDescent="0.3">
      <c r="A5" s="1">
        <v>10</v>
      </c>
      <c r="B5">
        <v>10</v>
      </c>
      <c r="C5" s="2">
        <f t="shared" si="1"/>
        <v>6.4545454545454541</v>
      </c>
      <c r="D5" s="2">
        <f t="shared" si="0"/>
        <v>7.416666666666667</v>
      </c>
      <c r="E5" s="2"/>
      <c r="F5" s="2">
        <f t="shared" si="2"/>
        <v>3.5454545454545459</v>
      </c>
      <c r="G5" s="2">
        <f t="shared" si="3"/>
        <v>2.583333333333333</v>
      </c>
      <c r="H5" s="2"/>
      <c r="I5" t="s">
        <v>20</v>
      </c>
      <c r="J5">
        <f>COUNT('Homogenitas Levene'!$F$2:$F$13)</f>
        <v>12</v>
      </c>
      <c r="K5" s="2">
        <f>SUM('Homogenitas Levene'!$F$2:$F$13)</f>
        <v>40.818181818181813</v>
      </c>
      <c r="L5" s="2">
        <f>AVERAGE('Homogenitas Levene'!$F$2:$F$13)</f>
        <v>3.4015151515151509</v>
      </c>
      <c r="M5">
        <f>VAR('Homogenitas Levene'!$F$2:$F$13)</f>
        <v>2.1734911094415228</v>
      </c>
    </row>
    <row r="6" spans="1:15" ht="15.6" x14ac:dyDescent="0.3">
      <c r="A6" s="1">
        <v>12</v>
      </c>
      <c r="B6">
        <v>3</v>
      </c>
      <c r="C6" s="2">
        <f t="shared" si="1"/>
        <v>6.4545454545454541</v>
      </c>
      <c r="D6" s="2">
        <f t="shared" si="0"/>
        <v>7.416666666666667</v>
      </c>
      <c r="E6" s="2"/>
      <c r="F6" s="2">
        <f t="shared" si="2"/>
        <v>5.5454545454545459</v>
      </c>
      <c r="G6" s="2">
        <f t="shared" si="3"/>
        <v>4.416666666666667</v>
      </c>
      <c r="H6" s="2"/>
      <c r="I6" t="s">
        <v>21</v>
      </c>
      <c r="J6">
        <f>COUNT('Homogenitas Levene'!$G$2:$G$13)</f>
        <v>12</v>
      </c>
      <c r="K6" s="2">
        <f>SUM('Homogenitas Levene'!$G$2:$G$13)</f>
        <v>39.833333333333343</v>
      </c>
      <c r="L6" s="2">
        <f>AVERAGE('Homogenitas Levene'!$G$2:$G$27)</f>
        <v>3.3194444444444451</v>
      </c>
      <c r="M6">
        <f>VAR('Homogenitas Levene'!$G$2:$G$13)</f>
        <v>1.6992845117845083</v>
      </c>
    </row>
    <row r="7" spans="1:15" ht="15.6" x14ac:dyDescent="0.3">
      <c r="A7" s="1">
        <v>3</v>
      </c>
      <c r="B7">
        <v>6</v>
      </c>
      <c r="C7" s="2">
        <f t="shared" si="1"/>
        <v>6.4545454545454541</v>
      </c>
      <c r="D7" s="2">
        <f t="shared" si="0"/>
        <v>7.416666666666667</v>
      </c>
      <c r="E7" s="2"/>
      <c r="F7" s="2">
        <f t="shared" si="2"/>
        <v>3.4545454545454541</v>
      </c>
      <c r="G7" s="2">
        <f t="shared" si="3"/>
        <v>1.416666666666667</v>
      </c>
      <c r="H7" s="2"/>
      <c r="K7" s="2"/>
    </row>
    <row r="8" spans="1:15" ht="15.6" x14ac:dyDescent="0.3">
      <c r="A8" s="1">
        <v>3</v>
      </c>
      <c r="B8">
        <v>12</v>
      </c>
      <c r="C8" s="2">
        <f t="shared" si="1"/>
        <v>6.4545454545454541</v>
      </c>
      <c r="D8" s="2">
        <f t="shared" si="0"/>
        <v>7.416666666666667</v>
      </c>
      <c r="E8" s="2"/>
      <c r="F8" s="2">
        <f t="shared" si="2"/>
        <v>3.4545454545454541</v>
      </c>
      <c r="G8" s="2">
        <f t="shared" si="3"/>
        <v>4.583333333333333</v>
      </c>
      <c r="H8" s="2"/>
    </row>
    <row r="9" spans="1:15" ht="15.6" x14ac:dyDescent="0.3">
      <c r="A9" s="1">
        <v>4</v>
      </c>
      <c r="B9">
        <v>4</v>
      </c>
      <c r="C9" s="2">
        <f t="shared" si="1"/>
        <v>6.4545454545454541</v>
      </c>
      <c r="D9" s="2">
        <f t="shared" si="0"/>
        <v>7.416666666666667</v>
      </c>
      <c r="E9" s="2"/>
      <c r="F9" s="2">
        <f t="shared" si="2"/>
        <v>2.4545454545454541</v>
      </c>
      <c r="G9" s="2">
        <f t="shared" si="3"/>
        <v>3.416666666666667</v>
      </c>
      <c r="H9" s="2"/>
      <c r="I9" t="s">
        <v>22</v>
      </c>
      <c r="J9" t="s">
        <v>23</v>
      </c>
      <c r="K9" t="s">
        <v>33</v>
      </c>
      <c r="L9" t="s">
        <v>24</v>
      </c>
      <c r="M9" t="s">
        <v>25</v>
      </c>
      <c r="N9" t="s">
        <v>26</v>
      </c>
      <c r="O9" t="s">
        <v>27</v>
      </c>
    </row>
    <row r="10" spans="1:15" ht="15.6" x14ac:dyDescent="0.3">
      <c r="A10" s="1">
        <v>12</v>
      </c>
      <c r="B10">
        <v>4</v>
      </c>
      <c r="C10" s="2">
        <f t="shared" si="1"/>
        <v>6.4545454545454541</v>
      </c>
      <c r="D10" s="2">
        <f t="shared" si="0"/>
        <v>7.416666666666667</v>
      </c>
      <c r="E10" s="2"/>
      <c r="F10" s="2">
        <f t="shared" si="2"/>
        <v>5.5454545454545459</v>
      </c>
      <c r="G10" s="2">
        <f t="shared" si="3"/>
        <v>3.416666666666667</v>
      </c>
      <c r="H10" s="2"/>
      <c r="I10" t="s">
        <v>28</v>
      </c>
      <c r="J10" s="4">
        <f>SUMPRODUCT('Homogenitas Levene'!$J$5:$L$6,'Homogenitas Levene'!$J$5:$L$6)-SUM('Homogenitas Levene'!$J$5:$L$6)^2/SUM('Homogenitas Levene'!$J$5:$L$6)</f>
        <v>3452.0349533848589</v>
      </c>
      <c r="K10" s="5">
        <f>COUNT('Homogenitas Levene'!$K$5:$K$6)-1</f>
        <v>1</v>
      </c>
      <c r="L10">
        <f>'Homogenitas Levene'!$J$10 / 'Homogenitas Levene'!$K$10</f>
        <v>3452.0349533848589</v>
      </c>
      <c r="M10">
        <f>'Homogenitas Levene'!$L$10 / 'Homogenitas Levene'!$L$11</f>
        <v>1782.718799645832</v>
      </c>
      <c r="N10">
        <f>FDIST('Homogenitas Levene'!$M$10, 'Homogenitas Levene'!$K$10, 'Homogenitas Levene'!$K$11)</f>
        <v>1.4941013950162234E-22</v>
      </c>
      <c r="O10">
        <f>FINV('Homogenitas Levene'!$J$2, 'Homogenitas Levene'!$K$10, 'Homogenitas Levene'!$K$11)</f>
        <v>4.3009495017776587</v>
      </c>
    </row>
    <row r="11" spans="1:15" ht="15.6" x14ac:dyDescent="0.3">
      <c r="A11" s="1">
        <v>2</v>
      </c>
      <c r="B11">
        <v>6</v>
      </c>
      <c r="C11" s="2">
        <f t="shared" si="1"/>
        <v>6.4545454545454541</v>
      </c>
      <c r="D11" s="2">
        <f t="shared" si="0"/>
        <v>7.416666666666667</v>
      </c>
      <c r="E11" s="2"/>
      <c r="F11" s="2">
        <f t="shared" si="2"/>
        <v>4.4545454545454541</v>
      </c>
      <c r="G11" s="2">
        <f t="shared" si="3"/>
        <v>1.416666666666667</v>
      </c>
      <c r="H11" s="2"/>
      <c r="I11" t="s">
        <v>29</v>
      </c>
      <c r="J11" s="4">
        <f>SUM(DEVSQ('Homogenitas Levene'!$F$2:$F$13),DEVSQ('Homogenitas Levene'!$G$2:$G$13))</f>
        <v>42.600531833486386</v>
      </c>
      <c r="K11">
        <f>SUM('Homogenitas Levene'!$J$5:$J$6)-COUNT('Homogenitas Levene'!$J$5:$J$6)</f>
        <v>22</v>
      </c>
      <c r="L11">
        <f>'Homogenitas Levene'!$J$11 / 'Homogenitas Levene'!$K$11</f>
        <v>1.9363878106130175</v>
      </c>
    </row>
    <row r="12" spans="1:15" ht="15.6" x14ac:dyDescent="0.3">
      <c r="A12" s="1">
        <v>4</v>
      </c>
      <c r="B12">
        <v>11</v>
      </c>
      <c r="C12" s="2">
        <f t="shared" si="1"/>
        <v>6.4545454545454541</v>
      </c>
      <c r="D12" s="2">
        <f t="shared" si="0"/>
        <v>7.416666666666667</v>
      </c>
      <c r="E12" s="2"/>
      <c r="F12" s="2">
        <f t="shared" si="2"/>
        <v>2.4545454545454541</v>
      </c>
      <c r="G12" s="2">
        <f t="shared" si="3"/>
        <v>3.583333333333333</v>
      </c>
      <c r="H12" s="2"/>
      <c r="I12" t="s">
        <v>30</v>
      </c>
      <c r="J12" s="4">
        <f>DEVSQ('Homogenitas Levene'!$F$2:$F$13,'Homogenitas Levene'!$G$2:$G$13)</f>
        <v>42.640945439240895</v>
      </c>
      <c r="K12">
        <f>SUM('Homogenitas Levene'!$J$5:$J$6) - 1</f>
        <v>23</v>
      </c>
    </row>
    <row r="13" spans="1:15" ht="15.6" x14ac:dyDescent="0.3">
      <c r="A13" s="1">
        <v>4</v>
      </c>
      <c r="B13">
        <v>12</v>
      </c>
      <c r="C13" s="2">
        <f t="shared" si="1"/>
        <v>6.4545454545454541</v>
      </c>
      <c r="D13" s="2">
        <f t="shared" si="0"/>
        <v>7.416666666666667</v>
      </c>
      <c r="E13" s="2"/>
      <c r="F13" s="2">
        <f t="shared" si="2"/>
        <v>2.4545454545454541</v>
      </c>
      <c r="G13" s="2">
        <f t="shared" si="3"/>
        <v>4.583333333333333</v>
      </c>
      <c r="H13" s="2"/>
    </row>
    <row r="14" spans="1:15" x14ac:dyDescent="0.3">
      <c r="D14" s="2"/>
      <c r="E14" s="2"/>
      <c r="F14" s="2"/>
      <c r="G14" s="2"/>
      <c r="H14" s="2"/>
      <c r="I14" s="2"/>
    </row>
    <row r="15" spans="1:15" x14ac:dyDescent="0.3">
      <c r="D15" s="2"/>
      <c r="E15" s="2"/>
      <c r="F15" s="2"/>
      <c r="G15" s="2"/>
      <c r="H15" s="2"/>
      <c r="I15" s="2"/>
    </row>
    <row r="16" spans="1:15" x14ac:dyDescent="0.3">
      <c r="D16" s="2"/>
      <c r="E16" s="2"/>
      <c r="F16" s="2"/>
      <c r="G16" s="2"/>
      <c r="H16" s="2"/>
      <c r="I16" s="2"/>
    </row>
    <row r="17" spans="4:9" x14ac:dyDescent="0.3">
      <c r="D17" s="2"/>
      <c r="E17" s="2"/>
      <c r="F17" s="2"/>
      <c r="G17" s="2"/>
      <c r="H17" s="2"/>
      <c r="I17" s="2"/>
    </row>
    <row r="18" spans="4:9" x14ac:dyDescent="0.3">
      <c r="D18" s="2"/>
      <c r="E18" s="2"/>
      <c r="F18" s="2"/>
      <c r="G18" s="2"/>
      <c r="H18" s="2"/>
      <c r="I18" s="2"/>
    </row>
    <row r="19" spans="4:9" x14ac:dyDescent="0.3">
      <c r="D19" s="2"/>
      <c r="E19" s="2"/>
      <c r="F19" s="2"/>
      <c r="G19" s="2"/>
      <c r="H19" s="2"/>
      <c r="I19" s="2"/>
    </row>
    <row r="20" spans="4:9" x14ac:dyDescent="0.3">
      <c r="D20" s="2"/>
      <c r="E20" s="2"/>
      <c r="F20" s="2"/>
      <c r="G20" s="2"/>
      <c r="H20" s="2"/>
      <c r="I20" s="2"/>
    </row>
    <row r="21" spans="4:9" x14ac:dyDescent="0.3">
      <c r="D21" s="2"/>
      <c r="E21" s="2"/>
      <c r="F21" s="2"/>
      <c r="G21" s="2"/>
      <c r="H21" s="2"/>
      <c r="I21" s="2"/>
    </row>
    <row r="22" spans="4:9" x14ac:dyDescent="0.3">
      <c r="D22" s="2"/>
      <c r="E22" s="2"/>
      <c r="F22" s="2"/>
      <c r="G22" s="2"/>
      <c r="H22" s="2"/>
      <c r="I22" s="2"/>
    </row>
    <row r="23" spans="4:9" x14ac:dyDescent="0.3">
      <c r="D23" s="2"/>
      <c r="E23" s="2"/>
      <c r="F23" s="2"/>
      <c r="G23" s="2"/>
      <c r="H23" s="2"/>
      <c r="I23" s="2"/>
    </row>
    <row r="24" spans="4:9" x14ac:dyDescent="0.3">
      <c r="D24" s="2"/>
      <c r="E24" s="2"/>
      <c r="F24" s="2"/>
      <c r="G24" s="2"/>
      <c r="H24" s="2"/>
      <c r="I24" s="2"/>
    </row>
    <row r="25" spans="4:9" x14ac:dyDescent="0.3">
      <c r="D25" s="2"/>
      <c r="E25" s="2"/>
      <c r="F25" s="2"/>
      <c r="G25" s="2"/>
      <c r="H25" s="2"/>
      <c r="I25" s="2"/>
    </row>
    <row r="26" spans="4:9" x14ac:dyDescent="0.3">
      <c r="D26" s="2"/>
      <c r="E26" s="2"/>
      <c r="F26" s="2"/>
      <c r="G26" s="2"/>
      <c r="H26" s="2"/>
      <c r="I26" s="2"/>
    </row>
    <row r="27" spans="4:9" x14ac:dyDescent="0.3">
      <c r="D27" s="2"/>
      <c r="E27" s="2"/>
      <c r="F27" s="2"/>
      <c r="G27" s="2"/>
      <c r="H27" s="2"/>
      <c r="I2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Normalitation</vt:lpstr>
      <vt:lpstr>Homogenitas Levene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Rusdy</dc:creator>
  <cp:lastModifiedBy>Rusdy</cp:lastModifiedBy>
  <dcterms:created xsi:type="dcterms:W3CDTF">2023-04-04T12:24:52Z</dcterms:created>
  <dcterms:modified xsi:type="dcterms:W3CDTF">2023-06-13T16:33:47Z</dcterms:modified>
</cp:coreProperties>
</file>