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ml.chartshapes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d54bcb282c5eb2/Documents/RUSHABH/Excel Dashboards/9. HR KPI Dashboard/"/>
    </mc:Choice>
  </mc:AlternateContent>
  <xr:revisionPtr revIDLastSave="2" documentId="8_{B7947317-47CC-4F67-819C-33DBD5E52AD7}" xr6:coauthVersionLast="47" xr6:coauthVersionMax="47" xr10:uidLastSave="{EA4020E8-C23F-4EB0-AE02-D7FC2491AA06}"/>
  <bookViews>
    <workbookView xWindow="-110" yWindow="-110" windowWidth="19420" windowHeight="10300" activeTab="1" xr2:uid="{6BB18A3D-2B8A-407A-A788-2C65939EEE87}"/>
  </bookViews>
  <sheets>
    <sheet name="Sheet1" sheetId="1" r:id="rId1"/>
    <sheet name="Sheet3" sheetId="3" r:id="rId2"/>
    <sheet name="Sheet4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3" l="1"/>
  <c r="Q21" i="4"/>
  <c r="P21" i="4"/>
  <c r="O21" i="4"/>
  <c r="N21" i="4"/>
  <c r="M21" i="4"/>
  <c r="L21" i="4"/>
  <c r="K21" i="4"/>
  <c r="J21" i="4"/>
  <c r="I21" i="4"/>
  <c r="H21" i="4"/>
  <c r="G21" i="4"/>
  <c r="F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P26" i="4" s="1"/>
  <c r="C19" i="4"/>
  <c r="B19" i="4"/>
  <c r="Q18" i="4"/>
  <c r="P18" i="4"/>
  <c r="O18" i="4"/>
  <c r="N18" i="4"/>
  <c r="M18" i="4"/>
  <c r="L18" i="4"/>
  <c r="K18" i="4"/>
  <c r="J18" i="4"/>
  <c r="I18" i="4"/>
  <c r="H18" i="4"/>
  <c r="G18" i="4"/>
  <c r="F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C16" i="4"/>
  <c r="B16" i="4"/>
  <c r="Q15" i="4"/>
  <c r="P15" i="4"/>
  <c r="O15" i="4"/>
  <c r="N15" i="4"/>
  <c r="M15" i="4"/>
  <c r="L15" i="4"/>
  <c r="K15" i="4"/>
  <c r="J15" i="4"/>
  <c r="I15" i="4"/>
  <c r="H15" i="4"/>
  <c r="G15" i="4"/>
  <c r="F15" i="4"/>
  <c r="C15" i="4"/>
  <c r="T23" i="3" s="1"/>
  <c r="B15" i="4"/>
  <c r="Q14" i="4"/>
  <c r="P14" i="4"/>
  <c r="O14" i="4"/>
  <c r="N14" i="4"/>
  <c r="M14" i="4"/>
  <c r="L14" i="4"/>
  <c r="K14" i="4"/>
  <c r="J14" i="4"/>
  <c r="I14" i="4"/>
  <c r="H14" i="4"/>
  <c r="G14" i="4"/>
  <c r="F14" i="4"/>
  <c r="C14" i="4"/>
  <c r="P23" i="3" s="1"/>
  <c r="B14" i="4"/>
  <c r="Q13" i="4"/>
  <c r="P13" i="4"/>
  <c r="O13" i="4"/>
  <c r="N13" i="4"/>
  <c r="M13" i="4"/>
  <c r="L13" i="4"/>
  <c r="K13" i="4"/>
  <c r="J13" i="4"/>
  <c r="I13" i="4"/>
  <c r="H13" i="4"/>
  <c r="G13" i="4"/>
  <c r="F13" i="4"/>
  <c r="C13" i="4"/>
  <c r="L23" i="3" s="1"/>
  <c r="B13" i="4"/>
  <c r="Q12" i="4"/>
  <c r="P12" i="4"/>
  <c r="O12" i="4"/>
  <c r="N12" i="4"/>
  <c r="M12" i="4"/>
  <c r="L12" i="4"/>
  <c r="K12" i="4"/>
  <c r="J12" i="4"/>
  <c r="I12" i="4"/>
  <c r="H12" i="4"/>
  <c r="G12" i="4"/>
  <c r="F12" i="4"/>
  <c r="C12" i="4"/>
  <c r="H23" i="3" s="1"/>
  <c r="B12" i="4"/>
  <c r="Q11" i="4"/>
  <c r="P11" i="4"/>
  <c r="O11" i="4"/>
  <c r="N11" i="4"/>
  <c r="M11" i="4"/>
  <c r="L11" i="4"/>
  <c r="K11" i="4"/>
  <c r="J11" i="4"/>
  <c r="I11" i="4"/>
  <c r="H11" i="4"/>
  <c r="G11" i="4"/>
  <c r="F11" i="4"/>
  <c r="C11" i="4"/>
  <c r="D23" i="3" s="1"/>
  <c r="B11" i="4"/>
  <c r="Q10" i="4"/>
  <c r="P10" i="4"/>
  <c r="O10" i="4"/>
  <c r="N10" i="4"/>
  <c r="M10" i="4"/>
  <c r="L10" i="4"/>
  <c r="K10" i="4"/>
  <c r="J10" i="4"/>
  <c r="I10" i="4"/>
  <c r="H10" i="4"/>
  <c r="G10" i="4"/>
  <c r="F10" i="4"/>
  <c r="C10" i="4"/>
  <c r="T15" i="3" s="1"/>
  <c r="B10" i="4"/>
  <c r="Q9" i="4"/>
  <c r="P9" i="4"/>
  <c r="O9" i="4"/>
  <c r="N9" i="4"/>
  <c r="M9" i="4"/>
  <c r="L9" i="4"/>
  <c r="K9" i="4"/>
  <c r="J9" i="4"/>
  <c r="I9" i="4"/>
  <c r="H9" i="4"/>
  <c r="G9" i="4"/>
  <c r="F9" i="4"/>
  <c r="C9" i="4"/>
  <c r="P15" i="3" s="1"/>
  <c r="B9" i="4"/>
  <c r="Q8" i="4"/>
  <c r="P8" i="4"/>
  <c r="O8" i="4"/>
  <c r="N8" i="4"/>
  <c r="M8" i="4"/>
  <c r="L8" i="4"/>
  <c r="K8" i="4"/>
  <c r="J8" i="4"/>
  <c r="I8" i="4"/>
  <c r="H8" i="4"/>
  <c r="G8" i="4"/>
  <c r="F8" i="4"/>
  <c r="C8" i="4"/>
  <c r="L15" i="3" s="1"/>
  <c r="B8" i="4"/>
  <c r="Q7" i="4"/>
  <c r="P7" i="4"/>
  <c r="O7" i="4"/>
  <c r="N7" i="4"/>
  <c r="M7" i="4"/>
  <c r="L7" i="4"/>
  <c r="K7" i="4"/>
  <c r="J7" i="4"/>
  <c r="I7" i="4"/>
  <c r="H7" i="4"/>
  <c r="G7" i="4"/>
  <c r="F7" i="4"/>
  <c r="C7" i="4"/>
  <c r="H15" i="3" s="1"/>
  <c r="B7" i="4"/>
  <c r="Q6" i="4"/>
  <c r="P6" i="4"/>
  <c r="O6" i="4"/>
  <c r="N6" i="4"/>
  <c r="M6" i="4"/>
  <c r="L6" i="4"/>
  <c r="K6" i="4"/>
  <c r="J6" i="4"/>
  <c r="I6" i="4"/>
  <c r="H6" i="4"/>
  <c r="G6" i="4"/>
  <c r="F6" i="4"/>
  <c r="C6" i="4"/>
  <c r="D15" i="3" s="1"/>
  <c r="B6" i="4"/>
  <c r="Q5" i="4"/>
  <c r="P5" i="4"/>
  <c r="O5" i="4"/>
  <c r="N5" i="4"/>
  <c r="M5" i="4"/>
  <c r="L5" i="4"/>
  <c r="K5" i="4"/>
  <c r="J5" i="4"/>
  <c r="I5" i="4"/>
  <c r="H5" i="4"/>
  <c r="G5" i="4"/>
  <c r="F5" i="4"/>
  <c r="C5" i="4"/>
  <c r="B5" i="4"/>
  <c r="S4" i="4"/>
  <c r="Q18" i="1"/>
  <c r="P18" i="1"/>
  <c r="O18" i="1"/>
  <c r="N18" i="1"/>
  <c r="M18" i="1"/>
  <c r="L18" i="1"/>
  <c r="K18" i="1"/>
  <c r="J18" i="1"/>
  <c r="I18" i="1"/>
  <c r="H18" i="1"/>
  <c r="G18" i="1"/>
  <c r="F18" i="1"/>
  <c r="U7" i="4" l="1"/>
  <c r="S7" i="4" s="1"/>
  <c r="U6" i="4"/>
  <c r="U14" i="4"/>
  <c r="T6" i="4"/>
  <c r="U13" i="4"/>
  <c r="T21" i="4"/>
  <c r="T13" i="4"/>
  <c r="U20" i="4"/>
  <c r="U12" i="4"/>
  <c r="T14" i="4"/>
  <c r="U21" i="4"/>
  <c r="T20" i="4"/>
  <c r="W28" i="4" s="1"/>
  <c r="T12" i="4"/>
  <c r="U19" i="4"/>
  <c r="U11" i="4"/>
  <c r="U10" i="4"/>
  <c r="T15" i="4"/>
  <c r="T19" i="4"/>
  <c r="W27" i="4" s="1"/>
  <c r="T11" i="4"/>
  <c r="U18" i="4"/>
  <c r="T18" i="4"/>
  <c r="T27" i="4" s="1"/>
  <c r="T28" i="4" s="1"/>
  <c r="T10" i="4"/>
  <c r="U17" i="4"/>
  <c r="U9" i="4"/>
  <c r="T17" i="4"/>
  <c r="N27" i="4" s="1"/>
  <c r="N28" i="4" s="1"/>
  <c r="T9" i="4"/>
  <c r="U16" i="4"/>
  <c r="U8" i="4"/>
  <c r="T16" i="4"/>
  <c r="H27" i="4" s="1"/>
  <c r="H28" i="4" s="1"/>
  <c r="T8" i="4"/>
  <c r="U15" i="4"/>
  <c r="W29" i="4" l="1"/>
  <c r="S11" i="4"/>
  <c r="H25" i="3"/>
  <c r="S12" i="4"/>
  <c r="P17" i="3"/>
  <c r="S9" i="4"/>
  <c r="P25" i="3"/>
  <c r="S14" i="4"/>
  <c r="T25" i="3"/>
  <c r="S15" i="4"/>
  <c r="L25" i="3"/>
  <c r="S13" i="4"/>
  <c r="L17" i="3"/>
  <c r="S8" i="4"/>
  <c r="T17" i="3"/>
  <c r="S10" i="4"/>
  <c r="D25" i="3"/>
  <c r="S20" i="4"/>
  <c r="S19" i="4"/>
  <c r="S6" i="4"/>
  <c r="D17" i="3"/>
  <c r="S18" i="4"/>
  <c r="S16" i="4"/>
  <c r="S17" i="4"/>
  <c r="S21" i="4"/>
</calcChain>
</file>

<file path=xl/sharedStrings.xml><?xml version="1.0" encoding="utf-8"?>
<sst xmlns="http://schemas.openxmlformats.org/spreadsheetml/2006/main" count="52" uniqueCount="43">
  <si>
    <t>ID</t>
  </si>
  <si>
    <t>KPI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</si>
  <si>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</si>
  <si>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</si>
  <si>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</si>
  <si>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</si>
  <si>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</si>
  <si>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</si>
  <si>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</si>
  <si>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</si>
  <si>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</si>
  <si>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</si>
  <si>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</si>
  <si>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</si>
  <si>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Absence rate</t>
  </si>
  <si>
    <t>Absence cost</t>
  </si>
  <si>
    <t>Benefits satisfaction</t>
  </si>
  <si>
    <t>Productivity rate</t>
  </si>
  <si>
    <t>Satisfaction index</t>
  </si>
  <si>
    <t>Engagement index</t>
  </si>
  <si>
    <t>Internal promotion rate</t>
  </si>
  <si>
    <t>Net Promoter Score</t>
  </si>
  <si>
    <t>Quality of hire</t>
  </si>
  <si>
    <t>Turnover rate</t>
  </si>
  <si>
    <t>Progress Chart</t>
  </si>
  <si>
    <t>90-day quit rate (%)</t>
  </si>
  <si>
    <t>Training effectiveness (%)</t>
  </si>
  <si>
    <t>Acceptance Ratio (%)</t>
  </si>
  <si>
    <t>Chart</t>
  </si>
  <si>
    <t>Male</t>
  </si>
  <si>
    <t>Female</t>
  </si>
  <si>
    <t>Headcount</t>
  </si>
  <si>
    <t>Variance (T-1)</t>
  </si>
  <si>
    <t>Actual value</t>
  </si>
  <si>
    <t>T-1 Value</t>
  </si>
  <si>
    <t>Calculation for progress charts</t>
  </si>
  <si>
    <t>Reminder</t>
  </si>
  <si>
    <t>90 DAY QUIT RATE %</t>
  </si>
  <si>
    <t>TRAINING EFFECTIVENESS</t>
  </si>
  <si>
    <t>ACCEPTANCE RATIO</t>
  </si>
  <si>
    <t>HEADCOUNT</t>
  </si>
  <si>
    <t>MONTH</t>
  </si>
  <si>
    <t>HR KPI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</si>
</sst>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_-[$$-409]* #,##0_ ;_-[$$-409]* \-#,##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 tint="0.249977111117893"/>
      <name val="Segoe UI"/>
      <family val="2"/>
    </font>
    <font>
      <i/>
      <sz val="10"/>
      <color theme="1" tint="0.34998626667073579"/>
      <name val="Segoe UI"/>
      <family val="2"/>
    </font>
    <font>
      <b/>
      <i/>
      <sz val="10"/>
      <color theme="1" tint="0.34998626667073579"/>
      <name val="Segoe UI"/>
      <family val="2"/>
    </font>
    <font>
      <i/>
      <sz val="9"/>
      <color theme="1" tint="0.249977111117893"/>
      <name val="Segoe UI"/>
      <family val="2"/>
    </font>
    <font>
      <b/>
      <i/>
      <sz val="9"/>
      <color theme="1" tint="0.249977111117893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28"/>
      <color theme="2" tint="-0.499984740745262"/>
      <name val="Arial Rounded MT Bold"/>
      <family val="2"/>
    </font>
    <font>
      <sz val="9"/>
      <color theme="1"/>
      <name val="Calibri"/>
      <family val="2"/>
      <scheme val="minor"/>
    </font>
    <font>
      <b/>
      <i/>
      <sz val="9"/>
      <color theme="1" tint="0.34998626667073579"/>
      <name val="Segoe UI"/>
      <family val="2"/>
    </font>
    <font>
      <sz val="11"/>
      <color theme="2" tint="-0.74999237037263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24994659260841701"/>
      </left>
      <right/>
      <top/>
      <bottom style="medium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DashDot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DashDot">
        <color indexed="64"/>
      </bottom>
      <diagonal/>
    </border>
    <border>
      <left/>
      <right/>
      <top style="thin">
        <color theme="0" tint="-0.24994659260841701"/>
      </top>
      <bottom style="mediumDashDot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DashDot">
        <color indexed="64"/>
      </bottom>
      <diagonal/>
    </border>
    <border>
      <left style="thin">
        <color rgb="FF5C6769"/>
      </left>
      <right style="thin">
        <color rgb="FF5C6769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rgb="FF5C6769"/>
      </left>
      <right style="thin">
        <color rgb="FF5C6769"/>
      </right>
      <top/>
      <bottom style="mediumDashDot">
        <color indexed="64"/>
      </bottom>
      <diagonal/>
    </border>
    <border>
      <left style="thin">
        <color rgb="FF5C6769"/>
      </left>
      <right style="thin">
        <color rgb="FF5C6769"/>
      </right>
      <top/>
      <bottom style="thin">
        <color rgb="FF5C6769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center" vertical="center"/>
    </xf>
    <xf numFmtId="0" fontId="5" fillId="3" borderId="3" xfId="2" applyFont="1" applyFill="1" applyBorder="1" applyAlignment="1" applyProtection="1">
      <alignment horizontal="center" vertical="center"/>
    </xf>
    <xf numFmtId="0" fontId="6" fillId="3" borderId="4" xfId="2" applyFont="1" applyFill="1" applyBorder="1" applyAlignment="1" applyProtection="1">
      <alignment horizontal="left" vertical="center"/>
      <protection hidden="1"/>
    </xf>
    <xf numFmtId="9" fontId="7" fillId="3" borderId="4" xfId="2" applyNumberFormat="1" applyFont="1" applyFill="1" applyBorder="1" applyAlignment="1" applyProtection="1">
      <alignment horizontal="center" vertical="center"/>
      <protection hidden="1"/>
    </xf>
    <xf numFmtId="9" fontId="7" fillId="3" borderId="5" xfId="2" applyNumberFormat="1" applyFont="1" applyFill="1" applyBorder="1" applyAlignment="1" applyProtection="1">
      <alignment horizontal="center" vertical="center"/>
      <protection hidden="1"/>
    </xf>
    <xf numFmtId="0" fontId="5" fillId="3" borderId="4" xfId="2" applyFont="1" applyFill="1" applyBorder="1" applyAlignment="1" applyProtection="1">
      <alignment horizontal="center" vertical="center"/>
      <protection hidden="1"/>
    </xf>
    <xf numFmtId="0" fontId="6" fillId="3" borderId="5" xfId="2" applyFont="1" applyFill="1" applyBorder="1" applyAlignment="1" applyProtection="1">
      <alignment horizontal="left" vertical="center"/>
      <protection hidden="1"/>
    </xf>
    <xf numFmtId="0" fontId="6" fillId="3" borderId="6" xfId="2" applyFont="1" applyFill="1" applyBorder="1" applyAlignment="1" applyProtection="1">
      <alignment horizontal="left" vertical="center"/>
      <protection hidden="1"/>
    </xf>
    <xf numFmtId="0" fontId="6" fillId="3" borderId="7" xfId="2" applyFont="1" applyFill="1" applyBorder="1" applyAlignment="1" applyProtection="1">
      <alignment horizontal="left" vertical="center"/>
      <protection hidden="1"/>
    </xf>
    <xf numFmtId="1" fontId="7" fillId="3" borderId="4" xfId="2" applyNumberFormat="1" applyFont="1" applyFill="1" applyBorder="1" applyAlignment="1" applyProtection="1">
      <alignment horizontal="center" vertical="center"/>
      <protection hidden="1"/>
    </xf>
    <xf numFmtId="1" fontId="8" fillId="3" borderId="4" xfId="2" applyNumberFormat="1" applyFont="1" applyFill="1" applyBorder="1" applyAlignment="1" applyProtection="1">
      <alignment horizontal="center" vertical="center"/>
      <protection hidden="1"/>
    </xf>
    <xf numFmtId="1" fontId="8" fillId="3" borderId="5" xfId="2" applyNumberFormat="1" applyFont="1" applyFill="1" applyBorder="1" applyAlignment="1" applyProtection="1">
      <alignment horizontal="center" vertical="center"/>
      <protection hidden="1"/>
    </xf>
    <xf numFmtId="9" fontId="7" fillId="3" borderId="4" xfId="1" applyFont="1" applyFill="1" applyBorder="1" applyAlignment="1" applyProtection="1">
      <alignment horizontal="center" vertical="center"/>
      <protection hidden="1"/>
    </xf>
    <xf numFmtId="9" fontId="7" fillId="3" borderId="5" xfId="1" applyFont="1" applyFill="1" applyBorder="1" applyAlignment="1" applyProtection="1">
      <alignment horizontal="center" vertical="center"/>
      <protection hidden="1"/>
    </xf>
    <xf numFmtId="3" fontId="7" fillId="3" borderId="4" xfId="2" applyNumberFormat="1" applyFont="1" applyFill="1" applyBorder="1" applyAlignment="1" applyProtection="1">
      <alignment horizontal="center" vertical="center"/>
      <protection hidden="1"/>
    </xf>
    <xf numFmtId="3" fontId="7" fillId="3" borderId="5" xfId="2" applyNumberFormat="1" applyFont="1" applyFill="1" applyBorder="1" applyAlignment="1" applyProtection="1">
      <alignment horizontal="center" vertical="center"/>
      <protection hidden="1"/>
    </xf>
    <xf numFmtId="0" fontId="5" fillId="3" borderId="8" xfId="2" applyFont="1" applyFill="1" applyBorder="1" applyAlignment="1" applyProtection="1">
      <alignment horizontal="center" vertical="center"/>
      <protection hidden="1"/>
    </xf>
    <xf numFmtId="0" fontId="6" fillId="3" borderId="9" xfId="2" applyFont="1" applyFill="1" applyBorder="1" applyAlignment="1" applyProtection="1">
      <alignment horizontal="left" vertical="center"/>
      <protection hidden="1"/>
    </xf>
    <xf numFmtId="0" fontId="6" fillId="3" borderId="10" xfId="2" applyFont="1" applyFill="1" applyBorder="1" applyAlignment="1" applyProtection="1">
      <alignment horizontal="left" vertical="center"/>
      <protection hidden="1"/>
    </xf>
    <xf numFmtId="0" fontId="6" fillId="3" borderId="11" xfId="2" applyFont="1" applyFill="1" applyBorder="1" applyAlignment="1" applyProtection="1">
      <alignment horizontal="left" vertical="center"/>
      <protection hidden="1"/>
    </xf>
    <xf numFmtId="9" fontId="7" fillId="3" borderId="8" xfId="1" applyFont="1" applyFill="1" applyBorder="1" applyAlignment="1" applyProtection="1">
      <alignment horizontal="center" vertical="center"/>
      <protection hidden="1"/>
    </xf>
    <xf numFmtId="9" fontId="7" fillId="3" borderId="9" xfId="1" applyFont="1" applyFill="1" applyBorder="1" applyAlignment="1" applyProtection="1">
      <alignment horizontal="center" vertical="center"/>
      <protection hidden="1"/>
    </xf>
    <xf numFmtId="0" fontId="5" fillId="4" borderId="12" xfId="2" applyFont="1" applyFill="1" applyBorder="1" applyAlignment="1" applyProtection="1">
      <alignment horizontal="center" vertical="center" wrapText="1"/>
      <protection hidden="1"/>
    </xf>
    <xf numFmtId="0" fontId="6" fillId="4" borderId="13" xfId="2" applyFont="1" applyFill="1" applyBorder="1" applyAlignment="1" applyProtection="1">
      <alignment horizontal="left" vertical="center"/>
      <protection hidden="1"/>
    </xf>
    <xf numFmtId="0" fontId="6" fillId="4" borderId="14" xfId="2" applyFont="1" applyFill="1" applyBorder="1" applyAlignment="1" applyProtection="1">
      <alignment horizontal="left" vertical="center"/>
      <protection hidden="1"/>
    </xf>
    <xf numFmtId="9" fontId="7" fillId="4" borderId="3" xfId="1" applyFont="1" applyFill="1" applyBorder="1" applyAlignment="1" applyProtection="1">
      <alignment horizontal="center" vertical="center"/>
      <protection hidden="1"/>
    </xf>
    <xf numFmtId="9" fontId="7" fillId="4" borderId="15" xfId="1" applyFont="1" applyFill="1" applyBorder="1" applyAlignment="1" applyProtection="1">
      <alignment horizontal="center" vertical="center"/>
      <protection hidden="1"/>
    </xf>
    <xf numFmtId="0" fontId="6" fillId="4" borderId="6" xfId="2" applyFont="1" applyFill="1" applyBorder="1" applyAlignment="1" applyProtection="1">
      <alignment horizontal="left" vertical="center"/>
      <protection hidden="1"/>
    </xf>
    <xf numFmtId="0" fontId="6" fillId="4" borderId="7" xfId="2" applyFont="1" applyFill="1" applyBorder="1" applyAlignment="1" applyProtection="1">
      <alignment horizontal="left" vertical="center"/>
      <protection hidden="1"/>
    </xf>
    <xf numFmtId="9" fontId="7" fillId="4" borderId="4" xfId="1" applyFont="1" applyFill="1" applyBorder="1" applyAlignment="1" applyProtection="1">
      <alignment horizontal="center" vertical="center"/>
      <protection hidden="1"/>
    </xf>
    <xf numFmtId="9" fontId="7" fillId="4" borderId="5" xfId="1" applyFont="1" applyFill="1" applyBorder="1" applyAlignment="1" applyProtection="1">
      <alignment horizontal="center" vertical="center"/>
      <protection hidden="1"/>
    </xf>
    <xf numFmtId="0" fontId="5" fillId="4" borderId="16" xfId="2" applyFont="1" applyFill="1" applyBorder="1" applyAlignment="1" applyProtection="1">
      <alignment horizontal="center" vertical="center" wrapText="1"/>
      <protection hidden="1"/>
    </xf>
    <xf numFmtId="0" fontId="6" fillId="4" borderId="10" xfId="2" applyFont="1" applyFill="1" applyBorder="1" applyAlignment="1" applyProtection="1">
      <alignment horizontal="left" vertical="center"/>
      <protection hidden="1"/>
    </xf>
    <xf numFmtId="0" fontId="6" fillId="4" borderId="11" xfId="2" applyFont="1" applyFill="1" applyBorder="1" applyAlignment="1" applyProtection="1">
      <alignment horizontal="left" vertical="center"/>
      <protection hidden="1"/>
    </xf>
    <xf numFmtId="9" fontId="7" fillId="4" borderId="8" xfId="1" applyFont="1" applyFill="1" applyBorder="1" applyAlignment="1" applyProtection="1">
      <alignment horizontal="center" vertical="center"/>
      <protection hidden="1"/>
    </xf>
    <xf numFmtId="9" fontId="7" fillId="4" borderId="9" xfId="1" applyFont="1" applyFill="1" applyBorder="1" applyAlignment="1" applyProtection="1">
      <alignment horizontal="center" vertical="center"/>
      <protection hidden="1"/>
    </xf>
    <xf numFmtId="0" fontId="5" fillId="2" borderId="12" xfId="2" applyFont="1" applyFill="1" applyBorder="1" applyAlignment="1" applyProtection="1">
      <alignment horizontal="center" vertical="center" wrapText="1"/>
      <protection hidden="1"/>
    </xf>
    <xf numFmtId="0" fontId="6" fillId="2" borderId="15" xfId="2" applyFont="1" applyFill="1" applyBorder="1" applyAlignment="1" applyProtection="1">
      <alignment horizontal="left" vertical="center"/>
      <protection hidden="1"/>
    </xf>
    <xf numFmtId="0" fontId="6" fillId="2" borderId="13" xfId="2" applyFont="1" applyFill="1" applyBorder="1" applyAlignment="1" applyProtection="1">
      <alignment horizontal="left" vertical="center"/>
      <protection hidden="1"/>
    </xf>
    <xf numFmtId="0" fontId="6" fillId="2" borderId="14" xfId="2" applyFont="1" applyFill="1" applyBorder="1" applyAlignment="1" applyProtection="1">
      <alignment horizontal="left" vertical="center"/>
      <protection hidden="1"/>
    </xf>
    <xf numFmtId="3" fontId="7" fillId="2" borderId="3" xfId="2" applyNumberFormat="1" applyFont="1" applyFill="1" applyBorder="1" applyAlignment="1" applyProtection="1">
      <alignment horizontal="center" vertical="center"/>
      <protection hidden="1"/>
    </xf>
    <xf numFmtId="3" fontId="7" fillId="2" borderId="15" xfId="2" applyNumberFormat="1" applyFont="1" applyFill="1" applyBorder="1" applyAlignment="1" applyProtection="1">
      <alignment horizontal="center" vertical="center"/>
      <protection hidden="1"/>
    </xf>
    <xf numFmtId="0" fontId="6" fillId="2" borderId="5" xfId="2" applyFont="1" applyFill="1" applyBorder="1" applyAlignment="1" applyProtection="1">
      <alignment horizontal="left" vertical="center"/>
      <protection hidden="1"/>
    </xf>
    <xf numFmtId="0" fontId="6" fillId="2" borderId="6" xfId="2" applyFont="1" applyFill="1" applyBorder="1" applyAlignment="1" applyProtection="1">
      <alignment horizontal="left" vertical="center"/>
      <protection hidden="1"/>
    </xf>
    <xf numFmtId="0" fontId="6" fillId="2" borderId="7" xfId="2" applyFont="1" applyFill="1" applyBorder="1" applyAlignment="1" applyProtection="1">
      <alignment horizontal="left" vertical="center"/>
      <protection hidden="1"/>
    </xf>
    <xf numFmtId="3" fontId="7" fillId="2" borderId="4" xfId="2" applyNumberFormat="1" applyFont="1" applyFill="1" applyBorder="1" applyAlignment="1" applyProtection="1">
      <alignment horizontal="center" vertical="center"/>
      <protection hidden="1"/>
    </xf>
    <xf numFmtId="3" fontId="7" fillId="2" borderId="5" xfId="2" applyNumberFormat="1" applyFont="1" applyFill="1" applyBorder="1" applyAlignment="1" applyProtection="1">
      <alignment horizontal="center" vertical="center"/>
      <protection hidden="1"/>
    </xf>
    <xf numFmtId="0" fontId="5" fillId="2" borderId="17" xfId="2" applyFont="1" applyFill="1" applyBorder="1" applyAlignment="1" applyProtection="1">
      <alignment horizontal="center" vertical="center" wrapText="1"/>
      <protection hidden="1"/>
    </xf>
    <xf numFmtId="0" fontId="0" fillId="4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6" fillId="4" borderId="4" xfId="2" applyFont="1" applyFill="1" applyBorder="1" applyAlignment="1" applyProtection="1">
      <alignment horizontal="left" vertical="center"/>
      <protection hidden="1"/>
    </xf>
    <xf numFmtId="0" fontId="6" fillId="2" borderId="4" xfId="2" applyFont="1" applyFill="1" applyBorder="1" applyAlignment="1" applyProtection="1">
      <alignment horizontal="left" vertical="center"/>
      <protection hidden="1"/>
    </xf>
    <xf numFmtId="0" fontId="4" fillId="2" borderId="0" xfId="2" applyFont="1" applyFill="1" applyBorder="1" applyAlignment="1">
      <alignment horizontal="center" vertical="center"/>
    </xf>
    <xf numFmtId="0" fontId="4" fillId="5" borderId="0" xfId="2" applyFont="1" applyFill="1" applyBorder="1" applyAlignment="1">
      <alignment horizontal="center" vertical="center"/>
    </xf>
    <xf numFmtId="9" fontId="0" fillId="0" borderId="0" xfId="1" applyFont="1"/>
    <xf numFmtId="1" fontId="0" fillId="0" borderId="0" xfId="1" applyNumberFormat="1" applyFont="1"/>
    <xf numFmtId="1" fontId="0" fillId="0" borderId="0" xfId="0" applyNumberFormat="1"/>
    <xf numFmtId="0" fontId="0" fillId="3" borderId="0" xfId="0" applyFill="1" applyAlignment="1"/>
    <xf numFmtId="0" fontId="9" fillId="3" borderId="0" xfId="0" applyFont="1" applyFill="1" applyAlignment="1">
      <alignment horizontal="center" vertical="center"/>
    </xf>
    <xf numFmtId="9" fontId="0" fillId="0" borderId="0" xfId="1" applyFont="1" applyAlignment="1">
      <alignment horizontal="center"/>
    </xf>
    <xf numFmtId="0" fontId="10" fillId="4" borderId="0" xfId="0" applyFont="1" applyFill="1"/>
    <xf numFmtId="9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73" fontId="11" fillId="3" borderId="0" xfId="0" applyNumberFormat="1" applyFont="1" applyFill="1" applyAlignment="1">
      <alignment horizontal="center" vertical="center"/>
    </xf>
    <xf numFmtId="1" fontId="11" fillId="3" borderId="0" xfId="0" applyNumberFormat="1" applyFont="1" applyFill="1" applyAlignment="1">
      <alignment horizontal="center" vertical="center"/>
    </xf>
    <xf numFmtId="0" fontId="8" fillId="6" borderId="15" xfId="2" applyFont="1" applyFill="1" applyBorder="1" applyAlignment="1">
      <alignment horizontal="left" vertical="center"/>
    </xf>
    <xf numFmtId="0" fontId="8" fillId="6" borderId="13" xfId="2" applyFont="1" applyFill="1" applyBorder="1" applyAlignment="1">
      <alignment horizontal="left" vertical="center"/>
    </xf>
    <xf numFmtId="0" fontId="12" fillId="0" borderId="0" xfId="0" applyFont="1"/>
    <xf numFmtId="0" fontId="13" fillId="6" borderId="18" xfId="2" applyFont="1" applyFill="1" applyBorder="1" applyAlignment="1" applyProtection="1">
      <alignment horizontal="left" vertical="center"/>
      <protection hidden="1"/>
    </xf>
    <xf numFmtId="0" fontId="13" fillId="6" borderId="19" xfId="2" applyFont="1" applyFill="1" applyBorder="1" applyAlignment="1" applyProtection="1">
      <alignment horizontal="left" vertical="center"/>
      <protection hidden="1"/>
    </xf>
    <xf numFmtId="0" fontId="13" fillId="6" borderId="18" xfId="2" applyFont="1" applyFill="1" applyBorder="1" applyAlignment="1" applyProtection="1">
      <alignment vertical="center"/>
      <protection hidden="1"/>
    </xf>
    <xf numFmtId="0" fontId="13" fillId="4" borderId="5" xfId="2" applyFont="1" applyFill="1" applyBorder="1" applyAlignment="1" applyProtection="1">
      <alignment vertical="center"/>
      <protection hidden="1"/>
    </xf>
    <xf numFmtId="0" fontId="13" fillId="4" borderId="6" xfId="2" applyFont="1" applyFill="1" applyBorder="1" applyAlignment="1" applyProtection="1">
      <alignment vertical="center"/>
      <protection hidden="1"/>
    </xf>
    <xf numFmtId="0" fontId="13" fillId="4" borderId="7" xfId="2" applyFont="1" applyFill="1" applyBorder="1" applyAlignment="1" applyProtection="1">
      <alignment vertical="center"/>
      <protection hidden="1"/>
    </xf>
    <xf numFmtId="0" fontId="13" fillId="4" borderId="20" xfId="2" applyFont="1" applyFill="1" applyBorder="1" applyAlignment="1" applyProtection="1">
      <alignment horizontal="left" vertical="center"/>
      <protection hidden="1"/>
    </xf>
    <xf numFmtId="0" fontId="13" fillId="4" borderId="0" xfId="2" applyFont="1" applyFill="1" applyBorder="1" applyAlignment="1" applyProtection="1">
      <alignment horizontal="left" vertical="center"/>
      <protection hidden="1"/>
    </xf>
    <xf numFmtId="0" fontId="3" fillId="3" borderId="21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0" fillId="0" borderId="0" xfId="0" applyNumberFormat="1"/>
    <xf numFmtId="0" fontId="14" fillId="4" borderId="0" xfId="0" applyFont="1" applyFill="1"/>
    <xf numFmtId="0" fontId="15" fillId="7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3">
    <cellStyle name="Explanatory Text" xfId="2" builtinId="53"/>
    <cellStyle name="Normal" xfId="0" builtinId="0"/>
    <cellStyle name="Percent" xfId="1" builtinId="5"/>
  </cellStyles>
  <dxfs count="20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Sheet4!$F$6:$Q$6</c:f>
              <c:numCache>
                <c:formatCode>0%</c:formatCode>
                <c:ptCount val="12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7.5499999999999998E-2</c:v>
                </c:pt>
                <c:pt idx="4">
                  <c:v>4.9799999999999997E-2</c:v>
                </c:pt>
                <c:pt idx="5">
                  <c:v>0.12</c:v>
                </c:pt>
                <c:pt idx="6">
                  <c:v>0.13</c:v>
                </c:pt>
                <c:pt idx="7">
                  <c:v>4.99E-2</c:v>
                </c:pt>
                <c:pt idx="8">
                  <c:v>7.0000000000000007E-2</c:v>
                </c:pt>
                <c:pt idx="9">
                  <c:v>8.5500000000000007E-2</c:v>
                </c:pt>
                <c:pt idx="10">
                  <c:v>0.12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1-4DDF-96C5-D1DE46FD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028576"/>
        <c:axId val="1055031488"/>
      </c:lineChart>
      <c:catAx>
        <c:axId val="1055028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55031488"/>
        <c:crosses val="autoZero"/>
        <c:auto val="1"/>
        <c:lblAlgn val="ctr"/>
        <c:lblOffset val="100"/>
        <c:noMultiLvlLbl val="0"/>
      </c:catAx>
      <c:valAx>
        <c:axId val="10550314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550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Sheet4!$F$15:$Q$15</c:f>
              <c:numCache>
                <c:formatCode>0%</c:formatCode>
                <c:ptCount val="12"/>
                <c:pt idx="0">
                  <c:v>0.15</c:v>
                </c:pt>
                <c:pt idx="1">
                  <c:v>0.12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0.05</c:v>
                </c:pt>
                <c:pt idx="6">
                  <c:v>0.11</c:v>
                </c:pt>
                <c:pt idx="7">
                  <c:v>0.08</c:v>
                </c:pt>
                <c:pt idx="8">
                  <c:v>0.09</c:v>
                </c:pt>
                <c:pt idx="9">
                  <c:v>0.12</c:v>
                </c:pt>
                <c:pt idx="10">
                  <c:v>0.18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E-4118-8B4F-E892F7BB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467712"/>
        <c:axId val="1064480608"/>
      </c:lineChart>
      <c:catAx>
        <c:axId val="1064467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4480608"/>
        <c:crosses val="autoZero"/>
        <c:auto val="1"/>
        <c:lblAlgn val="ctr"/>
        <c:lblOffset val="100"/>
        <c:noMultiLvlLbl val="0"/>
      </c:catAx>
      <c:valAx>
        <c:axId val="10644806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44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29258842644667E-2"/>
          <c:y val="0"/>
          <c:w val="0.84520123839009287"/>
          <c:h val="1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D-D8DE-4672-A151-7BAE90787D64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0E-D8DE-4672-A151-7BAE90787D64}"/>
              </c:ext>
            </c:extLst>
          </c:dPt>
          <c:val>
            <c:numRef>
              <c:f>Sheet4!$H$27:$H$28</c:f>
              <c:numCache>
                <c:formatCode>0%</c:formatCode>
                <c:ptCount val="2"/>
                <c:pt idx="0">
                  <c:v>0.16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DE-4672-A151-7BAE90787D64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8DE-4672-A151-7BAE90787D64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8DE-4672-A151-7BAE90787D64}"/>
              </c:ext>
            </c:extLst>
          </c:dPt>
          <c:val>
            <c:numRef>
              <c:f>Sheet4!$H$27:$H$28</c:f>
              <c:numCache>
                <c:formatCode>0%</c:formatCode>
                <c:ptCount val="2"/>
                <c:pt idx="0">
                  <c:v>0.16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DE-4672-A151-7BAE9078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9511105887883"/>
          <c:y val="0"/>
          <c:w val="0.84520123839009287"/>
          <c:h val="1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10-24E7-4D68-837D-5E82A425A78F}"/>
              </c:ext>
            </c:extLst>
          </c:dPt>
          <c:val>
            <c:numRef>
              <c:f>Sheet4!$N$27:$N$28</c:f>
              <c:numCache>
                <c:formatCode>0%</c:formatCode>
                <c:ptCount val="2"/>
                <c:pt idx="0">
                  <c:v>0.61129999999999995</c:v>
                </c:pt>
                <c:pt idx="1">
                  <c:v>0.38870000000000005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E7-4D68-837D-5E82A425A78F}"/>
            </c:ext>
          </c:extLst>
        </c:ser>
        <c:ser>
          <c:idx val="0"/>
          <c:order val="1"/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F-24E7-4D68-837D-5E82A425A78F}"/>
              </c:ext>
            </c:extLst>
          </c:dPt>
          <c:val>
            <c:numRef>
              <c:f>Sheet4!$N$27:$N$28</c:f>
              <c:numCache>
                <c:formatCode>0%</c:formatCode>
                <c:ptCount val="2"/>
                <c:pt idx="0">
                  <c:v>0.61129999999999995</c:v>
                </c:pt>
                <c:pt idx="1">
                  <c:v>0.38870000000000005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E7-4D68-837D-5E82A425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9511105887883"/>
          <c:y val="0"/>
          <c:w val="0.84520123839009287"/>
          <c:h val="1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B-58B1-4F21-96BF-25370D257486}"/>
              </c:ext>
            </c:extLst>
          </c:dPt>
          <c:val>
            <c:numRef>
              <c:f>Sheet4!$T$27:$T$28</c:f>
              <c:numCache>
                <c:formatCode>0%</c:formatCode>
                <c:ptCount val="2"/>
                <c:pt idx="0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B1-4F21-96BF-25370D257486}"/>
            </c:ext>
          </c:extLst>
        </c:ser>
        <c:ser>
          <c:idx val="0"/>
          <c:order val="1"/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C-58B1-4F21-96BF-25370D257486}"/>
              </c:ext>
            </c:extLst>
          </c:dPt>
          <c:val>
            <c:numRef>
              <c:f>Sheet4!$T$27:$T$28</c:f>
              <c:numCache>
                <c:formatCode>0%</c:formatCode>
                <c:ptCount val="2"/>
                <c:pt idx="0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B1-4F21-96BF-25370D25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576359641091374"/>
          <c:y val="3.1008702859510982E-2"/>
          <c:w val="0.51807228915662651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2-442A-ABD5-4A4B270F9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2-442A-ABD5-4A4B270F976E}"/>
              </c:ext>
            </c:extLst>
          </c:dPt>
          <c:val>
            <c:numRef>
              <c:f>Sheet4!$W$27:$W$28</c:f>
              <c:numCache>
                <c:formatCode>#,##0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2-442A-ABD5-4A4B270F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Sheet4!$F$7:$Q$7</c:f>
              <c:numCache>
                <c:formatCode>0</c:formatCode>
                <c:ptCount val="12"/>
                <c:pt idx="0">
                  <c:v>1530</c:v>
                </c:pt>
                <c:pt idx="1">
                  <c:v>1413</c:v>
                </c:pt>
                <c:pt idx="2">
                  <c:v>1052</c:v>
                </c:pt>
                <c:pt idx="3">
                  <c:v>1405</c:v>
                </c:pt>
                <c:pt idx="4">
                  <c:v>1207</c:v>
                </c:pt>
                <c:pt idx="5">
                  <c:v>1180</c:v>
                </c:pt>
                <c:pt idx="6">
                  <c:v>1349</c:v>
                </c:pt>
                <c:pt idx="7">
                  <c:v>1288</c:v>
                </c:pt>
                <c:pt idx="8">
                  <c:v>1545</c:v>
                </c:pt>
                <c:pt idx="9">
                  <c:v>1336</c:v>
                </c:pt>
                <c:pt idx="10">
                  <c:v>1000</c:v>
                </c:pt>
                <c:pt idx="11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6-4D9C-9B64-5342DAF9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856064"/>
        <c:axId val="675856480"/>
      </c:lineChart>
      <c:catAx>
        <c:axId val="67585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75856480"/>
        <c:crosses val="autoZero"/>
        <c:auto val="1"/>
        <c:lblAlgn val="ctr"/>
        <c:lblOffset val="100"/>
        <c:noMultiLvlLbl val="0"/>
      </c:catAx>
      <c:valAx>
        <c:axId val="67585648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758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Sheet4!$F$8:$Q$8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0.57999999999999996</c:v>
                </c:pt>
                <c:pt idx="2">
                  <c:v>0.41</c:v>
                </c:pt>
                <c:pt idx="3">
                  <c:v>0.84</c:v>
                </c:pt>
                <c:pt idx="4">
                  <c:v>0.74</c:v>
                </c:pt>
                <c:pt idx="5">
                  <c:v>0.77</c:v>
                </c:pt>
                <c:pt idx="6">
                  <c:v>0.71</c:v>
                </c:pt>
                <c:pt idx="7">
                  <c:v>0.79</c:v>
                </c:pt>
                <c:pt idx="8">
                  <c:v>0.31</c:v>
                </c:pt>
                <c:pt idx="9">
                  <c:v>0.43</c:v>
                </c:pt>
                <c:pt idx="10">
                  <c:v>0.68</c:v>
                </c:pt>
                <c:pt idx="11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3-4A95-A8C7-06A5105B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414592"/>
        <c:axId val="1052414176"/>
      </c:lineChart>
      <c:catAx>
        <c:axId val="1052414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52414176"/>
        <c:crosses val="autoZero"/>
        <c:auto val="1"/>
        <c:lblAlgn val="ctr"/>
        <c:lblOffset val="100"/>
        <c:noMultiLvlLbl val="0"/>
      </c:catAx>
      <c:valAx>
        <c:axId val="1052414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524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Sheet4!$F$9:$Q$9</c:f>
              <c:numCache>
                <c:formatCode>0%</c:formatCode>
                <c:ptCount val="12"/>
                <c:pt idx="0">
                  <c:v>0.76</c:v>
                </c:pt>
                <c:pt idx="1">
                  <c:v>0.7</c:v>
                </c:pt>
                <c:pt idx="2">
                  <c:v>0.64</c:v>
                </c:pt>
                <c:pt idx="3">
                  <c:v>0.68</c:v>
                </c:pt>
                <c:pt idx="4">
                  <c:v>0.69</c:v>
                </c:pt>
                <c:pt idx="5">
                  <c:v>0.74</c:v>
                </c:pt>
                <c:pt idx="6">
                  <c:v>0.85</c:v>
                </c:pt>
                <c:pt idx="7">
                  <c:v>0.8</c:v>
                </c:pt>
                <c:pt idx="8">
                  <c:v>0.84</c:v>
                </c:pt>
                <c:pt idx="9">
                  <c:v>0.74</c:v>
                </c:pt>
                <c:pt idx="10">
                  <c:v>0.65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9-4C7E-83B3-9EE35594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34416"/>
        <c:axId val="671633168"/>
      </c:lineChart>
      <c:catAx>
        <c:axId val="671634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671633168"/>
        <c:crosses val="autoZero"/>
        <c:auto val="1"/>
        <c:lblAlgn val="ctr"/>
        <c:lblOffset val="100"/>
        <c:noMultiLvlLbl val="0"/>
      </c:catAx>
      <c:valAx>
        <c:axId val="6716331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716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Sheet4!$F$10:$Q$10</c:f>
              <c:numCache>
                <c:formatCode>0%</c:formatCode>
                <c:ptCount val="12"/>
                <c:pt idx="0">
                  <c:v>0.78</c:v>
                </c:pt>
                <c:pt idx="1">
                  <c:v>0.74</c:v>
                </c:pt>
                <c:pt idx="2">
                  <c:v>0.8</c:v>
                </c:pt>
                <c:pt idx="3">
                  <c:v>0.93</c:v>
                </c:pt>
                <c:pt idx="4">
                  <c:v>0.85</c:v>
                </c:pt>
                <c:pt idx="5">
                  <c:v>0.94</c:v>
                </c:pt>
                <c:pt idx="6">
                  <c:v>0.9</c:v>
                </c:pt>
                <c:pt idx="7">
                  <c:v>0.71</c:v>
                </c:pt>
                <c:pt idx="8">
                  <c:v>0.92</c:v>
                </c:pt>
                <c:pt idx="9">
                  <c:v>0.87</c:v>
                </c:pt>
                <c:pt idx="10">
                  <c:v>0.73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8-4BF5-B8CD-F3133C91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613600"/>
        <c:axId val="682614848"/>
      </c:lineChart>
      <c:catAx>
        <c:axId val="682613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682614848"/>
        <c:crosses val="autoZero"/>
        <c:auto val="1"/>
        <c:lblAlgn val="ctr"/>
        <c:lblOffset val="100"/>
        <c:noMultiLvlLbl val="0"/>
      </c:catAx>
      <c:valAx>
        <c:axId val="6826148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826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Sheet4!$F$11:$Q$11</c:f>
              <c:numCache>
                <c:formatCode>0%</c:formatCode>
                <c:ptCount val="12"/>
                <c:pt idx="0">
                  <c:v>0.45</c:v>
                </c:pt>
                <c:pt idx="1">
                  <c:v>0.87</c:v>
                </c:pt>
                <c:pt idx="2">
                  <c:v>0.64</c:v>
                </c:pt>
                <c:pt idx="3">
                  <c:v>0.25</c:v>
                </c:pt>
                <c:pt idx="4">
                  <c:v>0.33</c:v>
                </c:pt>
                <c:pt idx="5">
                  <c:v>0.49</c:v>
                </c:pt>
                <c:pt idx="6">
                  <c:v>0.68</c:v>
                </c:pt>
                <c:pt idx="7">
                  <c:v>0.38</c:v>
                </c:pt>
                <c:pt idx="8">
                  <c:v>0.42</c:v>
                </c:pt>
                <c:pt idx="9">
                  <c:v>0.52</c:v>
                </c:pt>
                <c:pt idx="10">
                  <c:v>0.61</c:v>
                </c:pt>
                <c:pt idx="1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7-4BBA-8525-19A3942C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63968"/>
        <c:axId val="929169376"/>
      </c:lineChart>
      <c:catAx>
        <c:axId val="929163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929169376"/>
        <c:crosses val="autoZero"/>
        <c:auto val="1"/>
        <c:lblAlgn val="ctr"/>
        <c:lblOffset val="100"/>
        <c:noMultiLvlLbl val="0"/>
      </c:catAx>
      <c:valAx>
        <c:axId val="9291693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291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Sheet4!$F$12:$Q$12</c:f>
              <c:numCache>
                <c:formatCode>0%</c:formatCode>
                <c:ptCount val="12"/>
                <c:pt idx="0">
                  <c:v>5.0583657587548639E-2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4.687122493355883E-2</c:v>
                </c:pt>
                <c:pt idx="4">
                  <c:v>0.11934349355216882</c:v>
                </c:pt>
                <c:pt idx="5">
                  <c:v>8.4789796882380725E-2</c:v>
                </c:pt>
                <c:pt idx="6">
                  <c:v>0.09</c:v>
                </c:pt>
                <c:pt idx="7">
                  <c:v>0.13053712818317997</c:v>
                </c:pt>
                <c:pt idx="8">
                  <c:v>0.10812553740326741</c:v>
                </c:pt>
                <c:pt idx="9">
                  <c:v>7.5921375921375919E-2</c:v>
                </c:pt>
                <c:pt idx="10">
                  <c:v>0.11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0-40FF-B9E9-24C54653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43792"/>
        <c:axId val="667844208"/>
      </c:lineChart>
      <c:catAx>
        <c:axId val="667843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667844208"/>
        <c:crosses val="autoZero"/>
        <c:auto val="1"/>
        <c:lblAlgn val="ctr"/>
        <c:lblOffset val="100"/>
        <c:noMultiLvlLbl val="0"/>
      </c:catAx>
      <c:valAx>
        <c:axId val="6678442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678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Sheet4!$F$13:$Q$13</c:f>
              <c:numCache>
                <c:formatCode>#,##0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D-4BBF-801B-4C6E8CC89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47744"/>
        <c:axId val="929157728"/>
      </c:lineChart>
      <c:catAx>
        <c:axId val="929147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929157728"/>
        <c:crosses val="autoZero"/>
        <c:auto val="1"/>
        <c:lblAlgn val="ctr"/>
        <c:lblOffset val="100"/>
        <c:noMultiLvlLbl val="0"/>
      </c:catAx>
      <c:valAx>
        <c:axId val="92915772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9291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Sheet4!$F$14:$Q$14</c:f>
              <c:numCache>
                <c:formatCode>0%</c:formatCode>
                <c:ptCount val="12"/>
                <c:pt idx="0">
                  <c:v>0.42109999999999997</c:v>
                </c:pt>
                <c:pt idx="1">
                  <c:v>0.23669999999999999</c:v>
                </c:pt>
                <c:pt idx="2">
                  <c:v>0.55759999999999998</c:v>
                </c:pt>
                <c:pt idx="3">
                  <c:v>0.61119999999999997</c:v>
                </c:pt>
                <c:pt idx="4">
                  <c:v>0.78769999999999996</c:v>
                </c:pt>
                <c:pt idx="5">
                  <c:v>0.38719999999999999</c:v>
                </c:pt>
                <c:pt idx="6">
                  <c:v>0.46379999999999999</c:v>
                </c:pt>
                <c:pt idx="7">
                  <c:v>0.44</c:v>
                </c:pt>
                <c:pt idx="8">
                  <c:v>0.52</c:v>
                </c:pt>
                <c:pt idx="9">
                  <c:v>0.46</c:v>
                </c:pt>
                <c:pt idx="10">
                  <c:v>0.71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5-42EE-82E3-64CBD9EC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678832"/>
        <c:axId val="1070678416"/>
      </c:lineChart>
      <c:catAx>
        <c:axId val="1070678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70678416"/>
        <c:crosses val="autoZero"/>
        <c:auto val="1"/>
        <c:lblAlgn val="ctr"/>
        <c:lblOffset val="100"/>
        <c:noMultiLvlLbl val="0"/>
      </c:catAx>
      <c:valAx>
        <c:axId val="10706784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706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emf"/><Relationship Id="rId18" Type="http://schemas.openxmlformats.org/officeDocument/2006/relationships/image" Target="../media/image8.emf"/><Relationship Id="rId26" Type="http://schemas.openxmlformats.org/officeDocument/2006/relationships/chart" Target="../charts/chart12.xml"/><Relationship Id="rId3" Type="http://schemas.openxmlformats.org/officeDocument/2006/relationships/chart" Target="../charts/chart3.xml"/><Relationship Id="rId21" Type="http://schemas.openxmlformats.org/officeDocument/2006/relationships/chart" Target="../charts/chart11.xml"/><Relationship Id="rId7" Type="http://schemas.openxmlformats.org/officeDocument/2006/relationships/chart" Target="../charts/chart7.xml"/><Relationship Id="rId12" Type="http://schemas.openxmlformats.org/officeDocument/2006/relationships/image" Target="../media/image2.emf"/><Relationship Id="rId17" Type="http://schemas.openxmlformats.org/officeDocument/2006/relationships/image" Target="../media/image7.emf"/><Relationship Id="rId25" Type="http://schemas.openxmlformats.org/officeDocument/2006/relationships/image" Target="../media/image14.svg"/><Relationship Id="rId2" Type="http://schemas.openxmlformats.org/officeDocument/2006/relationships/chart" Target="../charts/chart2.xml"/><Relationship Id="rId16" Type="http://schemas.openxmlformats.org/officeDocument/2006/relationships/image" Target="../media/image6.emf"/><Relationship Id="rId20" Type="http://schemas.openxmlformats.org/officeDocument/2006/relationships/image" Target="../media/image10.emf"/><Relationship Id="rId29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emf"/><Relationship Id="rId24" Type="http://schemas.openxmlformats.org/officeDocument/2006/relationships/image" Target="../media/image13.png"/><Relationship Id="rId32" Type="http://schemas.openxmlformats.org/officeDocument/2006/relationships/image" Target="../media/image18.svg"/><Relationship Id="rId5" Type="http://schemas.openxmlformats.org/officeDocument/2006/relationships/chart" Target="../charts/chart5.xml"/><Relationship Id="rId15" Type="http://schemas.openxmlformats.org/officeDocument/2006/relationships/image" Target="../media/image5.emf"/><Relationship Id="rId23" Type="http://schemas.openxmlformats.org/officeDocument/2006/relationships/image" Target="../media/image12.svg"/><Relationship Id="rId28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image" Target="../media/image9.emf"/><Relationship Id="rId31" Type="http://schemas.openxmlformats.org/officeDocument/2006/relationships/image" Target="../media/image17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emf"/><Relationship Id="rId22" Type="http://schemas.openxmlformats.org/officeDocument/2006/relationships/image" Target="../media/image11.png"/><Relationship Id="rId27" Type="http://schemas.openxmlformats.org/officeDocument/2006/relationships/chart" Target="../charts/chart13.xml"/><Relationship Id="rId30" Type="http://schemas.openxmlformats.org/officeDocument/2006/relationships/image" Target="../media/image16.sv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5" Type="http://schemas.openxmlformats.org/officeDocument/2006/relationships/image" Target="../media/image2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17</xdr:row>
      <xdr:rowOff>203200</xdr:rowOff>
    </xdr:from>
    <xdr:to>
      <xdr:col>6</xdr:col>
      <xdr:colOff>6350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BDB3F-21D2-4FC7-AC1D-CDA71027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234950</xdr:rowOff>
    </xdr:from>
    <xdr:to>
      <xdr:col>10</xdr:col>
      <xdr:colOff>12700</xdr:colOff>
      <xdr:row>19</xdr:row>
      <xdr:rowOff>374650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BF3B6-2DFF-4BA0-AE54-1D9E433A6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222250</xdr:rowOff>
    </xdr:from>
    <xdr:to>
      <xdr:col>14</xdr:col>
      <xdr:colOff>31750</xdr:colOff>
      <xdr:row>19</xdr:row>
      <xdr:rowOff>254000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668D9-DFB2-4A59-A81A-1F54B4EE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311150</xdr:rowOff>
    </xdr:from>
    <xdr:to>
      <xdr:col>18</xdr:col>
      <xdr:colOff>0</xdr:colOff>
      <xdr:row>19</xdr:row>
      <xdr:rowOff>336550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90369-2378-4F0B-BA8F-DFFE3C553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</xdr:colOff>
      <xdr:row>17</xdr:row>
      <xdr:rowOff>317500</xdr:rowOff>
    </xdr:from>
    <xdr:to>
      <xdr:col>22</xdr:col>
      <xdr:colOff>0</xdr:colOff>
      <xdr:row>20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8337C7-1B2D-4513-9690-74D7BCB50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24</xdr:row>
      <xdr:rowOff>431800</xdr:rowOff>
    </xdr:from>
    <xdr:to>
      <xdr:col>6</xdr:col>
      <xdr:colOff>0</xdr:colOff>
      <xdr:row>27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DD8C0D-6DA1-49E6-95CD-4B760CC49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24</xdr:row>
      <xdr:rowOff>361950</xdr:rowOff>
    </xdr:from>
    <xdr:to>
      <xdr:col>10</xdr:col>
      <xdr:colOff>6350</xdr:colOff>
      <xdr:row>27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721CF4-8AF4-44F0-902E-815EB8422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24</xdr:row>
      <xdr:rowOff>400050</xdr:rowOff>
    </xdr:from>
    <xdr:to>
      <xdr:col>13</xdr:col>
      <xdr:colOff>596900</xdr:colOff>
      <xdr:row>27</xdr:row>
      <xdr:rowOff>234950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221F34-30DF-41FC-B2C0-82B53439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24</xdr:row>
      <xdr:rowOff>387350</xdr:rowOff>
    </xdr:from>
    <xdr:to>
      <xdr:col>17</xdr:col>
      <xdr:colOff>596900</xdr:colOff>
      <xdr:row>27</xdr:row>
      <xdr:rowOff>285750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1B98FC-FD90-40E6-87D0-4BB8521F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24</xdr:row>
      <xdr:rowOff>336550</xdr:rowOff>
    </xdr:from>
    <xdr:to>
      <xdr:col>22</xdr:col>
      <xdr:colOff>0</xdr:colOff>
      <xdr:row>27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E814A7-2D5B-4FC1-AE23-D8074D1FF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285749</xdr:colOff>
          <xdr:row>19</xdr:row>
          <xdr:rowOff>57150</xdr:rowOff>
        </xdr:from>
        <xdr:to>
          <xdr:col>5</xdr:col>
          <xdr:colOff>278822</xdr:colOff>
          <xdr:row>19</xdr:row>
          <xdr:rowOff>342900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3050B99A-7A52-485F-A91D-8EBDEBD8956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6" spid="_x0000_s2087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2114549" y="3130550"/>
              <a:ext cx="1212273" cy="285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323849</xdr:colOff>
          <xdr:row>19</xdr:row>
          <xdr:rowOff>50800</xdr:rowOff>
        </xdr:from>
        <xdr:to>
          <xdr:col>9</xdr:col>
          <xdr:colOff>316922</xdr:colOff>
          <xdr:row>19</xdr:row>
          <xdr:rowOff>336550</xdr:rowOff>
        </xdr:to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23C368A8-2375-40D7-9F7F-1D59D07BECC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7" spid="_x0000_s2088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4070349" y="3124200"/>
              <a:ext cx="1212273" cy="285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253999</xdr:colOff>
          <xdr:row>19</xdr:row>
          <xdr:rowOff>44450</xdr:rowOff>
        </xdr:from>
        <xdr:to>
          <xdr:col>13</xdr:col>
          <xdr:colOff>247072</xdr:colOff>
          <xdr:row>19</xdr:row>
          <xdr:rowOff>330200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30190BFC-AD96-4F05-AC5A-CB37B4B223B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8" spid="_x0000_s2089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5911849" y="3117850"/>
              <a:ext cx="1212273" cy="285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266699</xdr:colOff>
          <xdr:row>19</xdr:row>
          <xdr:rowOff>38100</xdr:rowOff>
        </xdr:from>
        <xdr:to>
          <xdr:col>17</xdr:col>
          <xdr:colOff>259772</xdr:colOff>
          <xdr:row>19</xdr:row>
          <xdr:rowOff>323850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EC5B4688-B9AF-48FD-8D98-3E89E22D47F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9" spid="_x0000_s2090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7823199" y="3111500"/>
              <a:ext cx="1212273" cy="285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260349</xdr:colOff>
          <xdr:row>19</xdr:row>
          <xdr:rowOff>38100</xdr:rowOff>
        </xdr:from>
        <xdr:to>
          <xdr:col>21</xdr:col>
          <xdr:colOff>253422</xdr:colOff>
          <xdr:row>19</xdr:row>
          <xdr:rowOff>323850</xdr:rowOff>
        </xdr:to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FC6148B6-5B24-4B1E-B85C-A40C450F74E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10" spid="_x0000_s2091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9728199" y="3111500"/>
              <a:ext cx="1212273" cy="285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323849</xdr:colOff>
          <xdr:row>27</xdr:row>
          <xdr:rowOff>107950</xdr:rowOff>
        </xdr:from>
        <xdr:to>
          <xdr:col>5</xdr:col>
          <xdr:colOff>316922</xdr:colOff>
          <xdr:row>27</xdr:row>
          <xdr:rowOff>393700</xdr:rowOff>
        </xdr:to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FA20E3AB-B94F-4C88-84C0-BE9F7044B4F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11" spid="_x0000_s2092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152649" y="5676900"/>
              <a:ext cx="1212273" cy="285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234949</xdr:colOff>
          <xdr:row>27</xdr:row>
          <xdr:rowOff>107950</xdr:rowOff>
        </xdr:from>
        <xdr:to>
          <xdr:col>9</xdr:col>
          <xdr:colOff>228022</xdr:colOff>
          <xdr:row>27</xdr:row>
          <xdr:rowOff>393700</xdr:rowOff>
        </xdr:to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5EF781B5-53B6-4F17-92AA-4F73591566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12" spid="_x0000_s2093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3981449" y="5676900"/>
              <a:ext cx="1212273" cy="2857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285749</xdr:colOff>
          <xdr:row>27</xdr:row>
          <xdr:rowOff>107950</xdr:rowOff>
        </xdr:from>
        <xdr:to>
          <xdr:col>13</xdr:col>
          <xdr:colOff>278822</xdr:colOff>
          <xdr:row>27</xdr:row>
          <xdr:rowOff>393700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7A651505-7EA7-443B-A439-617C58CB0E3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13" spid="_x0000_s2094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5943599" y="5676900"/>
              <a:ext cx="1212273" cy="285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292099</xdr:colOff>
          <xdr:row>27</xdr:row>
          <xdr:rowOff>101600</xdr:rowOff>
        </xdr:from>
        <xdr:to>
          <xdr:col>17</xdr:col>
          <xdr:colOff>285172</xdr:colOff>
          <xdr:row>27</xdr:row>
          <xdr:rowOff>387350</xdr:rowOff>
        </xdr:to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7E3F2A61-BE79-46FA-BC00-5DBE8463596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14" spid="_x0000_s2095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7848599" y="5670550"/>
              <a:ext cx="1212273" cy="285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27</xdr:row>
          <xdr:rowOff>95249</xdr:rowOff>
        </xdr:from>
        <xdr:to>
          <xdr:col>21</xdr:col>
          <xdr:colOff>221672</xdr:colOff>
          <xdr:row>27</xdr:row>
          <xdr:rowOff>389658</xdr:rowOff>
        </xdr:to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1F7DF791-35F8-415A-BCA0-447DF2CEFB7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4!$S$15" spid="_x0000_s2096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9696450" y="5664199"/>
              <a:ext cx="1212272" cy="2944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95250</xdr:colOff>
      <xdr:row>10</xdr:row>
      <xdr:rowOff>57150</xdr:rowOff>
    </xdr:from>
    <xdr:to>
      <xdr:col>5</xdr:col>
      <xdr:colOff>577850</xdr:colOff>
      <xdr:row>13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B0AB3EA-B423-476F-8190-FE64B30B0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539750</xdr:colOff>
      <xdr:row>12</xdr:row>
      <xdr:rowOff>2324</xdr:rowOff>
    </xdr:from>
    <xdr:to>
      <xdr:col>5</xdr:col>
      <xdr:colOff>57150</xdr:colOff>
      <xdr:row>12</xdr:row>
      <xdr:rowOff>393700</xdr:rowOff>
    </xdr:to>
    <xdr:sp macro="" textlink="Sheet4!H27">
      <xdr:nvSpPr>
        <xdr:cNvPr id="26" name="TextBox 25">
          <a:extLst>
            <a:ext uri="{FF2B5EF4-FFF2-40B4-BE49-F238E27FC236}">
              <a16:creationId xmlns:a16="http://schemas.microsoft.com/office/drawing/2014/main" id="{D36804A2-5592-451C-B993-E440BCABCDCE}"/>
            </a:ext>
          </a:extLst>
        </xdr:cNvPr>
        <xdr:cNvSpPr txBox="1"/>
      </xdr:nvSpPr>
      <xdr:spPr>
        <a:xfrm>
          <a:off x="2368550" y="719874"/>
          <a:ext cx="736600" cy="391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652EC2-CB01-4613-A968-F032C3F8EC47}" type="TxLink">
            <a:rPr lang="en-US" sz="2000" b="1" i="1" u="none" strike="noStrike">
              <a:solidFill>
                <a:srgbClr val="404040"/>
              </a:solidFill>
              <a:latin typeface="Segoe UI"/>
              <a:cs typeface="Segoe UI"/>
            </a:rPr>
            <a:t>16%</a:t>
          </a:fld>
          <a:endParaRPr lang="en-IN" sz="3200" b="1"/>
        </a:p>
      </xdr:txBody>
    </xdr:sp>
    <xdr:clientData/>
  </xdr:twoCellAnchor>
  <xdr:twoCellAnchor editAs="oneCell">
    <xdr:from>
      <xdr:col>11</xdr:col>
      <xdr:colOff>515162</xdr:colOff>
      <xdr:row>10</xdr:row>
      <xdr:rowOff>12700</xdr:rowOff>
    </xdr:from>
    <xdr:to>
      <xdr:col>13</xdr:col>
      <xdr:colOff>569217</xdr:colOff>
      <xdr:row>12</xdr:row>
      <xdr:rowOff>741777</xdr:rowOff>
    </xdr:to>
    <xdr:pic>
      <xdr:nvPicPr>
        <xdr:cNvPr id="27" name="Graphic 26" descr="Woman">
          <a:extLst>
            <a:ext uri="{FF2B5EF4-FFF2-40B4-BE49-F238E27FC236}">
              <a16:creationId xmlns:a16="http://schemas.microsoft.com/office/drawing/2014/main" id="{50791F25-C700-4A60-9034-8E901D177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6173012" y="273050"/>
          <a:ext cx="1273255" cy="118627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69850</xdr:colOff>
      <xdr:row>10</xdr:row>
      <xdr:rowOff>7919</xdr:rowOff>
    </xdr:from>
    <xdr:to>
      <xdr:col>13</xdr:col>
      <xdr:colOff>80160</xdr:colOff>
      <xdr:row>12</xdr:row>
      <xdr:rowOff>736996</xdr:rowOff>
    </xdr:to>
    <xdr:pic>
      <xdr:nvPicPr>
        <xdr:cNvPr id="28" name="Graphic 27" descr="Man">
          <a:extLst>
            <a:ext uri="{FF2B5EF4-FFF2-40B4-BE49-F238E27FC236}">
              <a16:creationId xmlns:a16="http://schemas.microsoft.com/office/drawing/2014/main" id="{759408E6-3B02-45E4-9074-E42CB6451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5"/>
            </a:ext>
          </a:extLst>
        </a:blip>
        <a:stretch>
          <a:fillRect/>
        </a:stretch>
      </xdr:blipFill>
      <xdr:spPr>
        <a:xfrm>
          <a:off x="5727700" y="268269"/>
          <a:ext cx="1229510" cy="118627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12700</xdr:colOff>
      <xdr:row>10</xdr:row>
      <xdr:rowOff>44450</xdr:rowOff>
    </xdr:from>
    <xdr:to>
      <xdr:col>9</xdr:col>
      <xdr:colOff>495300</xdr:colOff>
      <xdr:row>12</xdr:row>
      <xdr:rowOff>774700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92E239F-A487-4285-9C15-E4320C219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19050</xdr:colOff>
      <xdr:row>12</xdr:row>
      <xdr:rowOff>15024</xdr:rowOff>
    </xdr:from>
    <xdr:to>
      <xdr:col>9</xdr:col>
      <xdr:colOff>146050</xdr:colOff>
      <xdr:row>12</xdr:row>
      <xdr:rowOff>406400</xdr:rowOff>
    </xdr:to>
    <xdr:sp macro="" textlink="Sheet4!N27">
      <xdr:nvSpPr>
        <xdr:cNvPr id="30" name="TextBox 29">
          <a:extLst>
            <a:ext uri="{FF2B5EF4-FFF2-40B4-BE49-F238E27FC236}">
              <a16:creationId xmlns:a16="http://schemas.microsoft.com/office/drawing/2014/main" id="{BF62D4F1-1443-4620-BF6B-0B944123E616}"/>
            </a:ext>
          </a:extLst>
        </xdr:cNvPr>
        <xdr:cNvSpPr txBox="1"/>
      </xdr:nvSpPr>
      <xdr:spPr>
        <a:xfrm>
          <a:off x="4375150" y="732574"/>
          <a:ext cx="736600" cy="391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A855222-82CC-49A6-8FE2-58BCB5D817E5}" type="TxLink">
            <a:rPr lang="en-US" sz="1800" b="1" i="1" u="none" strike="noStrike">
              <a:solidFill>
                <a:srgbClr val="404040"/>
              </a:solidFill>
              <a:latin typeface="Segoe UI"/>
              <a:cs typeface="Segoe UI"/>
            </a:rPr>
            <a:t>61%</a:t>
          </a:fld>
          <a:endParaRPr lang="en-IN" sz="6600" b="1"/>
        </a:p>
      </xdr:txBody>
    </xdr:sp>
    <xdr:clientData/>
  </xdr:twoCellAnchor>
  <xdr:twoCellAnchor>
    <xdr:from>
      <xdr:col>15</xdr:col>
      <xdr:colOff>114300</xdr:colOff>
      <xdr:row>10</xdr:row>
      <xdr:rowOff>76200</xdr:rowOff>
    </xdr:from>
    <xdr:to>
      <xdr:col>17</xdr:col>
      <xdr:colOff>596900</xdr:colOff>
      <xdr:row>12</xdr:row>
      <xdr:rowOff>806450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21CA53A-7784-4BE6-938B-0F73CEF0F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412750</xdr:colOff>
      <xdr:row>10</xdr:row>
      <xdr:rowOff>44450</xdr:rowOff>
    </xdr:from>
    <xdr:to>
      <xdr:col>22</xdr:col>
      <xdr:colOff>76200</xdr:colOff>
      <xdr:row>12</xdr:row>
      <xdr:rowOff>793750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AE6A565-580E-42ED-BC57-562C210B5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20</xdr:col>
      <xdr:colOff>514350</xdr:colOff>
      <xdr:row>12</xdr:row>
      <xdr:rowOff>57150</xdr:rowOff>
    </xdr:from>
    <xdr:to>
      <xdr:col>21</xdr:col>
      <xdr:colOff>112776</xdr:colOff>
      <xdr:row>12</xdr:row>
      <xdr:rowOff>253963</xdr:rowOff>
    </xdr:to>
    <xdr:pic>
      <xdr:nvPicPr>
        <xdr:cNvPr id="34" name="Graphic 74" descr="Man">
          <a:extLst>
            <a:ext uri="{FF2B5EF4-FFF2-40B4-BE49-F238E27FC236}">
              <a16:creationId xmlns:a16="http://schemas.microsoft.com/office/drawing/2014/main" id="{2D3D63D8-8BD2-48F0-917C-6BB6527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591800" y="774700"/>
          <a:ext cx="208026" cy="196813"/>
        </a:xfrm>
        <a:prstGeom prst="rect">
          <a:avLst/>
        </a:prstGeom>
      </xdr:spPr>
    </xdr:pic>
    <xdr:clientData/>
  </xdr:twoCellAnchor>
  <xdr:twoCellAnchor editAs="oneCell">
    <xdr:from>
      <xdr:col>20</xdr:col>
      <xdr:colOff>50800</xdr:colOff>
      <xdr:row>12</xdr:row>
      <xdr:rowOff>76200</xdr:rowOff>
    </xdr:from>
    <xdr:to>
      <xdr:col>20</xdr:col>
      <xdr:colOff>253603</xdr:colOff>
      <xdr:row>12</xdr:row>
      <xdr:rowOff>268160</xdr:rowOff>
    </xdr:to>
    <xdr:pic>
      <xdr:nvPicPr>
        <xdr:cNvPr id="35" name="Graphic 79" descr="Woman">
          <a:extLst>
            <a:ext uri="{FF2B5EF4-FFF2-40B4-BE49-F238E27FC236}">
              <a16:creationId xmlns:a16="http://schemas.microsoft.com/office/drawing/2014/main" id="{738CE2A4-A537-4ECE-8B4B-9EC7158FB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0128250" y="793750"/>
          <a:ext cx="202803" cy="191960"/>
        </a:xfrm>
        <a:prstGeom prst="rect">
          <a:avLst/>
        </a:prstGeom>
      </xdr:spPr>
    </xdr:pic>
    <xdr:clientData/>
  </xdr:twoCellAnchor>
  <xdr:twoCellAnchor>
    <xdr:from>
      <xdr:col>3</xdr:col>
      <xdr:colOff>406400</xdr:colOff>
      <xdr:row>20</xdr:row>
      <xdr:rowOff>101600</xdr:rowOff>
    </xdr:from>
    <xdr:to>
      <xdr:col>5</xdr:col>
      <xdr:colOff>372156</xdr:colOff>
      <xdr:row>20</xdr:row>
      <xdr:rowOff>317102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4B2B7EF-FE5B-43D4-A3F6-1BBF72EDD517}"/>
            </a:ext>
          </a:extLst>
        </xdr:cNvPr>
        <xdr:cNvSpPr txBox="1"/>
      </xdr:nvSpPr>
      <xdr:spPr>
        <a:xfrm>
          <a:off x="2235200" y="359410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7</xdr:col>
      <xdr:colOff>393700</xdr:colOff>
      <xdr:row>20</xdr:row>
      <xdr:rowOff>82550</xdr:rowOff>
    </xdr:from>
    <xdr:to>
      <xdr:col>9</xdr:col>
      <xdr:colOff>359456</xdr:colOff>
      <xdr:row>20</xdr:row>
      <xdr:rowOff>298052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F6BB34A-3AD1-437A-8946-F7F3D60B820E}"/>
            </a:ext>
          </a:extLst>
        </xdr:cNvPr>
        <xdr:cNvSpPr txBox="1"/>
      </xdr:nvSpPr>
      <xdr:spPr>
        <a:xfrm>
          <a:off x="4140200" y="357505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11</xdr:col>
      <xdr:colOff>374650</xdr:colOff>
      <xdr:row>20</xdr:row>
      <xdr:rowOff>63500</xdr:rowOff>
    </xdr:from>
    <xdr:to>
      <xdr:col>13</xdr:col>
      <xdr:colOff>340406</xdr:colOff>
      <xdr:row>20</xdr:row>
      <xdr:rowOff>279002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FD28AD2-1792-4FDE-BB22-0808AB28E9BD}"/>
            </a:ext>
          </a:extLst>
        </xdr:cNvPr>
        <xdr:cNvSpPr txBox="1"/>
      </xdr:nvSpPr>
      <xdr:spPr>
        <a:xfrm>
          <a:off x="6032500" y="355600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15</xdr:col>
      <xdr:colOff>374650</xdr:colOff>
      <xdr:row>20</xdr:row>
      <xdr:rowOff>76200</xdr:rowOff>
    </xdr:from>
    <xdr:to>
      <xdr:col>17</xdr:col>
      <xdr:colOff>340406</xdr:colOff>
      <xdr:row>20</xdr:row>
      <xdr:rowOff>291702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9A1D53C-3E1B-4231-AA9D-507DCDB29BBB}"/>
            </a:ext>
          </a:extLst>
        </xdr:cNvPr>
        <xdr:cNvSpPr txBox="1"/>
      </xdr:nvSpPr>
      <xdr:spPr>
        <a:xfrm>
          <a:off x="7931150" y="356870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19</xdr:col>
      <xdr:colOff>406400</xdr:colOff>
      <xdr:row>20</xdr:row>
      <xdr:rowOff>63500</xdr:rowOff>
    </xdr:from>
    <xdr:to>
      <xdr:col>21</xdr:col>
      <xdr:colOff>372156</xdr:colOff>
      <xdr:row>20</xdr:row>
      <xdr:rowOff>279002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D0DBB4D-5537-4FAD-BE25-02887FDD3CCB}"/>
            </a:ext>
          </a:extLst>
        </xdr:cNvPr>
        <xdr:cNvSpPr txBox="1"/>
      </xdr:nvSpPr>
      <xdr:spPr>
        <a:xfrm>
          <a:off x="9874250" y="355600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3</xdr:col>
      <xdr:colOff>400050</xdr:colOff>
      <xdr:row>28</xdr:row>
      <xdr:rowOff>114300</xdr:rowOff>
    </xdr:from>
    <xdr:to>
      <xdr:col>5</xdr:col>
      <xdr:colOff>365806</xdr:colOff>
      <xdr:row>28</xdr:row>
      <xdr:rowOff>329802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57C8DEC-150C-42D7-A5B7-9AB0041718A8}"/>
            </a:ext>
          </a:extLst>
        </xdr:cNvPr>
        <xdr:cNvSpPr txBox="1"/>
      </xdr:nvSpPr>
      <xdr:spPr>
        <a:xfrm>
          <a:off x="2228850" y="621665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7</xdr:col>
      <xdr:colOff>317500</xdr:colOff>
      <xdr:row>28</xdr:row>
      <xdr:rowOff>107950</xdr:rowOff>
    </xdr:from>
    <xdr:to>
      <xdr:col>9</xdr:col>
      <xdr:colOff>283256</xdr:colOff>
      <xdr:row>28</xdr:row>
      <xdr:rowOff>323452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E94ED3E-805F-44D4-B390-D4C326298E88}"/>
            </a:ext>
          </a:extLst>
        </xdr:cNvPr>
        <xdr:cNvSpPr txBox="1"/>
      </xdr:nvSpPr>
      <xdr:spPr>
        <a:xfrm>
          <a:off x="4064000" y="621030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11</xdr:col>
      <xdr:colOff>406400</xdr:colOff>
      <xdr:row>28</xdr:row>
      <xdr:rowOff>82550</xdr:rowOff>
    </xdr:from>
    <xdr:to>
      <xdr:col>13</xdr:col>
      <xdr:colOff>372156</xdr:colOff>
      <xdr:row>28</xdr:row>
      <xdr:rowOff>298052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1E893C7-F207-422E-88F4-75C1660B40EB}"/>
            </a:ext>
          </a:extLst>
        </xdr:cNvPr>
        <xdr:cNvSpPr txBox="1"/>
      </xdr:nvSpPr>
      <xdr:spPr>
        <a:xfrm>
          <a:off x="6064250" y="618490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15</xdr:col>
      <xdr:colOff>438150</xdr:colOff>
      <xdr:row>28</xdr:row>
      <xdr:rowOff>69850</xdr:rowOff>
    </xdr:from>
    <xdr:to>
      <xdr:col>17</xdr:col>
      <xdr:colOff>403906</xdr:colOff>
      <xdr:row>28</xdr:row>
      <xdr:rowOff>285352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A062E9F-D07E-4823-9EC5-F47174B418AB}"/>
            </a:ext>
          </a:extLst>
        </xdr:cNvPr>
        <xdr:cNvSpPr txBox="1"/>
      </xdr:nvSpPr>
      <xdr:spPr>
        <a:xfrm>
          <a:off x="7994650" y="617220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19</xdr:col>
      <xdr:colOff>381000</xdr:colOff>
      <xdr:row>28</xdr:row>
      <xdr:rowOff>63500</xdr:rowOff>
    </xdr:from>
    <xdr:to>
      <xdr:col>21</xdr:col>
      <xdr:colOff>346756</xdr:colOff>
      <xdr:row>28</xdr:row>
      <xdr:rowOff>279002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C94D7DD-F412-436C-83E6-C810D10C0CCA}"/>
            </a:ext>
          </a:extLst>
        </xdr:cNvPr>
        <xdr:cNvSpPr txBox="1"/>
      </xdr:nvSpPr>
      <xdr:spPr>
        <a:xfrm>
          <a:off x="9848850" y="6165850"/>
          <a:ext cx="1184956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0.35075</cdr:x>
      <cdr:y>0.33155</cdr:y>
    </cdr:from>
    <cdr:to>
      <cdr:x>0.78358</cdr:x>
      <cdr:y>0.66114</cdr:y>
    </cdr:to>
    <cdr:sp macro="" textlink="Sheet4!$T$27">
      <cdr:nvSpPr>
        <cdr:cNvPr id="2" name="TextBox 29">
          <a:extLst xmlns:a="http://schemas.openxmlformats.org/drawingml/2006/main">
            <a:ext uri="{FF2B5EF4-FFF2-40B4-BE49-F238E27FC236}">
              <a16:creationId xmlns:a16="http://schemas.microsoft.com/office/drawing/2014/main" id="{BF62D4F1-1443-4620-BF6B-0B944123E616}"/>
            </a:ext>
          </a:extLst>
        </cdr:cNvPr>
        <cdr:cNvSpPr txBox="1"/>
      </cdr:nvSpPr>
      <cdr:spPr>
        <a:xfrm xmlns:a="http://schemas.openxmlformats.org/drawingml/2006/main">
          <a:off x="596900" y="393700"/>
          <a:ext cx="736600" cy="391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3C69C11-6A10-48D9-8A0C-B3F58F70927F}" type="TxLink">
            <a:rPr lang="en-US" sz="1800" b="1" i="1" u="none" strike="noStrike">
              <a:solidFill>
                <a:srgbClr val="404040"/>
              </a:solidFill>
              <a:latin typeface="Segoe UI"/>
              <a:cs typeface="Segoe UI"/>
            </a:rPr>
            <a:t>90%</a:t>
          </a:fld>
          <a:endParaRPr lang="en-IN" sz="16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0.48256</cdr:x>
      <cdr:y>0.31579</cdr:y>
    </cdr:from>
    <cdr:to>
      <cdr:x>0.81977</cdr:x>
      <cdr:y>0.64018</cdr:y>
    </cdr:to>
    <cdr:sp macro="" textlink="Sheet4!$W$29">
      <cdr:nvSpPr>
        <cdr:cNvPr id="2" name="TextBox 29">
          <a:extLst xmlns:a="http://schemas.openxmlformats.org/drawingml/2006/main">
            <a:ext uri="{FF2B5EF4-FFF2-40B4-BE49-F238E27FC236}">
              <a16:creationId xmlns:a16="http://schemas.microsoft.com/office/drawing/2014/main" id="{5AE3C2BD-D7C4-4101-8B83-622D3DF9BF00}"/>
            </a:ext>
          </a:extLst>
        </cdr:cNvPr>
        <cdr:cNvSpPr txBox="1"/>
      </cdr:nvSpPr>
      <cdr:spPr>
        <a:xfrm xmlns:a="http://schemas.openxmlformats.org/drawingml/2006/main">
          <a:off x="1054100" y="381000"/>
          <a:ext cx="736600" cy="391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AA719D9-4F93-47A8-BE21-7905AD919E70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t>35</a:t>
          </a:fld>
          <a:endParaRPr lang="en-IN" sz="413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a\Downloads\How%20to%20create%20a%20Dashboard%20in%20Excel%20-%20NESTED%20IF%20VERS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lculation"/>
      <sheetName val="Dashboard"/>
      <sheetName val="calc"/>
    </sheetNames>
    <sheetDataSet>
      <sheetData sheetId="0">
        <row r="5">
          <cell r="B5" t="str">
            <v>ID</v>
          </cell>
          <cell r="C5" t="str">
            <v>KPI</v>
          </cell>
          <cell r="F5" t="str">
            <v>Jan</v>
          </cell>
          <cell r="G5" t="str">
            <v>Feb</v>
          </cell>
          <cell r="H5" t="str">
            <v>Mar</v>
          </cell>
          <cell r="I5" t="str">
            <v>Apr</v>
          </cell>
          <cell r="J5" t="str">
            <v>May</v>
          </cell>
          <cell r="K5" t="str">
            <v>Jun</v>
          </cell>
          <cell r="L5" t="str">
            <v>Jul</v>
          </cell>
          <cell r="M5" t="str">
            <v>Aug</v>
          </cell>
          <cell r="N5" t="str">
            <v>Sep</v>
          </cell>
          <cell r="O5" t="str">
            <v>Oct</v>
          </cell>
          <cell r="P5" t="str">
            <v>Nov</v>
          </cell>
          <cell r="Q5" t="str">
            <v>Dec</v>
          </cell>
        </row>
        <row r="6">
          <cell r="B6">
            <v>1</v>
          </cell>
          <cell r="C6" t="str">
            <v>Absence rate</v>
          </cell>
          <cell r="F6">
            <v>0.08</v>
          </cell>
          <cell r="G6">
            <v>0.09</v>
          </cell>
          <cell r="H6">
            <v>0.11</v>
          </cell>
          <cell r="I6">
            <v>7.5499999999999998E-2</v>
          </cell>
          <cell r="J6">
            <v>4.9799999999999997E-2</v>
          </cell>
          <cell r="K6">
            <v>0.12</v>
          </cell>
          <cell r="L6">
            <v>0.13</v>
          </cell>
          <cell r="M6">
            <v>4.99E-2</v>
          </cell>
          <cell r="N6">
            <v>7.0000000000000007E-2</v>
          </cell>
          <cell r="O6">
            <v>8.5500000000000007E-2</v>
          </cell>
          <cell r="P6">
            <v>0.12</v>
          </cell>
          <cell r="Q6">
            <v>0.17</v>
          </cell>
        </row>
        <row r="7">
          <cell r="B7">
            <v>2</v>
          </cell>
          <cell r="C7" t="str">
            <v>Absence cost</v>
          </cell>
          <cell r="F7">
            <v>1530</v>
          </cell>
          <cell r="G7">
            <v>1413</v>
          </cell>
          <cell r="H7">
            <v>1052</v>
          </cell>
          <cell r="I7">
            <v>1405</v>
          </cell>
          <cell r="J7">
            <v>1207</v>
          </cell>
          <cell r="K7">
            <v>1180</v>
          </cell>
          <cell r="L7">
            <v>1349</v>
          </cell>
          <cell r="M7">
            <v>1288</v>
          </cell>
          <cell r="N7">
            <v>1545</v>
          </cell>
          <cell r="O7">
            <v>1336</v>
          </cell>
          <cell r="P7">
            <v>1000</v>
          </cell>
          <cell r="Q7">
            <v>1400</v>
          </cell>
        </row>
        <row r="8">
          <cell r="B8">
            <v>3</v>
          </cell>
          <cell r="C8" t="str">
            <v>Benefits satisfaction</v>
          </cell>
          <cell r="F8">
            <v>0.56000000000000005</v>
          </cell>
          <cell r="G8">
            <v>0.57999999999999996</v>
          </cell>
          <cell r="H8">
            <v>0.41</v>
          </cell>
          <cell r="I8">
            <v>0.84</v>
          </cell>
          <cell r="J8">
            <v>0.74</v>
          </cell>
          <cell r="K8">
            <v>0.77</v>
          </cell>
          <cell r="L8">
            <v>0.71</v>
          </cell>
          <cell r="M8">
            <v>0.79</v>
          </cell>
          <cell r="N8">
            <v>0.31</v>
          </cell>
          <cell r="O8">
            <v>0.43</v>
          </cell>
          <cell r="P8">
            <v>0.68</v>
          </cell>
          <cell r="Q8">
            <v>0.38</v>
          </cell>
        </row>
        <row r="9">
          <cell r="B9">
            <v>4</v>
          </cell>
          <cell r="C9" t="str">
            <v>Productivity rate</v>
          </cell>
          <cell r="F9">
            <v>0.76</v>
          </cell>
          <cell r="G9">
            <v>0.7</v>
          </cell>
          <cell r="H9">
            <v>0.64</v>
          </cell>
          <cell r="I9">
            <v>0.68</v>
          </cell>
          <cell r="J9">
            <v>0.69</v>
          </cell>
          <cell r="K9">
            <v>0.74</v>
          </cell>
          <cell r="L9">
            <v>0.85</v>
          </cell>
          <cell r="M9">
            <v>0.8</v>
          </cell>
          <cell r="N9">
            <v>0.84</v>
          </cell>
          <cell r="O9">
            <v>0.74</v>
          </cell>
          <cell r="P9">
            <v>0.65</v>
          </cell>
          <cell r="Q9">
            <v>0.8</v>
          </cell>
        </row>
        <row r="10">
          <cell r="B10">
            <v>5</v>
          </cell>
          <cell r="C10" t="str">
            <v>Satisfaction index</v>
          </cell>
          <cell r="F10">
            <v>0.78</v>
          </cell>
          <cell r="G10">
            <v>0.74</v>
          </cell>
          <cell r="H10">
            <v>0.8</v>
          </cell>
          <cell r="I10">
            <v>0.93</v>
          </cell>
          <cell r="J10">
            <v>0.85</v>
          </cell>
          <cell r="K10">
            <v>0.94</v>
          </cell>
          <cell r="L10">
            <v>0.9</v>
          </cell>
          <cell r="M10">
            <v>0.71</v>
          </cell>
          <cell r="N10">
            <v>0.92</v>
          </cell>
          <cell r="O10">
            <v>0.87</v>
          </cell>
          <cell r="P10">
            <v>0.73</v>
          </cell>
          <cell r="Q10">
            <v>0.9</v>
          </cell>
        </row>
        <row r="11">
          <cell r="B11">
            <v>6</v>
          </cell>
          <cell r="C11" t="str">
            <v>Engagement index</v>
          </cell>
          <cell r="F11">
            <v>0.45</v>
          </cell>
          <cell r="G11">
            <v>0.87</v>
          </cell>
          <cell r="H11">
            <v>0.64</v>
          </cell>
          <cell r="I11">
            <v>0.25</v>
          </cell>
          <cell r="J11">
            <v>0.33</v>
          </cell>
          <cell r="K11">
            <v>0.49</v>
          </cell>
          <cell r="L11">
            <v>0.68</v>
          </cell>
          <cell r="M11">
            <v>0.38</v>
          </cell>
          <cell r="N11">
            <v>0.42</v>
          </cell>
          <cell r="O11">
            <v>0.52</v>
          </cell>
          <cell r="P11">
            <v>0.61</v>
          </cell>
          <cell r="Q11">
            <v>0.72</v>
          </cell>
        </row>
        <row r="12">
          <cell r="B12">
            <v>7</v>
          </cell>
          <cell r="C12" t="str">
            <v>Internal promotion rate</v>
          </cell>
          <cell r="F12">
            <v>5.0583657587548639E-2</v>
          </cell>
          <cell r="G12">
            <v>7.0000000000000007E-2</v>
          </cell>
          <cell r="H12">
            <v>0.08</v>
          </cell>
          <cell r="I12">
            <v>4.687122493355883E-2</v>
          </cell>
          <cell r="J12">
            <v>0.11934349355216882</v>
          </cell>
          <cell r="K12">
            <v>8.4789796882380725E-2</v>
          </cell>
          <cell r="L12">
            <v>0.09</v>
          </cell>
          <cell r="M12">
            <v>0.13053712818317997</v>
          </cell>
          <cell r="N12">
            <v>0.10812553740326741</v>
          </cell>
          <cell r="O12">
            <v>7.5921375921375919E-2</v>
          </cell>
          <cell r="P12">
            <v>0.11</v>
          </cell>
          <cell r="Q12">
            <v>0.13</v>
          </cell>
        </row>
        <row r="13">
          <cell r="B13">
            <v>8</v>
          </cell>
          <cell r="C13" t="str">
            <v>Net Promoter Score</v>
          </cell>
          <cell r="F13">
            <v>10</v>
          </cell>
          <cell r="G13">
            <v>14</v>
          </cell>
          <cell r="H13">
            <v>6</v>
          </cell>
          <cell r="I13">
            <v>3</v>
          </cell>
          <cell r="J13">
            <v>6</v>
          </cell>
          <cell r="K13">
            <v>7</v>
          </cell>
          <cell r="L13">
            <v>8</v>
          </cell>
          <cell r="M13">
            <v>9</v>
          </cell>
          <cell r="N13">
            <v>10</v>
          </cell>
          <cell r="O13">
            <v>8</v>
          </cell>
          <cell r="P13">
            <v>10</v>
          </cell>
          <cell r="Q13">
            <v>8</v>
          </cell>
        </row>
        <row r="14">
          <cell r="B14">
            <v>9</v>
          </cell>
          <cell r="C14" t="str">
            <v>Quality of hire</v>
          </cell>
          <cell r="F14">
            <v>0.42109999999999997</v>
          </cell>
          <cell r="G14">
            <v>0.23669999999999999</v>
          </cell>
          <cell r="H14">
            <v>0.55759999999999998</v>
          </cell>
          <cell r="I14">
            <v>0.61119999999999997</v>
          </cell>
          <cell r="J14">
            <v>0.78769999999999996</v>
          </cell>
          <cell r="K14">
            <v>0.38719999999999999</v>
          </cell>
          <cell r="L14">
            <v>0.46379999999999999</v>
          </cell>
          <cell r="M14">
            <v>0.44</v>
          </cell>
          <cell r="N14">
            <v>0.52</v>
          </cell>
          <cell r="O14">
            <v>0.46</v>
          </cell>
          <cell r="P14">
            <v>0.71</v>
          </cell>
          <cell r="Q14">
            <v>0.53</v>
          </cell>
        </row>
        <row r="15">
          <cell r="B15">
            <v>10</v>
          </cell>
          <cell r="C15" t="str">
            <v>Turnover rate</v>
          </cell>
          <cell r="F15">
            <v>0.15</v>
          </cell>
          <cell r="G15">
            <v>0.12</v>
          </cell>
          <cell r="H15">
            <v>0.08</v>
          </cell>
          <cell r="I15">
            <v>0.09</v>
          </cell>
          <cell r="J15">
            <v>0.1</v>
          </cell>
          <cell r="K15">
            <v>0.05</v>
          </cell>
          <cell r="L15">
            <v>0.11</v>
          </cell>
          <cell r="M15">
            <v>0.08</v>
          </cell>
          <cell r="N15">
            <v>0.09</v>
          </cell>
          <cell r="O15">
            <v>0.12</v>
          </cell>
          <cell r="P15">
            <v>0.18</v>
          </cell>
          <cell r="Q15">
            <v>0.25</v>
          </cell>
        </row>
        <row r="16">
          <cell r="B16" t="str">
            <v>Progress Chart</v>
          </cell>
          <cell r="C16" t="str">
            <v>90-day quit rate (%)</v>
          </cell>
          <cell r="F16">
            <v>0.18</v>
          </cell>
          <cell r="G16">
            <v>0.15</v>
          </cell>
          <cell r="H16">
            <v>0.08</v>
          </cell>
          <cell r="I16">
            <v>0.09</v>
          </cell>
          <cell r="J16">
            <v>0.12</v>
          </cell>
          <cell r="K16">
            <v>0.05</v>
          </cell>
          <cell r="L16">
            <v>0.1</v>
          </cell>
          <cell r="M16">
            <v>0.16</v>
          </cell>
          <cell r="N16">
            <v>0.12</v>
          </cell>
          <cell r="O16">
            <v>0.09</v>
          </cell>
          <cell r="P16">
            <v>0.15</v>
          </cell>
          <cell r="Q16">
            <v>0.11</v>
          </cell>
        </row>
        <row r="17">
          <cell r="C17" t="str">
            <v>Training effectiveness (%)</v>
          </cell>
          <cell r="F17">
            <v>0.85</v>
          </cell>
          <cell r="G17">
            <v>0.79669999999999996</v>
          </cell>
          <cell r="H17">
            <v>0.45760000000000001</v>
          </cell>
          <cell r="I17">
            <v>0.48</v>
          </cell>
          <cell r="J17">
            <v>0.72929999999999995</v>
          </cell>
          <cell r="K17">
            <v>0.68330000000000002</v>
          </cell>
          <cell r="L17">
            <v>0.5998</v>
          </cell>
          <cell r="M17">
            <v>0.61129999999999995</v>
          </cell>
          <cell r="N17">
            <v>0.67800000000000005</v>
          </cell>
          <cell r="O17">
            <v>0.76700000000000002</v>
          </cell>
          <cell r="P17">
            <v>0.871</v>
          </cell>
          <cell r="Q17">
            <v>0.92330000000000001</v>
          </cell>
        </row>
        <row r="18">
          <cell r="C18" t="str">
            <v>Acceptance Ratio (%)</v>
          </cell>
          <cell r="F18">
            <v>0.5</v>
          </cell>
          <cell r="G18">
            <v>0.42</v>
          </cell>
          <cell r="H18">
            <v>0.38</v>
          </cell>
          <cell r="I18">
            <v>0.67</v>
          </cell>
          <cell r="J18">
            <v>0.37</v>
          </cell>
          <cell r="K18">
            <v>0.56999999999999995</v>
          </cell>
          <cell r="L18">
            <v>0.92</v>
          </cell>
          <cell r="M18">
            <v>0.9</v>
          </cell>
          <cell r="N18">
            <v>0.71</v>
          </cell>
          <cell r="O18">
            <v>0.31</v>
          </cell>
          <cell r="P18">
            <v>0.68</v>
          </cell>
          <cell r="Q18">
            <v>0.81</v>
          </cell>
        </row>
        <row r="19">
          <cell r="B19" t="str">
            <v>Chart</v>
          </cell>
          <cell r="C19" t="str">
            <v>Male</v>
          </cell>
          <cell r="F19">
            <v>16</v>
          </cell>
          <cell r="G19">
            <v>20</v>
          </cell>
          <cell r="H19">
            <v>18</v>
          </cell>
          <cell r="I19">
            <v>18</v>
          </cell>
          <cell r="J19">
            <v>16</v>
          </cell>
          <cell r="K19">
            <v>16</v>
          </cell>
          <cell r="L19">
            <v>15</v>
          </cell>
          <cell r="M19">
            <v>20</v>
          </cell>
          <cell r="N19">
            <v>17</v>
          </cell>
          <cell r="O19">
            <v>16</v>
          </cell>
          <cell r="P19">
            <v>18</v>
          </cell>
          <cell r="Q19">
            <v>18</v>
          </cell>
        </row>
        <row r="20">
          <cell r="C20" t="str">
            <v>Female</v>
          </cell>
          <cell r="F20">
            <v>17</v>
          </cell>
          <cell r="G20">
            <v>20</v>
          </cell>
          <cell r="H20">
            <v>15</v>
          </cell>
          <cell r="I20">
            <v>18</v>
          </cell>
          <cell r="J20">
            <v>16</v>
          </cell>
          <cell r="K20">
            <v>16</v>
          </cell>
          <cell r="L20">
            <v>20</v>
          </cell>
          <cell r="M20">
            <v>15</v>
          </cell>
          <cell r="N20">
            <v>20</v>
          </cell>
          <cell r="O20">
            <v>20</v>
          </cell>
          <cell r="P20">
            <v>18</v>
          </cell>
          <cell r="Q20">
            <v>17</v>
          </cell>
        </row>
        <row r="21">
          <cell r="C21" t="str">
            <v>Headcount</v>
          </cell>
          <cell r="F21">
            <v>33</v>
          </cell>
          <cell r="G21">
            <v>40</v>
          </cell>
          <cell r="H21">
            <v>33</v>
          </cell>
          <cell r="I21">
            <v>36</v>
          </cell>
          <cell r="J21">
            <v>32</v>
          </cell>
          <cell r="K21">
            <v>32</v>
          </cell>
          <cell r="L21">
            <v>35</v>
          </cell>
          <cell r="M21">
            <v>35</v>
          </cell>
          <cell r="N21">
            <v>37</v>
          </cell>
          <cell r="O21">
            <v>36</v>
          </cell>
          <cell r="P21">
            <v>36</v>
          </cell>
          <cell r="Q21">
            <v>35</v>
          </cell>
        </row>
      </sheetData>
      <sheetData sheetId="1">
        <row r="26">
          <cell r="E26">
            <v>0.15</v>
          </cell>
          <cell r="K26">
            <v>0.79669999999999996</v>
          </cell>
          <cell r="Q26">
            <v>0.42</v>
          </cell>
          <cell r="T26">
            <v>20</v>
          </cell>
        </row>
        <row r="27">
          <cell r="E27">
            <v>0.85</v>
          </cell>
          <cell r="K27">
            <v>0.20330000000000004</v>
          </cell>
          <cell r="Q27">
            <v>0.58000000000000007</v>
          </cell>
          <cell r="T27">
            <v>20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2FCF-BAF4-460B-8B69-8979EFB6FC8E}">
  <dimension ref="B2:Q18"/>
  <sheetViews>
    <sheetView topLeftCell="D1" workbookViewId="0">
      <selection activeCell="R14" sqref="R14"/>
    </sheetView>
  </sheetViews>
  <sheetFormatPr defaultRowHeight="14.5" x14ac:dyDescent="0.35"/>
  <sheetData>
    <row r="2" spans="2:17" ht="16.5" thickBot="1" x14ac:dyDescent="0.4">
      <c r="B2" s="1" t="s">
        <v>0</v>
      </c>
      <c r="C2" s="2" t="s">
        <v>1</v>
      </c>
      <c r="D2" s="2"/>
      <c r="E2" s="2"/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3" t="s">
        <v>13</v>
      </c>
    </row>
    <row r="3" spans="2:17" ht="16" x14ac:dyDescent="0.35">
      <c r="B3" s="4">
        <v>1</v>
      </c>
      <c r="C3" s="5" t="s">
        <v>14</v>
      </c>
      <c r="D3" s="5"/>
      <c r="E3" s="5"/>
      <c r="F3" s="6">
        <v>0.08</v>
      </c>
      <c r="G3" s="6">
        <v>0.09</v>
      </c>
      <c r="H3" s="6">
        <v>0.11</v>
      </c>
      <c r="I3" s="6">
        <v>7.5499999999999998E-2</v>
      </c>
      <c r="J3" s="6">
        <v>4.9799999999999997E-2</v>
      </c>
      <c r="K3" s="6">
        <v>0.12</v>
      </c>
      <c r="L3" s="6">
        <v>0.13</v>
      </c>
      <c r="M3" s="6">
        <v>4.99E-2</v>
      </c>
      <c r="N3" s="6">
        <v>7.0000000000000007E-2</v>
      </c>
      <c r="O3" s="6">
        <v>8.5500000000000007E-2</v>
      </c>
      <c r="P3" s="6">
        <v>0.12</v>
      </c>
      <c r="Q3" s="7">
        <v>0.17</v>
      </c>
    </row>
    <row r="4" spans="2:17" ht="16" x14ac:dyDescent="0.35">
      <c r="B4" s="8">
        <v>2</v>
      </c>
      <c r="C4" s="9" t="s">
        <v>15</v>
      </c>
      <c r="D4" s="10"/>
      <c r="E4" s="11"/>
      <c r="F4" s="12">
        <v>1530</v>
      </c>
      <c r="G4" s="12">
        <v>1413</v>
      </c>
      <c r="H4" s="12">
        <v>1052</v>
      </c>
      <c r="I4" s="12">
        <v>1405</v>
      </c>
      <c r="J4" s="12">
        <v>1207</v>
      </c>
      <c r="K4" s="12">
        <v>1180</v>
      </c>
      <c r="L4" s="12">
        <v>1349</v>
      </c>
      <c r="M4" s="12">
        <v>1288</v>
      </c>
      <c r="N4" s="12">
        <v>1545</v>
      </c>
      <c r="O4" s="12">
        <v>1336</v>
      </c>
      <c r="P4" s="13">
        <v>1000</v>
      </c>
      <c r="Q4" s="14">
        <v>1400</v>
      </c>
    </row>
    <row r="5" spans="2:17" ht="16" x14ac:dyDescent="0.35">
      <c r="B5" s="8">
        <v>3</v>
      </c>
      <c r="C5" s="5" t="s">
        <v>16</v>
      </c>
      <c r="D5" s="5"/>
      <c r="E5" s="5"/>
      <c r="F5" s="15">
        <v>0.56000000000000005</v>
      </c>
      <c r="G5" s="15">
        <v>0.57999999999999996</v>
      </c>
      <c r="H5" s="15">
        <v>0.41</v>
      </c>
      <c r="I5" s="15">
        <v>0.84</v>
      </c>
      <c r="J5" s="15">
        <v>0.74</v>
      </c>
      <c r="K5" s="15">
        <v>0.77</v>
      </c>
      <c r="L5" s="15">
        <v>0.71</v>
      </c>
      <c r="M5" s="15">
        <v>0.79</v>
      </c>
      <c r="N5" s="15">
        <v>0.31</v>
      </c>
      <c r="O5" s="15">
        <v>0.43</v>
      </c>
      <c r="P5" s="15">
        <v>0.68</v>
      </c>
      <c r="Q5" s="16">
        <v>0.38</v>
      </c>
    </row>
    <row r="6" spans="2:17" ht="16" x14ac:dyDescent="0.35">
      <c r="B6" s="4">
        <v>4</v>
      </c>
      <c r="C6" s="5" t="s">
        <v>17</v>
      </c>
      <c r="D6" s="5"/>
      <c r="E6" s="5"/>
      <c r="F6" s="15">
        <v>0.76</v>
      </c>
      <c r="G6" s="15">
        <v>0.7</v>
      </c>
      <c r="H6" s="15">
        <v>0.64</v>
      </c>
      <c r="I6" s="15">
        <v>0.68</v>
      </c>
      <c r="J6" s="15">
        <v>0.69</v>
      </c>
      <c r="K6" s="15">
        <v>0.74</v>
      </c>
      <c r="L6" s="15">
        <v>0.85</v>
      </c>
      <c r="M6" s="15">
        <v>0.8</v>
      </c>
      <c r="N6" s="15">
        <v>0.84</v>
      </c>
      <c r="O6" s="15">
        <v>0.74</v>
      </c>
      <c r="P6" s="15">
        <v>0.65</v>
      </c>
      <c r="Q6" s="16">
        <v>0.8</v>
      </c>
    </row>
    <row r="7" spans="2:17" ht="16" x14ac:dyDescent="0.35">
      <c r="B7" s="8">
        <v>5</v>
      </c>
      <c r="C7" s="5" t="s">
        <v>18</v>
      </c>
      <c r="D7" s="5"/>
      <c r="E7" s="5"/>
      <c r="F7" s="15">
        <v>0.78</v>
      </c>
      <c r="G7" s="15">
        <v>0.74</v>
      </c>
      <c r="H7" s="15">
        <v>0.8</v>
      </c>
      <c r="I7" s="15">
        <v>0.93</v>
      </c>
      <c r="J7" s="15">
        <v>0.85</v>
      </c>
      <c r="K7" s="15">
        <v>0.94</v>
      </c>
      <c r="L7" s="15">
        <v>0.9</v>
      </c>
      <c r="M7" s="15">
        <v>0.71</v>
      </c>
      <c r="N7" s="15">
        <v>0.92</v>
      </c>
      <c r="O7" s="15">
        <v>0.87</v>
      </c>
      <c r="P7" s="15">
        <v>0.73</v>
      </c>
      <c r="Q7" s="16">
        <v>0.9</v>
      </c>
    </row>
    <row r="8" spans="2:17" ht="16" x14ac:dyDescent="0.35">
      <c r="B8" s="8">
        <v>6</v>
      </c>
      <c r="C8" s="5" t="s">
        <v>19</v>
      </c>
      <c r="D8" s="5"/>
      <c r="E8" s="5"/>
      <c r="F8" s="6">
        <v>0.45</v>
      </c>
      <c r="G8" s="6">
        <v>0.87</v>
      </c>
      <c r="H8" s="6">
        <v>0.64</v>
      </c>
      <c r="I8" s="6">
        <v>0.25</v>
      </c>
      <c r="J8" s="6">
        <v>0.33</v>
      </c>
      <c r="K8" s="6">
        <v>0.49</v>
      </c>
      <c r="L8" s="6">
        <v>0.68</v>
      </c>
      <c r="M8" s="6">
        <v>0.38</v>
      </c>
      <c r="N8" s="6">
        <v>0.42</v>
      </c>
      <c r="O8" s="6">
        <v>0.52</v>
      </c>
      <c r="P8" s="6">
        <v>0.61</v>
      </c>
      <c r="Q8" s="7">
        <v>0.72</v>
      </c>
    </row>
    <row r="9" spans="2:17" ht="16" x14ac:dyDescent="0.35">
      <c r="B9" s="4">
        <v>7</v>
      </c>
      <c r="C9" s="5" t="s">
        <v>20</v>
      </c>
      <c r="D9" s="5"/>
      <c r="E9" s="5"/>
      <c r="F9" s="15">
        <v>5.0583657587548639E-2</v>
      </c>
      <c r="G9" s="15">
        <v>7.0000000000000007E-2</v>
      </c>
      <c r="H9" s="15">
        <v>0.08</v>
      </c>
      <c r="I9" s="15">
        <v>4.687122493355883E-2</v>
      </c>
      <c r="J9" s="15">
        <v>0.11934349355216882</v>
      </c>
      <c r="K9" s="15">
        <v>8.4789796882380725E-2</v>
      </c>
      <c r="L9" s="15">
        <v>0.09</v>
      </c>
      <c r="M9" s="15">
        <v>0.13053712818317997</v>
      </c>
      <c r="N9" s="15">
        <v>0.10812553740326741</v>
      </c>
      <c r="O9" s="15">
        <v>7.5921375921375919E-2</v>
      </c>
      <c r="P9" s="15">
        <v>0.11</v>
      </c>
      <c r="Q9" s="16">
        <v>0.13</v>
      </c>
    </row>
    <row r="10" spans="2:17" ht="16" x14ac:dyDescent="0.35">
      <c r="B10" s="8">
        <v>8</v>
      </c>
      <c r="C10" s="5" t="s">
        <v>21</v>
      </c>
      <c r="D10" s="5"/>
      <c r="E10" s="5"/>
      <c r="F10" s="17">
        <v>10</v>
      </c>
      <c r="G10" s="17">
        <v>14</v>
      </c>
      <c r="H10" s="17">
        <v>6</v>
      </c>
      <c r="I10" s="17">
        <v>3</v>
      </c>
      <c r="J10" s="17">
        <v>6</v>
      </c>
      <c r="K10" s="17">
        <v>7</v>
      </c>
      <c r="L10" s="17">
        <v>8</v>
      </c>
      <c r="M10" s="17">
        <v>9</v>
      </c>
      <c r="N10" s="17">
        <v>10</v>
      </c>
      <c r="O10" s="17">
        <v>8</v>
      </c>
      <c r="P10" s="17">
        <v>10</v>
      </c>
      <c r="Q10" s="18">
        <v>8</v>
      </c>
    </row>
    <row r="11" spans="2:17" ht="16" x14ac:dyDescent="0.35">
      <c r="B11" s="8">
        <v>9</v>
      </c>
      <c r="C11" s="9" t="s">
        <v>22</v>
      </c>
      <c r="D11" s="10"/>
      <c r="E11" s="11"/>
      <c r="F11" s="6">
        <v>0.42109999999999997</v>
      </c>
      <c r="G11" s="6">
        <v>0.23669999999999999</v>
      </c>
      <c r="H11" s="6">
        <v>0.55759999999999998</v>
      </c>
      <c r="I11" s="6">
        <v>0.61119999999999997</v>
      </c>
      <c r="J11" s="6">
        <v>0.78769999999999996</v>
      </c>
      <c r="K11" s="6">
        <v>0.38719999999999999</v>
      </c>
      <c r="L11" s="6">
        <v>0.46379999999999999</v>
      </c>
      <c r="M11" s="6">
        <v>0.44</v>
      </c>
      <c r="N11" s="6">
        <v>0.52</v>
      </c>
      <c r="O11" s="6">
        <v>0.46</v>
      </c>
      <c r="P11" s="6">
        <v>0.71</v>
      </c>
      <c r="Q11" s="7">
        <v>0.53</v>
      </c>
    </row>
    <row r="12" spans="2:17" ht="16.5" thickBot="1" x14ac:dyDescent="0.4">
      <c r="B12" s="19">
        <v>10</v>
      </c>
      <c r="C12" s="20" t="s">
        <v>23</v>
      </c>
      <c r="D12" s="21"/>
      <c r="E12" s="22"/>
      <c r="F12" s="23">
        <v>0.15</v>
      </c>
      <c r="G12" s="23">
        <v>0.12</v>
      </c>
      <c r="H12" s="23">
        <v>0.08</v>
      </c>
      <c r="I12" s="23">
        <v>0.09</v>
      </c>
      <c r="J12" s="23">
        <v>0.1</v>
      </c>
      <c r="K12" s="23">
        <v>0.05</v>
      </c>
      <c r="L12" s="23">
        <v>0.11</v>
      </c>
      <c r="M12" s="23">
        <v>0.08</v>
      </c>
      <c r="N12" s="23">
        <v>0.09</v>
      </c>
      <c r="O12" s="23">
        <v>0.12</v>
      </c>
      <c r="P12" s="23">
        <v>0.18</v>
      </c>
      <c r="Q12" s="24">
        <v>0.25</v>
      </c>
    </row>
    <row r="13" spans="2:17" ht="16" x14ac:dyDescent="0.35">
      <c r="B13" s="25" t="s">
        <v>24</v>
      </c>
      <c r="C13" s="26" t="s">
        <v>25</v>
      </c>
      <c r="D13" s="26"/>
      <c r="E13" s="27"/>
      <c r="F13" s="28">
        <v>0.18</v>
      </c>
      <c r="G13" s="28">
        <v>0.15</v>
      </c>
      <c r="H13" s="28">
        <v>0.08</v>
      </c>
      <c r="I13" s="28">
        <v>0.09</v>
      </c>
      <c r="J13" s="28">
        <v>0.12</v>
      </c>
      <c r="K13" s="28">
        <v>0.05</v>
      </c>
      <c r="L13" s="28">
        <v>0.1</v>
      </c>
      <c r="M13" s="28">
        <v>0.16</v>
      </c>
      <c r="N13" s="28">
        <v>0.12</v>
      </c>
      <c r="O13" s="28">
        <v>0.09</v>
      </c>
      <c r="P13" s="28">
        <v>0.15</v>
      </c>
      <c r="Q13" s="29">
        <v>0.11</v>
      </c>
    </row>
    <row r="14" spans="2:17" ht="16" x14ac:dyDescent="0.35">
      <c r="B14" s="25"/>
      <c r="C14" s="30" t="s">
        <v>26</v>
      </c>
      <c r="D14" s="30"/>
      <c r="E14" s="31"/>
      <c r="F14" s="32">
        <v>0.85</v>
      </c>
      <c r="G14" s="32">
        <v>0.79669999999999996</v>
      </c>
      <c r="H14" s="32">
        <v>0.45760000000000001</v>
      </c>
      <c r="I14" s="32">
        <v>0.48</v>
      </c>
      <c r="J14" s="32">
        <v>0.72929999999999995</v>
      </c>
      <c r="K14" s="32">
        <v>0.68330000000000002</v>
      </c>
      <c r="L14" s="32">
        <v>0.5998</v>
      </c>
      <c r="M14" s="32">
        <v>0.61129999999999995</v>
      </c>
      <c r="N14" s="32">
        <v>0.67800000000000005</v>
      </c>
      <c r="O14" s="32">
        <v>0.76700000000000002</v>
      </c>
      <c r="P14" s="32">
        <v>0.871</v>
      </c>
      <c r="Q14" s="33">
        <v>0.92330000000000001</v>
      </c>
    </row>
    <row r="15" spans="2:17" ht="16.5" thickBot="1" x14ac:dyDescent="0.4">
      <c r="B15" s="34"/>
      <c r="C15" s="35" t="s">
        <v>27</v>
      </c>
      <c r="D15" s="35"/>
      <c r="E15" s="36"/>
      <c r="F15" s="37">
        <v>0.5</v>
      </c>
      <c r="G15" s="37">
        <v>0.42</v>
      </c>
      <c r="H15" s="37">
        <v>0.38</v>
      </c>
      <c r="I15" s="37">
        <v>0.67</v>
      </c>
      <c r="J15" s="37">
        <v>0.37</v>
      </c>
      <c r="K15" s="37">
        <v>0.56999999999999995</v>
      </c>
      <c r="L15" s="37">
        <v>0.92</v>
      </c>
      <c r="M15" s="37">
        <v>0.9</v>
      </c>
      <c r="N15" s="37">
        <v>0.71</v>
      </c>
      <c r="O15" s="37">
        <v>0.31</v>
      </c>
      <c r="P15" s="37">
        <v>0.68</v>
      </c>
      <c r="Q15" s="38">
        <v>0.81</v>
      </c>
    </row>
    <row r="16" spans="2:17" ht="16" x14ac:dyDescent="0.35">
      <c r="B16" s="39" t="s">
        <v>28</v>
      </c>
      <c r="C16" s="40" t="s">
        <v>29</v>
      </c>
      <c r="D16" s="41"/>
      <c r="E16" s="42"/>
      <c r="F16" s="43">
        <v>16</v>
      </c>
      <c r="G16" s="43">
        <v>20</v>
      </c>
      <c r="H16" s="43">
        <v>18</v>
      </c>
      <c r="I16" s="43">
        <v>18</v>
      </c>
      <c r="J16" s="43">
        <v>16</v>
      </c>
      <c r="K16" s="43">
        <v>16</v>
      </c>
      <c r="L16" s="43">
        <v>15</v>
      </c>
      <c r="M16" s="43">
        <v>20</v>
      </c>
      <c r="N16" s="43">
        <v>17</v>
      </c>
      <c r="O16" s="43">
        <v>16</v>
      </c>
      <c r="P16" s="43">
        <v>18</v>
      </c>
      <c r="Q16" s="44">
        <v>18</v>
      </c>
    </row>
    <row r="17" spans="2:17" ht="16" x14ac:dyDescent="0.35">
      <c r="B17" s="39"/>
      <c r="C17" s="45" t="s">
        <v>30</v>
      </c>
      <c r="D17" s="46"/>
      <c r="E17" s="47"/>
      <c r="F17" s="48">
        <v>17</v>
      </c>
      <c r="G17" s="48">
        <v>20</v>
      </c>
      <c r="H17" s="48">
        <v>15</v>
      </c>
      <c r="I17" s="48">
        <v>18</v>
      </c>
      <c r="J17" s="48">
        <v>16</v>
      </c>
      <c r="K17" s="48">
        <v>16</v>
      </c>
      <c r="L17" s="48">
        <v>20</v>
      </c>
      <c r="M17" s="48">
        <v>15</v>
      </c>
      <c r="N17" s="48">
        <v>20</v>
      </c>
      <c r="O17" s="48">
        <v>20</v>
      </c>
      <c r="P17" s="48">
        <v>18</v>
      </c>
      <c r="Q17" s="49">
        <v>17</v>
      </c>
    </row>
    <row r="18" spans="2:17" ht="16" x14ac:dyDescent="0.35">
      <c r="B18" s="50"/>
      <c r="C18" s="45" t="s">
        <v>31</v>
      </c>
      <c r="D18" s="46"/>
      <c r="E18" s="47"/>
      <c r="F18" s="48">
        <f>SUM(F16:F17)</f>
        <v>33</v>
      </c>
      <c r="G18" s="48">
        <f t="shared" ref="G18:Q18" si="0">SUM(G16:G17)</f>
        <v>40</v>
      </c>
      <c r="H18" s="48">
        <f t="shared" si="0"/>
        <v>33</v>
      </c>
      <c r="I18" s="48">
        <f t="shared" si="0"/>
        <v>36</v>
      </c>
      <c r="J18" s="48">
        <f t="shared" si="0"/>
        <v>32</v>
      </c>
      <c r="K18" s="48">
        <f t="shared" si="0"/>
        <v>32</v>
      </c>
      <c r="L18" s="48">
        <f t="shared" si="0"/>
        <v>35</v>
      </c>
      <c r="M18" s="48">
        <f t="shared" si="0"/>
        <v>35</v>
      </c>
      <c r="N18" s="48">
        <f t="shared" si="0"/>
        <v>37</v>
      </c>
      <c r="O18" s="48">
        <f t="shared" si="0"/>
        <v>36</v>
      </c>
      <c r="P18" s="48">
        <f t="shared" si="0"/>
        <v>36</v>
      </c>
      <c r="Q18" s="49">
        <f t="shared" si="0"/>
        <v>35</v>
      </c>
    </row>
  </sheetData>
  <mergeCells count="19">
    <mergeCell ref="B16:B18"/>
    <mergeCell ref="C16:E16"/>
    <mergeCell ref="C17:E17"/>
    <mergeCell ref="C18:E18"/>
    <mergeCell ref="C8:E8"/>
    <mergeCell ref="C9:E9"/>
    <mergeCell ref="C10:E10"/>
    <mergeCell ref="C11:E11"/>
    <mergeCell ref="C12:E12"/>
    <mergeCell ref="B13:B15"/>
    <mergeCell ref="C13:E13"/>
    <mergeCell ref="C14:E14"/>
    <mergeCell ref="C15:E15"/>
    <mergeCell ref="C2:E2"/>
    <mergeCell ref="C3:E3"/>
    <mergeCell ref="C4:E4"/>
    <mergeCell ref="C5:E5"/>
    <mergeCell ref="C6:E6"/>
    <mergeCell ref="C7:E7"/>
  </mergeCells>
  <pageMargins left="0.7" right="0.7" top="0.75" bottom="0.75" header="0.3" footer="0.3"/>
  <ignoredErrors>
    <ignoredError sqref="Q18 F18:P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7270-1DF7-410D-A9F2-AFB4ACD59194}">
  <dimension ref="A1:Y30"/>
  <sheetViews>
    <sheetView tabSelected="1" topLeftCell="D1" zoomScaleNormal="100" workbookViewId="0">
      <selection activeCell="D6" sqref="A6:XFD6"/>
    </sheetView>
  </sheetViews>
  <sheetFormatPr defaultRowHeight="14.5" x14ac:dyDescent="0.35"/>
  <cols>
    <col min="1" max="6" width="8.7265625" style="51"/>
    <col min="7" max="7" width="1.26953125" style="51" customWidth="1"/>
    <col min="8" max="10" width="8.7265625" style="51"/>
    <col min="11" max="11" width="1.1796875" style="51" customWidth="1"/>
    <col min="12" max="14" width="8.7265625" style="51"/>
    <col min="15" max="15" width="1" style="51" customWidth="1"/>
    <col min="16" max="18" width="8.7265625" style="51"/>
    <col min="19" max="19" width="1.1796875" style="51" customWidth="1"/>
    <col min="20" max="23" width="8.7265625" style="51"/>
    <col min="24" max="24" width="11.90625" style="51" customWidth="1"/>
    <col min="25" max="16384" width="8.7265625" style="51"/>
  </cols>
  <sheetData>
    <row r="1" spans="1:25" x14ac:dyDescent="0.35">
      <c r="A1" s="84" t="s">
        <v>42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 spans="1:25" x14ac:dyDescent="0.3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25" x14ac:dyDescent="0.3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 spans="1:25" x14ac:dyDescent="0.3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8" spans="1:25" x14ac:dyDescent="0.35">
      <c r="X8" s="85" t="s">
        <v>41</v>
      </c>
    </row>
    <row r="9" spans="1:25" ht="5.5" customHeight="1" x14ac:dyDescent="0.35"/>
    <row r="10" spans="1:25" ht="15" thickBot="1" x14ac:dyDescent="0.4">
      <c r="D10" s="80" t="s">
        <v>37</v>
      </c>
      <c r="E10" s="80"/>
      <c r="F10" s="80"/>
      <c r="G10" s="61"/>
      <c r="H10" s="80" t="s">
        <v>38</v>
      </c>
      <c r="I10" s="80"/>
      <c r="J10" s="80"/>
      <c r="K10" s="61"/>
      <c r="L10" s="52"/>
      <c r="M10" s="52"/>
      <c r="N10" s="52"/>
      <c r="O10" s="61"/>
      <c r="P10" s="80" t="s">
        <v>39</v>
      </c>
      <c r="Q10" s="80"/>
      <c r="R10" s="80"/>
      <c r="S10" s="61"/>
      <c r="T10" s="80" t="s">
        <v>40</v>
      </c>
      <c r="U10" s="80"/>
      <c r="V10" s="80"/>
      <c r="X10" s="53" t="s">
        <v>9</v>
      </c>
    </row>
    <row r="11" spans="1:25" ht="21.5" customHeight="1" x14ac:dyDescent="0.35">
      <c r="D11" s="61"/>
      <c r="E11" s="61"/>
      <c r="F11" s="61"/>
      <c r="G11" s="61"/>
      <c r="H11" s="81"/>
      <c r="I11" s="81"/>
      <c r="J11" s="81"/>
      <c r="K11" s="61"/>
      <c r="L11" s="52"/>
      <c r="M11" s="52"/>
      <c r="N11" s="52"/>
      <c r="O11" s="61"/>
      <c r="P11" s="81"/>
      <c r="Q11" s="81"/>
      <c r="R11" s="81"/>
      <c r="S11" s="61"/>
      <c r="T11" s="81"/>
      <c r="U11" s="81"/>
      <c r="V11" s="81"/>
    </row>
    <row r="12" spans="1:25" x14ac:dyDescent="0.35">
      <c r="D12" s="61"/>
      <c r="E12" s="61"/>
      <c r="F12" s="61"/>
      <c r="G12" s="61"/>
      <c r="H12" s="52"/>
      <c r="I12" s="52"/>
      <c r="J12" s="52"/>
      <c r="K12" s="61"/>
      <c r="L12" s="52"/>
      <c r="M12" s="52"/>
      <c r="N12" s="52"/>
      <c r="O12" s="61"/>
      <c r="P12" s="52"/>
      <c r="Q12" s="52"/>
      <c r="R12" s="52"/>
      <c r="S12" s="61"/>
      <c r="T12" s="52"/>
      <c r="U12" s="52"/>
      <c r="V12" s="52"/>
    </row>
    <row r="13" spans="1:25" ht="70.5" customHeight="1" x14ac:dyDescent="0.35">
      <c r="D13" s="61"/>
      <c r="E13" s="61"/>
      <c r="F13" s="61"/>
      <c r="G13" s="61"/>
      <c r="H13" s="52"/>
      <c r="I13" s="52"/>
      <c r="J13" s="52"/>
      <c r="K13" s="61"/>
      <c r="L13" s="52"/>
      <c r="M13" s="52"/>
      <c r="N13" s="52"/>
      <c r="O13" s="61"/>
      <c r="P13" s="52"/>
      <c r="Q13" s="52"/>
      <c r="R13" s="52"/>
      <c r="S13" s="61"/>
      <c r="T13" s="52"/>
      <c r="U13" s="52"/>
      <c r="V13" s="52"/>
    </row>
    <row r="14" spans="1:25" ht="6.5" customHeight="1" x14ac:dyDescent="0.35"/>
    <row r="15" spans="1:25" ht="21" customHeight="1" x14ac:dyDescent="0.35">
      <c r="D15" s="62" t="str">
        <f>Sheet4!C6</f>
        <v>Absence rate</v>
      </c>
      <c r="E15" s="62"/>
      <c r="F15" s="62"/>
      <c r="H15" s="62" t="str">
        <f>Sheet4!C7</f>
        <v>Absence cost</v>
      </c>
      <c r="I15" s="62"/>
      <c r="J15" s="62"/>
      <c r="L15" s="62" t="str">
        <f>Sheet4!C8</f>
        <v>Benefits satisfaction</v>
      </c>
      <c r="M15" s="62"/>
      <c r="N15" s="62"/>
      <c r="P15" s="62" t="str">
        <f>Sheet4!C9</f>
        <v>Productivity rate</v>
      </c>
      <c r="Q15" s="62"/>
      <c r="R15" s="62"/>
      <c r="T15" s="62" t="str">
        <f>Sheet4!C10</f>
        <v>Satisfaction index</v>
      </c>
      <c r="U15" s="62"/>
      <c r="V15" s="62"/>
    </row>
    <row r="16" spans="1:25" ht="4" customHeight="1" x14ac:dyDescent="0.35"/>
    <row r="17" spans="4:24" ht="14" customHeight="1" x14ac:dyDescent="0.35">
      <c r="D17" s="65">
        <f>Sheet4!T6</f>
        <v>4.99E-2</v>
      </c>
      <c r="E17" s="66"/>
      <c r="F17" s="66"/>
      <c r="H17" s="67">
        <f>Sheet4!T7</f>
        <v>1413</v>
      </c>
      <c r="I17" s="67"/>
      <c r="J17" s="67"/>
      <c r="L17" s="65">
        <f>Sheet4!T8</f>
        <v>0.79</v>
      </c>
      <c r="M17" s="66"/>
      <c r="N17" s="66"/>
      <c r="P17" s="65">
        <f>Sheet4!T9</f>
        <v>0.8</v>
      </c>
      <c r="Q17" s="66"/>
      <c r="R17" s="66"/>
      <c r="T17" s="65">
        <f>Sheet4!T10</f>
        <v>0.71</v>
      </c>
      <c r="U17" s="66"/>
      <c r="V17" s="66"/>
    </row>
    <row r="18" spans="4:24" ht="37.5" customHeight="1" x14ac:dyDescent="0.35">
      <c r="D18" s="66"/>
      <c r="E18" s="66"/>
      <c r="F18" s="66"/>
      <c r="H18" s="67"/>
      <c r="I18" s="67"/>
      <c r="J18" s="67"/>
      <c r="L18" s="66"/>
      <c r="M18" s="66"/>
      <c r="N18" s="66"/>
      <c r="P18" s="66"/>
      <c r="Q18" s="66"/>
      <c r="R18" s="66"/>
      <c r="T18" s="66"/>
      <c r="U18" s="66"/>
      <c r="V18" s="66"/>
      <c r="X18" s="64"/>
    </row>
    <row r="19" spans="4:24" ht="32.5" customHeight="1" x14ac:dyDescent="0.35">
      <c r="D19" s="52"/>
      <c r="E19" s="52"/>
      <c r="F19" s="52"/>
      <c r="H19" s="52"/>
      <c r="I19" s="52"/>
      <c r="J19" s="52"/>
      <c r="L19" s="52"/>
      <c r="M19" s="52"/>
      <c r="N19" s="52"/>
      <c r="P19" s="52"/>
      <c r="Q19" s="52"/>
      <c r="R19" s="52"/>
      <c r="T19" s="52"/>
      <c r="U19" s="52"/>
      <c r="V19" s="52"/>
    </row>
    <row r="20" spans="4:24" ht="32.5" customHeight="1" x14ac:dyDescent="0.35">
      <c r="D20" s="52"/>
      <c r="E20" s="52"/>
      <c r="F20" s="52"/>
      <c r="H20" s="52"/>
      <c r="I20" s="52"/>
      <c r="J20" s="52"/>
      <c r="L20" s="52"/>
      <c r="M20" s="52"/>
      <c r="N20" s="52"/>
      <c r="P20" s="52"/>
      <c r="Q20" s="52"/>
      <c r="R20" s="52"/>
      <c r="T20" s="52"/>
      <c r="U20" s="52"/>
      <c r="V20" s="52"/>
    </row>
    <row r="21" spans="4:24" ht="35.5" customHeight="1" x14ac:dyDescent="0.35">
      <c r="D21" s="52"/>
      <c r="E21" s="52"/>
      <c r="F21" s="52"/>
      <c r="H21" s="52"/>
      <c r="I21" s="52"/>
      <c r="J21" s="52"/>
      <c r="L21" s="52"/>
      <c r="M21" s="52"/>
      <c r="N21" s="52"/>
      <c r="P21" s="52"/>
      <c r="Q21" s="52"/>
      <c r="R21" s="52"/>
      <c r="T21" s="52"/>
      <c r="U21" s="52"/>
      <c r="V21" s="52"/>
    </row>
    <row r="22" spans="4:24" ht="9.5" customHeight="1" x14ac:dyDescent="0.35"/>
    <row r="23" spans="4:24" ht="21.5" customHeight="1" x14ac:dyDescent="0.35">
      <c r="D23" s="62" t="str">
        <f>Sheet4!C11</f>
        <v>Engagement index</v>
      </c>
      <c r="E23" s="62"/>
      <c r="F23" s="62"/>
      <c r="H23" s="62" t="str">
        <f>Sheet4!C12</f>
        <v>Internal promotion rate</v>
      </c>
      <c r="I23" s="62"/>
      <c r="J23" s="62"/>
      <c r="L23" s="62" t="str">
        <f>Sheet4!C13</f>
        <v>Net Promoter Score</v>
      </c>
      <c r="M23" s="62"/>
      <c r="N23" s="62"/>
      <c r="P23" s="62" t="str">
        <f>Sheet4!C14</f>
        <v>Quality of hire</v>
      </c>
      <c r="Q23" s="62"/>
      <c r="R23" s="62"/>
      <c r="T23" s="62" t="str">
        <f>Sheet4!C15</f>
        <v>Turnover rate</v>
      </c>
      <c r="U23" s="62"/>
      <c r="V23" s="62"/>
    </row>
    <row r="24" spans="4:24" ht="4" customHeight="1" x14ac:dyDescent="0.35"/>
    <row r="25" spans="4:24" ht="38.5" customHeight="1" x14ac:dyDescent="0.35">
      <c r="D25" s="65">
        <f>Sheet4!T11</f>
        <v>0.38</v>
      </c>
      <c r="E25" s="66"/>
      <c r="F25" s="66"/>
      <c r="H25" s="65">
        <f>Sheet4!T12</f>
        <v>0.13053712818317997</v>
      </c>
      <c r="I25" s="66"/>
      <c r="J25" s="66"/>
      <c r="L25" s="68">
        <f>Sheet4!T13</f>
        <v>9</v>
      </c>
      <c r="M25" s="66"/>
      <c r="N25" s="66"/>
      <c r="P25" s="65">
        <f>Sheet4!T14</f>
        <v>0.44</v>
      </c>
      <c r="Q25" s="66"/>
      <c r="R25" s="66"/>
      <c r="T25" s="65">
        <f>Sheet4!T15</f>
        <v>0.08</v>
      </c>
      <c r="U25" s="66"/>
      <c r="V25" s="66"/>
    </row>
    <row r="26" spans="4:24" ht="13.5" customHeight="1" x14ac:dyDescent="0.35">
      <c r="D26" s="66"/>
      <c r="E26" s="66"/>
      <c r="F26" s="66"/>
      <c r="H26" s="66"/>
      <c r="I26" s="66"/>
      <c r="J26" s="66"/>
      <c r="L26" s="66"/>
      <c r="M26" s="66"/>
      <c r="N26" s="66"/>
      <c r="P26" s="66"/>
      <c r="Q26" s="66"/>
      <c r="R26" s="66"/>
      <c r="T26" s="66"/>
      <c r="U26" s="66"/>
      <c r="V26" s="66"/>
    </row>
    <row r="27" spans="4:24" ht="41.5" customHeight="1" x14ac:dyDescent="0.35">
      <c r="D27" s="52"/>
      <c r="E27" s="52"/>
      <c r="F27" s="52"/>
      <c r="H27" s="52"/>
      <c r="I27" s="52"/>
      <c r="J27" s="52"/>
      <c r="L27" s="52"/>
      <c r="M27" s="52"/>
      <c r="N27" s="52"/>
      <c r="P27" s="52"/>
      <c r="Q27" s="52"/>
      <c r="R27" s="52"/>
      <c r="T27" s="52"/>
      <c r="U27" s="52"/>
      <c r="V27" s="52"/>
    </row>
    <row r="28" spans="4:24" ht="41.5" customHeight="1" x14ac:dyDescent="0.35">
      <c r="D28" s="52"/>
      <c r="E28" s="52"/>
      <c r="F28" s="52"/>
      <c r="H28" s="52"/>
      <c r="I28" s="52"/>
      <c r="J28" s="52"/>
      <c r="L28" s="52"/>
      <c r="M28" s="52"/>
      <c r="N28" s="52"/>
      <c r="P28" s="52"/>
      <c r="Q28" s="52"/>
      <c r="R28" s="52"/>
      <c r="T28" s="52"/>
      <c r="U28" s="52"/>
      <c r="V28" s="52"/>
    </row>
    <row r="29" spans="4:24" ht="45.5" customHeight="1" x14ac:dyDescent="0.35">
      <c r="D29" s="52"/>
      <c r="E29" s="52"/>
      <c r="F29" s="52"/>
      <c r="H29" s="52"/>
      <c r="I29" s="52"/>
      <c r="J29" s="52"/>
      <c r="L29" s="52"/>
      <c r="M29" s="52"/>
      <c r="N29" s="52"/>
      <c r="P29" s="52"/>
      <c r="Q29" s="52"/>
      <c r="R29" s="52"/>
      <c r="T29" s="52"/>
      <c r="U29" s="52"/>
      <c r="V29" s="52"/>
    </row>
    <row r="30" spans="4:24" x14ac:dyDescent="0.35"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</row>
  </sheetData>
  <mergeCells count="49">
    <mergeCell ref="T11:V13"/>
    <mergeCell ref="A1:Y4"/>
    <mergeCell ref="T25:V26"/>
    <mergeCell ref="T27:V28"/>
    <mergeCell ref="T29:V29"/>
    <mergeCell ref="D10:F10"/>
    <mergeCell ref="H10:J10"/>
    <mergeCell ref="P10:R10"/>
    <mergeCell ref="T10:V10"/>
    <mergeCell ref="L10:N13"/>
    <mergeCell ref="H11:J13"/>
    <mergeCell ref="P11:R13"/>
    <mergeCell ref="L25:N26"/>
    <mergeCell ref="L27:N28"/>
    <mergeCell ref="L29:N29"/>
    <mergeCell ref="P25:R26"/>
    <mergeCell ref="P27:R28"/>
    <mergeCell ref="P29:R29"/>
    <mergeCell ref="D25:F26"/>
    <mergeCell ref="D27:F28"/>
    <mergeCell ref="D29:F29"/>
    <mergeCell ref="H25:J26"/>
    <mergeCell ref="H27:J28"/>
    <mergeCell ref="H29:J29"/>
    <mergeCell ref="L21:N21"/>
    <mergeCell ref="P17:R18"/>
    <mergeCell ref="P19:R20"/>
    <mergeCell ref="P21:R21"/>
    <mergeCell ref="T17:V18"/>
    <mergeCell ref="T19:V20"/>
    <mergeCell ref="T21:V21"/>
    <mergeCell ref="T23:V23"/>
    <mergeCell ref="D17:F18"/>
    <mergeCell ref="D19:F20"/>
    <mergeCell ref="D21:F21"/>
    <mergeCell ref="H17:J18"/>
    <mergeCell ref="H19:J20"/>
    <mergeCell ref="H21:J21"/>
    <mergeCell ref="L17:N18"/>
    <mergeCell ref="L19:N20"/>
    <mergeCell ref="D15:F15"/>
    <mergeCell ref="H15:J15"/>
    <mergeCell ref="L15:N15"/>
    <mergeCell ref="P15:R15"/>
    <mergeCell ref="T15:V15"/>
    <mergeCell ref="D23:F23"/>
    <mergeCell ref="H23:J23"/>
    <mergeCell ref="L23:N23"/>
    <mergeCell ref="P23:R23"/>
  </mergeCells>
  <conditionalFormatting sqref="X2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8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7B32F1-3517-4D12-A44D-1ABA82AD4678}">
          <x14:formula1>
            <xm:f>Sheet1!$F$2:$Q$2</xm:f>
          </x14:formula1>
          <xm:sqref>X10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C8E16-64F7-4C09-936C-1C49B81924DF}">
  <dimension ref="B3:W29"/>
  <sheetViews>
    <sheetView showGridLines="0" topLeftCell="K13" workbookViewId="0">
      <selection activeCell="W29" sqref="W29"/>
    </sheetView>
  </sheetViews>
  <sheetFormatPr defaultRowHeight="14.5" x14ac:dyDescent="0.35"/>
  <cols>
    <col min="19" max="19" width="12.6328125" customWidth="1"/>
    <col min="20" max="20" width="12.453125" customWidth="1"/>
  </cols>
  <sheetData>
    <row r="3" spans="2:21" ht="16.5" thickBot="1" x14ac:dyDescent="0.4">
      <c r="B3" s="1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21" ht="16" x14ac:dyDescent="0.35">
      <c r="B4" s="4"/>
      <c r="C4" s="5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S4" t="str">
        <f>Sheet3!X10</f>
        <v>Aug</v>
      </c>
    </row>
    <row r="5" spans="2:21" ht="16.5" thickBot="1" x14ac:dyDescent="0.4">
      <c r="B5" s="1" t="str">
        <f>[1]Data!B5</f>
        <v>ID</v>
      </c>
      <c r="C5" s="2" t="str">
        <f>[1]Data!C5</f>
        <v>KPI</v>
      </c>
      <c r="D5" s="2"/>
      <c r="E5" s="2"/>
      <c r="F5" s="1" t="str">
        <f>[1]Data!F5</f>
        <v>Jan</v>
      </c>
      <c r="G5" s="1" t="str">
        <f>[1]Data!G5</f>
        <v>Feb</v>
      </c>
      <c r="H5" s="1" t="str">
        <f>[1]Data!H5</f>
        <v>Mar</v>
      </c>
      <c r="I5" s="1" t="str">
        <f>[1]Data!I5</f>
        <v>Apr</v>
      </c>
      <c r="J5" s="1" t="str">
        <f>[1]Data!J5</f>
        <v>May</v>
      </c>
      <c r="K5" s="1" t="str">
        <f>[1]Data!K5</f>
        <v>Jun</v>
      </c>
      <c r="L5" s="1" t="str">
        <f>[1]Data!L5</f>
        <v>Jul</v>
      </c>
      <c r="M5" s="1" t="str">
        <f>[1]Data!M5</f>
        <v>Aug</v>
      </c>
      <c r="N5" s="1" t="str">
        <f>[1]Data!N5</f>
        <v>Sep</v>
      </c>
      <c r="O5" s="1" t="str">
        <f>[1]Data!O5</f>
        <v>Oct</v>
      </c>
      <c r="P5" s="1" t="str">
        <f>[1]Data!P5</f>
        <v>Nov</v>
      </c>
      <c r="Q5" s="1" t="str">
        <f>[1]Data!Q5</f>
        <v>Dec</v>
      </c>
      <c r="S5" s="56" t="s">
        <v>32</v>
      </c>
      <c r="T5" s="57" t="s">
        <v>33</v>
      </c>
      <c r="U5" s="56" t="s">
        <v>34</v>
      </c>
    </row>
    <row r="6" spans="2:21" ht="16" x14ac:dyDescent="0.35">
      <c r="B6" s="4">
        <f>[1]Data!B6</f>
        <v>1</v>
      </c>
      <c r="C6" s="5" t="str">
        <f>[1]Data!C6</f>
        <v>Absence rate</v>
      </c>
      <c r="D6" s="5"/>
      <c r="E6" s="5"/>
      <c r="F6" s="6">
        <f>[1]Data!F6</f>
        <v>0.08</v>
      </c>
      <c r="G6" s="6">
        <f>[1]Data!G6</f>
        <v>0.09</v>
      </c>
      <c r="H6" s="6">
        <f>[1]Data!H6</f>
        <v>0.11</v>
      </c>
      <c r="I6" s="6">
        <f>[1]Data!I6</f>
        <v>7.5499999999999998E-2</v>
      </c>
      <c r="J6" s="6">
        <f>[1]Data!J6</f>
        <v>4.9799999999999997E-2</v>
      </c>
      <c r="K6" s="6">
        <f>[1]Data!K6</f>
        <v>0.12</v>
      </c>
      <c r="L6" s="6">
        <f>[1]Data!L6</f>
        <v>0.13</v>
      </c>
      <c r="M6" s="6">
        <f>[1]Data!M6</f>
        <v>4.99E-2</v>
      </c>
      <c r="N6" s="6">
        <f>[1]Data!N6</f>
        <v>7.0000000000000007E-2</v>
      </c>
      <c r="O6" s="6">
        <f>[1]Data!O6</f>
        <v>8.5500000000000007E-2</v>
      </c>
      <c r="P6" s="6">
        <f>[1]Data!P6</f>
        <v>0.12</v>
      </c>
      <c r="Q6" s="7">
        <f>[1]Data!Q6</f>
        <v>0.17</v>
      </c>
      <c r="S6" s="63">
        <f>T6/U6-100%</f>
        <v>-0.61615384615384616</v>
      </c>
      <c r="T6" s="58">
        <f>IF($F$5=$S$4,F6,IF($G$5=$S$4,G6,IF($H$5=$S$4,H6,IF($I$5=$S$4,I6,IF($J$5=$S$4,J6,IF($K$5=$S$4,K6,IF($L$5=$S$4,L6,IF($M$5=$S$4,M6,IF($N$5=$S$4,N6,IF($O$5=$S$4,O6,IF($P$5=$S$4,P6,Q6)))))))))))</f>
        <v>4.99E-2</v>
      </c>
      <c r="U6" s="58">
        <f>(IF($S$4=$F$5,F6,IF($S$4=$G$5,F6,IF($S$4=$H$5,G6,IF($S$4=$I$5,H6,IF($S$4=$J$5,I6,IF($S$4=$K$5,J6,IF($S$4=$L$5,K6,IF($S$4=$M$5,L6,IF($S$4=$N$5,M6,IF($S$4=$O$5,N6,IF($S$4=$P$5,O6,IF($S$4=$Q$5,P6,"")))))))))))))</f>
        <v>0.13</v>
      </c>
    </row>
    <row r="7" spans="2:21" ht="16" x14ac:dyDescent="0.35">
      <c r="B7" s="4">
        <f>[1]Data!B7</f>
        <v>2</v>
      </c>
      <c r="C7" s="5" t="str">
        <f>[1]Data!C7</f>
        <v>Absence cost</v>
      </c>
      <c r="D7" s="5"/>
      <c r="E7" s="5"/>
      <c r="F7" s="12">
        <f>[1]Data!F7</f>
        <v>1530</v>
      </c>
      <c r="G7" s="12">
        <f>[1]Data!G7</f>
        <v>1413</v>
      </c>
      <c r="H7" s="12">
        <f>[1]Data!H7</f>
        <v>1052</v>
      </c>
      <c r="I7" s="12">
        <f>[1]Data!I7</f>
        <v>1405</v>
      </c>
      <c r="J7" s="12">
        <f>[1]Data!J7</f>
        <v>1207</v>
      </c>
      <c r="K7" s="12">
        <f>[1]Data!K7</f>
        <v>1180</v>
      </c>
      <c r="L7" s="12">
        <f>[1]Data!L7</f>
        <v>1349</v>
      </c>
      <c r="M7" s="12">
        <f>[1]Data!M7</f>
        <v>1288</v>
      </c>
      <c r="N7" s="12">
        <f>[1]Data!N7</f>
        <v>1545</v>
      </c>
      <c r="O7" s="12">
        <f>[1]Data!O7</f>
        <v>1336</v>
      </c>
      <c r="P7" s="12">
        <f>[1]Data!P7</f>
        <v>1000</v>
      </c>
      <c r="Q7" s="12">
        <f>[1]Data!Q7</f>
        <v>1400</v>
      </c>
      <c r="S7" s="63">
        <f t="shared" ref="S7:S21" si="0">T7/U7-100%</f>
        <v>4.7442550037064546E-2</v>
      </c>
      <c r="T7" s="59">
        <v>1413</v>
      </c>
      <c r="U7" s="60">
        <f t="shared" ref="U7:U22" si="1">(IF($S$4=$F$5,F7,IF($S$4=$G$5,F7,IF($S$4=$H$5,G7,IF($S$4=$I$5,H7,IF($S$4=$J$5,I7,IF($S$4=$K$5,J7,IF($S$4=$L$5,K7,IF($S$4=$M$5,L7,IF($S$4=$N$5,M7,IF($S$4=$O$5,N7,IF($S$4=$P$5,O7,IF($S$4=$Q$5,P7,"")))))))))))))</f>
        <v>1349</v>
      </c>
    </row>
    <row r="8" spans="2:21" ht="16" x14ac:dyDescent="0.35">
      <c r="B8" s="4">
        <f>[1]Data!B8</f>
        <v>3</v>
      </c>
      <c r="C8" s="5" t="str">
        <f>[1]Data!C8</f>
        <v>Benefits satisfaction</v>
      </c>
      <c r="D8" s="5"/>
      <c r="E8" s="5"/>
      <c r="F8" s="15">
        <f>[1]Data!F8</f>
        <v>0.56000000000000005</v>
      </c>
      <c r="G8" s="15">
        <f>[1]Data!G8</f>
        <v>0.57999999999999996</v>
      </c>
      <c r="H8" s="15">
        <f>[1]Data!H8</f>
        <v>0.41</v>
      </c>
      <c r="I8" s="15">
        <f>[1]Data!I8</f>
        <v>0.84</v>
      </c>
      <c r="J8" s="15">
        <f>[1]Data!J8</f>
        <v>0.74</v>
      </c>
      <c r="K8" s="15">
        <f>[1]Data!K8</f>
        <v>0.77</v>
      </c>
      <c r="L8" s="15">
        <f>[1]Data!L8</f>
        <v>0.71</v>
      </c>
      <c r="M8" s="15">
        <f>[1]Data!M8</f>
        <v>0.79</v>
      </c>
      <c r="N8" s="15">
        <f>[1]Data!N8</f>
        <v>0.31</v>
      </c>
      <c r="O8" s="15">
        <f>[1]Data!O8</f>
        <v>0.43</v>
      </c>
      <c r="P8" s="15">
        <f>[1]Data!P8</f>
        <v>0.68</v>
      </c>
      <c r="Q8" s="16">
        <f>[1]Data!Q8</f>
        <v>0.38</v>
      </c>
      <c r="S8" s="63">
        <f t="shared" si="0"/>
        <v>0.11267605633802824</v>
      </c>
      <c r="T8" s="58">
        <f t="shared" ref="T7:T21" si="2">IF($F$5=$S$4,F8,IF($G$5=$S$4,G8,IF($H$5=$S$4,H8,IF($I$5=$S$4,I8,IF($J$5=$S$4,J8,IF($K$5=$S$4,K8,IF($L$5=$S$4,L8,IF($M$5=$S$4,M8,IF($N$5=$S$4,N8,IF($O$5=$S$4,O8,IF($P$5=$S$4,P8,Q8)))))))))))</f>
        <v>0.79</v>
      </c>
      <c r="U8" s="58">
        <f t="shared" si="1"/>
        <v>0.71</v>
      </c>
    </row>
    <row r="9" spans="2:21" ht="16" x14ac:dyDescent="0.35">
      <c r="B9" s="4">
        <f>[1]Data!B9</f>
        <v>4</v>
      </c>
      <c r="C9" s="5" t="str">
        <f>[1]Data!C9</f>
        <v>Productivity rate</v>
      </c>
      <c r="D9" s="5"/>
      <c r="E9" s="5"/>
      <c r="F9" s="15">
        <f>[1]Data!F9</f>
        <v>0.76</v>
      </c>
      <c r="G9" s="15">
        <f>[1]Data!G9</f>
        <v>0.7</v>
      </c>
      <c r="H9" s="15">
        <f>[1]Data!H9</f>
        <v>0.64</v>
      </c>
      <c r="I9" s="15">
        <f>[1]Data!I9</f>
        <v>0.68</v>
      </c>
      <c r="J9" s="15">
        <f>[1]Data!J9</f>
        <v>0.69</v>
      </c>
      <c r="K9" s="15">
        <f>[1]Data!K9</f>
        <v>0.74</v>
      </c>
      <c r="L9" s="15">
        <f>[1]Data!L9</f>
        <v>0.85</v>
      </c>
      <c r="M9" s="15">
        <f>[1]Data!M9</f>
        <v>0.8</v>
      </c>
      <c r="N9" s="15">
        <f>[1]Data!N9</f>
        <v>0.84</v>
      </c>
      <c r="O9" s="15">
        <f>[1]Data!O9</f>
        <v>0.74</v>
      </c>
      <c r="P9" s="15">
        <f>[1]Data!P9</f>
        <v>0.65</v>
      </c>
      <c r="Q9" s="16">
        <f>[1]Data!Q9</f>
        <v>0.8</v>
      </c>
      <c r="S9" s="63">
        <f t="shared" si="0"/>
        <v>-5.8823529411764608E-2</v>
      </c>
      <c r="T9" s="58">
        <f t="shared" si="2"/>
        <v>0.8</v>
      </c>
      <c r="U9" s="58">
        <f t="shared" si="1"/>
        <v>0.85</v>
      </c>
    </row>
    <row r="10" spans="2:21" ht="16" x14ac:dyDescent="0.35">
      <c r="B10" s="4">
        <f>[1]Data!B10</f>
        <v>5</v>
      </c>
      <c r="C10" s="5" t="str">
        <f>[1]Data!C10</f>
        <v>Satisfaction index</v>
      </c>
      <c r="D10" s="5"/>
      <c r="E10" s="5"/>
      <c r="F10" s="15">
        <f>[1]Data!F10</f>
        <v>0.78</v>
      </c>
      <c r="G10" s="15">
        <f>[1]Data!G10</f>
        <v>0.74</v>
      </c>
      <c r="H10" s="15">
        <f>[1]Data!H10</f>
        <v>0.8</v>
      </c>
      <c r="I10" s="15">
        <f>[1]Data!I10</f>
        <v>0.93</v>
      </c>
      <c r="J10" s="15">
        <f>[1]Data!J10</f>
        <v>0.85</v>
      </c>
      <c r="K10" s="15">
        <f>[1]Data!K10</f>
        <v>0.94</v>
      </c>
      <c r="L10" s="15">
        <f>[1]Data!L10</f>
        <v>0.9</v>
      </c>
      <c r="M10" s="15">
        <f>[1]Data!M10</f>
        <v>0.71</v>
      </c>
      <c r="N10" s="15">
        <f>[1]Data!N10</f>
        <v>0.92</v>
      </c>
      <c r="O10" s="15">
        <f>[1]Data!O10</f>
        <v>0.87</v>
      </c>
      <c r="P10" s="15">
        <f>[1]Data!P10</f>
        <v>0.73</v>
      </c>
      <c r="Q10" s="16">
        <f>[1]Data!Q10</f>
        <v>0.9</v>
      </c>
      <c r="S10" s="63">
        <f t="shared" si="0"/>
        <v>-0.21111111111111114</v>
      </c>
      <c r="T10" s="58">
        <f t="shared" si="2"/>
        <v>0.71</v>
      </c>
      <c r="U10" s="58">
        <f t="shared" si="1"/>
        <v>0.9</v>
      </c>
    </row>
    <row r="11" spans="2:21" ht="16" x14ac:dyDescent="0.35">
      <c r="B11" s="4">
        <f>[1]Data!B11</f>
        <v>6</v>
      </c>
      <c r="C11" s="5" t="str">
        <f>[1]Data!C11</f>
        <v>Engagement index</v>
      </c>
      <c r="D11" s="5"/>
      <c r="E11" s="5"/>
      <c r="F11" s="6">
        <f>[1]Data!F11</f>
        <v>0.45</v>
      </c>
      <c r="G11" s="6">
        <f>[1]Data!G11</f>
        <v>0.87</v>
      </c>
      <c r="H11" s="6">
        <f>[1]Data!H11</f>
        <v>0.64</v>
      </c>
      <c r="I11" s="6">
        <f>[1]Data!I11</f>
        <v>0.25</v>
      </c>
      <c r="J11" s="6">
        <f>[1]Data!J11</f>
        <v>0.33</v>
      </c>
      <c r="K11" s="6">
        <f>[1]Data!K11</f>
        <v>0.49</v>
      </c>
      <c r="L11" s="6">
        <f>[1]Data!L11</f>
        <v>0.68</v>
      </c>
      <c r="M11" s="6">
        <f>[1]Data!M11</f>
        <v>0.38</v>
      </c>
      <c r="N11" s="6">
        <f>[1]Data!N11</f>
        <v>0.42</v>
      </c>
      <c r="O11" s="6">
        <f>[1]Data!O11</f>
        <v>0.52</v>
      </c>
      <c r="P11" s="6">
        <f>[1]Data!P11</f>
        <v>0.61</v>
      </c>
      <c r="Q11" s="7">
        <f>[1]Data!Q11</f>
        <v>0.72</v>
      </c>
      <c r="S11" s="63">
        <f t="shared" si="0"/>
        <v>-0.44117647058823528</v>
      </c>
      <c r="T11" s="58">
        <f t="shared" si="2"/>
        <v>0.38</v>
      </c>
      <c r="U11" s="58">
        <f t="shared" si="1"/>
        <v>0.68</v>
      </c>
    </row>
    <row r="12" spans="2:21" ht="16" x14ac:dyDescent="0.35">
      <c r="B12" s="4">
        <f>[1]Data!B12</f>
        <v>7</v>
      </c>
      <c r="C12" s="5" t="str">
        <f>[1]Data!C12</f>
        <v>Internal promotion rate</v>
      </c>
      <c r="D12" s="5"/>
      <c r="E12" s="5"/>
      <c r="F12" s="15">
        <f>[1]Data!F12</f>
        <v>5.0583657587548639E-2</v>
      </c>
      <c r="G12" s="15">
        <f>[1]Data!G12</f>
        <v>7.0000000000000007E-2</v>
      </c>
      <c r="H12" s="15">
        <f>[1]Data!H12</f>
        <v>0.08</v>
      </c>
      <c r="I12" s="15">
        <f>[1]Data!I12</f>
        <v>4.687122493355883E-2</v>
      </c>
      <c r="J12" s="15">
        <f>[1]Data!J12</f>
        <v>0.11934349355216882</v>
      </c>
      <c r="K12" s="15">
        <f>[1]Data!K12</f>
        <v>8.4789796882380725E-2</v>
      </c>
      <c r="L12" s="15">
        <f>[1]Data!L12</f>
        <v>0.09</v>
      </c>
      <c r="M12" s="15">
        <f>[1]Data!M12</f>
        <v>0.13053712818317997</v>
      </c>
      <c r="N12" s="15">
        <f>[1]Data!N12</f>
        <v>0.10812553740326741</v>
      </c>
      <c r="O12" s="15">
        <f>[1]Data!O12</f>
        <v>7.5921375921375919E-2</v>
      </c>
      <c r="P12" s="15">
        <f>[1]Data!P12</f>
        <v>0.11</v>
      </c>
      <c r="Q12" s="16">
        <f>[1]Data!Q12</f>
        <v>0.13</v>
      </c>
      <c r="S12" s="63">
        <f t="shared" si="0"/>
        <v>0.45041253536866632</v>
      </c>
      <c r="T12" s="58">
        <f t="shared" si="2"/>
        <v>0.13053712818317997</v>
      </c>
      <c r="U12" s="58">
        <f t="shared" si="1"/>
        <v>0.09</v>
      </c>
    </row>
    <row r="13" spans="2:21" ht="16" x14ac:dyDescent="0.35">
      <c r="B13" s="4">
        <f>[1]Data!B13</f>
        <v>8</v>
      </c>
      <c r="C13" s="5" t="str">
        <f>[1]Data!C13</f>
        <v>Net Promoter Score</v>
      </c>
      <c r="D13" s="5"/>
      <c r="E13" s="5"/>
      <c r="F13" s="17">
        <f>[1]Data!F13</f>
        <v>10</v>
      </c>
      <c r="G13" s="17">
        <f>[1]Data!G13</f>
        <v>14</v>
      </c>
      <c r="H13" s="17">
        <f>[1]Data!H13</f>
        <v>6</v>
      </c>
      <c r="I13" s="17">
        <f>[1]Data!I13</f>
        <v>3</v>
      </c>
      <c r="J13" s="17">
        <f>[1]Data!J13</f>
        <v>6</v>
      </c>
      <c r="K13" s="17">
        <f>[1]Data!K13</f>
        <v>7</v>
      </c>
      <c r="L13" s="17">
        <f>[1]Data!L13</f>
        <v>8</v>
      </c>
      <c r="M13" s="17">
        <f>[1]Data!M13</f>
        <v>9</v>
      </c>
      <c r="N13" s="17">
        <f>[1]Data!N13</f>
        <v>10</v>
      </c>
      <c r="O13" s="17">
        <f>[1]Data!O13</f>
        <v>8</v>
      </c>
      <c r="P13" s="17">
        <f>[1]Data!P13</f>
        <v>10</v>
      </c>
      <c r="Q13" s="18">
        <f>[1]Data!Q13</f>
        <v>8</v>
      </c>
      <c r="S13" s="63">
        <f t="shared" si="0"/>
        <v>0.125</v>
      </c>
      <c r="T13" s="59">
        <f t="shared" si="2"/>
        <v>9</v>
      </c>
      <c r="U13" s="60">
        <f t="shared" si="1"/>
        <v>8</v>
      </c>
    </row>
    <row r="14" spans="2:21" ht="16" x14ac:dyDescent="0.35">
      <c r="B14" s="4">
        <f>[1]Data!B14</f>
        <v>9</v>
      </c>
      <c r="C14" s="5" t="str">
        <f>[1]Data!C14</f>
        <v>Quality of hire</v>
      </c>
      <c r="D14" s="5"/>
      <c r="E14" s="5"/>
      <c r="F14" s="6">
        <f>[1]Data!F14</f>
        <v>0.42109999999999997</v>
      </c>
      <c r="G14" s="6">
        <f>[1]Data!G14</f>
        <v>0.23669999999999999</v>
      </c>
      <c r="H14" s="6">
        <f>[1]Data!H14</f>
        <v>0.55759999999999998</v>
      </c>
      <c r="I14" s="6">
        <f>[1]Data!I14</f>
        <v>0.61119999999999997</v>
      </c>
      <c r="J14" s="6">
        <f>[1]Data!J14</f>
        <v>0.78769999999999996</v>
      </c>
      <c r="K14" s="6">
        <f>[1]Data!K14</f>
        <v>0.38719999999999999</v>
      </c>
      <c r="L14" s="6">
        <f>[1]Data!L14</f>
        <v>0.46379999999999999</v>
      </c>
      <c r="M14" s="6">
        <f>[1]Data!M14</f>
        <v>0.44</v>
      </c>
      <c r="N14" s="6">
        <f>[1]Data!N14</f>
        <v>0.52</v>
      </c>
      <c r="O14" s="6">
        <f>[1]Data!O14</f>
        <v>0.46</v>
      </c>
      <c r="P14" s="6">
        <f>[1]Data!P14</f>
        <v>0.71</v>
      </c>
      <c r="Q14" s="7">
        <f>[1]Data!Q14</f>
        <v>0.53</v>
      </c>
      <c r="S14" s="63">
        <f t="shared" si="0"/>
        <v>-5.1315222078482048E-2</v>
      </c>
      <c r="T14" s="58">
        <f t="shared" si="2"/>
        <v>0.44</v>
      </c>
      <c r="U14" s="58">
        <f t="shared" si="1"/>
        <v>0.46379999999999999</v>
      </c>
    </row>
    <row r="15" spans="2:21" ht="16.5" thickBot="1" x14ac:dyDescent="0.4">
      <c r="B15" s="4">
        <f>[1]Data!B15</f>
        <v>10</v>
      </c>
      <c r="C15" s="5" t="str">
        <f>[1]Data!C15</f>
        <v>Turnover rate</v>
      </c>
      <c r="D15" s="5"/>
      <c r="E15" s="5"/>
      <c r="F15" s="23">
        <f>[1]Data!F15</f>
        <v>0.15</v>
      </c>
      <c r="G15" s="23">
        <f>[1]Data!G15</f>
        <v>0.12</v>
      </c>
      <c r="H15" s="23">
        <f>[1]Data!H15</f>
        <v>0.08</v>
      </c>
      <c r="I15" s="23">
        <f>[1]Data!I15</f>
        <v>0.09</v>
      </c>
      <c r="J15" s="23">
        <f>[1]Data!J15</f>
        <v>0.1</v>
      </c>
      <c r="K15" s="23">
        <f>[1]Data!K15</f>
        <v>0.05</v>
      </c>
      <c r="L15" s="23">
        <f>[1]Data!L15</f>
        <v>0.11</v>
      </c>
      <c r="M15" s="23">
        <f>[1]Data!M15</f>
        <v>0.08</v>
      </c>
      <c r="N15" s="23">
        <f>[1]Data!N15</f>
        <v>0.09</v>
      </c>
      <c r="O15" s="23">
        <f>[1]Data!O15</f>
        <v>0.12</v>
      </c>
      <c r="P15" s="23">
        <f>[1]Data!P15</f>
        <v>0.18</v>
      </c>
      <c r="Q15" s="24">
        <f>[1]Data!Q15</f>
        <v>0.25</v>
      </c>
      <c r="S15" s="63">
        <f t="shared" si="0"/>
        <v>-0.27272727272727271</v>
      </c>
      <c r="T15" s="58">
        <f t="shared" si="2"/>
        <v>0.08</v>
      </c>
      <c r="U15" s="58">
        <f t="shared" si="1"/>
        <v>0.11</v>
      </c>
    </row>
    <row r="16" spans="2:21" ht="16" x14ac:dyDescent="0.35">
      <c r="B16" s="25" t="str">
        <f>[1]Data!B16</f>
        <v>Progress Chart</v>
      </c>
      <c r="C16" s="54" t="str">
        <f>[1]Data!C16</f>
        <v>90-day quit rate (%)</v>
      </c>
      <c r="D16" s="54"/>
      <c r="E16" s="54"/>
      <c r="F16" s="28">
        <f>[1]Data!F16</f>
        <v>0.18</v>
      </c>
      <c r="G16" s="28">
        <f>[1]Data!G16</f>
        <v>0.15</v>
      </c>
      <c r="H16" s="28">
        <f>[1]Data!H16</f>
        <v>0.08</v>
      </c>
      <c r="I16" s="28">
        <f>[1]Data!I16</f>
        <v>0.09</v>
      </c>
      <c r="J16" s="28">
        <f>[1]Data!J16</f>
        <v>0.12</v>
      </c>
      <c r="K16" s="28">
        <f>[1]Data!K16</f>
        <v>0.05</v>
      </c>
      <c r="L16" s="28">
        <f>[1]Data!L16</f>
        <v>0.1</v>
      </c>
      <c r="M16" s="28">
        <f>[1]Data!M16</f>
        <v>0.16</v>
      </c>
      <c r="N16" s="28">
        <f>[1]Data!N16</f>
        <v>0.12</v>
      </c>
      <c r="O16" s="28">
        <f>[1]Data!O16</f>
        <v>0.09</v>
      </c>
      <c r="P16" s="28">
        <f>[1]Data!P16</f>
        <v>0.15</v>
      </c>
      <c r="Q16" s="29">
        <f>[1]Data!Q16</f>
        <v>0.11</v>
      </c>
      <c r="S16" s="63">
        <f t="shared" si="0"/>
        <v>0.59999999999999987</v>
      </c>
      <c r="T16" s="58">
        <f t="shared" si="2"/>
        <v>0.16</v>
      </c>
      <c r="U16" s="58">
        <f t="shared" si="1"/>
        <v>0.1</v>
      </c>
    </row>
    <row r="17" spans="2:23" ht="16" x14ac:dyDescent="0.35">
      <c r="B17" s="25"/>
      <c r="C17" s="54" t="str">
        <f>[1]Data!C17</f>
        <v>Training effectiveness (%)</v>
      </c>
      <c r="D17" s="54"/>
      <c r="E17" s="54"/>
      <c r="F17" s="32">
        <f>[1]Data!F17</f>
        <v>0.85</v>
      </c>
      <c r="G17" s="32">
        <f>[1]Data!G17</f>
        <v>0.79669999999999996</v>
      </c>
      <c r="H17" s="32">
        <f>[1]Data!H17</f>
        <v>0.45760000000000001</v>
      </c>
      <c r="I17" s="32">
        <f>[1]Data!I17</f>
        <v>0.48</v>
      </c>
      <c r="J17" s="32">
        <f>[1]Data!J17</f>
        <v>0.72929999999999995</v>
      </c>
      <c r="K17" s="32">
        <f>[1]Data!K17</f>
        <v>0.68330000000000002</v>
      </c>
      <c r="L17" s="32">
        <f>[1]Data!L17</f>
        <v>0.5998</v>
      </c>
      <c r="M17" s="32">
        <f>[1]Data!M17</f>
        <v>0.61129999999999995</v>
      </c>
      <c r="N17" s="32">
        <f>[1]Data!N17</f>
        <v>0.67800000000000005</v>
      </c>
      <c r="O17" s="32">
        <f>[1]Data!O17</f>
        <v>0.76700000000000002</v>
      </c>
      <c r="P17" s="32">
        <f>[1]Data!P17</f>
        <v>0.871</v>
      </c>
      <c r="Q17" s="33">
        <f>[1]Data!Q17</f>
        <v>0.92330000000000001</v>
      </c>
      <c r="S17" s="63">
        <f t="shared" si="0"/>
        <v>1.9173057685895278E-2</v>
      </c>
      <c r="T17" s="58">
        <f t="shared" si="2"/>
        <v>0.61129999999999995</v>
      </c>
      <c r="U17" s="58">
        <f t="shared" si="1"/>
        <v>0.5998</v>
      </c>
    </row>
    <row r="18" spans="2:23" ht="16.5" thickBot="1" x14ac:dyDescent="0.4">
      <c r="B18" s="34"/>
      <c r="C18" s="54" t="str">
        <f>[1]Data!C18</f>
        <v>Acceptance Ratio (%)</v>
      </c>
      <c r="D18" s="54"/>
      <c r="E18" s="54"/>
      <c r="F18" s="37">
        <f>[1]Data!F18</f>
        <v>0.5</v>
      </c>
      <c r="G18" s="37">
        <f>[1]Data!G18</f>
        <v>0.42</v>
      </c>
      <c r="H18" s="37">
        <f>[1]Data!H18</f>
        <v>0.38</v>
      </c>
      <c r="I18" s="37">
        <f>[1]Data!I18</f>
        <v>0.67</v>
      </c>
      <c r="J18" s="37">
        <f>[1]Data!J18</f>
        <v>0.37</v>
      </c>
      <c r="K18" s="37">
        <f>[1]Data!K18</f>
        <v>0.56999999999999995</v>
      </c>
      <c r="L18" s="37">
        <f>[1]Data!L18</f>
        <v>0.92</v>
      </c>
      <c r="M18" s="37">
        <f>[1]Data!M18</f>
        <v>0.9</v>
      </c>
      <c r="N18" s="37">
        <f>[1]Data!N18</f>
        <v>0.71</v>
      </c>
      <c r="O18" s="37">
        <f>[1]Data!O18</f>
        <v>0.31</v>
      </c>
      <c r="P18" s="37">
        <f>[1]Data!P18</f>
        <v>0.68</v>
      </c>
      <c r="Q18" s="38">
        <f>[1]Data!Q18</f>
        <v>0.81</v>
      </c>
      <c r="S18" s="63">
        <f t="shared" si="0"/>
        <v>-2.1739130434782594E-2</v>
      </c>
      <c r="T18" s="58">
        <f t="shared" si="2"/>
        <v>0.9</v>
      </c>
      <c r="U18" s="58">
        <f t="shared" si="1"/>
        <v>0.92</v>
      </c>
    </row>
    <row r="19" spans="2:23" ht="16" x14ac:dyDescent="0.35">
      <c r="B19" s="39" t="str">
        <f>[1]Data!B19</f>
        <v>Chart</v>
      </c>
      <c r="C19" s="55" t="str">
        <f>[1]Data!C19</f>
        <v>Male</v>
      </c>
      <c r="D19" s="55"/>
      <c r="E19" s="55"/>
      <c r="F19" s="43">
        <f>[1]Data!F19</f>
        <v>16</v>
      </c>
      <c r="G19" s="43">
        <f>[1]Data!G19</f>
        <v>20</v>
      </c>
      <c r="H19" s="43">
        <f>[1]Data!H19</f>
        <v>18</v>
      </c>
      <c r="I19" s="43">
        <f>[1]Data!I19</f>
        <v>18</v>
      </c>
      <c r="J19" s="43">
        <f>[1]Data!J19</f>
        <v>16</v>
      </c>
      <c r="K19" s="43">
        <f>[1]Data!K19</f>
        <v>16</v>
      </c>
      <c r="L19" s="43">
        <f>[1]Data!L19</f>
        <v>15</v>
      </c>
      <c r="M19" s="43">
        <f>[1]Data!M19</f>
        <v>20</v>
      </c>
      <c r="N19" s="43">
        <f>[1]Data!N19</f>
        <v>17</v>
      </c>
      <c r="O19" s="43">
        <f>[1]Data!O19</f>
        <v>16</v>
      </c>
      <c r="P19" s="43">
        <f>[1]Data!P19</f>
        <v>18</v>
      </c>
      <c r="Q19" s="44">
        <f>[1]Data!Q19</f>
        <v>18</v>
      </c>
      <c r="S19" s="63">
        <f t="shared" si="0"/>
        <v>0.33333333333333326</v>
      </c>
      <c r="T19" s="59">
        <f t="shared" si="2"/>
        <v>20</v>
      </c>
      <c r="U19" s="60">
        <f t="shared" si="1"/>
        <v>15</v>
      </c>
    </row>
    <row r="20" spans="2:23" ht="16" x14ac:dyDescent="0.35">
      <c r="B20" s="39"/>
      <c r="C20" s="55" t="str">
        <f>[1]Data!C20</f>
        <v>Female</v>
      </c>
      <c r="D20" s="55"/>
      <c r="E20" s="55"/>
      <c r="F20" s="48">
        <f>[1]Data!F20</f>
        <v>17</v>
      </c>
      <c r="G20" s="48">
        <f>[1]Data!G20</f>
        <v>20</v>
      </c>
      <c r="H20" s="48">
        <f>[1]Data!H20</f>
        <v>15</v>
      </c>
      <c r="I20" s="48">
        <f>[1]Data!I20</f>
        <v>18</v>
      </c>
      <c r="J20" s="48">
        <f>[1]Data!J20</f>
        <v>16</v>
      </c>
      <c r="K20" s="48">
        <f>[1]Data!K20</f>
        <v>16</v>
      </c>
      <c r="L20" s="48">
        <f>[1]Data!L20</f>
        <v>20</v>
      </c>
      <c r="M20" s="48">
        <f>[1]Data!M20</f>
        <v>15</v>
      </c>
      <c r="N20" s="48">
        <f>[1]Data!N20</f>
        <v>20</v>
      </c>
      <c r="O20" s="48">
        <f>[1]Data!O20</f>
        <v>20</v>
      </c>
      <c r="P20" s="48">
        <f>[1]Data!P20</f>
        <v>18</v>
      </c>
      <c r="Q20" s="49">
        <f>[1]Data!Q20</f>
        <v>17</v>
      </c>
      <c r="S20" s="63">
        <f t="shared" si="0"/>
        <v>-0.25</v>
      </c>
      <c r="T20" s="59">
        <f t="shared" si="2"/>
        <v>15</v>
      </c>
      <c r="U20" s="60">
        <f t="shared" si="1"/>
        <v>20</v>
      </c>
    </row>
    <row r="21" spans="2:23" ht="16" x14ac:dyDescent="0.35">
      <c r="B21" s="50"/>
      <c r="C21" s="55" t="str">
        <f>[1]Data!C21</f>
        <v>Headcount</v>
      </c>
      <c r="D21" s="55"/>
      <c r="E21" s="55"/>
      <c r="F21" s="48">
        <f>[1]Data!F21</f>
        <v>33</v>
      </c>
      <c r="G21" s="48">
        <f>[1]Data!G21</f>
        <v>40</v>
      </c>
      <c r="H21" s="48">
        <f>[1]Data!H21</f>
        <v>33</v>
      </c>
      <c r="I21" s="48">
        <f>[1]Data!I21</f>
        <v>36</v>
      </c>
      <c r="J21" s="48">
        <f>[1]Data!J21</f>
        <v>32</v>
      </c>
      <c r="K21" s="48">
        <f>[1]Data!K21</f>
        <v>32</v>
      </c>
      <c r="L21" s="48">
        <f>[1]Data!L21</f>
        <v>35</v>
      </c>
      <c r="M21" s="48">
        <f>[1]Data!M21</f>
        <v>35</v>
      </c>
      <c r="N21" s="48">
        <f>[1]Data!N21</f>
        <v>37</v>
      </c>
      <c r="O21" s="48">
        <f>[1]Data!O21</f>
        <v>36</v>
      </c>
      <c r="P21" s="48">
        <f>[1]Data!P21</f>
        <v>36</v>
      </c>
      <c r="Q21" s="49">
        <f>[1]Data!Q21</f>
        <v>35</v>
      </c>
      <c r="S21" s="63">
        <f t="shared" si="0"/>
        <v>0</v>
      </c>
      <c r="T21" s="59">
        <f t="shared" si="2"/>
        <v>35</v>
      </c>
      <c r="U21" s="60">
        <f t="shared" si="1"/>
        <v>35</v>
      </c>
    </row>
    <row r="25" spans="2:23" x14ac:dyDescent="0.35">
      <c r="E25" s="69" t="s">
        <v>35</v>
      </c>
      <c r="F25" s="70"/>
      <c r="G25" s="70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</row>
    <row r="26" spans="2:23" x14ac:dyDescent="0.35">
      <c r="E26" s="72" t="s">
        <v>25</v>
      </c>
      <c r="F26" s="73"/>
      <c r="G26" s="73"/>
      <c r="H26" s="71"/>
      <c r="I26" s="71"/>
      <c r="J26" s="72" t="s">
        <v>26</v>
      </c>
      <c r="K26" s="73"/>
      <c r="L26" s="73"/>
      <c r="M26" s="73"/>
      <c r="N26" s="71"/>
      <c r="O26" s="71"/>
      <c r="P26" s="72">
        <f>F19</f>
        <v>16</v>
      </c>
      <c r="Q26" s="73"/>
      <c r="R26" s="73"/>
      <c r="S26" s="73"/>
      <c r="T26" s="71"/>
      <c r="W26" s="74" t="s">
        <v>31</v>
      </c>
    </row>
    <row r="27" spans="2:23" x14ac:dyDescent="0.35">
      <c r="E27" s="75" t="s">
        <v>33</v>
      </c>
      <c r="F27" s="76"/>
      <c r="G27" s="77"/>
      <c r="H27" s="6">
        <f>T16</f>
        <v>0.16</v>
      </c>
      <c r="I27" s="71"/>
      <c r="J27" s="78" t="s">
        <v>33</v>
      </c>
      <c r="K27" s="79"/>
      <c r="L27" s="79"/>
      <c r="M27" s="79"/>
      <c r="N27" s="6">
        <f>T17</f>
        <v>0.61129999999999995</v>
      </c>
      <c r="O27" s="71"/>
      <c r="P27" s="78" t="s">
        <v>33</v>
      </c>
      <c r="Q27" s="79"/>
      <c r="R27" s="79"/>
      <c r="S27" s="79"/>
      <c r="T27" s="6">
        <f>T18</f>
        <v>0.9</v>
      </c>
      <c r="W27" s="17">
        <f>T19</f>
        <v>20</v>
      </c>
    </row>
    <row r="28" spans="2:23" x14ac:dyDescent="0.35">
      <c r="E28" s="75" t="s">
        <v>36</v>
      </c>
      <c r="F28" s="76"/>
      <c r="G28" s="77"/>
      <c r="H28" s="6">
        <f>100%-H27</f>
        <v>0.84</v>
      </c>
      <c r="I28" s="71"/>
      <c r="J28" s="78" t="s">
        <v>36</v>
      </c>
      <c r="K28" s="79"/>
      <c r="L28" s="79"/>
      <c r="M28" s="79"/>
      <c r="N28" s="6">
        <f>100%-N27</f>
        <v>0.38870000000000005</v>
      </c>
      <c r="O28" s="71"/>
      <c r="P28" s="78" t="s">
        <v>36</v>
      </c>
      <c r="Q28" s="79"/>
      <c r="R28" s="79"/>
      <c r="S28" s="79"/>
      <c r="T28" s="6">
        <f>100%-T27</f>
        <v>9.9999999999999978E-2</v>
      </c>
      <c r="W28" s="17">
        <f>T20</f>
        <v>15</v>
      </c>
    </row>
    <row r="29" spans="2:23" x14ac:dyDescent="0.35">
      <c r="W29" s="82">
        <f>W28+W27</f>
        <v>35</v>
      </c>
    </row>
  </sheetData>
  <mergeCells count="29">
    <mergeCell ref="J28:M28"/>
    <mergeCell ref="P28:S28"/>
    <mergeCell ref="E25:G25"/>
    <mergeCell ref="E26:G26"/>
    <mergeCell ref="J26:M26"/>
    <mergeCell ref="P26:S26"/>
    <mergeCell ref="J27:M27"/>
    <mergeCell ref="P27:S27"/>
    <mergeCell ref="C17:E17"/>
    <mergeCell ref="C18:E18"/>
    <mergeCell ref="C19:E19"/>
    <mergeCell ref="B16:B18"/>
    <mergeCell ref="B19:B21"/>
    <mergeCell ref="C20:E20"/>
    <mergeCell ref="C21:E21"/>
    <mergeCell ref="C9:E9"/>
    <mergeCell ref="C10:E10"/>
    <mergeCell ref="C11:E11"/>
    <mergeCell ref="C12:E12"/>
    <mergeCell ref="C13:E13"/>
    <mergeCell ref="C14:E14"/>
    <mergeCell ref="C15:E15"/>
    <mergeCell ref="C16:E16"/>
    <mergeCell ref="C3:E3"/>
    <mergeCell ref="C4:E4"/>
    <mergeCell ref="C5:E5"/>
    <mergeCell ref="C6:E6"/>
    <mergeCell ref="C7:E7"/>
    <mergeCell ref="C8:E8"/>
  </mergeCells>
  <conditionalFormatting sqref="S6">
    <cfRule type="expression" dxfId="19" priority="20">
      <formula>$S$6&lt;0</formula>
    </cfRule>
    <cfRule type="expression" dxfId="18" priority="21">
      <formula>$S$6&gt;0</formula>
    </cfRule>
  </conditionalFormatting>
  <conditionalFormatting sqref="S7">
    <cfRule type="expression" dxfId="17" priority="17">
      <formula>$S$7&lt;0</formula>
    </cfRule>
    <cfRule type="expression" dxfId="16" priority="19">
      <formula>$S$7&gt;0</formula>
    </cfRule>
  </conditionalFormatting>
  <conditionalFormatting sqref="S8">
    <cfRule type="expression" dxfId="15" priority="15">
      <formula>$S$8&gt;0</formula>
    </cfRule>
    <cfRule type="expression" dxfId="14" priority="16">
      <formula>$S$8&lt;0</formula>
    </cfRule>
  </conditionalFormatting>
  <conditionalFormatting sqref="S9">
    <cfRule type="expression" dxfId="13" priority="13">
      <formula>$S$9&lt;0</formula>
    </cfRule>
    <cfRule type="expression" dxfId="12" priority="14">
      <formula>$S$9&gt;0</formula>
    </cfRule>
  </conditionalFormatting>
  <conditionalFormatting sqref="S10">
    <cfRule type="expression" dxfId="11" priority="11">
      <formula>$S$10&gt;0</formula>
    </cfRule>
    <cfRule type="expression" dxfId="10" priority="12">
      <formula>$S$10&lt;0</formula>
    </cfRule>
  </conditionalFormatting>
  <conditionalFormatting sqref="S11">
    <cfRule type="expression" dxfId="9" priority="9">
      <formula>$S$11&lt;0</formula>
    </cfRule>
    <cfRule type="expression" dxfId="8" priority="10">
      <formula>$S$11&gt;0</formula>
    </cfRule>
  </conditionalFormatting>
  <conditionalFormatting sqref="S12">
    <cfRule type="expression" dxfId="7" priority="7">
      <formula>$S$12&gt;0</formula>
    </cfRule>
    <cfRule type="expression" dxfId="6" priority="8">
      <formula>$S$12&lt;0</formula>
    </cfRule>
  </conditionalFormatting>
  <conditionalFormatting sqref="S14">
    <cfRule type="expression" dxfId="5" priority="5">
      <formula>$S$14&gt;0</formula>
    </cfRule>
    <cfRule type="expression" dxfId="4" priority="6">
      <formula>$S$14&lt;0</formula>
    </cfRule>
  </conditionalFormatting>
  <conditionalFormatting sqref="S15">
    <cfRule type="expression" dxfId="3" priority="3">
      <formula>$S$15&lt;0</formula>
    </cfRule>
    <cfRule type="expression" dxfId="2" priority="4">
      <formula>$S$15&gt;0</formula>
    </cfRule>
  </conditionalFormatting>
  <conditionalFormatting sqref="S13">
    <cfRule type="expression" dxfId="1" priority="1">
      <formula>$S$13&lt;0</formula>
    </cfRule>
    <cfRule type="expression" dxfId="0" priority="2">
      <formula>$S$13&gt;0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Maru</dc:creator>
  <cp:lastModifiedBy>Rushabh Maru</cp:lastModifiedBy>
  <cp:lastPrinted>2022-01-08T11:03:07Z</cp:lastPrinted>
  <dcterms:created xsi:type="dcterms:W3CDTF">2022-01-08T09:02:15Z</dcterms:created>
  <dcterms:modified xsi:type="dcterms:W3CDTF">2022-01-08T11:03:23Z</dcterms:modified>
</cp:coreProperties>
</file>