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d.docs.live.net/88d54bcb282c5eb2/Documents/RUSHABH/Excel Dashboards/7. Expenses/"/>
    </mc:Choice>
  </mc:AlternateContent>
  <xr:revisionPtr revIDLastSave="12" documentId="8_{227F591E-5E09-49B1-A3CB-B3DB2294F476}" xr6:coauthVersionLast="47" xr6:coauthVersionMax="47" xr10:uidLastSave="{874F18CD-632F-4865-ACB6-58B9AA67A47A}"/>
  <bookViews>
    <workbookView xWindow="-110" yWindow="-110" windowWidth="19420" windowHeight="10300" activeTab="2" xr2:uid="{0027AEC3-17DD-414A-B84E-284056ADA924}"/>
  </bookViews>
  <sheets>
    <sheet name="pivot" sheetId="6" r:id="rId1"/>
    <sheet name="Data" sheetId="1" r:id="rId2"/>
    <sheet name="Dashboard" sheetId="2" r:id="rId3"/>
    <sheet name="Budget" sheetId="3" r:id="rId4"/>
    <sheet name="Mechanics" sheetId="4" r:id="rId5"/>
    <sheet name="Lookups" sheetId="5" r:id="rId6"/>
  </sheets>
  <definedNames>
    <definedName name="NativeTimeline_Month">#N/A</definedName>
    <definedName name="Slicer_Cost_Type">#N/A</definedName>
    <definedName name="Slicer_Employee">#N/A</definedName>
  </definedNames>
  <calcPr calcId="191029"/>
  <pivotCaches>
    <pivotCache cacheId="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 i="4" l="1"/>
  <c r="H2" i="4" s="1"/>
  <c r="D7" i="4"/>
  <c r="D8" i="4"/>
  <c r="D9" i="4"/>
  <c r="D10" i="4"/>
  <c r="D11" i="4"/>
  <c r="D12" i="4"/>
  <c r="D13" i="4"/>
  <c r="D14" i="4"/>
  <c r="D15" i="4"/>
  <c r="D16" i="4"/>
  <c r="D17" i="4"/>
  <c r="D18" i="4"/>
  <c r="C7" i="4"/>
  <c r="C8" i="4"/>
  <c r="E8" i="4" s="1"/>
  <c r="C9" i="4"/>
  <c r="E9" i="4" s="1"/>
  <c r="C10" i="4"/>
  <c r="E10" i="4" s="1"/>
  <c r="C11" i="4"/>
  <c r="E11" i="4" s="1"/>
  <c r="C12" i="4"/>
  <c r="E12" i="4" s="1"/>
  <c r="C13" i="4"/>
  <c r="E13" i="4" s="1"/>
  <c r="C14" i="4"/>
  <c r="C15" i="4"/>
  <c r="C16" i="4"/>
  <c r="E16" i="4" s="1"/>
  <c r="C17" i="4"/>
  <c r="E17" i="4" s="1"/>
  <c r="C18" i="4"/>
  <c r="E18" i="4" s="1"/>
  <c r="K7" i="4" l="1"/>
  <c r="N7" i="4"/>
  <c r="K29" i="2" s="1"/>
  <c r="Q7" i="4"/>
  <c r="K8" i="4"/>
  <c r="H30" i="2" s="1"/>
  <c r="H8" i="4"/>
  <c r="E30" i="2" s="1"/>
  <c r="N8" i="4"/>
  <c r="K30" i="2" s="1"/>
  <c r="Q8" i="4"/>
  <c r="N30" i="2" s="1"/>
  <c r="H7" i="4"/>
  <c r="H3" i="4"/>
  <c r="H4" i="4" s="1"/>
  <c r="E7" i="4"/>
  <c r="E15" i="4"/>
  <c r="E14" i="4"/>
  <c r="H9" i="4" l="1"/>
  <c r="H12" i="4" s="1"/>
  <c r="E29" i="2"/>
  <c r="Q9" i="4"/>
  <c r="Q12" i="4" s="1"/>
  <c r="N29" i="2"/>
  <c r="K9" i="4"/>
  <c r="K10" i="4" s="1"/>
  <c r="H29" i="2"/>
  <c r="K13" i="4"/>
  <c r="K11" i="4"/>
  <c r="K12" i="4"/>
  <c r="N9" i="4"/>
  <c r="N11" i="4" s="1"/>
  <c r="H13" i="4" l="1"/>
  <c r="Q13" i="4"/>
  <c r="Q10" i="4"/>
  <c r="H10" i="4"/>
  <c r="Q11" i="4"/>
  <c r="H11" i="4"/>
  <c r="N10" i="4"/>
  <c r="N12" i="4"/>
  <c r="N13" i="4"/>
</calcChain>
</file>

<file path=xl/sharedStrings.xml><?xml version="1.0" encoding="utf-8"?>
<sst xmlns="http://schemas.openxmlformats.org/spreadsheetml/2006/main" count="555" uniqueCount="38">
  <si>
    <t>Arya</t>
  </si>
  <si>
    <t>Transport</t>
  </si>
  <si>
    <t>Bran</t>
  </si>
  <si>
    <t>John</t>
  </si>
  <si>
    <t>Robert</t>
  </si>
  <si>
    <t>Sansa</t>
  </si>
  <si>
    <t>Other</t>
  </si>
  <si>
    <t>Daily Allowance</t>
  </si>
  <si>
    <t>Accomodation</t>
  </si>
  <si>
    <t>Month</t>
  </si>
  <si>
    <t>Employee</t>
  </si>
  <si>
    <t>Cost Type</t>
  </si>
  <si>
    <t>Amount</t>
  </si>
  <si>
    <t>Budget</t>
  </si>
  <si>
    <t>Actual</t>
  </si>
  <si>
    <t>Employees</t>
  </si>
  <si>
    <t>Delta</t>
  </si>
  <si>
    <t>Total</t>
  </si>
  <si>
    <t>Index</t>
  </si>
  <si>
    <t>Value</t>
  </si>
  <si>
    <t>Month index</t>
  </si>
  <si>
    <t xml:space="preserve">Month </t>
  </si>
  <si>
    <t>Total Actual</t>
  </si>
  <si>
    <t>Total Budget</t>
  </si>
  <si>
    <t>Actual vs Budget</t>
  </si>
  <si>
    <t>Total Cost</t>
  </si>
  <si>
    <t>max</t>
  </si>
  <si>
    <t>Category Analysis Charts</t>
  </si>
  <si>
    <t>Daily allowances</t>
  </si>
  <si>
    <t>Others</t>
  </si>
  <si>
    <t>Cost:</t>
  </si>
  <si>
    <t>Budget:</t>
  </si>
  <si>
    <t>Row Labels</t>
  </si>
  <si>
    <t>Grand Total</t>
  </si>
  <si>
    <t>Sum of Amount</t>
  </si>
  <si>
    <t>Column Labels</t>
  </si>
  <si>
    <t>SLICERS</t>
  </si>
  <si>
    <t>EXPENSE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</si>
</sst>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409]mmm/yy;@"/>
    <numFmt numFmtId="166" formatCode="_-[$$-409]* #,##0.00_ ;_-[$$-409]* \-#,##0.00\ ;_-[$$-409]* &quot;-&quot;??_ ;_-@_ "/>
  </numFmts>
  <fonts count="6" x14ac:knownFonts="1">
    <font>
      <sz val="11"/>
      <color theme="1"/>
      <name val="Calibri"/>
      <family val="2"/>
      <scheme val="minor"/>
    </font>
    <font>
      <sz val="11"/>
      <color theme="1"/>
      <name val="Calibri"/>
      <family val="2"/>
      <scheme val="minor"/>
    </font>
    <font>
      <sz val="11"/>
      <color theme="2"/>
      <name val="Calibri"/>
      <family val="2"/>
      <scheme val="minor"/>
    </font>
    <font>
      <sz val="11"/>
      <name val="Calibri"/>
      <family val="2"/>
      <scheme val="minor"/>
    </font>
    <font>
      <b/>
      <sz val="36"/>
      <color theme="0"/>
      <name val="Algerian"/>
      <family val="5"/>
    </font>
    <font>
      <sz val="36"/>
      <color them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tint="-0.49998474074526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25">
    <xf numFmtId="0" fontId="0" fillId="0" borderId="0" xfId="0"/>
    <xf numFmtId="0" fontId="0" fillId="0" borderId="0" xfId="0"/>
    <xf numFmtId="165" fontId="0" fillId="0" borderId="0" xfId="0" applyNumberFormat="1"/>
    <xf numFmtId="164" fontId="0" fillId="0" borderId="0" xfId="2" applyFont="1"/>
    <xf numFmtId="0" fontId="0" fillId="0" borderId="0" xfId="0"/>
    <xf numFmtId="165" fontId="0" fillId="0" borderId="0" xfId="0" applyNumberFormat="1"/>
    <xf numFmtId="164" fontId="0" fillId="0" borderId="0" xfId="2" applyFont="1"/>
    <xf numFmtId="166" fontId="0" fillId="0" borderId="0" xfId="0" applyNumberFormat="1"/>
    <xf numFmtId="17" fontId="0" fillId="0" borderId="0" xfId="0" applyNumberFormat="1"/>
    <xf numFmtId="0" fontId="2" fillId="2" borderId="0" xfId="0" applyFont="1" applyFill="1"/>
    <xf numFmtId="0" fontId="3" fillId="2" borderId="0" xfId="0" applyFont="1" applyFill="1"/>
    <xf numFmtId="9" fontId="0" fillId="0" borderId="0" xfId="1" applyFont="1"/>
    <xf numFmtId="10" fontId="0" fillId="0" borderId="0" xfId="1" applyNumberFormat="1" applyFont="1"/>
    <xf numFmtId="10" fontId="0" fillId="0" borderId="0" xfId="0" applyNumberFormat="1"/>
    <xf numFmtId="0" fontId="3" fillId="2" borderId="0" xfId="0" applyFont="1" applyFill="1" applyAlignment="1">
      <alignment horizontal="center"/>
    </xf>
    <xf numFmtId="166" fontId="3" fillId="2" borderId="0" xfId="0" applyNumberFormat="1" applyFont="1" applyFill="1"/>
    <xf numFmtId="0" fontId="2" fillId="2" borderId="0" xfId="0" applyFont="1" applyFill="1" applyAlignment="1"/>
    <xf numFmtId="0" fontId="3" fillId="2"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3" fillId="2" borderId="0" xfId="0" applyFont="1" applyFill="1" applyAlignment="1">
      <alignment horizontal="right" vertical="center"/>
    </xf>
    <xf numFmtId="0" fontId="2" fillId="2" borderId="0" xfId="0" applyFont="1" applyFill="1" applyAlignment="1">
      <alignment horizontal="right" vertical="center"/>
    </xf>
    <xf numFmtId="0" fontId="4" fillId="3" borderId="0" xfId="0" applyFont="1" applyFill="1" applyAlignment="1">
      <alignment horizontal="center" vertical="center"/>
    </xf>
    <xf numFmtId="0" fontId="5" fillId="3" borderId="0" xfId="0" applyFont="1" applyFill="1" applyAlignment="1">
      <alignment horizontal="center" vertical="center"/>
    </xf>
  </cellXfs>
  <cellStyles count="3">
    <cellStyle name="Currency 2" xfId="2" xr:uid="{AC411FB6-3179-4669-A19B-1A60880EB60B}"/>
    <cellStyle name="Normal" xfId="0" builtinId="0"/>
    <cellStyle name="Percent" xfId="1" builtinId="5"/>
  </cellStyles>
  <dxfs count="8">
    <dxf>
      <numFmt numFmtId="22" formatCode="mmm/yy"/>
    </dxf>
    <dxf>
      <numFmt numFmtId="166" formatCode="_-[$$-409]* #,##0.00_ ;_-[$$-409]* \-#,##0.00\ ;_-[$$-409]* &quot;-&quot;??_ ;_-@_ "/>
    </dxf>
    <dxf>
      <numFmt numFmtId="166" formatCode="_-[$$-409]* #,##0.00_ ;_-[$$-409]* \-#,##0.00\ ;_-[$$-409]* &quot;-&quot;??_ ;_-@_ "/>
    </dxf>
    <dxf>
      <numFmt numFmtId="166" formatCode="_-[$$-409]* #,##0.00_ ;_-[$$-409]* \-#,##0.00\ ;_-[$$-409]* &quot;-&quot;??_ ;_-@_ "/>
    </dxf>
    <dxf>
      <numFmt numFmtId="22" formatCode="mmm/yy"/>
    </dxf>
    <dxf>
      <numFmt numFmtId="166" formatCode="_-[$$-409]* #,##0.00_ ;_-[$$-409]* \-#,##0.00\ ;_-[$$-409]* &quot;-&quot;??_ ;_-@_ "/>
    </dxf>
    <dxf>
      <font>
        <b val="0"/>
        <i val="0"/>
        <strike val="0"/>
        <condense val="0"/>
        <extend val="0"/>
        <outline val="0"/>
        <shadow val="0"/>
        <u val="none"/>
        <vertAlign val="baseline"/>
        <sz val="11"/>
        <color theme="1"/>
        <name val="Calibri"/>
        <family val="2"/>
        <scheme val="minor"/>
      </font>
    </dxf>
    <dxf>
      <numFmt numFmtId="165" formatCode="[$-409]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Actual vs Budget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Mechanics!$E$6</c:f>
              <c:strCache>
                <c:ptCount val="1"/>
                <c:pt idx="0">
                  <c:v>Delta</c:v>
                </c:pt>
              </c:strCache>
            </c:strRef>
          </c:tx>
          <c:spPr>
            <a:solidFill>
              <a:srgbClr val="92D05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Mechanics!$B$7:$B$18</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Mechanics!$E$7:$E$18</c:f>
              <c:numCache>
                <c:formatCode>_-[$$-409]* #,##0.00_ ;_-[$$-409]* \-#,##0.00\ ;_-[$$-409]* "-"??_ ;_-@_ </c:formatCode>
                <c:ptCount val="12"/>
                <c:pt idx="0">
                  <c:v>1989</c:v>
                </c:pt>
                <c:pt idx="1">
                  <c:v>-89</c:v>
                </c:pt>
                <c:pt idx="2">
                  <c:v>125</c:v>
                </c:pt>
                <c:pt idx="3">
                  <c:v>234</c:v>
                </c:pt>
                <c:pt idx="4">
                  <c:v>646</c:v>
                </c:pt>
                <c:pt idx="5">
                  <c:v>497</c:v>
                </c:pt>
                <c:pt idx="6">
                  <c:v>209</c:v>
                </c:pt>
                <c:pt idx="7">
                  <c:v>-2356</c:v>
                </c:pt>
                <c:pt idx="8">
                  <c:v>3955</c:v>
                </c:pt>
                <c:pt idx="9">
                  <c:v>234</c:v>
                </c:pt>
                <c:pt idx="10">
                  <c:v>389</c:v>
                </c:pt>
                <c:pt idx="11">
                  <c:v>251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9087-4BF9-BF22-3B20276F477C}"/>
            </c:ext>
          </c:extLst>
        </c:ser>
        <c:dLbls>
          <c:showLegendKey val="0"/>
          <c:showVal val="0"/>
          <c:showCatName val="0"/>
          <c:showSerName val="0"/>
          <c:showPercent val="0"/>
          <c:showBubbleSize val="0"/>
        </c:dLbls>
        <c:gapWidth val="104"/>
        <c:overlap val="-27"/>
        <c:axId val="1209235887"/>
        <c:axId val="1209238799"/>
      </c:barChart>
      <c:dateAx>
        <c:axId val="1209235887"/>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238799"/>
        <c:crosses val="autoZero"/>
        <c:auto val="1"/>
        <c:lblOffset val="100"/>
        <c:baseTimeUnit val="months"/>
      </c:dateAx>
      <c:valAx>
        <c:axId val="1209238799"/>
        <c:scaling>
          <c:orientation val="minMax"/>
        </c:scaling>
        <c:delete val="1"/>
        <c:axPos val="l"/>
        <c:numFmt formatCode="_-[$$-409]* #,##0.00_ ;_-[$$-409]* \-#,##0.00\ ;_-[$$-409]* &quot;-&quot;??_ ;_-@_ " sourceLinked="1"/>
        <c:majorTickMark val="none"/>
        <c:minorTickMark val="none"/>
        <c:tickLblPos val="nextTo"/>
        <c:crossAx val="120923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111111111111108E-2"/>
          <c:y val="0"/>
          <c:w val="0.94166666666666665"/>
          <c:h val="1"/>
        </c:manualLayout>
      </c:layout>
      <c:barChart>
        <c:barDir val="bar"/>
        <c:grouping val="clustered"/>
        <c:varyColors val="0"/>
        <c:ser>
          <c:idx val="1"/>
          <c:order val="0"/>
          <c:tx>
            <c:strRef>
              <c:f>Mechanics!$G$3</c:f>
              <c:strCache>
                <c:ptCount val="1"/>
                <c:pt idx="0">
                  <c:v>Total Budget</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Mechanics!$H$3</c:f>
              <c:numCache>
                <c:formatCode>_-[$$-409]* #,##0.00_ ;_-[$$-409]* \-#,##0.00\ ;_-[$$-409]* "-"??_ ;_-@_ </c:formatCode>
                <c:ptCount val="1"/>
                <c:pt idx="0">
                  <c:v>18000</c:v>
                </c:pt>
              </c:numCache>
            </c:numRef>
          </c:val>
          <c:extLst>
            <c:ext xmlns:c16="http://schemas.microsoft.com/office/drawing/2014/chart" uri="{C3380CC4-5D6E-409C-BE32-E72D297353CC}">
              <c16:uniqueId val="{00000000-E8A4-43D8-BE43-48550F5C69A8}"/>
            </c:ext>
          </c:extLst>
        </c:ser>
        <c:ser>
          <c:idx val="0"/>
          <c:order val="1"/>
          <c:tx>
            <c:strRef>
              <c:f>Mechanics!$G$2</c:f>
              <c:strCache>
                <c:ptCount val="1"/>
                <c:pt idx="0">
                  <c:v>Total Actual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Mechanics!$H$2</c:f>
              <c:numCache>
                <c:formatCode>_-[$$-409]* #,##0.00_ ;_-[$$-409]* \-#,##0.00\ ;_-[$$-409]* "-"??_ ;_-@_ </c:formatCode>
                <c:ptCount val="1"/>
                <c:pt idx="0">
                  <c:v>16011</c:v>
                </c:pt>
              </c:numCache>
            </c:numRef>
          </c:val>
          <c:extLst>
            <c:ext xmlns:c16="http://schemas.microsoft.com/office/drawing/2014/chart" uri="{C3380CC4-5D6E-409C-BE32-E72D297353CC}">
              <c16:uniqueId val="{00000001-E8A4-43D8-BE43-48550F5C69A8}"/>
            </c:ext>
          </c:extLst>
        </c:ser>
        <c:dLbls>
          <c:dLblPos val="outEnd"/>
          <c:showLegendKey val="0"/>
          <c:showVal val="1"/>
          <c:showCatName val="0"/>
          <c:showSerName val="0"/>
          <c:showPercent val="0"/>
          <c:showBubbleSize val="0"/>
        </c:dLbls>
        <c:gapWidth val="219"/>
        <c:overlap val="100"/>
        <c:axId val="1072070191"/>
        <c:axId val="1072070607"/>
      </c:barChart>
      <c:catAx>
        <c:axId val="1072070191"/>
        <c:scaling>
          <c:orientation val="minMax"/>
        </c:scaling>
        <c:delete val="1"/>
        <c:axPos val="l"/>
        <c:numFmt formatCode="General" sourceLinked="1"/>
        <c:majorTickMark val="none"/>
        <c:minorTickMark val="none"/>
        <c:tickLblPos val="nextTo"/>
        <c:crossAx val="1072070607"/>
        <c:crosses val="autoZero"/>
        <c:auto val="1"/>
        <c:lblAlgn val="ctr"/>
        <c:lblOffset val="100"/>
        <c:noMultiLvlLbl val="0"/>
      </c:catAx>
      <c:valAx>
        <c:axId val="1072070607"/>
        <c:scaling>
          <c:orientation val="minMax"/>
          <c:min val="0"/>
        </c:scaling>
        <c:delete val="1"/>
        <c:axPos val="b"/>
        <c:numFmt formatCode="_-[$$-409]* #,##0.00_ ;_-[$$-409]* \-#,##0.00\ ;_-[$$-409]* &quot;-&quot;??_ ;_-@_ " sourceLinked="1"/>
        <c:majorTickMark val="out"/>
        <c:minorTickMark val="none"/>
        <c:tickLblPos val="nextTo"/>
        <c:crossAx val="107207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E8EB-4443-9F20-4578C49061D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8EB-4443-9F20-4578C49061D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8EB-4443-9F20-4578C49061D8}"/>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E8EB-4443-9F20-4578C49061D8}"/>
              </c:ext>
            </c:extLst>
          </c:dPt>
          <c:val>
            <c:numRef>
              <c:f>Mechanics!$H$10:$H$13</c:f>
              <c:numCache>
                <c:formatCode>General</c:formatCode>
                <c:ptCount val="4"/>
                <c:pt idx="0">
                  <c:v>0.80349999999999999</c:v>
                </c:pt>
                <c:pt idx="1">
                  <c:v>0</c:v>
                </c:pt>
                <c:pt idx="2">
                  <c:v>0</c:v>
                </c:pt>
                <c:pt idx="3" formatCode="0.00%">
                  <c:v>0.19650000000000001</c:v>
                </c:pt>
              </c:numCache>
            </c:numRef>
          </c:val>
          <c:extLst>
            <c:ext xmlns:c16="http://schemas.microsoft.com/office/drawing/2014/chart" uri="{C3380CC4-5D6E-409C-BE32-E72D297353CC}">
              <c16:uniqueId val="{00000008-E8EB-4443-9F20-4578C49061D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605E-41C6-BE3F-4C9C6197F36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05E-41C6-BE3F-4C9C6197F36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05E-41C6-BE3F-4C9C6197F36D}"/>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605E-41C6-BE3F-4C9C6197F36D}"/>
              </c:ext>
            </c:extLst>
          </c:dPt>
          <c:val>
            <c:numRef>
              <c:f>Mechanics!$K$10:$K$13</c:f>
              <c:numCache>
                <c:formatCode>General</c:formatCode>
                <c:ptCount val="4"/>
                <c:pt idx="0">
                  <c:v>0</c:v>
                </c:pt>
                <c:pt idx="1">
                  <c:v>0</c:v>
                </c:pt>
                <c:pt idx="2">
                  <c:v>1.0640000000000001</c:v>
                </c:pt>
                <c:pt idx="3" formatCode="0.00%">
                  <c:v>0</c:v>
                </c:pt>
              </c:numCache>
            </c:numRef>
          </c:val>
          <c:extLst>
            <c:ext xmlns:c16="http://schemas.microsoft.com/office/drawing/2014/chart" uri="{C3380CC4-5D6E-409C-BE32-E72D297353CC}">
              <c16:uniqueId val="{00000008-605E-41C6-BE3F-4C9C6197F36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lumMod val="95000"/>
              </a:schemeClr>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E7E6-4780-82FE-9DFE2AFA4D20}"/>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E7E6-4780-82FE-9DFE2AFA4D20}"/>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E7E6-4780-82FE-9DFE2AFA4D20}"/>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E7E6-4780-82FE-9DFE2AFA4D20}"/>
              </c:ext>
            </c:extLst>
          </c:dPt>
          <c:val>
            <c:numRef>
              <c:f>Mechanics!$N$10:$N$13</c:f>
              <c:numCache>
                <c:formatCode>General</c:formatCode>
                <c:ptCount val="4"/>
                <c:pt idx="0">
                  <c:v>0.83560000000000001</c:v>
                </c:pt>
                <c:pt idx="1">
                  <c:v>0</c:v>
                </c:pt>
                <c:pt idx="2">
                  <c:v>0</c:v>
                </c:pt>
                <c:pt idx="3" formatCode="0.00%">
                  <c:v>0.16439999999999999</c:v>
                </c:pt>
              </c:numCache>
            </c:numRef>
          </c:val>
          <c:extLst>
            <c:ext xmlns:c16="http://schemas.microsoft.com/office/drawing/2014/chart" uri="{C3380CC4-5D6E-409C-BE32-E72D297353CC}">
              <c16:uniqueId val="{00000008-E7E6-4780-82FE-9DFE2AFA4D2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6FE7-43C5-9306-02493838D45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FE7-43C5-9306-02493838D45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FE7-43C5-9306-02493838D457}"/>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6FE7-43C5-9306-02493838D457}"/>
              </c:ext>
            </c:extLst>
          </c:dPt>
          <c:val>
            <c:numRef>
              <c:f>Mechanics!$Q$10:$Q$13</c:f>
              <c:numCache>
                <c:formatCode>General</c:formatCode>
                <c:ptCount val="4"/>
                <c:pt idx="0">
                  <c:v>0</c:v>
                </c:pt>
                <c:pt idx="1">
                  <c:v>0</c:v>
                </c:pt>
                <c:pt idx="2">
                  <c:v>1.1339999999999999</c:v>
                </c:pt>
                <c:pt idx="3" formatCode="0.00%">
                  <c:v>0</c:v>
                </c:pt>
              </c:numCache>
            </c:numRef>
          </c:val>
          <c:extLst>
            <c:ext xmlns:c16="http://schemas.microsoft.com/office/drawing/2014/chart" uri="{C3380CC4-5D6E-409C-BE32-E72D297353CC}">
              <c16:uniqueId val="{00000008-6FE7-43C5-9306-02493838D45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report.xlsx]pivot!PivotTable1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Accomodation</c:v>
                </c:pt>
              </c:strCache>
            </c:strRef>
          </c:tx>
          <c:spPr>
            <a:solidFill>
              <a:srgbClr val="92D05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Arya</c:v>
                </c:pt>
                <c:pt idx="1">
                  <c:v>Bran</c:v>
                </c:pt>
                <c:pt idx="2">
                  <c:v>John</c:v>
                </c:pt>
                <c:pt idx="3">
                  <c:v>Robert</c:v>
                </c:pt>
                <c:pt idx="4">
                  <c:v>Sansa</c:v>
                </c:pt>
              </c:strCache>
            </c:strRef>
          </c:cat>
          <c:val>
            <c:numRef>
              <c:f>pivot!$B$5:$B$10</c:f>
              <c:numCache>
                <c:formatCode>General</c:formatCode>
                <c:ptCount val="5"/>
                <c:pt idx="0">
                  <c:v>24086</c:v>
                </c:pt>
                <c:pt idx="1">
                  <c:v>24598</c:v>
                </c:pt>
                <c:pt idx="2">
                  <c:v>23382</c:v>
                </c:pt>
                <c:pt idx="3">
                  <c:v>22427</c:v>
                </c:pt>
                <c:pt idx="4">
                  <c:v>24748</c:v>
                </c:pt>
              </c:numCache>
            </c:numRef>
          </c:val>
          <c:extLst>
            <c:ext xmlns:c16="http://schemas.microsoft.com/office/drawing/2014/chart" uri="{C3380CC4-5D6E-409C-BE32-E72D297353CC}">
              <c16:uniqueId val="{00000000-B738-4126-9FF3-1A7EDEBA2698}"/>
            </c:ext>
          </c:extLst>
        </c:ser>
        <c:ser>
          <c:idx val="1"/>
          <c:order val="1"/>
          <c:tx>
            <c:strRef>
              <c:f>pivot!$C$3:$C$4</c:f>
              <c:strCache>
                <c:ptCount val="1"/>
                <c:pt idx="0">
                  <c:v>Daily Allowance</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Arya</c:v>
                </c:pt>
                <c:pt idx="1">
                  <c:v>Bran</c:v>
                </c:pt>
                <c:pt idx="2">
                  <c:v>John</c:v>
                </c:pt>
                <c:pt idx="3">
                  <c:v>Robert</c:v>
                </c:pt>
                <c:pt idx="4">
                  <c:v>Sansa</c:v>
                </c:pt>
              </c:strCache>
            </c:strRef>
          </c:cat>
          <c:val>
            <c:numRef>
              <c:f>pivot!$C$5:$C$10</c:f>
              <c:numCache>
                <c:formatCode>General</c:formatCode>
                <c:ptCount val="5"/>
                <c:pt idx="0">
                  <c:v>4870</c:v>
                </c:pt>
                <c:pt idx="1">
                  <c:v>4654</c:v>
                </c:pt>
                <c:pt idx="2">
                  <c:v>4491</c:v>
                </c:pt>
                <c:pt idx="3">
                  <c:v>4760</c:v>
                </c:pt>
                <c:pt idx="4">
                  <c:v>4739</c:v>
                </c:pt>
              </c:numCache>
            </c:numRef>
          </c:val>
          <c:extLst>
            <c:ext xmlns:c16="http://schemas.microsoft.com/office/drawing/2014/chart" uri="{C3380CC4-5D6E-409C-BE32-E72D297353CC}">
              <c16:uniqueId val="{00000001-B738-4126-9FF3-1A7EDEBA2698}"/>
            </c:ext>
          </c:extLst>
        </c:ser>
        <c:ser>
          <c:idx val="2"/>
          <c:order val="2"/>
          <c:tx>
            <c:strRef>
              <c:f>pivot!$D$3:$D$4</c:f>
              <c:strCache>
                <c:ptCount val="1"/>
                <c:pt idx="0">
                  <c:v>Other</c:v>
                </c:pt>
              </c:strCache>
            </c:strRef>
          </c:tx>
          <c:spPr>
            <a:solidFill>
              <a:schemeClr val="accent6">
                <a:lumMod val="20000"/>
                <a:lumOff val="8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Arya</c:v>
                </c:pt>
                <c:pt idx="1">
                  <c:v>Bran</c:v>
                </c:pt>
                <c:pt idx="2">
                  <c:v>John</c:v>
                </c:pt>
                <c:pt idx="3">
                  <c:v>Robert</c:v>
                </c:pt>
                <c:pt idx="4">
                  <c:v>Sansa</c:v>
                </c:pt>
              </c:strCache>
            </c:strRef>
          </c:cat>
          <c:val>
            <c:numRef>
              <c:f>pivot!$D$5:$D$10</c:f>
              <c:numCache>
                <c:formatCode>General</c:formatCode>
                <c:ptCount val="5"/>
                <c:pt idx="0">
                  <c:v>1045</c:v>
                </c:pt>
                <c:pt idx="1">
                  <c:v>1336</c:v>
                </c:pt>
                <c:pt idx="2">
                  <c:v>1462</c:v>
                </c:pt>
                <c:pt idx="3">
                  <c:v>1203</c:v>
                </c:pt>
                <c:pt idx="4">
                  <c:v>1471</c:v>
                </c:pt>
              </c:numCache>
            </c:numRef>
          </c:val>
          <c:extLst>
            <c:ext xmlns:c16="http://schemas.microsoft.com/office/drawing/2014/chart" uri="{C3380CC4-5D6E-409C-BE32-E72D297353CC}">
              <c16:uniqueId val="{00000002-B738-4126-9FF3-1A7EDEBA2698}"/>
            </c:ext>
          </c:extLst>
        </c:ser>
        <c:ser>
          <c:idx val="3"/>
          <c:order val="3"/>
          <c:tx>
            <c:strRef>
              <c:f>pivot!$E$3:$E$4</c:f>
              <c:strCache>
                <c:ptCount val="1"/>
                <c:pt idx="0">
                  <c:v>Transport</c:v>
                </c:pt>
              </c:strCache>
            </c:strRef>
          </c:tx>
          <c:spPr>
            <a:solidFill>
              <a:schemeClr val="accent6">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Arya</c:v>
                </c:pt>
                <c:pt idx="1">
                  <c:v>Bran</c:v>
                </c:pt>
                <c:pt idx="2">
                  <c:v>John</c:v>
                </c:pt>
                <c:pt idx="3">
                  <c:v>Robert</c:v>
                </c:pt>
                <c:pt idx="4">
                  <c:v>Sansa</c:v>
                </c:pt>
              </c:strCache>
            </c:strRef>
          </c:cat>
          <c:val>
            <c:numRef>
              <c:f>pivot!$E$5:$E$10</c:f>
              <c:numCache>
                <c:formatCode>General</c:formatCode>
                <c:ptCount val="5"/>
                <c:pt idx="0">
                  <c:v>11988</c:v>
                </c:pt>
                <c:pt idx="1">
                  <c:v>11983</c:v>
                </c:pt>
                <c:pt idx="2">
                  <c:v>12104</c:v>
                </c:pt>
                <c:pt idx="3">
                  <c:v>11829</c:v>
                </c:pt>
                <c:pt idx="4">
                  <c:v>12740</c:v>
                </c:pt>
              </c:numCache>
            </c:numRef>
          </c:val>
          <c:extLst>
            <c:ext xmlns:c16="http://schemas.microsoft.com/office/drawing/2014/chart" uri="{C3380CC4-5D6E-409C-BE32-E72D297353CC}">
              <c16:uniqueId val="{00000003-B738-4126-9FF3-1A7EDEBA2698}"/>
            </c:ext>
          </c:extLst>
        </c:ser>
        <c:dLbls>
          <c:dLblPos val="outEnd"/>
          <c:showLegendKey val="0"/>
          <c:showVal val="1"/>
          <c:showCatName val="0"/>
          <c:showSerName val="0"/>
          <c:showPercent val="0"/>
          <c:showBubbleSize val="0"/>
        </c:dLbls>
        <c:gapWidth val="219"/>
        <c:overlap val="-27"/>
        <c:axId val="1531497247"/>
        <c:axId val="1531497663"/>
      </c:barChart>
      <c:catAx>
        <c:axId val="153149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97663"/>
        <c:crosses val="autoZero"/>
        <c:auto val="1"/>
        <c:lblAlgn val="ctr"/>
        <c:lblOffset val="100"/>
        <c:noMultiLvlLbl val="0"/>
      </c:catAx>
      <c:valAx>
        <c:axId val="1531497663"/>
        <c:scaling>
          <c:orientation val="minMax"/>
        </c:scaling>
        <c:delete val="1"/>
        <c:axPos val="l"/>
        <c:numFmt formatCode="General" sourceLinked="1"/>
        <c:majorTickMark val="none"/>
        <c:minorTickMark val="none"/>
        <c:tickLblPos val="nextTo"/>
        <c:crossAx val="1531497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31" fmlaLink="Mechanics!$C$2" fmlaRange="Lookups!$D$2:$D$14" noThreeD="1" sel="2"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13</xdr:col>
      <xdr:colOff>603250</xdr:colOff>
      <xdr:row>12</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15</xdr:row>
          <xdr:rowOff>0</xdr:rowOff>
        </xdr:from>
        <xdr:to>
          <xdr:col>2</xdr:col>
          <xdr:colOff>495300</xdr:colOff>
          <xdr:row>27</xdr:row>
          <xdr:rowOff>44450</xdr:rowOff>
        </xdr:to>
        <xdr:sp macro="" textlink="">
          <xdr:nvSpPr>
            <xdr:cNvPr id="2050" name="List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304800</xdr:colOff>
      <xdr:row>15</xdr:row>
      <xdr:rowOff>0</xdr:rowOff>
    </xdr:from>
    <xdr:to>
      <xdr:col>13</xdr:col>
      <xdr:colOff>596900</xdr:colOff>
      <xdr:row>18</xdr:row>
      <xdr:rowOff>63500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15</xdr:row>
      <xdr:rowOff>0</xdr:rowOff>
    </xdr:from>
    <xdr:to>
      <xdr:col>5</xdr:col>
      <xdr:colOff>196850</xdr:colOff>
      <xdr:row>18</xdr:row>
      <xdr:rowOff>57150</xdr:rowOff>
    </xdr:to>
    <xdr:sp macro="" textlink="Mechanics!H4">
      <xdr:nvSpPr>
        <xdr:cNvPr id="3" name="TextBox 2">
          <a:extLst>
            <a:ext uri="{FF2B5EF4-FFF2-40B4-BE49-F238E27FC236}">
              <a16:creationId xmlns:a16="http://schemas.microsoft.com/office/drawing/2014/main" id="{00000000-0008-0000-0100-000003000000}"/>
            </a:ext>
          </a:extLst>
        </xdr:cNvPr>
        <xdr:cNvSpPr txBox="1"/>
      </xdr:nvSpPr>
      <xdr:spPr>
        <a:xfrm>
          <a:off x="1536700" y="2768600"/>
          <a:ext cx="141605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0B4267-2B8F-40B8-8F53-8A780F0B5FD2}" type="TxLink">
            <a:rPr lang="en-US" sz="3200" b="1" i="0" u="none" strike="noStrike">
              <a:solidFill>
                <a:srgbClr val="00B050"/>
              </a:solidFill>
              <a:latin typeface="Calibri"/>
              <a:cs typeface="Calibri"/>
            </a:rPr>
            <a:pPr algn="ctr"/>
            <a:t>88.95%</a:t>
          </a:fld>
          <a:endParaRPr lang="en-IN" sz="3200" b="1">
            <a:solidFill>
              <a:srgbClr val="00B050"/>
            </a:solidFill>
          </a:endParaRPr>
        </a:p>
      </xdr:txBody>
    </xdr:sp>
    <xdr:clientData/>
  </xdr:twoCellAnchor>
  <xdr:twoCellAnchor>
    <xdr:from>
      <xdr:col>3</xdr:col>
      <xdr:colOff>82550</xdr:colOff>
      <xdr:row>21</xdr:row>
      <xdr:rowOff>101600</xdr:rowOff>
    </xdr:from>
    <xdr:to>
      <xdr:col>5</xdr:col>
      <xdr:colOff>82549</xdr:colOff>
      <xdr:row>27</xdr:row>
      <xdr:rowOff>50800</xdr:rowOff>
    </xdr:to>
    <xdr:graphicFrame macro="">
      <xdr:nvGraphicFramePr>
        <xdr:cNvPr id="6" name="Chart 5">
          <a:extLst>
            <a:ext uri="{FF2B5EF4-FFF2-40B4-BE49-F238E27FC236}">
              <a16:creationId xmlns:a16="http://schemas.microsoft.com/office/drawing/2014/main" id="{08FC2E2B-BB1E-42B4-97CA-4E271EA39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273050</xdr:colOff>
      <xdr:row>21</xdr:row>
      <xdr:rowOff>95250</xdr:rowOff>
    </xdr:from>
    <xdr:to>
      <xdr:col>7</xdr:col>
      <xdr:colOff>742950</xdr:colOff>
      <xdr:row>27</xdr:row>
      <xdr:rowOff>38100</xdr:rowOff>
    </xdr:to>
    <xdr:graphicFrame macro="">
      <xdr:nvGraphicFramePr>
        <xdr:cNvPr id="7" name="Chart 6">
          <a:extLst>
            <a:ext uri="{FF2B5EF4-FFF2-40B4-BE49-F238E27FC236}">
              <a16:creationId xmlns:a16="http://schemas.microsoft.com/office/drawing/2014/main" id="{51E932B0-FA77-4617-8E5E-B66B6CDAC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139700</xdr:colOff>
      <xdr:row>21</xdr:row>
      <xdr:rowOff>107950</xdr:rowOff>
    </xdr:from>
    <xdr:to>
      <xdr:col>10</xdr:col>
      <xdr:colOff>742950</xdr:colOff>
      <xdr:row>27</xdr:row>
      <xdr:rowOff>50800</xdr:rowOff>
    </xdr:to>
    <xdr:graphicFrame macro="">
      <xdr:nvGraphicFramePr>
        <xdr:cNvPr id="8" name="Chart 7">
          <a:extLst>
            <a:ext uri="{FF2B5EF4-FFF2-40B4-BE49-F238E27FC236}">
              <a16:creationId xmlns:a16="http://schemas.microsoft.com/office/drawing/2014/main" id="{DD627D3D-F228-4028-99F9-F13937192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155575</xdr:colOff>
      <xdr:row>21</xdr:row>
      <xdr:rowOff>95250</xdr:rowOff>
    </xdr:from>
    <xdr:to>
      <xdr:col>13</xdr:col>
      <xdr:colOff>590550</xdr:colOff>
      <xdr:row>27</xdr:row>
      <xdr:rowOff>31750</xdr:rowOff>
    </xdr:to>
    <xdr:graphicFrame macro="">
      <xdr:nvGraphicFramePr>
        <xdr:cNvPr id="9" name="Chart 8">
          <a:extLst>
            <a:ext uri="{FF2B5EF4-FFF2-40B4-BE49-F238E27FC236}">
              <a16:creationId xmlns:a16="http://schemas.microsoft.com/office/drawing/2014/main" id="{0BAC7A3E-E693-4B77-B6A1-0517041C8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533400</xdr:colOff>
      <xdr:row>23</xdr:row>
      <xdr:rowOff>127000</xdr:rowOff>
    </xdr:from>
    <xdr:to>
      <xdr:col>4</xdr:col>
      <xdr:colOff>546100</xdr:colOff>
      <xdr:row>25</xdr:row>
      <xdr:rowOff>0</xdr:rowOff>
    </xdr:to>
    <xdr:sp macro="" textlink="Mechanics!H9">
      <xdr:nvSpPr>
        <xdr:cNvPr id="4" name="TextBox 3">
          <a:extLst>
            <a:ext uri="{FF2B5EF4-FFF2-40B4-BE49-F238E27FC236}">
              <a16:creationId xmlns:a16="http://schemas.microsoft.com/office/drawing/2014/main" id="{77E0D5A7-3029-45F1-B247-E5272B8F450C}"/>
            </a:ext>
          </a:extLst>
        </xdr:cNvPr>
        <xdr:cNvSpPr txBox="1"/>
      </xdr:nvSpPr>
      <xdr:spPr>
        <a:xfrm>
          <a:off x="2070100" y="4362450"/>
          <a:ext cx="6223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9E6BA9-23D7-41EF-8294-DB2FC5B63ADC}" type="TxLink">
            <a:rPr lang="en-US" sz="1100" b="0" i="0" u="none" strike="noStrike">
              <a:solidFill>
                <a:srgbClr val="000000"/>
              </a:solidFill>
              <a:latin typeface="Calibri"/>
              <a:cs typeface="Calibri"/>
            </a:rPr>
            <a:t>80.35%</a:t>
          </a:fld>
          <a:endParaRPr lang="en-IN" sz="1100"/>
        </a:p>
      </xdr:txBody>
    </xdr:sp>
    <xdr:clientData/>
  </xdr:twoCellAnchor>
  <xdr:twoCellAnchor>
    <xdr:from>
      <xdr:col>6</xdr:col>
      <xdr:colOff>317500</xdr:colOff>
      <xdr:row>23</xdr:row>
      <xdr:rowOff>107950</xdr:rowOff>
    </xdr:from>
    <xdr:to>
      <xdr:col>7</xdr:col>
      <xdr:colOff>393700</xdr:colOff>
      <xdr:row>24</xdr:row>
      <xdr:rowOff>177800</xdr:rowOff>
    </xdr:to>
    <xdr:sp macro="" textlink="Mechanics!K9">
      <xdr:nvSpPr>
        <xdr:cNvPr id="11" name="TextBox 10">
          <a:extLst>
            <a:ext uri="{FF2B5EF4-FFF2-40B4-BE49-F238E27FC236}">
              <a16:creationId xmlns:a16="http://schemas.microsoft.com/office/drawing/2014/main" id="{2CB76AB4-A319-4D0A-A843-EF0BD58AD3ED}"/>
            </a:ext>
          </a:extLst>
        </xdr:cNvPr>
        <xdr:cNvSpPr txBox="1"/>
      </xdr:nvSpPr>
      <xdr:spPr>
        <a:xfrm>
          <a:off x="3644900" y="4343400"/>
          <a:ext cx="6921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F1445E-5F24-4A24-AB56-2F2390A79198}" type="TxLink">
            <a:rPr lang="en-US" sz="1100" b="0" i="0" u="none" strike="noStrike">
              <a:solidFill>
                <a:srgbClr val="000000"/>
              </a:solidFill>
              <a:latin typeface="Calibri"/>
              <a:cs typeface="Calibri"/>
            </a:rPr>
            <a:t>106.40%</a:t>
          </a:fld>
          <a:endParaRPr lang="en-IN" sz="1100"/>
        </a:p>
      </xdr:txBody>
    </xdr:sp>
    <xdr:clientData/>
  </xdr:twoCellAnchor>
  <xdr:twoCellAnchor>
    <xdr:from>
      <xdr:col>14</xdr:col>
      <xdr:colOff>0</xdr:colOff>
      <xdr:row>5</xdr:row>
      <xdr:rowOff>0</xdr:rowOff>
    </xdr:from>
    <xdr:to>
      <xdr:col>21</xdr:col>
      <xdr:colOff>44450</xdr:colOff>
      <xdr:row>20</xdr:row>
      <xdr:rowOff>95250</xdr:rowOff>
    </xdr:to>
    <xdr:graphicFrame macro="">
      <xdr:nvGraphicFramePr>
        <xdr:cNvPr id="12" name="Chart 11">
          <a:extLst>
            <a:ext uri="{FF2B5EF4-FFF2-40B4-BE49-F238E27FC236}">
              <a16:creationId xmlns:a16="http://schemas.microsoft.com/office/drawing/2014/main" id="{9349964D-266A-4CC5-BA65-66EC09DA9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177800</xdr:colOff>
      <xdr:row>5</xdr:row>
      <xdr:rowOff>12701</xdr:rowOff>
    </xdr:from>
    <xdr:to>
      <xdr:col>23</xdr:col>
      <xdr:colOff>19050</xdr:colOff>
      <xdr:row>14</xdr:row>
      <xdr:rowOff>114300</xdr:rowOff>
    </xdr:to>
    <mc:AlternateContent xmlns:mc="http://schemas.openxmlformats.org/markup-compatibility/2006">
      <mc:Choice xmlns:a14="http://schemas.microsoft.com/office/drawing/2010/main" Requires="a14">
        <xdr:graphicFrame macro="">
          <xdr:nvGraphicFramePr>
            <xdr:cNvPr id="10" name="Employee">
              <a:extLst>
                <a:ext uri="{FF2B5EF4-FFF2-40B4-BE49-F238E27FC236}">
                  <a16:creationId xmlns:a16="http://schemas.microsoft.com/office/drawing/2014/main" id="{C61C1C0D-530C-46B9-870B-DC62A13633CE}"/>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12058650" y="933451"/>
              <a:ext cx="1060450" cy="1758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6350</xdr:colOff>
      <xdr:row>21</xdr:row>
      <xdr:rowOff>133351</xdr:rowOff>
    </xdr:from>
    <xdr:to>
      <xdr:col>23</xdr:col>
      <xdr:colOff>6350</xdr:colOff>
      <xdr:row>30</xdr:row>
      <xdr:rowOff>12701</xdr:rowOff>
    </xdr:to>
    <mc:AlternateContent xmlns:mc="http://schemas.openxmlformats.org/markup-compatibility/2006">
      <mc:Choice xmlns:a14="http://schemas.microsoft.com/office/drawing/2010/main" Requires="a14">
        <xdr:graphicFrame macro="">
          <xdr:nvGraphicFramePr>
            <xdr:cNvPr id="13" name="Cost Type">
              <a:extLst>
                <a:ext uri="{FF2B5EF4-FFF2-40B4-BE49-F238E27FC236}">
                  <a16:creationId xmlns:a16="http://schemas.microsoft.com/office/drawing/2014/main" id="{57383725-EB10-47CE-AAE4-1737654A5630}"/>
                </a:ext>
              </a:extLst>
            </xdr:cNvPr>
            <xdr:cNvGraphicFramePr/>
          </xdr:nvGraphicFramePr>
          <xdr:xfrm>
            <a:off x="0" y="0"/>
            <a:ext cx="0" cy="0"/>
          </xdr:xfrm>
          <a:graphic>
            <a:graphicData uri="http://schemas.microsoft.com/office/drawing/2010/slicer">
              <sle:slicer xmlns:sle="http://schemas.microsoft.com/office/drawing/2010/slicer" name="Cost Type"/>
            </a:graphicData>
          </a:graphic>
        </xdr:graphicFrame>
      </mc:Choice>
      <mc:Fallback>
        <xdr:sp macro="" textlink="">
          <xdr:nvSpPr>
            <xdr:cNvPr id="0" name=""/>
            <xdr:cNvSpPr>
              <a:spLocks noTextEdit="1"/>
            </xdr:cNvSpPr>
          </xdr:nvSpPr>
          <xdr:spPr>
            <a:xfrm>
              <a:off x="11277600" y="3829051"/>
              <a:ext cx="1828800" cy="153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82550</xdr:colOff>
      <xdr:row>21</xdr:row>
      <xdr:rowOff>152400</xdr:rowOff>
    </xdr:from>
    <xdr:to>
      <xdr:col>19</xdr:col>
      <xdr:colOff>469900</xdr:colOff>
      <xdr:row>30</xdr:row>
      <xdr:rowOff>6350</xdr:rowOff>
    </xdr:to>
    <mc:AlternateContent xmlns:mc="http://schemas.openxmlformats.org/markup-compatibility/2006">
      <mc:Choice xmlns:tsle="http://schemas.microsoft.com/office/drawing/2012/timeslicer" Requires="tsle">
        <xdr:graphicFrame macro="">
          <xdr:nvGraphicFramePr>
            <xdr:cNvPr id="14" name="Month">
              <a:extLst>
                <a:ext uri="{FF2B5EF4-FFF2-40B4-BE49-F238E27FC236}">
                  <a16:creationId xmlns:a16="http://schemas.microsoft.com/office/drawing/2014/main" id="{9938450E-1FDD-4C0C-97F5-7CABD51F43AE}"/>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7696200" y="3848100"/>
              <a:ext cx="3435350" cy="1511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0.29767</cdr:x>
      <cdr:y>0.3697</cdr:y>
    </cdr:from>
    <cdr:to>
      <cdr:x>0.75349</cdr:x>
      <cdr:y>0.6</cdr:y>
    </cdr:to>
    <cdr:sp macro="" textlink="Mechanics!$N$9">
      <cdr:nvSpPr>
        <cdr:cNvPr id="2" name="TextBox 3">
          <a:extLst xmlns:a="http://schemas.openxmlformats.org/drawingml/2006/main">
            <a:ext uri="{FF2B5EF4-FFF2-40B4-BE49-F238E27FC236}">
              <a16:creationId xmlns:a16="http://schemas.microsoft.com/office/drawing/2014/main" id="{77E0D5A7-3029-45F1-B247-E5272B8F450C}"/>
            </a:ext>
          </a:extLst>
        </cdr:cNvPr>
        <cdr:cNvSpPr txBox="1"/>
      </cdr:nvSpPr>
      <cdr:spPr>
        <a:xfrm xmlns:a="http://schemas.openxmlformats.org/drawingml/2006/main">
          <a:off x="406400" y="387350"/>
          <a:ext cx="622300" cy="2413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97356E15-83F6-423D-B36B-1698D9141E3F}" type="TxLink">
            <a:rPr lang="en-US" sz="1100" b="0" i="0" u="none" strike="noStrike">
              <a:solidFill>
                <a:srgbClr val="000000"/>
              </a:solidFill>
              <a:latin typeface="Calibri"/>
              <a:cs typeface="Calibri"/>
            </a:rPr>
            <a:t>83.56%</a:t>
          </a:fld>
          <a:endParaRPr lang="en-IN" sz="1100"/>
        </a:p>
      </cdr:txBody>
    </cdr:sp>
  </cdr:relSizeAnchor>
</c:userShapes>
</file>

<file path=xl/drawings/drawing3.xml><?xml version="1.0" encoding="utf-8"?>
<c:userShapes xmlns:c="http://schemas.openxmlformats.org/drawingml/2006/chart">
  <cdr:relSizeAnchor xmlns:cdr="http://schemas.openxmlformats.org/drawingml/2006/chartDrawing">
    <cdr:from>
      <cdr:x>0.24331</cdr:x>
      <cdr:y>0.37195</cdr:y>
    </cdr:from>
    <cdr:to>
      <cdr:x>0.79075</cdr:x>
      <cdr:y>0.57317</cdr:y>
    </cdr:to>
    <cdr:sp macro="" textlink="Mechanics!$Q$9">
      <cdr:nvSpPr>
        <cdr:cNvPr id="2" name="TextBox 3">
          <a:extLst xmlns:a="http://schemas.openxmlformats.org/drawingml/2006/main">
            <a:ext uri="{FF2B5EF4-FFF2-40B4-BE49-F238E27FC236}">
              <a16:creationId xmlns:a16="http://schemas.microsoft.com/office/drawing/2014/main" id="{77E0D5A7-3029-45F1-B247-E5272B8F450C}"/>
            </a:ext>
          </a:extLst>
        </cdr:cNvPr>
        <cdr:cNvSpPr txBox="1"/>
      </cdr:nvSpPr>
      <cdr:spPr>
        <a:xfrm xmlns:a="http://schemas.openxmlformats.org/drawingml/2006/main">
          <a:off x="317499" y="387350"/>
          <a:ext cx="714375" cy="2095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4777FD7E-B9C4-481D-83C3-2A81CA6F4FA5}" type="TxLink">
            <a:rPr lang="en-US" sz="1100" b="0" i="0" u="none" strike="noStrike">
              <a:solidFill>
                <a:srgbClr val="000000"/>
              </a:solidFill>
              <a:latin typeface="Calibri"/>
              <a:cs typeface="Calibri"/>
            </a:rPr>
            <a:t>113.40%</a:t>
          </a:fld>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abh Maru" refreshedDate="44565.527525925929" createdVersion="7" refreshedVersion="7" minRefreshableVersion="3" recordCount="239" xr:uid="{CD36F42C-D958-432D-B35F-1636D3D7D2C0}">
  <cacheSource type="worksheet">
    <worksheetSource name="Table1"/>
  </cacheSource>
  <cacheFields count="4">
    <cacheField name="Month" numFmtId="165">
      <sharedItems containsSemiMixedTypes="0" containsNonDate="0" containsDate="1" containsString="0" minDate="2018-01-01T00:00:00" maxDate="2018-12-02T00:00:00" count="12">
        <d v="2018-01-01T00:00:00"/>
        <d v="2018-02-01T00:00:00"/>
        <d v="2018-03-01T00:00:00"/>
        <d v="2018-04-01T00:00:00"/>
        <d v="2018-05-01T00:00:00"/>
        <d v="2018-06-01T00:00:00"/>
        <d v="2018-07-01T00:00:00"/>
        <d v="2018-08-01T00:00:00"/>
        <d v="2018-09-01T00:00:00"/>
        <d v="2018-10-01T00:00:00"/>
        <d v="2018-11-01T00:00:00"/>
        <d v="2018-12-01T00:00:00"/>
      </sharedItems>
    </cacheField>
    <cacheField name="Employee" numFmtId="0">
      <sharedItems count="5">
        <s v="Arya"/>
        <s v="Bran"/>
        <s v="John"/>
        <s v="Robert"/>
        <s v="Sansa"/>
      </sharedItems>
    </cacheField>
    <cacheField name="Cost Type" numFmtId="0">
      <sharedItems count="4">
        <s v="Transport"/>
        <s v="Other"/>
        <s v="Daily Allowance"/>
        <s v="Accomodation"/>
      </sharedItems>
    </cacheField>
    <cacheField name="Amount" numFmtId="164">
      <sharedItems containsSemiMixedTypes="0" containsString="0" containsNumber="1" containsInteger="1" minValue="7" maxValue="2197"/>
    </cacheField>
  </cacheFields>
  <extLst>
    <ext xmlns:x14="http://schemas.microsoft.com/office/spreadsheetml/2009/9/main" uri="{725AE2AE-9491-48be-B2B4-4EB974FC3084}">
      <x14:pivotCacheDefinition pivotCacheId="1841797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n v="1160"/>
  </r>
  <r>
    <x v="0"/>
    <x v="1"/>
    <x v="0"/>
    <n v="950"/>
  </r>
  <r>
    <x v="0"/>
    <x v="2"/>
    <x v="0"/>
    <n v="1181"/>
  </r>
  <r>
    <x v="0"/>
    <x v="3"/>
    <x v="0"/>
    <n v="1042"/>
  </r>
  <r>
    <x v="0"/>
    <x v="4"/>
    <x v="0"/>
    <n v="987"/>
  </r>
  <r>
    <x v="0"/>
    <x v="0"/>
    <x v="1"/>
    <n v="60"/>
  </r>
  <r>
    <x v="0"/>
    <x v="1"/>
    <x v="1"/>
    <n v="60"/>
  </r>
  <r>
    <x v="0"/>
    <x v="2"/>
    <x v="1"/>
    <n v="194"/>
  </r>
  <r>
    <x v="0"/>
    <x v="3"/>
    <x v="1"/>
    <n v="118"/>
  </r>
  <r>
    <x v="0"/>
    <x v="4"/>
    <x v="1"/>
    <n v="135"/>
  </r>
  <r>
    <x v="0"/>
    <x v="0"/>
    <x v="2"/>
    <n v="491"/>
  </r>
  <r>
    <x v="0"/>
    <x v="1"/>
    <x v="2"/>
    <n v="368"/>
  </r>
  <r>
    <x v="0"/>
    <x v="2"/>
    <x v="2"/>
    <n v="352"/>
  </r>
  <r>
    <x v="0"/>
    <x v="3"/>
    <x v="2"/>
    <n v="404"/>
  </r>
  <r>
    <x v="0"/>
    <x v="4"/>
    <x v="2"/>
    <n v="474"/>
  </r>
  <r>
    <x v="0"/>
    <x v="0"/>
    <x v="3"/>
    <n v="2075"/>
  </r>
  <r>
    <x v="0"/>
    <x v="1"/>
    <x v="3"/>
    <n v="2113"/>
  </r>
  <r>
    <x v="0"/>
    <x v="2"/>
    <x v="3"/>
    <n v="1886"/>
  </r>
  <r>
    <x v="0"/>
    <x v="4"/>
    <x v="3"/>
    <n v="1961"/>
  </r>
  <r>
    <x v="1"/>
    <x v="0"/>
    <x v="0"/>
    <n v="1066"/>
  </r>
  <r>
    <x v="1"/>
    <x v="1"/>
    <x v="0"/>
    <n v="1180"/>
  </r>
  <r>
    <x v="1"/>
    <x v="2"/>
    <x v="0"/>
    <n v="1076"/>
  </r>
  <r>
    <x v="1"/>
    <x v="3"/>
    <x v="0"/>
    <n v="1049"/>
  </r>
  <r>
    <x v="1"/>
    <x v="4"/>
    <x v="0"/>
    <n v="1175"/>
  </r>
  <r>
    <x v="1"/>
    <x v="0"/>
    <x v="1"/>
    <n v="116"/>
  </r>
  <r>
    <x v="1"/>
    <x v="1"/>
    <x v="1"/>
    <n v="14"/>
  </r>
  <r>
    <x v="1"/>
    <x v="2"/>
    <x v="1"/>
    <n v="44"/>
  </r>
  <r>
    <x v="1"/>
    <x v="3"/>
    <x v="1"/>
    <n v="117"/>
  </r>
  <r>
    <x v="1"/>
    <x v="4"/>
    <x v="1"/>
    <n v="453"/>
  </r>
  <r>
    <x v="1"/>
    <x v="0"/>
    <x v="2"/>
    <n v="329"/>
  </r>
  <r>
    <x v="1"/>
    <x v="1"/>
    <x v="2"/>
    <n v="475"/>
  </r>
  <r>
    <x v="1"/>
    <x v="2"/>
    <x v="2"/>
    <n v="302"/>
  </r>
  <r>
    <x v="1"/>
    <x v="3"/>
    <x v="2"/>
    <n v="308"/>
  </r>
  <r>
    <x v="1"/>
    <x v="4"/>
    <x v="2"/>
    <n v="386"/>
  </r>
  <r>
    <x v="1"/>
    <x v="0"/>
    <x v="3"/>
    <n v="2017"/>
  </r>
  <r>
    <x v="1"/>
    <x v="1"/>
    <x v="3"/>
    <n v="2108"/>
  </r>
  <r>
    <x v="1"/>
    <x v="2"/>
    <x v="3"/>
    <n v="1920"/>
  </r>
  <r>
    <x v="1"/>
    <x v="3"/>
    <x v="3"/>
    <n v="1928"/>
  </r>
  <r>
    <x v="1"/>
    <x v="4"/>
    <x v="3"/>
    <n v="2026"/>
  </r>
  <r>
    <x v="2"/>
    <x v="0"/>
    <x v="0"/>
    <n v="914"/>
  </r>
  <r>
    <x v="2"/>
    <x v="1"/>
    <x v="0"/>
    <n v="900"/>
  </r>
  <r>
    <x v="2"/>
    <x v="2"/>
    <x v="0"/>
    <n v="822"/>
  </r>
  <r>
    <x v="2"/>
    <x v="3"/>
    <x v="0"/>
    <n v="900"/>
  </r>
  <r>
    <x v="2"/>
    <x v="4"/>
    <x v="0"/>
    <n v="1143"/>
  </r>
  <r>
    <x v="2"/>
    <x v="0"/>
    <x v="1"/>
    <n v="64"/>
  </r>
  <r>
    <x v="2"/>
    <x v="1"/>
    <x v="1"/>
    <n v="194"/>
  </r>
  <r>
    <x v="2"/>
    <x v="2"/>
    <x v="1"/>
    <n v="197"/>
  </r>
  <r>
    <x v="2"/>
    <x v="3"/>
    <x v="1"/>
    <n v="175"/>
  </r>
  <r>
    <x v="2"/>
    <x v="4"/>
    <x v="1"/>
    <n v="95"/>
  </r>
  <r>
    <x v="2"/>
    <x v="0"/>
    <x v="2"/>
    <n v="338"/>
  </r>
  <r>
    <x v="2"/>
    <x v="1"/>
    <x v="2"/>
    <n v="448"/>
  </r>
  <r>
    <x v="2"/>
    <x v="2"/>
    <x v="2"/>
    <n v="459"/>
  </r>
  <r>
    <x v="2"/>
    <x v="3"/>
    <x v="2"/>
    <n v="387"/>
  </r>
  <r>
    <x v="2"/>
    <x v="4"/>
    <x v="2"/>
    <n v="346"/>
  </r>
  <r>
    <x v="2"/>
    <x v="0"/>
    <x v="3"/>
    <n v="2067"/>
  </r>
  <r>
    <x v="2"/>
    <x v="1"/>
    <x v="3"/>
    <n v="2060"/>
  </r>
  <r>
    <x v="2"/>
    <x v="2"/>
    <x v="3"/>
    <n v="2084"/>
  </r>
  <r>
    <x v="2"/>
    <x v="3"/>
    <x v="3"/>
    <n v="2100"/>
  </r>
  <r>
    <x v="2"/>
    <x v="4"/>
    <x v="3"/>
    <n v="2182"/>
  </r>
  <r>
    <x v="3"/>
    <x v="0"/>
    <x v="0"/>
    <n v="895"/>
  </r>
  <r>
    <x v="3"/>
    <x v="1"/>
    <x v="0"/>
    <n v="1038"/>
  </r>
  <r>
    <x v="3"/>
    <x v="2"/>
    <x v="0"/>
    <n v="1133"/>
  </r>
  <r>
    <x v="3"/>
    <x v="3"/>
    <x v="0"/>
    <n v="1150"/>
  </r>
  <r>
    <x v="3"/>
    <x v="4"/>
    <x v="0"/>
    <n v="1078"/>
  </r>
  <r>
    <x v="3"/>
    <x v="0"/>
    <x v="1"/>
    <n v="26"/>
  </r>
  <r>
    <x v="3"/>
    <x v="1"/>
    <x v="1"/>
    <n v="179"/>
  </r>
  <r>
    <x v="3"/>
    <x v="2"/>
    <x v="1"/>
    <n v="31"/>
  </r>
  <r>
    <x v="3"/>
    <x v="3"/>
    <x v="1"/>
    <n v="133"/>
  </r>
  <r>
    <x v="3"/>
    <x v="4"/>
    <x v="1"/>
    <n v="187"/>
  </r>
  <r>
    <x v="3"/>
    <x v="0"/>
    <x v="2"/>
    <n v="432"/>
  </r>
  <r>
    <x v="3"/>
    <x v="1"/>
    <x v="2"/>
    <n v="469"/>
  </r>
  <r>
    <x v="3"/>
    <x v="2"/>
    <x v="2"/>
    <n v="355"/>
  </r>
  <r>
    <x v="3"/>
    <x v="3"/>
    <x v="2"/>
    <n v="375"/>
  </r>
  <r>
    <x v="3"/>
    <x v="4"/>
    <x v="2"/>
    <n v="489"/>
  </r>
  <r>
    <x v="3"/>
    <x v="0"/>
    <x v="3"/>
    <n v="1811"/>
  </r>
  <r>
    <x v="3"/>
    <x v="1"/>
    <x v="3"/>
    <n v="1983"/>
  </r>
  <r>
    <x v="3"/>
    <x v="2"/>
    <x v="3"/>
    <n v="1971"/>
  </r>
  <r>
    <x v="3"/>
    <x v="3"/>
    <x v="3"/>
    <n v="1871"/>
  </r>
  <r>
    <x v="3"/>
    <x v="4"/>
    <x v="3"/>
    <n v="2160"/>
  </r>
  <r>
    <x v="4"/>
    <x v="0"/>
    <x v="0"/>
    <n v="910"/>
  </r>
  <r>
    <x v="4"/>
    <x v="1"/>
    <x v="0"/>
    <n v="1036"/>
  </r>
  <r>
    <x v="4"/>
    <x v="2"/>
    <x v="0"/>
    <n v="1097"/>
  </r>
  <r>
    <x v="4"/>
    <x v="3"/>
    <x v="0"/>
    <n v="892"/>
  </r>
  <r>
    <x v="4"/>
    <x v="4"/>
    <x v="0"/>
    <n v="1063"/>
  </r>
  <r>
    <x v="4"/>
    <x v="0"/>
    <x v="1"/>
    <n v="93"/>
  </r>
  <r>
    <x v="4"/>
    <x v="1"/>
    <x v="1"/>
    <n v="44"/>
  </r>
  <r>
    <x v="4"/>
    <x v="2"/>
    <x v="1"/>
    <n v="145"/>
  </r>
  <r>
    <x v="4"/>
    <x v="3"/>
    <x v="1"/>
    <n v="99"/>
  </r>
  <r>
    <x v="4"/>
    <x v="4"/>
    <x v="1"/>
    <n v="73"/>
  </r>
  <r>
    <x v="4"/>
    <x v="0"/>
    <x v="2"/>
    <n v="478"/>
  </r>
  <r>
    <x v="4"/>
    <x v="1"/>
    <x v="2"/>
    <n v="308"/>
  </r>
  <r>
    <x v="4"/>
    <x v="2"/>
    <x v="2"/>
    <n v="330"/>
  </r>
  <r>
    <x v="4"/>
    <x v="3"/>
    <x v="2"/>
    <n v="327"/>
  </r>
  <r>
    <x v="4"/>
    <x v="4"/>
    <x v="2"/>
    <n v="307"/>
  </r>
  <r>
    <x v="4"/>
    <x v="0"/>
    <x v="3"/>
    <n v="1853"/>
  </r>
  <r>
    <x v="4"/>
    <x v="1"/>
    <x v="3"/>
    <n v="2043"/>
  </r>
  <r>
    <x v="4"/>
    <x v="2"/>
    <x v="3"/>
    <n v="1905"/>
  </r>
  <r>
    <x v="4"/>
    <x v="3"/>
    <x v="3"/>
    <n v="2170"/>
  </r>
  <r>
    <x v="4"/>
    <x v="4"/>
    <x v="3"/>
    <n v="2181"/>
  </r>
  <r>
    <x v="5"/>
    <x v="0"/>
    <x v="0"/>
    <n v="801"/>
  </r>
  <r>
    <x v="5"/>
    <x v="1"/>
    <x v="0"/>
    <n v="815"/>
  </r>
  <r>
    <x v="5"/>
    <x v="2"/>
    <x v="0"/>
    <n v="993"/>
  </r>
  <r>
    <x v="5"/>
    <x v="3"/>
    <x v="0"/>
    <n v="995"/>
  </r>
  <r>
    <x v="5"/>
    <x v="4"/>
    <x v="0"/>
    <n v="939"/>
  </r>
  <r>
    <x v="5"/>
    <x v="0"/>
    <x v="1"/>
    <n v="146"/>
  </r>
  <r>
    <x v="5"/>
    <x v="1"/>
    <x v="1"/>
    <n v="43"/>
  </r>
  <r>
    <x v="5"/>
    <x v="2"/>
    <x v="1"/>
    <n v="155"/>
  </r>
  <r>
    <x v="5"/>
    <x v="3"/>
    <x v="1"/>
    <n v="151"/>
  </r>
  <r>
    <x v="5"/>
    <x v="4"/>
    <x v="1"/>
    <n v="115"/>
  </r>
  <r>
    <x v="5"/>
    <x v="0"/>
    <x v="2"/>
    <n v="409"/>
  </r>
  <r>
    <x v="5"/>
    <x v="1"/>
    <x v="2"/>
    <n v="481"/>
  </r>
  <r>
    <x v="5"/>
    <x v="2"/>
    <x v="2"/>
    <n v="394"/>
  </r>
  <r>
    <x v="5"/>
    <x v="3"/>
    <x v="2"/>
    <n v="383"/>
  </r>
  <r>
    <x v="5"/>
    <x v="4"/>
    <x v="2"/>
    <n v="412"/>
  </r>
  <r>
    <x v="5"/>
    <x v="0"/>
    <x v="3"/>
    <n v="1973"/>
  </r>
  <r>
    <x v="5"/>
    <x v="1"/>
    <x v="3"/>
    <n v="2032"/>
  </r>
  <r>
    <x v="5"/>
    <x v="2"/>
    <x v="3"/>
    <n v="1874"/>
  </r>
  <r>
    <x v="5"/>
    <x v="3"/>
    <x v="3"/>
    <n v="2195"/>
  </r>
  <r>
    <x v="5"/>
    <x v="4"/>
    <x v="3"/>
    <n v="2197"/>
  </r>
  <r>
    <x v="6"/>
    <x v="0"/>
    <x v="0"/>
    <n v="1064"/>
  </r>
  <r>
    <x v="6"/>
    <x v="1"/>
    <x v="0"/>
    <n v="953"/>
  </r>
  <r>
    <x v="6"/>
    <x v="2"/>
    <x v="0"/>
    <n v="804"/>
  </r>
  <r>
    <x v="6"/>
    <x v="3"/>
    <x v="0"/>
    <n v="987"/>
  </r>
  <r>
    <x v="6"/>
    <x v="4"/>
    <x v="0"/>
    <n v="936"/>
  </r>
  <r>
    <x v="6"/>
    <x v="0"/>
    <x v="1"/>
    <n v="172"/>
  </r>
  <r>
    <x v="6"/>
    <x v="1"/>
    <x v="1"/>
    <n v="180"/>
  </r>
  <r>
    <x v="6"/>
    <x v="2"/>
    <x v="1"/>
    <n v="161"/>
  </r>
  <r>
    <x v="6"/>
    <x v="3"/>
    <x v="1"/>
    <n v="102"/>
  </r>
  <r>
    <x v="6"/>
    <x v="4"/>
    <x v="1"/>
    <n v="48"/>
  </r>
  <r>
    <x v="6"/>
    <x v="0"/>
    <x v="2"/>
    <n v="411"/>
  </r>
  <r>
    <x v="6"/>
    <x v="1"/>
    <x v="2"/>
    <n v="307"/>
  </r>
  <r>
    <x v="6"/>
    <x v="2"/>
    <x v="2"/>
    <n v="329"/>
  </r>
  <r>
    <x v="6"/>
    <x v="3"/>
    <x v="2"/>
    <n v="474"/>
  </r>
  <r>
    <x v="6"/>
    <x v="4"/>
    <x v="2"/>
    <n v="349"/>
  </r>
  <r>
    <x v="6"/>
    <x v="0"/>
    <x v="3"/>
    <n v="2046"/>
  </r>
  <r>
    <x v="6"/>
    <x v="1"/>
    <x v="3"/>
    <n v="2131"/>
  </r>
  <r>
    <x v="6"/>
    <x v="2"/>
    <x v="3"/>
    <n v="2028"/>
  </r>
  <r>
    <x v="6"/>
    <x v="3"/>
    <x v="3"/>
    <n v="2112"/>
  </r>
  <r>
    <x v="6"/>
    <x v="4"/>
    <x v="3"/>
    <n v="2197"/>
  </r>
  <r>
    <x v="7"/>
    <x v="0"/>
    <x v="0"/>
    <n v="805"/>
  </r>
  <r>
    <x v="7"/>
    <x v="1"/>
    <x v="0"/>
    <n v="918"/>
  </r>
  <r>
    <x v="7"/>
    <x v="2"/>
    <x v="0"/>
    <n v="988"/>
  </r>
  <r>
    <x v="7"/>
    <x v="2"/>
    <x v="0"/>
    <n v="1031"/>
  </r>
  <r>
    <x v="7"/>
    <x v="3"/>
    <x v="0"/>
    <n v="848"/>
  </r>
  <r>
    <x v="7"/>
    <x v="4"/>
    <x v="0"/>
    <n v="1081"/>
  </r>
  <r>
    <x v="7"/>
    <x v="0"/>
    <x v="1"/>
    <n v="46"/>
  </r>
  <r>
    <x v="7"/>
    <x v="1"/>
    <x v="1"/>
    <n v="116"/>
  </r>
  <r>
    <x v="7"/>
    <x v="2"/>
    <x v="1"/>
    <n v="60"/>
  </r>
  <r>
    <x v="7"/>
    <x v="2"/>
    <x v="1"/>
    <n v="25"/>
  </r>
  <r>
    <x v="7"/>
    <x v="3"/>
    <x v="1"/>
    <n v="46"/>
  </r>
  <r>
    <x v="7"/>
    <x v="4"/>
    <x v="1"/>
    <n v="107"/>
  </r>
  <r>
    <x v="7"/>
    <x v="0"/>
    <x v="2"/>
    <n v="403"/>
  </r>
  <r>
    <x v="7"/>
    <x v="1"/>
    <x v="2"/>
    <n v="364"/>
  </r>
  <r>
    <x v="7"/>
    <x v="2"/>
    <x v="2"/>
    <n v="435"/>
  </r>
  <r>
    <x v="7"/>
    <x v="2"/>
    <x v="2"/>
    <n v="303"/>
  </r>
  <r>
    <x v="7"/>
    <x v="3"/>
    <x v="2"/>
    <n v="327"/>
  </r>
  <r>
    <x v="7"/>
    <x v="4"/>
    <x v="2"/>
    <n v="344"/>
  </r>
  <r>
    <x v="7"/>
    <x v="0"/>
    <x v="3"/>
    <n v="2114"/>
  </r>
  <r>
    <x v="7"/>
    <x v="1"/>
    <x v="3"/>
    <n v="2117"/>
  </r>
  <r>
    <x v="7"/>
    <x v="2"/>
    <x v="3"/>
    <n v="1874"/>
  </r>
  <r>
    <x v="7"/>
    <x v="2"/>
    <x v="3"/>
    <n v="2037"/>
  </r>
  <r>
    <x v="7"/>
    <x v="3"/>
    <x v="3"/>
    <n v="2125"/>
  </r>
  <r>
    <x v="7"/>
    <x v="4"/>
    <x v="3"/>
    <n v="1842"/>
  </r>
  <r>
    <x v="8"/>
    <x v="0"/>
    <x v="0"/>
    <n v="1179"/>
  </r>
  <r>
    <x v="8"/>
    <x v="1"/>
    <x v="0"/>
    <n v="956"/>
  </r>
  <r>
    <x v="8"/>
    <x v="3"/>
    <x v="0"/>
    <n v="1011"/>
  </r>
  <r>
    <x v="8"/>
    <x v="4"/>
    <x v="0"/>
    <n v="1135"/>
  </r>
  <r>
    <x v="8"/>
    <x v="0"/>
    <x v="1"/>
    <n v="79"/>
  </r>
  <r>
    <x v="8"/>
    <x v="1"/>
    <x v="1"/>
    <n v="156"/>
  </r>
  <r>
    <x v="8"/>
    <x v="3"/>
    <x v="1"/>
    <n v="43"/>
  </r>
  <r>
    <x v="8"/>
    <x v="4"/>
    <x v="1"/>
    <n v="9"/>
  </r>
  <r>
    <x v="8"/>
    <x v="0"/>
    <x v="2"/>
    <n v="491"/>
  </r>
  <r>
    <x v="8"/>
    <x v="1"/>
    <x v="2"/>
    <n v="329"/>
  </r>
  <r>
    <x v="8"/>
    <x v="3"/>
    <x v="2"/>
    <n v="362"/>
  </r>
  <r>
    <x v="8"/>
    <x v="4"/>
    <x v="2"/>
    <n v="420"/>
  </r>
  <r>
    <x v="8"/>
    <x v="0"/>
    <x v="3"/>
    <n v="2050"/>
  </r>
  <r>
    <x v="8"/>
    <x v="1"/>
    <x v="3"/>
    <n v="1838"/>
  </r>
  <r>
    <x v="8"/>
    <x v="3"/>
    <x v="3"/>
    <n v="1954"/>
  </r>
  <r>
    <x v="8"/>
    <x v="4"/>
    <x v="3"/>
    <n v="2033"/>
  </r>
  <r>
    <x v="9"/>
    <x v="0"/>
    <x v="0"/>
    <n v="994"/>
  </r>
  <r>
    <x v="9"/>
    <x v="1"/>
    <x v="0"/>
    <n v="1092"/>
  </r>
  <r>
    <x v="9"/>
    <x v="2"/>
    <x v="0"/>
    <n v="811"/>
  </r>
  <r>
    <x v="9"/>
    <x v="3"/>
    <x v="0"/>
    <n v="1176"/>
  </r>
  <r>
    <x v="9"/>
    <x v="4"/>
    <x v="0"/>
    <n v="1162"/>
  </r>
  <r>
    <x v="9"/>
    <x v="0"/>
    <x v="1"/>
    <n v="53"/>
  </r>
  <r>
    <x v="9"/>
    <x v="1"/>
    <x v="1"/>
    <n v="74"/>
  </r>
  <r>
    <x v="9"/>
    <x v="2"/>
    <x v="1"/>
    <n v="127"/>
  </r>
  <r>
    <x v="9"/>
    <x v="3"/>
    <x v="1"/>
    <n v="194"/>
  </r>
  <r>
    <x v="9"/>
    <x v="4"/>
    <x v="1"/>
    <n v="35"/>
  </r>
  <r>
    <x v="9"/>
    <x v="0"/>
    <x v="2"/>
    <n v="314"/>
  </r>
  <r>
    <x v="9"/>
    <x v="1"/>
    <x v="2"/>
    <n v="438"/>
  </r>
  <r>
    <x v="9"/>
    <x v="2"/>
    <x v="2"/>
    <n v="391"/>
  </r>
  <r>
    <x v="9"/>
    <x v="3"/>
    <x v="2"/>
    <n v="435"/>
  </r>
  <r>
    <x v="9"/>
    <x v="4"/>
    <x v="2"/>
    <n v="340"/>
  </r>
  <r>
    <x v="9"/>
    <x v="0"/>
    <x v="3"/>
    <n v="1971"/>
  </r>
  <r>
    <x v="9"/>
    <x v="1"/>
    <x v="3"/>
    <n v="2175"/>
  </r>
  <r>
    <x v="9"/>
    <x v="2"/>
    <x v="3"/>
    <n v="1993"/>
  </r>
  <r>
    <x v="9"/>
    <x v="3"/>
    <x v="3"/>
    <n v="1980"/>
  </r>
  <r>
    <x v="9"/>
    <x v="4"/>
    <x v="3"/>
    <n v="2011"/>
  </r>
  <r>
    <x v="10"/>
    <x v="0"/>
    <x v="0"/>
    <n v="1012"/>
  </r>
  <r>
    <x v="10"/>
    <x v="1"/>
    <x v="0"/>
    <n v="1096"/>
  </r>
  <r>
    <x v="10"/>
    <x v="2"/>
    <x v="0"/>
    <n v="984"/>
  </r>
  <r>
    <x v="10"/>
    <x v="3"/>
    <x v="0"/>
    <n v="939"/>
  </r>
  <r>
    <x v="10"/>
    <x v="4"/>
    <x v="0"/>
    <n v="849"/>
  </r>
  <r>
    <x v="10"/>
    <x v="0"/>
    <x v="1"/>
    <n v="123"/>
  </r>
  <r>
    <x v="10"/>
    <x v="1"/>
    <x v="1"/>
    <n v="136"/>
  </r>
  <r>
    <x v="10"/>
    <x v="2"/>
    <x v="1"/>
    <n v="124"/>
  </r>
  <r>
    <x v="10"/>
    <x v="3"/>
    <x v="1"/>
    <n v="18"/>
  </r>
  <r>
    <x v="10"/>
    <x v="4"/>
    <x v="1"/>
    <n v="48"/>
  </r>
  <r>
    <x v="10"/>
    <x v="0"/>
    <x v="2"/>
    <n v="367"/>
  </r>
  <r>
    <x v="10"/>
    <x v="1"/>
    <x v="2"/>
    <n v="362"/>
  </r>
  <r>
    <x v="10"/>
    <x v="2"/>
    <x v="2"/>
    <n v="419"/>
  </r>
  <r>
    <x v="10"/>
    <x v="3"/>
    <x v="2"/>
    <n v="493"/>
  </r>
  <r>
    <x v="10"/>
    <x v="4"/>
    <x v="2"/>
    <n v="485"/>
  </r>
  <r>
    <x v="10"/>
    <x v="0"/>
    <x v="3"/>
    <n v="2097"/>
  </r>
  <r>
    <x v="10"/>
    <x v="1"/>
    <x v="3"/>
    <n v="2124"/>
  </r>
  <r>
    <x v="10"/>
    <x v="2"/>
    <x v="3"/>
    <n v="1876"/>
  </r>
  <r>
    <x v="10"/>
    <x v="3"/>
    <x v="3"/>
    <n v="2162"/>
  </r>
  <r>
    <x v="10"/>
    <x v="4"/>
    <x v="3"/>
    <n v="1897"/>
  </r>
  <r>
    <x v="11"/>
    <x v="0"/>
    <x v="0"/>
    <n v="1188"/>
  </r>
  <r>
    <x v="11"/>
    <x v="1"/>
    <x v="0"/>
    <n v="1049"/>
  </r>
  <r>
    <x v="11"/>
    <x v="2"/>
    <x v="0"/>
    <n v="1184"/>
  </r>
  <r>
    <x v="11"/>
    <x v="3"/>
    <x v="0"/>
    <n v="840"/>
  </r>
  <r>
    <x v="11"/>
    <x v="4"/>
    <x v="0"/>
    <n v="1192"/>
  </r>
  <r>
    <x v="11"/>
    <x v="0"/>
    <x v="1"/>
    <n v="67"/>
  </r>
  <r>
    <x v="11"/>
    <x v="1"/>
    <x v="1"/>
    <n v="140"/>
  </r>
  <r>
    <x v="11"/>
    <x v="2"/>
    <x v="1"/>
    <n v="199"/>
  </r>
  <r>
    <x v="11"/>
    <x v="3"/>
    <x v="1"/>
    <n v="7"/>
  </r>
  <r>
    <x v="11"/>
    <x v="4"/>
    <x v="1"/>
    <n v="166"/>
  </r>
  <r>
    <x v="11"/>
    <x v="0"/>
    <x v="2"/>
    <n v="407"/>
  </r>
  <r>
    <x v="11"/>
    <x v="1"/>
    <x v="2"/>
    <n v="305"/>
  </r>
  <r>
    <x v="11"/>
    <x v="2"/>
    <x v="2"/>
    <n v="422"/>
  </r>
  <r>
    <x v="11"/>
    <x v="3"/>
    <x v="2"/>
    <n v="485"/>
  </r>
  <r>
    <x v="11"/>
    <x v="4"/>
    <x v="2"/>
    <n v="387"/>
  </r>
  <r>
    <x v="11"/>
    <x v="0"/>
    <x v="3"/>
    <n v="2012"/>
  </r>
  <r>
    <x v="11"/>
    <x v="1"/>
    <x v="3"/>
    <n v="1874"/>
  </r>
  <r>
    <x v="11"/>
    <x v="2"/>
    <x v="3"/>
    <n v="1934"/>
  </r>
  <r>
    <x v="11"/>
    <x v="3"/>
    <x v="3"/>
    <n v="1830"/>
  </r>
  <r>
    <x v="11"/>
    <x v="4"/>
    <x v="3"/>
    <n v="20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FFBAD-9FC0-496B-98DC-1D7F60801A5A}" name="PivotTable1" cacheId="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F10" firstHeaderRow="1" firstDataRow="2" firstDataCol="1"/>
  <pivotFields count="4">
    <pivotField numFmtId="165" showAll="0">
      <items count="13">
        <item x="0"/>
        <item x="1"/>
        <item x="2"/>
        <item x="3"/>
        <item x="4"/>
        <item x="5"/>
        <item x="6"/>
        <item x="7"/>
        <item x="8"/>
        <item x="9"/>
        <item x="10"/>
        <item x="11"/>
        <item t="default"/>
      </items>
    </pivotField>
    <pivotField axis="axisRow" showAll="0">
      <items count="6">
        <item x="0"/>
        <item x="1"/>
        <item x="2"/>
        <item x="3"/>
        <item x="4"/>
        <item t="default"/>
      </items>
    </pivotField>
    <pivotField axis="axisCol" showAll="0">
      <items count="5">
        <item x="3"/>
        <item x="2"/>
        <item x="1"/>
        <item x="0"/>
        <item t="default"/>
      </items>
    </pivotField>
    <pivotField dataField="1" numFmtId="164" showAll="0"/>
  </pivotFields>
  <rowFields count="1">
    <field x="1"/>
  </rowFields>
  <rowItems count="6">
    <i>
      <x/>
    </i>
    <i>
      <x v="1"/>
    </i>
    <i>
      <x v="2"/>
    </i>
    <i>
      <x v="3"/>
    </i>
    <i>
      <x v="4"/>
    </i>
    <i t="grand">
      <x/>
    </i>
  </rowItems>
  <colFields count="1">
    <field x="2"/>
  </colFields>
  <colItems count="5">
    <i>
      <x/>
    </i>
    <i>
      <x v="1"/>
    </i>
    <i>
      <x v="2"/>
    </i>
    <i>
      <x v="3"/>
    </i>
    <i t="grand">
      <x/>
    </i>
  </colItems>
  <dataFields count="1">
    <dataField name="Sum of Amount" fld="3"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88AEFCD6-EFA6-43FC-A2EE-25CA97954355}" sourceName="Employee">
  <pivotTables>
    <pivotTable tabId="6" name="PivotTable1"/>
  </pivotTables>
  <data>
    <tabular pivotCacheId="1841797305">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 xr10:uid="{30F0AA86-2BB3-4BFE-AA5B-B72145600028}" sourceName="Cost Type">
  <pivotTables>
    <pivotTable tabId="6" name="PivotTable1"/>
  </pivotTables>
  <data>
    <tabular pivotCacheId="1841797305">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1401F06A-73BA-406C-B542-E315937E2B7E}" cache="Slicer_Employee" caption="Employee" style="SlicerStyleLight6" rowHeight="241300"/>
  <slicer name="Cost Type" xr10:uid="{DC0ACE70-B720-43B8-9BB1-2588E18AB85B}" cache="Slicer_Cost_Type" caption="Cost Typ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289668-F437-4CCE-8B4E-EF698113D03C}" name="Table1" displayName="Table1" ref="A1:D240" totalsRowShown="0">
  <autoFilter ref="A1:D240" xr:uid="{16289668-F437-4CCE-8B4E-EF698113D03C}"/>
  <tableColumns count="4">
    <tableColumn id="1" xr3:uid="{F0D25712-2F34-467C-ADEE-8CE8B6A610D3}" name="Month" dataDxfId="7"/>
    <tableColumn id="2" xr3:uid="{30F1DE1D-9F43-4F10-B9CE-8208C4C7B46E}" name="Employee"/>
    <tableColumn id="3" xr3:uid="{8C61E60D-A0A6-4A12-B89A-926B542E2A67}" name="Cost Type"/>
    <tableColumn id="4" xr3:uid="{5B48A13A-91DE-44D8-9C54-3385A1DF6698}" name="Amount" dataDxfId="6" dataCellStyle="Currency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3D97D7-B754-4167-B2EB-C3CF2E769412}" name="Table2" displayName="Table2" ref="A1:B5" totalsRowShown="0">
  <autoFilter ref="A1:B5" xr:uid="{8E3D97D7-B754-4167-B2EB-C3CF2E769412}"/>
  <tableColumns count="2">
    <tableColumn id="1" xr3:uid="{7F436EE2-255B-4EC0-B890-1106D38C8343}" name="Cost Type"/>
    <tableColumn id="2" xr3:uid="{94750E1F-E63F-486F-869F-BBB9C14C2E57}" name="Budget"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B6D360-8BF0-43F9-BA11-DDDF42727688}" name="Table3" displayName="Table3" ref="B6:E18" totalsRowShown="0">
  <autoFilter ref="B6:E18" xr:uid="{00B6D360-8BF0-43F9-BA11-DDDF42727688}"/>
  <tableColumns count="4">
    <tableColumn id="1" xr3:uid="{6FCA0665-F03C-4179-B522-E347587EE287}" name="Month" dataDxfId="4"/>
    <tableColumn id="2" xr3:uid="{3F1D0F18-CA42-4D81-B9C5-A1CEB0207FE8}" name="Actual" dataDxfId="3">
      <calculatedColumnFormula>SUMIF(Table1[Month],Table3[[#This Row],[Month]],Table1[Amount])</calculatedColumnFormula>
    </tableColumn>
    <tableColumn id="3" xr3:uid="{AF07FA34-7E0C-4DCD-9B4E-62266CA8215E}" name="Budget" dataDxfId="2">
      <calculatedColumnFormula>SUM(Table2[Budget])*COUNTA(Table4[Employees])</calculatedColumnFormula>
    </tableColumn>
    <tableColumn id="4" xr3:uid="{24789BD0-AEF3-40BC-A554-9F0AA12BFD53}" name="Delta" dataDxfId="1">
      <calculatedColumnFormula>Table3[[#This Row],[Budget]]-Table3[[#This Row],[Actual]]</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3FCD49-75CE-4512-A22E-11793DF04E1C}" name="Table4" displayName="Table4" ref="A1:A6" totalsRowShown="0">
  <autoFilter ref="A1:A6" xr:uid="{DC3FCD49-75CE-4512-A22E-11793DF04E1C}"/>
  <tableColumns count="1">
    <tableColumn id="1" xr3:uid="{300C3BF7-7A49-40FF-BBAB-2FD1F4860F2E}" name="Employe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D4793B-C152-48F9-BBE4-ADA806EACA08}" name="Table6" displayName="Table6" ref="C1:D14" totalsRowShown="0">
  <autoFilter ref="C1:D14" xr:uid="{2ED4793B-C152-48F9-BBE4-ADA806EACA08}"/>
  <tableColumns count="2">
    <tableColumn id="1" xr3:uid="{0CC4B54E-D3B7-4D28-9DEA-F7598AE39066}" name="Index"/>
    <tableColumn id="2" xr3:uid="{42B08038-9DCB-4B9E-9D66-BA0C793FD59E}"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ACC860F9-AD5A-4C9C-89BA-862A846A9E01}" sourceName="Month">
  <pivotTables>
    <pivotTable tabId="6" name="PivotTable1"/>
  </pivotTables>
  <state minimalRefreshVersion="6" lastRefreshVersion="6" pivotCacheId="1841797305"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C89F79E8-A27D-4B61-BA37-E7CD7025DDBA}" cache="NativeTimeline_Month" caption="Month" level="2" selectionLevel="2" scrollPosition="2018-06-07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740A1-F603-430E-BA47-9561A7A1F112}">
  <dimension ref="A3:F10"/>
  <sheetViews>
    <sheetView workbookViewId="0">
      <selection activeCell="A3" sqref="A3"/>
    </sheetView>
  </sheetViews>
  <sheetFormatPr defaultRowHeight="14.5" x14ac:dyDescent="0.35"/>
  <cols>
    <col min="1" max="1" width="14" bestFit="1" customWidth="1"/>
    <col min="2" max="2" width="15.26953125" bestFit="1" customWidth="1"/>
    <col min="3" max="3" width="14" bestFit="1" customWidth="1"/>
    <col min="4" max="4" width="5.7265625" bestFit="1" customWidth="1"/>
    <col min="5" max="5" width="9.08984375" bestFit="1" customWidth="1"/>
    <col min="6" max="6" width="10.7265625" bestFit="1" customWidth="1"/>
  </cols>
  <sheetData>
    <row r="3" spans="1:6" x14ac:dyDescent="0.35">
      <c r="A3" s="18" t="s">
        <v>34</v>
      </c>
      <c r="B3" s="18" t="s">
        <v>35</v>
      </c>
    </row>
    <row r="4" spans="1:6" x14ac:dyDescent="0.35">
      <c r="A4" s="18" t="s">
        <v>32</v>
      </c>
      <c r="B4" s="4" t="s">
        <v>8</v>
      </c>
      <c r="C4" s="4" t="s">
        <v>7</v>
      </c>
      <c r="D4" s="4" t="s">
        <v>6</v>
      </c>
      <c r="E4" s="4" t="s">
        <v>1</v>
      </c>
      <c r="F4" s="4" t="s">
        <v>33</v>
      </c>
    </row>
    <row r="5" spans="1:6" x14ac:dyDescent="0.35">
      <c r="A5" s="19" t="s">
        <v>0</v>
      </c>
      <c r="B5" s="20">
        <v>24086</v>
      </c>
      <c r="C5" s="20">
        <v>4870</v>
      </c>
      <c r="D5" s="20">
        <v>1045</v>
      </c>
      <c r="E5" s="20">
        <v>11988</v>
      </c>
      <c r="F5" s="20">
        <v>41989</v>
      </c>
    </row>
    <row r="6" spans="1:6" x14ac:dyDescent="0.35">
      <c r="A6" s="19" t="s">
        <v>2</v>
      </c>
      <c r="B6" s="20">
        <v>24598</v>
      </c>
      <c r="C6" s="20">
        <v>4654</v>
      </c>
      <c r="D6" s="20">
        <v>1336</v>
      </c>
      <c r="E6" s="20">
        <v>11983</v>
      </c>
      <c r="F6" s="20">
        <v>42571</v>
      </c>
    </row>
    <row r="7" spans="1:6" x14ac:dyDescent="0.35">
      <c r="A7" s="19" t="s">
        <v>3</v>
      </c>
      <c r="B7" s="20">
        <v>23382</v>
      </c>
      <c r="C7" s="20">
        <v>4491</v>
      </c>
      <c r="D7" s="20">
        <v>1462</v>
      </c>
      <c r="E7" s="20">
        <v>12104</v>
      </c>
      <c r="F7" s="20">
        <v>41439</v>
      </c>
    </row>
    <row r="8" spans="1:6" x14ac:dyDescent="0.35">
      <c r="A8" s="19" t="s">
        <v>4</v>
      </c>
      <c r="B8" s="20">
        <v>22427</v>
      </c>
      <c r="C8" s="20">
        <v>4760</v>
      </c>
      <c r="D8" s="20">
        <v>1203</v>
      </c>
      <c r="E8" s="20">
        <v>11829</v>
      </c>
      <c r="F8" s="20">
        <v>40219</v>
      </c>
    </row>
    <row r="9" spans="1:6" x14ac:dyDescent="0.35">
      <c r="A9" s="19" t="s">
        <v>5</v>
      </c>
      <c r="B9" s="20">
        <v>24748</v>
      </c>
      <c r="C9" s="20">
        <v>4739</v>
      </c>
      <c r="D9" s="20">
        <v>1471</v>
      </c>
      <c r="E9" s="20">
        <v>12740</v>
      </c>
      <c r="F9" s="20">
        <v>43698</v>
      </c>
    </row>
    <row r="10" spans="1:6" x14ac:dyDescent="0.35">
      <c r="A10" s="19" t="s">
        <v>33</v>
      </c>
      <c r="B10" s="20">
        <v>119241</v>
      </c>
      <c r="C10" s="20">
        <v>23514</v>
      </c>
      <c r="D10" s="20">
        <v>6517</v>
      </c>
      <c r="E10" s="20">
        <v>60644</v>
      </c>
      <c r="F10" s="20">
        <v>209916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4A46-676E-4727-AD6A-D736198FAE97}">
  <dimension ref="A1:D240"/>
  <sheetViews>
    <sheetView topLeftCell="A2" workbookViewId="0">
      <selection activeCell="A2" sqref="A2"/>
    </sheetView>
  </sheetViews>
  <sheetFormatPr defaultRowHeight="14.5" x14ac:dyDescent="0.35"/>
  <cols>
    <col min="2" max="2" width="11" customWidth="1"/>
    <col min="3" max="3" width="12.1796875" customWidth="1"/>
    <col min="4" max="4" width="12.54296875" customWidth="1"/>
  </cols>
  <sheetData>
    <row r="1" spans="1:4" x14ac:dyDescent="0.35">
      <c r="A1" s="2" t="s">
        <v>9</v>
      </c>
      <c r="B1" s="1" t="s">
        <v>10</v>
      </c>
      <c r="C1" s="1" t="s">
        <v>11</v>
      </c>
      <c r="D1" s="3" t="s">
        <v>12</v>
      </c>
    </row>
    <row r="2" spans="1:4" x14ac:dyDescent="0.35">
      <c r="A2" s="5">
        <v>43101</v>
      </c>
      <c r="B2" s="4" t="s">
        <v>0</v>
      </c>
      <c r="C2" s="4" t="s">
        <v>1</v>
      </c>
      <c r="D2" s="6">
        <v>1160</v>
      </c>
    </row>
    <row r="3" spans="1:4" x14ac:dyDescent="0.35">
      <c r="A3" s="5">
        <v>43101</v>
      </c>
      <c r="B3" s="4" t="s">
        <v>2</v>
      </c>
      <c r="C3" s="4" t="s">
        <v>1</v>
      </c>
      <c r="D3" s="6">
        <v>950</v>
      </c>
    </row>
    <row r="4" spans="1:4" x14ac:dyDescent="0.35">
      <c r="A4" s="5">
        <v>43101</v>
      </c>
      <c r="B4" s="4" t="s">
        <v>3</v>
      </c>
      <c r="C4" s="4" t="s">
        <v>1</v>
      </c>
      <c r="D4" s="6">
        <v>1181</v>
      </c>
    </row>
    <row r="5" spans="1:4" x14ac:dyDescent="0.35">
      <c r="A5" s="5">
        <v>43101</v>
      </c>
      <c r="B5" s="4" t="s">
        <v>4</v>
      </c>
      <c r="C5" s="4" t="s">
        <v>1</v>
      </c>
      <c r="D5" s="6">
        <v>1042</v>
      </c>
    </row>
    <row r="6" spans="1:4" x14ac:dyDescent="0.35">
      <c r="A6" s="5">
        <v>43101</v>
      </c>
      <c r="B6" s="4" t="s">
        <v>5</v>
      </c>
      <c r="C6" s="4" t="s">
        <v>1</v>
      </c>
      <c r="D6" s="6">
        <v>987</v>
      </c>
    </row>
    <row r="7" spans="1:4" x14ac:dyDescent="0.35">
      <c r="A7" s="5">
        <v>43101</v>
      </c>
      <c r="B7" s="4" t="s">
        <v>0</v>
      </c>
      <c r="C7" s="4" t="s">
        <v>6</v>
      </c>
      <c r="D7" s="6">
        <v>60</v>
      </c>
    </row>
    <row r="8" spans="1:4" x14ac:dyDescent="0.35">
      <c r="A8" s="5">
        <v>43101</v>
      </c>
      <c r="B8" s="4" t="s">
        <v>2</v>
      </c>
      <c r="C8" s="4" t="s">
        <v>6</v>
      </c>
      <c r="D8" s="6">
        <v>60</v>
      </c>
    </row>
    <row r="9" spans="1:4" x14ac:dyDescent="0.35">
      <c r="A9" s="5">
        <v>43101</v>
      </c>
      <c r="B9" s="4" t="s">
        <v>3</v>
      </c>
      <c r="C9" s="4" t="s">
        <v>6</v>
      </c>
      <c r="D9" s="6">
        <v>194</v>
      </c>
    </row>
    <row r="10" spans="1:4" x14ac:dyDescent="0.35">
      <c r="A10" s="5">
        <v>43101</v>
      </c>
      <c r="B10" s="4" t="s">
        <v>4</v>
      </c>
      <c r="C10" s="4" t="s">
        <v>6</v>
      </c>
      <c r="D10" s="6">
        <v>118</v>
      </c>
    </row>
    <row r="11" spans="1:4" x14ac:dyDescent="0.35">
      <c r="A11" s="5">
        <v>43101</v>
      </c>
      <c r="B11" s="4" t="s">
        <v>5</v>
      </c>
      <c r="C11" s="4" t="s">
        <v>6</v>
      </c>
      <c r="D11" s="6">
        <v>135</v>
      </c>
    </row>
    <row r="12" spans="1:4" x14ac:dyDescent="0.35">
      <c r="A12" s="5">
        <v>43101</v>
      </c>
      <c r="B12" s="4" t="s">
        <v>0</v>
      </c>
      <c r="C12" s="4" t="s">
        <v>7</v>
      </c>
      <c r="D12" s="6">
        <v>491</v>
      </c>
    </row>
    <row r="13" spans="1:4" x14ac:dyDescent="0.35">
      <c r="A13" s="5">
        <v>43101</v>
      </c>
      <c r="B13" s="4" t="s">
        <v>2</v>
      </c>
      <c r="C13" s="4" t="s">
        <v>7</v>
      </c>
      <c r="D13" s="6">
        <v>368</v>
      </c>
    </row>
    <row r="14" spans="1:4" x14ac:dyDescent="0.35">
      <c r="A14" s="5">
        <v>43101</v>
      </c>
      <c r="B14" s="4" t="s">
        <v>3</v>
      </c>
      <c r="C14" s="4" t="s">
        <v>7</v>
      </c>
      <c r="D14" s="6">
        <v>352</v>
      </c>
    </row>
    <row r="15" spans="1:4" x14ac:dyDescent="0.35">
      <c r="A15" s="5">
        <v>43101</v>
      </c>
      <c r="B15" s="4" t="s">
        <v>4</v>
      </c>
      <c r="C15" s="4" t="s">
        <v>7</v>
      </c>
      <c r="D15" s="6">
        <v>404</v>
      </c>
    </row>
    <row r="16" spans="1:4" x14ac:dyDescent="0.35">
      <c r="A16" s="5">
        <v>43101</v>
      </c>
      <c r="B16" s="4" t="s">
        <v>5</v>
      </c>
      <c r="C16" s="4" t="s">
        <v>7</v>
      </c>
      <c r="D16" s="6">
        <v>474</v>
      </c>
    </row>
    <row r="17" spans="1:4" x14ac:dyDescent="0.35">
      <c r="A17" s="5">
        <v>43101</v>
      </c>
      <c r="B17" s="4" t="s">
        <v>0</v>
      </c>
      <c r="C17" s="4" t="s">
        <v>8</v>
      </c>
      <c r="D17" s="6">
        <v>2075</v>
      </c>
    </row>
    <row r="18" spans="1:4" x14ac:dyDescent="0.35">
      <c r="A18" s="5">
        <v>43101</v>
      </c>
      <c r="B18" s="4" t="s">
        <v>2</v>
      </c>
      <c r="C18" s="4" t="s">
        <v>8</v>
      </c>
      <c r="D18" s="6">
        <v>2113</v>
      </c>
    </row>
    <row r="19" spans="1:4" x14ac:dyDescent="0.35">
      <c r="A19" s="5">
        <v>43101</v>
      </c>
      <c r="B19" s="4" t="s">
        <v>3</v>
      </c>
      <c r="C19" s="4" t="s">
        <v>8</v>
      </c>
      <c r="D19" s="6">
        <v>1886</v>
      </c>
    </row>
    <row r="20" spans="1:4" x14ac:dyDescent="0.35">
      <c r="A20" s="5">
        <v>43101</v>
      </c>
      <c r="B20" s="4" t="s">
        <v>5</v>
      </c>
      <c r="C20" s="4" t="s">
        <v>8</v>
      </c>
      <c r="D20" s="6">
        <v>1961</v>
      </c>
    </row>
    <row r="21" spans="1:4" x14ac:dyDescent="0.35">
      <c r="A21" s="5">
        <v>43132</v>
      </c>
      <c r="B21" s="4" t="s">
        <v>0</v>
      </c>
      <c r="C21" s="4" t="s">
        <v>1</v>
      </c>
      <c r="D21" s="6">
        <v>1066</v>
      </c>
    </row>
    <row r="22" spans="1:4" x14ac:dyDescent="0.35">
      <c r="A22" s="5">
        <v>43132</v>
      </c>
      <c r="B22" s="4" t="s">
        <v>2</v>
      </c>
      <c r="C22" s="4" t="s">
        <v>1</v>
      </c>
      <c r="D22" s="6">
        <v>1180</v>
      </c>
    </row>
    <row r="23" spans="1:4" x14ac:dyDescent="0.35">
      <c r="A23" s="5">
        <v>43132</v>
      </c>
      <c r="B23" s="4" t="s">
        <v>3</v>
      </c>
      <c r="C23" s="4" t="s">
        <v>1</v>
      </c>
      <c r="D23" s="6">
        <v>1076</v>
      </c>
    </row>
    <row r="24" spans="1:4" x14ac:dyDescent="0.35">
      <c r="A24" s="5">
        <v>43132</v>
      </c>
      <c r="B24" s="4" t="s">
        <v>4</v>
      </c>
      <c r="C24" s="4" t="s">
        <v>1</v>
      </c>
      <c r="D24" s="6">
        <v>1049</v>
      </c>
    </row>
    <row r="25" spans="1:4" x14ac:dyDescent="0.35">
      <c r="A25" s="5">
        <v>43132</v>
      </c>
      <c r="B25" s="4" t="s">
        <v>5</v>
      </c>
      <c r="C25" s="4" t="s">
        <v>1</v>
      </c>
      <c r="D25" s="6">
        <v>1175</v>
      </c>
    </row>
    <row r="26" spans="1:4" x14ac:dyDescent="0.35">
      <c r="A26" s="5">
        <v>43132</v>
      </c>
      <c r="B26" s="4" t="s">
        <v>0</v>
      </c>
      <c r="C26" s="4" t="s">
        <v>6</v>
      </c>
      <c r="D26" s="6">
        <v>116</v>
      </c>
    </row>
    <row r="27" spans="1:4" x14ac:dyDescent="0.35">
      <c r="A27" s="5">
        <v>43132</v>
      </c>
      <c r="B27" s="4" t="s">
        <v>2</v>
      </c>
      <c r="C27" s="4" t="s">
        <v>6</v>
      </c>
      <c r="D27" s="6">
        <v>14</v>
      </c>
    </row>
    <row r="28" spans="1:4" x14ac:dyDescent="0.35">
      <c r="A28" s="5">
        <v>43132</v>
      </c>
      <c r="B28" s="4" t="s">
        <v>3</v>
      </c>
      <c r="C28" s="4" t="s">
        <v>6</v>
      </c>
      <c r="D28" s="6">
        <v>44</v>
      </c>
    </row>
    <row r="29" spans="1:4" x14ac:dyDescent="0.35">
      <c r="A29" s="5">
        <v>43132</v>
      </c>
      <c r="B29" s="4" t="s">
        <v>4</v>
      </c>
      <c r="C29" s="4" t="s">
        <v>6</v>
      </c>
      <c r="D29" s="6">
        <v>117</v>
      </c>
    </row>
    <row r="30" spans="1:4" x14ac:dyDescent="0.35">
      <c r="A30" s="5">
        <v>43132</v>
      </c>
      <c r="B30" s="4" t="s">
        <v>5</v>
      </c>
      <c r="C30" s="4" t="s">
        <v>6</v>
      </c>
      <c r="D30" s="6">
        <v>453</v>
      </c>
    </row>
    <row r="31" spans="1:4" x14ac:dyDescent="0.35">
      <c r="A31" s="5">
        <v>43132</v>
      </c>
      <c r="B31" s="4" t="s">
        <v>0</v>
      </c>
      <c r="C31" s="4" t="s">
        <v>7</v>
      </c>
      <c r="D31" s="6">
        <v>329</v>
      </c>
    </row>
    <row r="32" spans="1:4" x14ac:dyDescent="0.35">
      <c r="A32" s="5">
        <v>43132</v>
      </c>
      <c r="B32" s="4" t="s">
        <v>2</v>
      </c>
      <c r="C32" s="4" t="s">
        <v>7</v>
      </c>
      <c r="D32" s="6">
        <v>475</v>
      </c>
    </row>
    <row r="33" spans="1:4" x14ac:dyDescent="0.35">
      <c r="A33" s="5">
        <v>43132</v>
      </c>
      <c r="B33" s="4" t="s">
        <v>3</v>
      </c>
      <c r="C33" s="4" t="s">
        <v>7</v>
      </c>
      <c r="D33" s="6">
        <v>302</v>
      </c>
    </row>
    <row r="34" spans="1:4" x14ac:dyDescent="0.35">
      <c r="A34" s="5">
        <v>43132</v>
      </c>
      <c r="B34" s="4" t="s">
        <v>4</v>
      </c>
      <c r="C34" s="4" t="s">
        <v>7</v>
      </c>
      <c r="D34" s="6">
        <v>308</v>
      </c>
    </row>
    <row r="35" spans="1:4" x14ac:dyDescent="0.35">
      <c r="A35" s="5">
        <v>43132</v>
      </c>
      <c r="B35" s="4" t="s">
        <v>5</v>
      </c>
      <c r="C35" s="4" t="s">
        <v>7</v>
      </c>
      <c r="D35" s="6">
        <v>386</v>
      </c>
    </row>
    <row r="36" spans="1:4" x14ac:dyDescent="0.35">
      <c r="A36" s="5">
        <v>43132</v>
      </c>
      <c r="B36" s="4" t="s">
        <v>0</v>
      </c>
      <c r="C36" s="4" t="s">
        <v>8</v>
      </c>
      <c r="D36" s="6">
        <v>2017</v>
      </c>
    </row>
    <row r="37" spans="1:4" x14ac:dyDescent="0.35">
      <c r="A37" s="5">
        <v>43132</v>
      </c>
      <c r="B37" s="4" t="s">
        <v>2</v>
      </c>
      <c r="C37" s="4" t="s">
        <v>8</v>
      </c>
      <c r="D37" s="6">
        <v>2108</v>
      </c>
    </row>
    <row r="38" spans="1:4" x14ac:dyDescent="0.35">
      <c r="A38" s="5">
        <v>43132</v>
      </c>
      <c r="B38" s="4" t="s">
        <v>3</v>
      </c>
      <c r="C38" s="4" t="s">
        <v>8</v>
      </c>
      <c r="D38" s="6">
        <v>1920</v>
      </c>
    </row>
    <row r="39" spans="1:4" x14ac:dyDescent="0.35">
      <c r="A39" s="5">
        <v>43132</v>
      </c>
      <c r="B39" s="4" t="s">
        <v>4</v>
      </c>
      <c r="C39" s="4" t="s">
        <v>8</v>
      </c>
      <c r="D39" s="6">
        <v>1928</v>
      </c>
    </row>
    <row r="40" spans="1:4" x14ac:dyDescent="0.35">
      <c r="A40" s="5">
        <v>43132</v>
      </c>
      <c r="B40" s="4" t="s">
        <v>5</v>
      </c>
      <c r="C40" s="4" t="s">
        <v>8</v>
      </c>
      <c r="D40" s="6">
        <v>2026</v>
      </c>
    </row>
    <row r="41" spans="1:4" x14ac:dyDescent="0.35">
      <c r="A41" s="5">
        <v>43160</v>
      </c>
      <c r="B41" s="4" t="s">
        <v>0</v>
      </c>
      <c r="C41" s="4" t="s">
        <v>1</v>
      </c>
      <c r="D41" s="6">
        <v>914</v>
      </c>
    </row>
    <row r="42" spans="1:4" x14ac:dyDescent="0.35">
      <c r="A42" s="5">
        <v>43160</v>
      </c>
      <c r="B42" s="4" t="s">
        <v>2</v>
      </c>
      <c r="C42" s="4" t="s">
        <v>1</v>
      </c>
      <c r="D42" s="6">
        <v>900</v>
      </c>
    </row>
    <row r="43" spans="1:4" x14ac:dyDescent="0.35">
      <c r="A43" s="5">
        <v>43160</v>
      </c>
      <c r="B43" s="4" t="s">
        <v>3</v>
      </c>
      <c r="C43" s="4" t="s">
        <v>1</v>
      </c>
      <c r="D43" s="6">
        <v>822</v>
      </c>
    </row>
    <row r="44" spans="1:4" x14ac:dyDescent="0.35">
      <c r="A44" s="5">
        <v>43160</v>
      </c>
      <c r="B44" s="4" t="s">
        <v>4</v>
      </c>
      <c r="C44" s="4" t="s">
        <v>1</v>
      </c>
      <c r="D44" s="6">
        <v>900</v>
      </c>
    </row>
    <row r="45" spans="1:4" x14ac:dyDescent="0.35">
      <c r="A45" s="5">
        <v>43160</v>
      </c>
      <c r="B45" s="4" t="s">
        <v>5</v>
      </c>
      <c r="C45" s="4" t="s">
        <v>1</v>
      </c>
      <c r="D45" s="6">
        <v>1143</v>
      </c>
    </row>
    <row r="46" spans="1:4" x14ac:dyDescent="0.35">
      <c r="A46" s="5">
        <v>43160</v>
      </c>
      <c r="B46" s="4" t="s">
        <v>0</v>
      </c>
      <c r="C46" s="4" t="s">
        <v>6</v>
      </c>
      <c r="D46" s="6">
        <v>64</v>
      </c>
    </row>
    <row r="47" spans="1:4" x14ac:dyDescent="0.35">
      <c r="A47" s="5">
        <v>43160</v>
      </c>
      <c r="B47" s="4" t="s">
        <v>2</v>
      </c>
      <c r="C47" s="4" t="s">
        <v>6</v>
      </c>
      <c r="D47" s="6">
        <v>194</v>
      </c>
    </row>
    <row r="48" spans="1:4" x14ac:dyDescent="0.35">
      <c r="A48" s="5">
        <v>43160</v>
      </c>
      <c r="B48" s="4" t="s">
        <v>3</v>
      </c>
      <c r="C48" s="4" t="s">
        <v>6</v>
      </c>
      <c r="D48" s="6">
        <v>197</v>
      </c>
    </row>
    <row r="49" spans="1:4" x14ac:dyDescent="0.35">
      <c r="A49" s="5">
        <v>43160</v>
      </c>
      <c r="B49" s="4" t="s">
        <v>4</v>
      </c>
      <c r="C49" s="4" t="s">
        <v>6</v>
      </c>
      <c r="D49" s="6">
        <v>175</v>
      </c>
    </row>
    <row r="50" spans="1:4" x14ac:dyDescent="0.35">
      <c r="A50" s="5">
        <v>43160</v>
      </c>
      <c r="B50" s="4" t="s">
        <v>5</v>
      </c>
      <c r="C50" s="4" t="s">
        <v>6</v>
      </c>
      <c r="D50" s="6">
        <v>95</v>
      </c>
    </row>
    <row r="51" spans="1:4" x14ac:dyDescent="0.35">
      <c r="A51" s="5">
        <v>43160</v>
      </c>
      <c r="B51" s="4" t="s">
        <v>0</v>
      </c>
      <c r="C51" s="4" t="s">
        <v>7</v>
      </c>
      <c r="D51" s="6">
        <v>338</v>
      </c>
    </row>
    <row r="52" spans="1:4" x14ac:dyDescent="0.35">
      <c r="A52" s="5">
        <v>43160</v>
      </c>
      <c r="B52" s="4" t="s">
        <v>2</v>
      </c>
      <c r="C52" s="4" t="s">
        <v>7</v>
      </c>
      <c r="D52" s="6">
        <v>448</v>
      </c>
    </row>
    <row r="53" spans="1:4" x14ac:dyDescent="0.35">
      <c r="A53" s="5">
        <v>43160</v>
      </c>
      <c r="B53" s="4" t="s">
        <v>3</v>
      </c>
      <c r="C53" s="4" t="s">
        <v>7</v>
      </c>
      <c r="D53" s="6">
        <v>459</v>
      </c>
    </row>
    <row r="54" spans="1:4" x14ac:dyDescent="0.35">
      <c r="A54" s="5">
        <v>43160</v>
      </c>
      <c r="B54" s="4" t="s">
        <v>4</v>
      </c>
      <c r="C54" s="4" t="s">
        <v>7</v>
      </c>
      <c r="D54" s="6">
        <v>387</v>
      </c>
    </row>
    <row r="55" spans="1:4" x14ac:dyDescent="0.35">
      <c r="A55" s="5">
        <v>43160</v>
      </c>
      <c r="B55" s="4" t="s">
        <v>5</v>
      </c>
      <c r="C55" s="4" t="s">
        <v>7</v>
      </c>
      <c r="D55" s="6">
        <v>346</v>
      </c>
    </row>
    <row r="56" spans="1:4" x14ac:dyDescent="0.35">
      <c r="A56" s="5">
        <v>43160</v>
      </c>
      <c r="B56" s="4" t="s">
        <v>0</v>
      </c>
      <c r="C56" s="4" t="s">
        <v>8</v>
      </c>
      <c r="D56" s="6">
        <v>2067</v>
      </c>
    </row>
    <row r="57" spans="1:4" x14ac:dyDescent="0.35">
      <c r="A57" s="5">
        <v>43160</v>
      </c>
      <c r="B57" s="4" t="s">
        <v>2</v>
      </c>
      <c r="C57" s="4" t="s">
        <v>8</v>
      </c>
      <c r="D57" s="6">
        <v>2060</v>
      </c>
    </row>
    <row r="58" spans="1:4" x14ac:dyDescent="0.35">
      <c r="A58" s="5">
        <v>43160</v>
      </c>
      <c r="B58" s="4" t="s">
        <v>3</v>
      </c>
      <c r="C58" s="4" t="s">
        <v>8</v>
      </c>
      <c r="D58" s="6">
        <v>2084</v>
      </c>
    </row>
    <row r="59" spans="1:4" x14ac:dyDescent="0.35">
      <c r="A59" s="5">
        <v>43160</v>
      </c>
      <c r="B59" s="4" t="s">
        <v>4</v>
      </c>
      <c r="C59" s="4" t="s">
        <v>8</v>
      </c>
      <c r="D59" s="6">
        <v>2100</v>
      </c>
    </row>
    <row r="60" spans="1:4" x14ac:dyDescent="0.35">
      <c r="A60" s="5">
        <v>43160</v>
      </c>
      <c r="B60" s="4" t="s">
        <v>5</v>
      </c>
      <c r="C60" s="4" t="s">
        <v>8</v>
      </c>
      <c r="D60" s="6">
        <v>2182</v>
      </c>
    </row>
    <row r="61" spans="1:4" x14ac:dyDescent="0.35">
      <c r="A61" s="5">
        <v>43191</v>
      </c>
      <c r="B61" s="4" t="s">
        <v>0</v>
      </c>
      <c r="C61" s="4" t="s">
        <v>1</v>
      </c>
      <c r="D61" s="6">
        <v>895</v>
      </c>
    </row>
    <row r="62" spans="1:4" x14ac:dyDescent="0.35">
      <c r="A62" s="5">
        <v>43191</v>
      </c>
      <c r="B62" s="4" t="s">
        <v>2</v>
      </c>
      <c r="C62" s="4" t="s">
        <v>1</v>
      </c>
      <c r="D62" s="6">
        <v>1038</v>
      </c>
    </row>
    <row r="63" spans="1:4" x14ac:dyDescent="0.35">
      <c r="A63" s="5">
        <v>43191</v>
      </c>
      <c r="B63" s="4" t="s">
        <v>3</v>
      </c>
      <c r="C63" s="4" t="s">
        <v>1</v>
      </c>
      <c r="D63" s="6">
        <v>1133</v>
      </c>
    </row>
    <row r="64" spans="1:4" x14ac:dyDescent="0.35">
      <c r="A64" s="5">
        <v>43191</v>
      </c>
      <c r="B64" s="4" t="s">
        <v>4</v>
      </c>
      <c r="C64" s="4" t="s">
        <v>1</v>
      </c>
      <c r="D64" s="6">
        <v>1150</v>
      </c>
    </row>
    <row r="65" spans="1:4" x14ac:dyDescent="0.35">
      <c r="A65" s="5">
        <v>43191</v>
      </c>
      <c r="B65" s="4" t="s">
        <v>5</v>
      </c>
      <c r="C65" s="4" t="s">
        <v>1</v>
      </c>
      <c r="D65" s="6">
        <v>1078</v>
      </c>
    </row>
    <row r="66" spans="1:4" x14ac:dyDescent="0.35">
      <c r="A66" s="5">
        <v>43191</v>
      </c>
      <c r="B66" s="4" t="s">
        <v>0</v>
      </c>
      <c r="C66" s="4" t="s">
        <v>6</v>
      </c>
      <c r="D66" s="6">
        <v>26</v>
      </c>
    </row>
    <row r="67" spans="1:4" x14ac:dyDescent="0.35">
      <c r="A67" s="5">
        <v>43191</v>
      </c>
      <c r="B67" s="4" t="s">
        <v>2</v>
      </c>
      <c r="C67" s="4" t="s">
        <v>6</v>
      </c>
      <c r="D67" s="6">
        <v>179</v>
      </c>
    </row>
    <row r="68" spans="1:4" x14ac:dyDescent="0.35">
      <c r="A68" s="5">
        <v>43191</v>
      </c>
      <c r="B68" s="4" t="s">
        <v>3</v>
      </c>
      <c r="C68" s="4" t="s">
        <v>6</v>
      </c>
      <c r="D68" s="6">
        <v>31</v>
      </c>
    </row>
    <row r="69" spans="1:4" x14ac:dyDescent="0.35">
      <c r="A69" s="5">
        <v>43191</v>
      </c>
      <c r="B69" s="4" t="s">
        <v>4</v>
      </c>
      <c r="C69" s="4" t="s">
        <v>6</v>
      </c>
      <c r="D69" s="6">
        <v>133</v>
      </c>
    </row>
    <row r="70" spans="1:4" x14ac:dyDescent="0.35">
      <c r="A70" s="5">
        <v>43191</v>
      </c>
      <c r="B70" s="4" t="s">
        <v>5</v>
      </c>
      <c r="C70" s="4" t="s">
        <v>6</v>
      </c>
      <c r="D70" s="6">
        <v>187</v>
      </c>
    </row>
    <row r="71" spans="1:4" x14ac:dyDescent="0.35">
      <c r="A71" s="5">
        <v>43191</v>
      </c>
      <c r="B71" s="4" t="s">
        <v>0</v>
      </c>
      <c r="C71" s="4" t="s">
        <v>7</v>
      </c>
      <c r="D71" s="6">
        <v>432</v>
      </c>
    </row>
    <row r="72" spans="1:4" x14ac:dyDescent="0.35">
      <c r="A72" s="5">
        <v>43191</v>
      </c>
      <c r="B72" s="4" t="s">
        <v>2</v>
      </c>
      <c r="C72" s="4" t="s">
        <v>7</v>
      </c>
      <c r="D72" s="6">
        <v>469</v>
      </c>
    </row>
    <row r="73" spans="1:4" x14ac:dyDescent="0.35">
      <c r="A73" s="5">
        <v>43191</v>
      </c>
      <c r="B73" s="4" t="s">
        <v>3</v>
      </c>
      <c r="C73" s="4" t="s">
        <v>7</v>
      </c>
      <c r="D73" s="6">
        <v>355</v>
      </c>
    </row>
    <row r="74" spans="1:4" x14ac:dyDescent="0.35">
      <c r="A74" s="5">
        <v>43191</v>
      </c>
      <c r="B74" s="4" t="s">
        <v>4</v>
      </c>
      <c r="C74" s="4" t="s">
        <v>7</v>
      </c>
      <c r="D74" s="6">
        <v>375</v>
      </c>
    </row>
    <row r="75" spans="1:4" x14ac:dyDescent="0.35">
      <c r="A75" s="5">
        <v>43191</v>
      </c>
      <c r="B75" s="4" t="s">
        <v>5</v>
      </c>
      <c r="C75" s="4" t="s">
        <v>7</v>
      </c>
      <c r="D75" s="6">
        <v>489</v>
      </c>
    </row>
    <row r="76" spans="1:4" x14ac:dyDescent="0.35">
      <c r="A76" s="5">
        <v>43191</v>
      </c>
      <c r="B76" s="4" t="s">
        <v>0</v>
      </c>
      <c r="C76" s="4" t="s">
        <v>8</v>
      </c>
      <c r="D76" s="6">
        <v>1811</v>
      </c>
    </row>
    <row r="77" spans="1:4" x14ac:dyDescent="0.35">
      <c r="A77" s="5">
        <v>43191</v>
      </c>
      <c r="B77" s="4" t="s">
        <v>2</v>
      </c>
      <c r="C77" s="4" t="s">
        <v>8</v>
      </c>
      <c r="D77" s="6">
        <v>1983</v>
      </c>
    </row>
    <row r="78" spans="1:4" x14ac:dyDescent="0.35">
      <c r="A78" s="5">
        <v>43191</v>
      </c>
      <c r="B78" s="4" t="s">
        <v>3</v>
      </c>
      <c r="C78" s="4" t="s">
        <v>8</v>
      </c>
      <c r="D78" s="6">
        <v>1971</v>
      </c>
    </row>
    <row r="79" spans="1:4" x14ac:dyDescent="0.35">
      <c r="A79" s="5">
        <v>43191</v>
      </c>
      <c r="B79" s="4" t="s">
        <v>4</v>
      </c>
      <c r="C79" s="4" t="s">
        <v>8</v>
      </c>
      <c r="D79" s="6">
        <v>1871</v>
      </c>
    </row>
    <row r="80" spans="1:4" x14ac:dyDescent="0.35">
      <c r="A80" s="5">
        <v>43191</v>
      </c>
      <c r="B80" s="4" t="s">
        <v>5</v>
      </c>
      <c r="C80" s="4" t="s">
        <v>8</v>
      </c>
      <c r="D80" s="6">
        <v>2160</v>
      </c>
    </row>
    <row r="81" spans="1:4" x14ac:dyDescent="0.35">
      <c r="A81" s="5">
        <v>43221</v>
      </c>
      <c r="B81" s="4" t="s">
        <v>0</v>
      </c>
      <c r="C81" s="4" t="s">
        <v>1</v>
      </c>
      <c r="D81" s="6">
        <v>910</v>
      </c>
    </row>
    <row r="82" spans="1:4" x14ac:dyDescent="0.35">
      <c r="A82" s="5">
        <v>43221</v>
      </c>
      <c r="B82" s="4" t="s">
        <v>2</v>
      </c>
      <c r="C82" s="4" t="s">
        <v>1</v>
      </c>
      <c r="D82" s="6">
        <v>1036</v>
      </c>
    </row>
    <row r="83" spans="1:4" x14ac:dyDescent="0.35">
      <c r="A83" s="5">
        <v>43221</v>
      </c>
      <c r="B83" s="4" t="s">
        <v>3</v>
      </c>
      <c r="C83" s="4" t="s">
        <v>1</v>
      </c>
      <c r="D83" s="6">
        <v>1097</v>
      </c>
    </row>
    <row r="84" spans="1:4" x14ac:dyDescent="0.35">
      <c r="A84" s="5">
        <v>43221</v>
      </c>
      <c r="B84" s="4" t="s">
        <v>4</v>
      </c>
      <c r="C84" s="4" t="s">
        <v>1</v>
      </c>
      <c r="D84" s="6">
        <v>892</v>
      </c>
    </row>
    <row r="85" spans="1:4" x14ac:dyDescent="0.35">
      <c r="A85" s="5">
        <v>43221</v>
      </c>
      <c r="B85" s="4" t="s">
        <v>5</v>
      </c>
      <c r="C85" s="4" t="s">
        <v>1</v>
      </c>
      <c r="D85" s="6">
        <v>1063</v>
      </c>
    </row>
    <row r="86" spans="1:4" x14ac:dyDescent="0.35">
      <c r="A86" s="5">
        <v>43221</v>
      </c>
      <c r="B86" s="4" t="s">
        <v>0</v>
      </c>
      <c r="C86" s="4" t="s">
        <v>6</v>
      </c>
      <c r="D86" s="6">
        <v>93</v>
      </c>
    </row>
    <row r="87" spans="1:4" x14ac:dyDescent="0.35">
      <c r="A87" s="5">
        <v>43221</v>
      </c>
      <c r="B87" s="4" t="s">
        <v>2</v>
      </c>
      <c r="C87" s="4" t="s">
        <v>6</v>
      </c>
      <c r="D87" s="6">
        <v>44</v>
      </c>
    </row>
    <row r="88" spans="1:4" x14ac:dyDescent="0.35">
      <c r="A88" s="5">
        <v>43221</v>
      </c>
      <c r="B88" s="4" t="s">
        <v>3</v>
      </c>
      <c r="C88" s="4" t="s">
        <v>6</v>
      </c>
      <c r="D88" s="6">
        <v>145</v>
      </c>
    </row>
    <row r="89" spans="1:4" x14ac:dyDescent="0.35">
      <c r="A89" s="5">
        <v>43221</v>
      </c>
      <c r="B89" s="4" t="s">
        <v>4</v>
      </c>
      <c r="C89" s="4" t="s">
        <v>6</v>
      </c>
      <c r="D89" s="6">
        <v>99</v>
      </c>
    </row>
    <row r="90" spans="1:4" x14ac:dyDescent="0.35">
      <c r="A90" s="5">
        <v>43221</v>
      </c>
      <c r="B90" s="4" t="s">
        <v>5</v>
      </c>
      <c r="C90" s="4" t="s">
        <v>6</v>
      </c>
      <c r="D90" s="6">
        <v>73</v>
      </c>
    </row>
    <row r="91" spans="1:4" x14ac:dyDescent="0.35">
      <c r="A91" s="5">
        <v>43221</v>
      </c>
      <c r="B91" s="4" t="s">
        <v>0</v>
      </c>
      <c r="C91" s="4" t="s">
        <v>7</v>
      </c>
      <c r="D91" s="6">
        <v>478</v>
      </c>
    </row>
    <row r="92" spans="1:4" x14ac:dyDescent="0.35">
      <c r="A92" s="5">
        <v>43221</v>
      </c>
      <c r="B92" s="4" t="s">
        <v>2</v>
      </c>
      <c r="C92" s="4" t="s">
        <v>7</v>
      </c>
      <c r="D92" s="6">
        <v>308</v>
      </c>
    </row>
    <row r="93" spans="1:4" x14ac:dyDescent="0.35">
      <c r="A93" s="5">
        <v>43221</v>
      </c>
      <c r="B93" s="4" t="s">
        <v>3</v>
      </c>
      <c r="C93" s="4" t="s">
        <v>7</v>
      </c>
      <c r="D93" s="6">
        <v>330</v>
      </c>
    </row>
    <row r="94" spans="1:4" x14ac:dyDescent="0.35">
      <c r="A94" s="5">
        <v>43221</v>
      </c>
      <c r="B94" s="4" t="s">
        <v>4</v>
      </c>
      <c r="C94" s="4" t="s">
        <v>7</v>
      </c>
      <c r="D94" s="6">
        <v>327</v>
      </c>
    </row>
    <row r="95" spans="1:4" x14ac:dyDescent="0.35">
      <c r="A95" s="5">
        <v>43221</v>
      </c>
      <c r="B95" s="4" t="s">
        <v>5</v>
      </c>
      <c r="C95" s="4" t="s">
        <v>7</v>
      </c>
      <c r="D95" s="6">
        <v>307</v>
      </c>
    </row>
    <row r="96" spans="1:4" x14ac:dyDescent="0.35">
      <c r="A96" s="5">
        <v>43221</v>
      </c>
      <c r="B96" s="4" t="s">
        <v>0</v>
      </c>
      <c r="C96" s="4" t="s">
        <v>8</v>
      </c>
      <c r="D96" s="6">
        <v>1853</v>
      </c>
    </row>
    <row r="97" spans="1:4" x14ac:dyDescent="0.35">
      <c r="A97" s="5">
        <v>43221</v>
      </c>
      <c r="B97" s="4" t="s">
        <v>2</v>
      </c>
      <c r="C97" s="4" t="s">
        <v>8</v>
      </c>
      <c r="D97" s="6">
        <v>2043</v>
      </c>
    </row>
    <row r="98" spans="1:4" x14ac:dyDescent="0.35">
      <c r="A98" s="5">
        <v>43221</v>
      </c>
      <c r="B98" s="4" t="s">
        <v>3</v>
      </c>
      <c r="C98" s="4" t="s">
        <v>8</v>
      </c>
      <c r="D98" s="6">
        <v>1905</v>
      </c>
    </row>
    <row r="99" spans="1:4" x14ac:dyDescent="0.35">
      <c r="A99" s="5">
        <v>43221</v>
      </c>
      <c r="B99" s="4" t="s">
        <v>4</v>
      </c>
      <c r="C99" s="4" t="s">
        <v>8</v>
      </c>
      <c r="D99" s="6">
        <v>2170</v>
      </c>
    </row>
    <row r="100" spans="1:4" x14ac:dyDescent="0.35">
      <c r="A100" s="5">
        <v>43221</v>
      </c>
      <c r="B100" s="4" t="s">
        <v>5</v>
      </c>
      <c r="C100" s="4" t="s">
        <v>8</v>
      </c>
      <c r="D100" s="6">
        <v>2181</v>
      </c>
    </row>
    <row r="101" spans="1:4" x14ac:dyDescent="0.35">
      <c r="A101" s="5">
        <v>43252</v>
      </c>
      <c r="B101" s="4" t="s">
        <v>0</v>
      </c>
      <c r="C101" s="4" t="s">
        <v>1</v>
      </c>
      <c r="D101" s="6">
        <v>801</v>
      </c>
    </row>
    <row r="102" spans="1:4" x14ac:dyDescent="0.35">
      <c r="A102" s="5">
        <v>43252</v>
      </c>
      <c r="B102" s="4" t="s">
        <v>2</v>
      </c>
      <c r="C102" s="4" t="s">
        <v>1</v>
      </c>
      <c r="D102" s="6">
        <v>815</v>
      </c>
    </row>
    <row r="103" spans="1:4" x14ac:dyDescent="0.35">
      <c r="A103" s="5">
        <v>43252</v>
      </c>
      <c r="B103" s="4" t="s">
        <v>3</v>
      </c>
      <c r="C103" s="4" t="s">
        <v>1</v>
      </c>
      <c r="D103" s="6">
        <v>993</v>
      </c>
    </row>
    <row r="104" spans="1:4" x14ac:dyDescent="0.35">
      <c r="A104" s="5">
        <v>43252</v>
      </c>
      <c r="B104" s="4" t="s">
        <v>4</v>
      </c>
      <c r="C104" s="4" t="s">
        <v>1</v>
      </c>
      <c r="D104" s="6">
        <v>995</v>
      </c>
    </row>
    <row r="105" spans="1:4" x14ac:dyDescent="0.35">
      <c r="A105" s="5">
        <v>43252</v>
      </c>
      <c r="B105" s="4" t="s">
        <v>5</v>
      </c>
      <c r="C105" s="4" t="s">
        <v>1</v>
      </c>
      <c r="D105" s="6">
        <v>939</v>
      </c>
    </row>
    <row r="106" spans="1:4" x14ac:dyDescent="0.35">
      <c r="A106" s="5">
        <v>43252</v>
      </c>
      <c r="B106" s="4" t="s">
        <v>0</v>
      </c>
      <c r="C106" s="4" t="s">
        <v>6</v>
      </c>
      <c r="D106" s="6">
        <v>146</v>
      </c>
    </row>
    <row r="107" spans="1:4" x14ac:dyDescent="0.35">
      <c r="A107" s="5">
        <v>43252</v>
      </c>
      <c r="B107" s="4" t="s">
        <v>2</v>
      </c>
      <c r="C107" s="4" t="s">
        <v>6</v>
      </c>
      <c r="D107" s="6">
        <v>43</v>
      </c>
    </row>
    <row r="108" spans="1:4" x14ac:dyDescent="0.35">
      <c r="A108" s="5">
        <v>43252</v>
      </c>
      <c r="B108" s="4" t="s">
        <v>3</v>
      </c>
      <c r="C108" s="4" t="s">
        <v>6</v>
      </c>
      <c r="D108" s="6">
        <v>155</v>
      </c>
    </row>
    <row r="109" spans="1:4" x14ac:dyDescent="0.35">
      <c r="A109" s="5">
        <v>43252</v>
      </c>
      <c r="B109" s="4" t="s">
        <v>4</v>
      </c>
      <c r="C109" s="4" t="s">
        <v>6</v>
      </c>
      <c r="D109" s="6">
        <v>151</v>
      </c>
    </row>
    <row r="110" spans="1:4" x14ac:dyDescent="0.35">
      <c r="A110" s="5">
        <v>43252</v>
      </c>
      <c r="B110" s="4" t="s">
        <v>5</v>
      </c>
      <c r="C110" s="4" t="s">
        <v>6</v>
      </c>
      <c r="D110" s="6">
        <v>115</v>
      </c>
    </row>
    <row r="111" spans="1:4" x14ac:dyDescent="0.35">
      <c r="A111" s="5">
        <v>43252</v>
      </c>
      <c r="B111" s="4" t="s">
        <v>0</v>
      </c>
      <c r="C111" s="4" t="s">
        <v>7</v>
      </c>
      <c r="D111" s="6">
        <v>409</v>
      </c>
    </row>
    <row r="112" spans="1:4" x14ac:dyDescent="0.35">
      <c r="A112" s="5">
        <v>43252</v>
      </c>
      <c r="B112" s="4" t="s">
        <v>2</v>
      </c>
      <c r="C112" s="4" t="s">
        <v>7</v>
      </c>
      <c r="D112" s="6">
        <v>481</v>
      </c>
    </row>
    <row r="113" spans="1:4" x14ac:dyDescent="0.35">
      <c r="A113" s="5">
        <v>43252</v>
      </c>
      <c r="B113" s="4" t="s">
        <v>3</v>
      </c>
      <c r="C113" s="4" t="s">
        <v>7</v>
      </c>
      <c r="D113" s="6">
        <v>394</v>
      </c>
    </row>
    <row r="114" spans="1:4" x14ac:dyDescent="0.35">
      <c r="A114" s="5">
        <v>43252</v>
      </c>
      <c r="B114" s="4" t="s">
        <v>4</v>
      </c>
      <c r="C114" s="4" t="s">
        <v>7</v>
      </c>
      <c r="D114" s="6">
        <v>383</v>
      </c>
    </row>
    <row r="115" spans="1:4" x14ac:dyDescent="0.35">
      <c r="A115" s="5">
        <v>43252</v>
      </c>
      <c r="B115" s="4" t="s">
        <v>5</v>
      </c>
      <c r="C115" s="4" t="s">
        <v>7</v>
      </c>
      <c r="D115" s="6">
        <v>412</v>
      </c>
    </row>
    <row r="116" spans="1:4" x14ac:dyDescent="0.35">
      <c r="A116" s="5">
        <v>43252</v>
      </c>
      <c r="B116" s="4" t="s">
        <v>0</v>
      </c>
      <c r="C116" s="4" t="s">
        <v>8</v>
      </c>
      <c r="D116" s="6">
        <v>1973</v>
      </c>
    </row>
    <row r="117" spans="1:4" x14ac:dyDescent="0.35">
      <c r="A117" s="5">
        <v>43252</v>
      </c>
      <c r="B117" s="4" t="s">
        <v>2</v>
      </c>
      <c r="C117" s="4" t="s">
        <v>8</v>
      </c>
      <c r="D117" s="6">
        <v>2032</v>
      </c>
    </row>
    <row r="118" spans="1:4" x14ac:dyDescent="0.35">
      <c r="A118" s="5">
        <v>43252</v>
      </c>
      <c r="B118" s="4" t="s">
        <v>3</v>
      </c>
      <c r="C118" s="4" t="s">
        <v>8</v>
      </c>
      <c r="D118" s="6">
        <v>1874</v>
      </c>
    </row>
    <row r="119" spans="1:4" x14ac:dyDescent="0.35">
      <c r="A119" s="5">
        <v>43252</v>
      </c>
      <c r="B119" s="4" t="s">
        <v>4</v>
      </c>
      <c r="C119" s="4" t="s">
        <v>8</v>
      </c>
      <c r="D119" s="6">
        <v>2195</v>
      </c>
    </row>
    <row r="120" spans="1:4" x14ac:dyDescent="0.35">
      <c r="A120" s="5">
        <v>43252</v>
      </c>
      <c r="B120" s="4" t="s">
        <v>5</v>
      </c>
      <c r="C120" s="4" t="s">
        <v>8</v>
      </c>
      <c r="D120" s="6">
        <v>2197</v>
      </c>
    </row>
    <row r="121" spans="1:4" x14ac:dyDescent="0.35">
      <c r="A121" s="5">
        <v>43282</v>
      </c>
      <c r="B121" s="4" t="s">
        <v>0</v>
      </c>
      <c r="C121" s="4" t="s">
        <v>1</v>
      </c>
      <c r="D121" s="6">
        <v>1064</v>
      </c>
    </row>
    <row r="122" spans="1:4" x14ac:dyDescent="0.35">
      <c r="A122" s="5">
        <v>43282</v>
      </c>
      <c r="B122" s="4" t="s">
        <v>2</v>
      </c>
      <c r="C122" s="4" t="s">
        <v>1</v>
      </c>
      <c r="D122" s="6">
        <v>953</v>
      </c>
    </row>
    <row r="123" spans="1:4" x14ac:dyDescent="0.35">
      <c r="A123" s="5">
        <v>43282</v>
      </c>
      <c r="B123" s="4" t="s">
        <v>3</v>
      </c>
      <c r="C123" s="4" t="s">
        <v>1</v>
      </c>
      <c r="D123" s="6">
        <v>804</v>
      </c>
    </row>
    <row r="124" spans="1:4" x14ac:dyDescent="0.35">
      <c r="A124" s="5">
        <v>43282</v>
      </c>
      <c r="B124" s="4" t="s">
        <v>4</v>
      </c>
      <c r="C124" s="4" t="s">
        <v>1</v>
      </c>
      <c r="D124" s="6">
        <v>987</v>
      </c>
    </row>
    <row r="125" spans="1:4" x14ac:dyDescent="0.35">
      <c r="A125" s="5">
        <v>43282</v>
      </c>
      <c r="B125" s="4" t="s">
        <v>5</v>
      </c>
      <c r="C125" s="4" t="s">
        <v>1</v>
      </c>
      <c r="D125" s="6">
        <v>936</v>
      </c>
    </row>
    <row r="126" spans="1:4" x14ac:dyDescent="0.35">
      <c r="A126" s="5">
        <v>43282</v>
      </c>
      <c r="B126" s="4" t="s">
        <v>0</v>
      </c>
      <c r="C126" s="4" t="s">
        <v>6</v>
      </c>
      <c r="D126" s="6">
        <v>172</v>
      </c>
    </row>
    <row r="127" spans="1:4" x14ac:dyDescent="0.35">
      <c r="A127" s="5">
        <v>43282</v>
      </c>
      <c r="B127" s="4" t="s">
        <v>2</v>
      </c>
      <c r="C127" s="4" t="s">
        <v>6</v>
      </c>
      <c r="D127" s="6">
        <v>180</v>
      </c>
    </row>
    <row r="128" spans="1:4" x14ac:dyDescent="0.35">
      <c r="A128" s="5">
        <v>43282</v>
      </c>
      <c r="B128" s="4" t="s">
        <v>3</v>
      </c>
      <c r="C128" s="4" t="s">
        <v>6</v>
      </c>
      <c r="D128" s="6">
        <v>161</v>
      </c>
    </row>
    <row r="129" spans="1:4" x14ac:dyDescent="0.35">
      <c r="A129" s="5">
        <v>43282</v>
      </c>
      <c r="B129" s="4" t="s">
        <v>4</v>
      </c>
      <c r="C129" s="4" t="s">
        <v>6</v>
      </c>
      <c r="D129" s="6">
        <v>102</v>
      </c>
    </row>
    <row r="130" spans="1:4" x14ac:dyDescent="0.35">
      <c r="A130" s="5">
        <v>43282</v>
      </c>
      <c r="B130" s="4" t="s">
        <v>5</v>
      </c>
      <c r="C130" s="4" t="s">
        <v>6</v>
      </c>
      <c r="D130" s="6">
        <v>48</v>
      </c>
    </row>
    <row r="131" spans="1:4" x14ac:dyDescent="0.35">
      <c r="A131" s="5">
        <v>43282</v>
      </c>
      <c r="B131" s="4" t="s">
        <v>0</v>
      </c>
      <c r="C131" s="4" t="s">
        <v>7</v>
      </c>
      <c r="D131" s="6">
        <v>411</v>
      </c>
    </row>
    <row r="132" spans="1:4" x14ac:dyDescent="0.35">
      <c r="A132" s="5">
        <v>43282</v>
      </c>
      <c r="B132" s="4" t="s">
        <v>2</v>
      </c>
      <c r="C132" s="4" t="s">
        <v>7</v>
      </c>
      <c r="D132" s="6">
        <v>307</v>
      </c>
    </row>
    <row r="133" spans="1:4" x14ac:dyDescent="0.35">
      <c r="A133" s="5">
        <v>43282</v>
      </c>
      <c r="B133" s="4" t="s">
        <v>3</v>
      </c>
      <c r="C133" s="4" t="s">
        <v>7</v>
      </c>
      <c r="D133" s="6">
        <v>329</v>
      </c>
    </row>
    <row r="134" spans="1:4" x14ac:dyDescent="0.35">
      <c r="A134" s="5">
        <v>43282</v>
      </c>
      <c r="B134" s="4" t="s">
        <v>4</v>
      </c>
      <c r="C134" s="4" t="s">
        <v>7</v>
      </c>
      <c r="D134" s="6">
        <v>474</v>
      </c>
    </row>
    <row r="135" spans="1:4" x14ac:dyDescent="0.35">
      <c r="A135" s="5">
        <v>43282</v>
      </c>
      <c r="B135" s="4" t="s">
        <v>5</v>
      </c>
      <c r="C135" s="4" t="s">
        <v>7</v>
      </c>
      <c r="D135" s="6">
        <v>349</v>
      </c>
    </row>
    <row r="136" spans="1:4" x14ac:dyDescent="0.35">
      <c r="A136" s="5">
        <v>43282</v>
      </c>
      <c r="B136" s="4" t="s">
        <v>0</v>
      </c>
      <c r="C136" s="4" t="s">
        <v>8</v>
      </c>
      <c r="D136" s="6">
        <v>2046</v>
      </c>
    </row>
    <row r="137" spans="1:4" x14ac:dyDescent="0.35">
      <c r="A137" s="5">
        <v>43282</v>
      </c>
      <c r="B137" s="4" t="s">
        <v>2</v>
      </c>
      <c r="C137" s="4" t="s">
        <v>8</v>
      </c>
      <c r="D137" s="6">
        <v>2131</v>
      </c>
    </row>
    <row r="138" spans="1:4" x14ac:dyDescent="0.35">
      <c r="A138" s="5">
        <v>43282</v>
      </c>
      <c r="B138" s="4" t="s">
        <v>3</v>
      </c>
      <c r="C138" s="4" t="s">
        <v>8</v>
      </c>
      <c r="D138" s="6">
        <v>2028</v>
      </c>
    </row>
    <row r="139" spans="1:4" x14ac:dyDescent="0.35">
      <c r="A139" s="5">
        <v>43282</v>
      </c>
      <c r="B139" s="4" t="s">
        <v>4</v>
      </c>
      <c r="C139" s="4" t="s">
        <v>8</v>
      </c>
      <c r="D139" s="6">
        <v>2112</v>
      </c>
    </row>
    <row r="140" spans="1:4" x14ac:dyDescent="0.35">
      <c r="A140" s="5">
        <v>43282</v>
      </c>
      <c r="B140" s="4" t="s">
        <v>5</v>
      </c>
      <c r="C140" s="4" t="s">
        <v>8</v>
      </c>
      <c r="D140" s="6">
        <v>2197</v>
      </c>
    </row>
    <row r="141" spans="1:4" x14ac:dyDescent="0.35">
      <c r="A141" s="5">
        <v>43313</v>
      </c>
      <c r="B141" s="4" t="s">
        <v>0</v>
      </c>
      <c r="C141" s="4" t="s">
        <v>1</v>
      </c>
      <c r="D141" s="6">
        <v>805</v>
      </c>
    </row>
    <row r="142" spans="1:4" x14ac:dyDescent="0.35">
      <c r="A142" s="5">
        <v>43313</v>
      </c>
      <c r="B142" s="4" t="s">
        <v>2</v>
      </c>
      <c r="C142" s="4" t="s">
        <v>1</v>
      </c>
      <c r="D142" s="6">
        <v>918</v>
      </c>
    </row>
    <row r="143" spans="1:4" x14ac:dyDescent="0.35">
      <c r="A143" s="5">
        <v>43313</v>
      </c>
      <c r="B143" s="4" t="s">
        <v>3</v>
      </c>
      <c r="C143" s="4" t="s">
        <v>1</v>
      </c>
      <c r="D143" s="6">
        <v>988</v>
      </c>
    </row>
    <row r="144" spans="1:4" x14ac:dyDescent="0.35">
      <c r="A144" s="5">
        <v>43313</v>
      </c>
      <c r="B144" s="4" t="s">
        <v>3</v>
      </c>
      <c r="C144" s="4" t="s">
        <v>1</v>
      </c>
      <c r="D144" s="6">
        <v>1031</v>
      </c>
    </row>
    <row r="145" spans="1:4" x14ac:dyDescent="0.35">
      <c r="A145" s="5">
        <v>43313</v>
      </c>
      <c r="B145" s="4" t="s">
        <v>4</v>
      </c>
      <c r="C145" s="4" t="s">
        <v>1</v>
      </c>
      <c r="D145" s="6">
        <v>848</v>
      </c>
    </row>
    <row r="146" spans="1:4" x14ac:dyDescent="0.35">
      <c r="A146" s="5">
        <v>43313</v>
      </c>
      <c r="B146" s="4" t="s">
        <v>5</v>
      </c>
      <c r="C146" s="4" t="s">
        <v>1</v>
      </c>
      <c r="D146" s="6">
        <v>1081</v>
      </c>
    </row>
    <row r="147" spans="1:4" x14ac:dyDescent="0.35">
      <c r="A147" s="5">
        <v>43313</v>
      </c>
      <c r="B147" s="4" t="s">
        <v>0</v>
      </c>
      <c r="C147" s="4" t="s">
        <v>6</v>
      </c>
      <c r="D147" s="6">
        <v>46</v>
      </c>
    </row>
    <row r="148" spans="1:4" x14ac:dyDescent="0.35">
      <c r="A148" s="5">
        <v>43313</v>
      </c>
      <c r="B148" s="4" t="s">
        <v>2</v>
      </c>
      <c r="C148" s="4" t="s">
        <v>6</v>
      </c>
      <c r="D148" s="6">
        <v>116</v>
      </c>
    </row>
    <row r="149" spans="1:4" x14ac:dyDescent="0.35">
      <c r="A149" s="5">
        <v>43313</v>
      </c>
      <c r="B149" s="4" t="s">
        <v>3</v>
      </c>
      <c r="C149" s="4" t="s">
        <v>6</v>
      </c>
      <c r="D149" s="6">
        <v>60</v>
      </c>
    </row>
    <row r="150" spans="1:4" x14ac:dyDescent="0.35">
      <c r="A150" s="5">
        <v>43313</v>
      </c>
      <c r="B150" s="4" t="s">
        <v>3</v>
      </c>
      <c r="C150" s="4" t="s">
        <v>6</v>
      </c>
      <c r="D150" s="6">
        <v>25</v>
      </c>
    </row>
    <row r="151" spans="1:4" x14ac:dyDescent="0.35">
      <c r="A151" s="5">
        <v>43313</v>
      </c>
      <c r="B151" s="4" t="s">
        <v>4</v>
      </c>
      <c r="C151" s="4" t="s">
        <v>6</v>
      </c>
      <c r="D151" s="6">
        <v>46</v>
      </c>
    </row>
    <row r="152" spans="1:4" x14ac:dyDescent="0.35">
      <c r="A152" s="5">
        <v>43313</v>
      </c>
      <c r="B152" s="4" t="s">
        <v>5</v>
      </c>
      <c r="C152" s="4" t="s">
        <v>6</v>
      </c>
      <c r="D152" s="6">
        <v>107</v>
      </c>
    </row>
    <row r="153" spans="1:4" x14ac:dyDescent="0.35">
      <c r="A153" s="5">
        <v>43313</v>
      </c>
      <c r="B153" s="4" t="s">
        <v>0</v>
      </c>
      <c r="C153" s="4" t="s">
        <v>7</v>
      </c>
      <c r="D153" s="6">
        <v>403</v>
      </c>
    </row>
    <row r="154" spans="1:4" x14ac:dyDescent="0.35">
      <c r="A154" s="5">
        <v>43313</v>
      </c>
      <c r="B154" s="4" t="s">
        <v>2</v>
      </c>
      <c r="C154" s="4" t="s">
        <v>7</v>
      </c>
      <c r="D154" s="6">
        <v>364</v>
      </c>
    </row>
    <row r="155" spans="1:4" x14ac:dyDescent="0.35">
      <c r="A155" s="5">
        <v>43313</v>
      </c>
      <c r="B155" s="4" t="s">
        <v>3</v>
      </c>
      <c r="C155" s="4" t="s">
        <v>7</v>
      </c>
      <c r="D155" s="6">
        <v>435</v>
      </c>
    </row>
    <row r="156" spans="1:4" x14ac:dyDescent="0.35">
      <c r="A156" s="5">
        <v>43313</v>
      </c>
      <c r="B156" s="4" t="s">
        <v>3</v>
      </c>
      <c r="C156" s="4" t="s">
        <v>7</v>
      </c>
      <c r="D156" s="6">
        <v>303</v>
      </c>
    </row>
    <row r="157" spans="1:4" x14ac:dyDescent="0.35">
      <c r="A157" s="5">
        <v>43313</v>
      </c>
      <c r="B157" s="4" t="s">
        <v>4</v>
      </c>
      <c r="C157" s="4" t="s">
        <v>7</v>
      </c>
      <c r="D157" s="6">
        <v>327</v>
      </c>
    </row>
    <row r="158" spans="1:4" x14ac:dyDescent="0.35">
      <c r="A158" s="5">
        <v>43313</v>
      </c>
      <c r="B158" s="4" t="s">
        <v>5</v>
      </c>
      <c r="C158" s="4" t="s">
        <v>7</v>
      </c>
      <c r="D158" s="6">
        <v>344</v>
      </c>
    </row>
    <row r="159" spans="1:4" x14ac:dyDescent="0.35">
      <c r="A159" s="5">
        <v>43313</v>
      </c>
      <c r="B159" s="4" t="s">
        <v>0</v>
      </c>
      <c r="C159" s="4" t="s">
        <v>8</v>
      </c>
      <c r="D159" s="6">
        <v>2114</v>
      </c>
    </row>
    <row r="160" spans="1:4" x14ac:dyDescent="0.35">
      <c r="A160" s="5">
        <v>43313</v>
      </c>
      <c r="B160" s="4" t="s">
        <v>2</v>
      </c>
      <c r="C160" s="4" t="s">
        <v>8</v>
      </c>
      <c r="D160" s="6">
        <v>2117</v>
      </c>
    </row>
    <row r="161" spans="1:4" x14ac:dyDescent="0.35">
      <c r="A161" s="5">
        <v>43313</v>
      </c>
      <c r="B161" s="4" t="s">
        <v>3</v>
      </c>
      <c r="C161" s="4" t="s">
        <v>8</v>
      </c>
      <c r="D161" s="6">
        <v>1874</v>
      </c>
    </row>
    <row r="162" spans="1:4" x14ac:dyDescent="0.35">
      <c r="A162" s="5">
        <v>43313</v>
      </c>
      <c r="B162" s="4" t="s">
        <v>3</v>
      </c>
      <c r="C162" s="4" t="s">
        <v>8</v>
      </c>
      <c r="D162" s="6">
        <v>2037</v>
      </c>
    </row>
    <row r="163" spans="1:4" x14ac:dyDescent="0.35">
      <c r="A163" s="5">
        <v>43313</v>
      </c>
      <c r="B163" s="4" t="s">
        <v>4</v>
      </c>
      <c r="C163" s="4" t="s">
        <v>8</v>
      </c>
      <c r="D163" s="6">
        <v>2125</v>
      </c>
    </row>
    <row r="164" spans="1:4" x14ac:dyDescent="0.35">
      <c r="A164" s="5">
        <v>43313</v>
      </c>
      <c r="B164" s="4" t="s">
        <v>5</v>
      </c>
      <c r="C164" s="4" t="s">
        <v>8</v>
      </c>
      <c r="D164" s="6">
        <v>1842</v>
      </c>
    </row>
    <row r="165" spans="1:4" x14ac:dyDescent="0.35">
      <c r="A165" s="5">
        <v>43344</v>
      </c>
      <c r="B165" s="4" t="s">
        <v>0</v>
      </c>
      <c r="C165" s="4" t="s">
        <v>1</v>
      </c>
      <c r="D165" s="6">
        <v>1179</v>
      </c>
    </row>
    <row r="166" spans="1:4" x14ac:dyDescent="0.35">
      <c r="A166" s="5">
        <v>43344</v>
      </c>
      <c r="B166" s="4" t="s">
        <v>2</v>
      </c>
      <c r="C166" s="4" t="s">
        <v>1</v>
      </c>
      <c r="D166" s="6">
        <v>956</v>
      </c>
    </row>
    <row r="167" spans="1:4" x14ac:dyDescent="0.35">
      <c r="A167" s="5">
        <v>43344</v>
      </c>
      <c r="B167" s="4" t="s">
        <v>4</v>
      </c>
      <c r="C167" s="4" t="s">
        <v>1</v>
      </c>
      <c r="D167" s="6">
        <v>1011</v>
      </c>
    </row>
    <row r="168" spans="1:4" x14ac:dyDescent="0.35">
      <c r="A168" s="5">
        <v>43344</v>
      </c>
      <c r="B168" s="4" t="s">
        <v>5</v>
      </c>
      <c r="C168" s="4" t="s">
        <v>1</v>
      </c>
      <c r="D168" s="6">
        <v>1135</v>
      </c>
    </row>
    <row r="169" spans="1:4" x14ac:dyDescent="0.35">
      <c r="A169" s="5">
        <v>43344</v>
      </c>
      <c r="B169" s="4" t="s">
        <v>0</v>
      </c>
      <c r="C169" s="4" t="s">
        <v>6</v>
      </c>
      <c r="D169" s="6">
        <v>79</v>
      </c>
    </row>
    <row r="170" spans="1:4" x14ac:dyDescent="0.35">
      <c r="A170" s="5">
        <v>43344</v>
      </c>
      <c r="B170" s="4" t="s">
        <v>2</v>
      </c>
      <c r="C170" s="4" t="s">
        <v>6</v>
      </c>
      <c r="D170" s="6">
        <v>156</v>
      </c>
    </row>
    <row r="171" spans="1:4" x14ac:dyDescent="0.35">
      <c r="A171" s="5">
        <v>43344</v>
      </c>
      <c r="B171" s="4" t="s">
        <v>4</v>
      </c>
      <c r="C171" s="4" t="s">
        <v>6</v>
      </c>
      <c r="D171" s="6">
        <v>43</v>
      </c>
    </row>
    <row r="172" spans="1:4" x14ac:dyDescent="0.35">
      <c r="A172" s="5">
        <v>43344</v>
      </c>
      <c r="B172" s="4" t="s">
        <v>5</v>
      </c>
      <c r="C172" s="4" t="s">
        <v>6</v>
      </c>
      <c r="D172" s="6">
        <v>9</v>
      </c>
    </row>
    <row r="173" spans="1:4" x14ac:dyDescent="0.35">
      <c r="A173" s="5">
        <v>43344</v>
      </c>
      <c r="B173" s="4" t="s">
        <v>0</v>
      </c>
      <c r="C173" s="4" t="s">
        <v>7</v>
      </c>
      <c r="D173" s="6">
        <v>491</v>
      </c>
    </row>
    <row r="174" spans="1:4" x14ac:dyDescent="0.35">
      <c r="A174" s="5">
        <v>43344</v>
      </c>
      <c r="B174" s="4" t="s">
        <v>2</v>
      </c>
      <c r="C174" s="4" t="s">
        <v>7</v>
      </c>
      <c r="D174" s="6">
        <v>329</v>
      </c>
    </row>
    <row r="175" spans="1:4" x14ac:dyDescent="0.35">
      <c r="A175" s="5">
        <v>43344</v>
      </c>
      <c r="B175" s="4" t="s">
        <v>4</v>
      </c>
      <c r="C175" s="4" t="s">
        <v>7</v>
      </c>
      <c r="D175" s="6">
        <v>362</v>
      </c>
    </row>
    <row r="176" spans="1:4" x14ac:dyDescent="0.35">
      <c r="A176" s="5">
        <v>43344</v>
      </c>
      <c r="B176" s="4" t="s">
        <v>5</v>
      </c>
      <c r="C176" s="4" t="s">
        <v>7</v>
      </c>
      <c r="D176" s="6">
        <v>420</v>
      </c>
    </row>
    <row r="177" spans="1:4" x14ac:dyDescent="0.35">
      <c r="A177" s="5">
        <v>43344</v>
      </c>
      <c r="B177" s="4" t="s">
        <v>0</v>
      </c>
      <c r="C177" s="4" t="s">
        <v>8</v>
      </c>
      <c r="D177" s="6">
        <v>2050</v>
      </c>
    </row>
    <row r="178" spans="1:4" x14ac:dyDescent="0.35">
      <c r="A178" s="5">
        <v>43344</v>
      </c>
      <c r="B178" s="4" t="s">
        <v>2</v>
      </c>
      <c r="C178" s="4" t="s">
        <v>8</v>
      </c>
      <c r="D178" s="6">
        <v>1838</v>
      </c>
    </row>
    <row r="179" spans="1:4" x14ac:dyDescent="0.35">
      <c r="A179" s="5">
        <v>43344</v>
      </c>
      <c r="B179" s="4" t="s">
        <v>4</v>
      </c>
      <c r="C179" s="4" t="s">
        <v>8</v>
      </c>
      <c r="D179" s="6">
        <v>1954</v>
      </c>
    </row>
    <row r="180" spans="1:4" x14ac:dyDescent="0.35">
      <c r="A180" s="5">
        <v>43344</v>
      </c>
      <c r="B180" s="4" t="s">
        <v>5</v>
      </c>
      <c r="C180" s="4" t="s">
        <v>8</v>
      </c>
      <c r="D180" s="6">
        <v>2033</v>
      </c>
    </row>
    <row r="181" spans="1:4" x14ac:dyDescent="0.35">
      <c r="A181" s="5">
        <v>43374</v>
      </c>
      <c r="B181" s="4" t="s">
        <v>0</v>
      </c>
      <c r="C181" s="4" t="s">
        <v>1</v>
      </c>
      <c r="D181" s="6">
        <v>994</v>
      </c>
    </row>
    <row r="182" spans="1:4" x14ac:dyDescent="0.35">
      <c r="A182" s="5">
        <v>43374</v>
      </c>
      <c r="B182" s="4" t="s">
        <v>2</v>
      </c>
      <c r="C182" s="4" t="s">
        <v>1</v>
      </c>
      <c r="D182" s="6">
        <v>1092</v>
      </c>
    </row>
    <row r="183" spans="1:4" x14ac:dyDescent="0.35">
      <c r="A183" s="5">
        <v>43374</v>
      </c>
      <c r="B183" s="4" t="s">
        <v>3</v>
      </c>
      <c r="C183" s="4" t="s">
        <v>1</v>
      </c>
      <c r="D183" s="6">
        <v>811</v>
      </c>
    </row>
    <row r="184" spans="1:4" x14ac:dyDescent="0.35">
      <c r="A184" s="5">
        <v>43374</v>
      </c>
      <c r="B184" s="4" t="s">
        <v>4</v>
      </c>
      <c r="C184" s="4" t="s">
        <v>1</v>
      </c>
      <c r="D184" s="6">
        <v>1176</v>
      </c>
    </row>
    <row r="185" spans="1:4" x14ac:dyDescent="0.35">
      <c r="A185" s="5">
        <v>43374</v>
      </c>
      <c r="B185" s="4" t="s">
        <v>5</v>
      </c>
      <c r="C185" s="4" t="s">
        <v>1</v>
      </c>
      <c r="D185" s="6">
        <v>1162</v>
      </c>
    </row>
    <row r="186" spans="1:4" x14ac:dyDescent="0.35">
      <c r="A186" s="5">
        <v>43374</v>
      </c>
      <c r="B186" s="4" t="s">
        <v>0</v>
      </c>
      <c r="C186" s="4" t="s">
        <v>6</v>
      </c>
      <c r="D186" s="6">
        <v>53</v>
      </c>
    </row>
    <row r="187" spans="1:4" x14ac:dyDescent="0.35">
      <c r="A187" s="5">
        <v>43374</v>
      </c>
      <c r="B187" s="4" t="s">
        <v>2</v>
      </c>
      <c r="C187" s="4" t="s">
        <v>6</v>
      </c>
      <c r="D187" s="6">
        <v>74</v>
      </c>
    </row>
    <row r="188" spans="1:4" x14ac:dyDescent="0.35">
      <c r="A188" s="5">
        <v>43374</v>
      </c>
      <c r="B188" s="4" t="s">
        <v>3</v>
      </c>
      <c r="C188" s="4" t="s">
        <v>6</v>
      </c>
      <c r="D188" s="6">
        <v>127</v>
      </c>
    </row>
    <row r="189" spans="1:4" x14ac:dyDescent="0.35">
      <c r="A189" s="5">
        <v>43374</v>
      </c>
      <c r="B189" s="4" t="s">
        <v>4</v>
      </c>
      <c r="C189" s="4" t="s">
        <v>6</v>
      </c>
      <c r="D189" s="6">
        <v>194</v>
      </c>
    </row>
    <row r="190" spans="1:4" x14ac:dyDescent="0.35">
      <c r="A190" s="5">
        <v>43374</v>
      </c>
      <c r="B190" s="4" t="s">
        <v>5</v>
      </c>
      <c r="C190" s="4" t="s">
        <v>6</v>
      </c>
      <c r="D190" s="6">
        <v>35</v>
      </c>
    </row>
    <row r="191" spans="1:4" x14ac:dyDescent="0.35">
      <c r="A191" s="5">
        <v>43374</v>
      </c>
      <c r="B191" s="4" t="s">
        <v>0</v>
      </c>
      <c r="C191" s="4" t="s">
        <v>7</v>
      </c>
      <c r="D191" s="6">
        <v>314</v>
      </c>
    </row>
    <row r="192" spans="1:4" x14ac:dyDescent="0.35">
      <c r="A192" s="5">
        <v>43374</v>
      </c>
      <c r="B192" s="4" t="s">
        <v>2</v>
      </c>
      <c r="C192" s="4" t="s">
        <v>7</v>
      </c>
      <c r="D192" s="6">
        <v>438</v>
      </c>
    </row>
    <row r="193" spans="1:4" x14ac:dyDescent="0.35">
      <c r="A193" s="5">
        <v>43374</v>
      </c>
      <c r="B193" s="4" t="s">
        <v>3</v>
      </c>
      <c r="C193" s="4" t="s">
        <v>7</v>
      </c>
      <c r="D193" s="6">
        <v>391</v>
      </c>
    </row>
    <row r="194" spans="1:4" x14ac:dyDescent="0.35">
      <c r="A194" s="5">
        <v>43374</v>
      </c>
      <c r="B194" s="4" t="s">
        <v>4</v>
      </c>
      <c r="C194" s="4" t="s">
        <v>7</v>
      </c>
      <c r="D194" s="6">
        <v>435</v>
      </c>
    </row>
    <row r="195" spans="1:4" x14ac:dyDescent="0.35">
      <c r="A195" s="5">
        <v>43374</v>
      </c>
      <c r="B195" s="4" t="s">
        <v>5</v>
      </c>
      <c r="C195" s="4" t="s">
        <v>7</v>
      </c>
      <c r="D195" s="6">
        <v>340</v>
      </c>
    </row>
    <row r="196" spans="1:4" x14ac:dyDescent="0.35">
      <c r="A196" s="5">
        <v>43374</v>
      </c>
      <c r="B196" s="4" t="s">
        <v>0</v>
      </c>
      <c r="C196" s="4" t="s">
        <v>8</v>
      </c>
      <c r="D196" s="6">
        <v>1971</v>
      </c>
    </row>
    <row r="197" spans="1:4" x14ac:dyDescent="0.35">
      <c r="A197" s="5">
        <v>43374</v>
      </c>
      <c r="B197" s="4" t="s">
        <v>2</v>
      </c>
      <c r="C197" s="4" t="s">
        <v>8</v>
      </c>
      <c r="D197" s="6">
        <v>2175</v>
      </c>
    </row>
    <row r="198" spans="1:4" x14ac:dyDescent="0.35">
      <c r="A198" s="5">
        <v>43374</v>
      </c>
      <c r="B198" s="4" t="s">
        <v>3</v>
      </c>
      <c r="C198" s="4" t="s">
        <v>8</v>
      </c>
      <c r="D198" s="6">
        <v>1993</v>
      </c>
    </row>
    <row r="199" spans="1:4" x14ac:dyDescent="0.35">
      <c r="A199" s="5">
        <v>43374</v>
      </c>
      <c r="B199" s="4" t="s">
        <v>4</v>
      </c>
      <c r="C199" s="4" t="s">
        <v>8</v>
      </c>
      <c r="D199" s="6">
        <v>1980</v>
      </c>
    </row>
    <row r="200" spans="1:4" x14ac:dyDescent="0.35">
      <c r="A200" s="5">
        <v>43374</v>
      </c>
      <c r="B200" s="4" t="s">
        <v>5</v>
      </c>
      <c r="C200" s="4" t="s">
        <v>8</v>
      </c>
      <c r="D200" s="6">
        <v>2011</v>
      </c>
    </row>
    <row r="201" spans="1:4" x14ac:dyDescent="0.35">
      <c r="A201" s="5">
        <v>43405</v>
      </c>
      <c r="B201" s="4" t="s">
        <v>0</v>
      </c>
      <c r="C201" s="4" t="s">
        <v>1</v>
      </c>
      <c r="D201" s="6">
        <v>1012</v>
      </c>
    </row>
    <row r="202" spans="1:4" x14ac:dyDescent="0.35">
      <c r="A202" s="5">
        <v>43405</v>
      </c>
      <c r="B202" s="4" t="s">
        <v>2</v>
      </c>
      <c r="C202" s="4" t="s">
        <v>1</v>
      </c>
      <c r="D202" s="6">
        <v>1096</v>
      </c>
    </row>
    <row r="203" spans="1:4" x14ac:dyDescent="0.35">
      <c r="A203" s="5">
        <v>43405</v>
      </c>
      <c r="B203" s="4" t="s">
        <v>3</v>
      </c>
      <c r="C203" s="4" t="s">
        <v>1</v>
      </c>
      <c r="D203" s="6">
        <v>984</v>
      </c>
    </row>
    <row r="204" spans="1:4" x14ac:dyDescent="0.35">
      <c r="A204" s="5">
        <v>43405</v>
      </c>
      <c r="B204" s="4" t="s">
        <v>4</v>
      </c>
      <c r="C204" s="4" t="s">
        <v>1</v>
      </c>
      <c r="D204" s="6">
        <v>939</v>
      </c>
    </row>
    <row r="205" spans="1:4" x14ac:dyDescent="0.35">
      <c r="A205" s="5">
        <v>43405</v>
      </c>
      <c r="B205" s="4" t="s">
        <v>5</v>
      </c>
      <c r="C205" s="4" t="s">
        <v>1</v>
      </c>
      <c r="D205" s="6">
        <v>849</v>
      </c>
    </row>
    <row r="206" spans="1:4" x14ac:dyDescent="0.35">
      <c r="A206" s="5">
        <v>43405</v>
      </c>
      <c r="B206" s="4" t="s">
        <v>0</v>
      </c>
      <c r="C206" s="4" t="s">
        <v>6</v>
      </c>
      <c r="D206" s="6">
        <v>123</v>
      </c>
    </row>
    <row r="207" spans="1:4" x14ac:dyDescent="0.35">
      <c r="A207" s="5">
        <v>43405</v>
      </c>
      <c r="B207" s="4" t="s">
        <v>2</v>
      </c>
      <c r="C207" s="4" t="s">
        <v>6</v>
      </c>
      <c r="D207" s="6">
        <v>136</v>
      </c>
    </row>
    <row r="208" spans="1:4" x14ac:dyDescent="0.35">
      <c r="A208" s="5">
        <v>43405</v>
      </c>
      <c r="B208" s="4" t="s">
        <v>3</v>
      </c>
      <c r="C208" s="4" t="s">
        <v>6</v>
      </c>
      <c r="D208" s="6">
        <v>124</v>
      </c>
    </row>
    <row r="209" spans="1:4" x14ac:dyDescent="0.35">
      <c r="A209" s="5">
        <v>43405</v>
      </c>
      <c r="B209" s="4" t="s">
        <v>4</v>
      </c>
      <c r="C209" s="4" t="s">
        <v>6</v>
      </c>
      <c r="D209" s="6">
        <v>18</v>
      </c>
    </row>
    <row r="210" spans="1:4" x14ac:dyDescent="0.35">
      <c r="A210" s="5">
        <v>43405</v>
      </c>
      <c r="B210" s="4" t="s">
        <v>5</v>
      </c>
      <c r="C210" s="4" t="s">
        <v>6</v>
      </c>
      <c r="D210" s="6">
        <v>48</v>
      </c>
    </row>
    <row r="211" spans="1:4" x14ac:dyDescent="0.35">
      <c r="A211" s="5">
        <v>43405</v>
      </c>
      <c r="B211" s="4" t="s">
        <v>0</v>
      </c>
      <c r="C211" s="4" t="s">
        <v>7</v>
      </c>
      <c r="D211" s="6">
        <v>367</v>
      </c>
    </row>
    <row r="212" spans="1:4" x14ac:dyDescent="0.35">
      <c r="A212" s="5">
        <v>43405</v>
      </c>
      <c r="B212" s="4" t="s">
        <v>2</v>
      </c>
      <c r="C212" s="4" t="s">
        <v>7</v>
      </c>
      <c r="D212" s="6">
        <v>362</v>
      </c>
    </row>
    <row r="213" spans="1:4" x14ac:dyDescent="0.35">
      <c r="A213" s="5">
        <v>43405</v>
      </c>
      <c r="B213" s="4" t="s">
        <v>3</v>
      </c>
      <c r="C213" s="4" t="s">
        <v>7</v>
      </c>
      <c r="D213" s="6">
        <v>419</v>
      </c>
    </row>
    <row r="214" spans="1:4" x14ac:dyDescent="0.35">
      <c r="A214" s="5">
        <v>43405</v>
      </c>
      <c r="B214" s="4" t="s">
        <v>4</v>
      </c>
      <c r="C214" s="4" t="s">
        <v>7</v>
      </c>
      <c r="D214" s="6">
        <v>493</v>
      </c>
    </row>
    <row r="215" spans="1:4" x14ac:dyDescent="0.35">
      <c r="A215" s="5">
        <v>43405</v>
      </c>
      <c r="B215" s="4" t="s">
        <v>5</v>
      </c>
      <c r="C215" s="4" t="s">
        <v>7</v>
      </c>
      <c r="D215" s="6">
        <v>485</v>
      </c>
    </row>
    <row r="216" spans="1:4" x14ac:dyDescent="0.35">
      <c r="A216" s="5">
        <v>43405</v>
      </c>
      <c r="B216" s="4" t="s">
        <v>0</v>
      </c>
      <c r="C216" s="4" t="s">
        <v>8</v>
      </c>
      <c r="D216" s="6">
        <v>2097</v>
      </c>
    </row>
    <row r="217" spans="1:4" x14ac:dyDescent="0.35">
      <c r="A217" s="5">
        <v>43405</v>
      </c>
      <c r="B217" s="4" t="s">
        <v>2</v>
      </c>
      <c r="C217" s="4" t="s">
        <v>8</v>
      </c>
      <c r="D217" s="6">
        <v>2124</v>
      </c>
    </row>
    <row r="218" spans="1:4" x14ac:dyDescent="0.35">
      <c r="A218" s="5">
        <v>43405</v>
      </c>
      <c r="B218" s="4" t="s">
        <v>3</v>
      </c>
      <c r="C218" s="4" t="s">
        <v>8</v>
      </c>
      <c r="D218" s="6">
        <v>1876</v>
      </c>
    </row>
    <row r="219" spans="1:4" x14ac:dyDescent="0.35">
      <c r="A219" s="5">
        <v>43405</v>
      </c>
      <c r="B219" s="4" t="s">
        <v>4</v>
      </c>
      <c r="C219" s="4" t="s">
        <v>8</v>
      </c>
      <c r="D219" s="6">
        <v>2162</v>
      </c>
    </row>
    <row r="220" spans="1:4" x14ac:dyDescent="0.35">
      <c r="A220" s="5">
        <v>43405</v>
      </c>
      <c r="B220" s="4" t="s">
        <v>5</v>
      </c>
      <c r="C220" s="4" t="s">
        <v>8</v>
      </c>
      <c r="D220" s="6">
        <v>1897</v>
      </c>
    </row>
    <row r="221" spans="1:4" x14ac:dyDescent="0.35">
      <c r="A221" s="5">
        <v>43435</v>
      </c>
      <c r="B221" s="4" t="s">
        <v>0</v>
      </c>
      <c r="C221" s="4" t="s">
        <v>1</v>
      </c>
      <c r="D221" s="6">
        <v>1188</v>
      </c>
    </row>
    <row r="222" spans="1:4" x14ac:dyDescent="0.35">
      <c r="A222" s="5">
        <v>43435</v>
      </c>
      <c r="B222" s="4" t="s">
        <v>2</v>
      </c>
      <c r="C222" s="4" t="s">
        <v>1</v>
      </c>
      <c r="D222" s="6">
        <v>1049</v>
      </c>
    </row>
    <row r="223" spans="1:4" x14ac:dyDescent="0.35">
      <c r="A223" s="5">
        <v>43435</v>
      </c>
      <c r="B223" s="4" t="s">
        <v>3</v>
      </c>
      <c r="C223" s="4" t="s">
        <v>1</v>
      </c>
      <c r="D223" s="6">
        <v>1184</v>
      </c>
    </row>
    <row r="224" spans="1:4" x14ac:dyDescent="0.35">
      <c r="A224" s="5">
        <v>43435</v>
      </c>
      <c r="B224" s="4" t="s">
        <v>4</v>
      </c>
      <c r="C224" s="4" t="s">
        <v>1</v>
      </c>
      <c r="D224" s="6">
        <v>840</v>
      </c>
    </row>
    <row r="225" spans="1:4" x14ac:dyDescent="0.35">
      <c r="A225" s="5">
        <v>43435</v>
      </c>
      <c r="B225" s="4" t="s">
        <v>5</v>
      </c>
      <c r="C225" s="4" t="s">
        <v>1</v>
      </c>
      <c r="D225" s="6">
        <v>1192</v>
      </c>
    </row>
    <row r="226" spans="1:4" x14ac:dyDescent="0.35">
      <c r="A226" s="5">
        <v>43435</v>
      </c>
      <c r="B226" s="4" t="s">
        <v>0</v>
      </c>
      <c r="C226" s="4" t="s">
        <v>6</v>
      </c>
      <c r="D226" s="6">
        <v>67</v>
      </c>
    </row>
    <row r="227" spans="1:4" x14ac:dyDescent="0.35">
      <c r="A227" s="5">
        <v>43435</v>
      </c>
      <c r="B227" s="4" t="s">
        <v>2</v>
      </c>
      <c r="C227" s="4" t="s">
        <v>6</v>
      </c>
      <c r="D227" s="6">
        <v>140</v>
      </c>
    </row>
    <row r="228" spans="1:4" x14ac:dyDescent="0.35">
      <c r="A228" s="5">
        <v>43435</v>
      </c>
      <c r="B228" s="4" t="s">
        <v>3</v>
      </c>
      <c r="C228" s="4" t="s">
        <v>6</v>
      </c>
      <c r="D228" s="6">
        <v>199</v>
      </c>
    </row>
    <row r="229" spans="1:4" x14ac:dyDescent="0.35">
      <c r="A229" s="5">
        <v>43435</v>
      </c>
      <c r="B229" s="4" t="s">
        <v>4</v>
      </c>
      <c r="C229" s="4" t="s">
        <v>6</v>
      </c>
      <c r="D229" s="6">
        <v>7</v>
      </c>
    </row>
    <row r="230" spans="1:4" x14ac:dyDescent="0.35">
      <c r="A230" s="5">
        <v>43435</v>
      </c>
      <c r="B230" s="4" t="s">
        <v>5</v>
      </c>
      <c r="C230" s="4" t="s">
        <v>6</v>
      </c>
      <c r="D230" s="6">
        <v>166</v>
      </c>
    </row>
    <row r="231" spans="1:4" x14ac:dyDescent="0.35">
      <c r="A231" s="5">
        <v>43435</v>
      </c>
      <c r="B231" s="4" t="s">
        <v>0</v>
      </c>
      <c r="C231" s="4" t="s">
        <v>7</v>
      </c>
      <c r="D231" s="6">
        <v>407</v>
      </c>
    </row>
    <row r="232" spans="1:4" x14ac:dyDescent="0.35">
      <c r="A232" s="5">
        <v>43435</v>
      </c>
      <c r="B232" s="4" t="s">
        <v>2</v>
      </c>
      <c r="C232" s="4" t="s">
        <v>7</v>
      </c>
      <c r="D232" s="6">
        <v>305</v>
      </c>
    </row>
    <row r="233" spans="1:4" x14ac:dyDescent="0.35">
      <c r="A233" s="5">
        <v>43435</v>
      </c>
      <c r="B233" s="4" t="s">
        <v>3</v>
      </c>
      <c r="C233" s="4" t="s">
        <v>7</v>
      </c>
      <c r="D233" s="6">
        <v>422</v>
      </c>
    </row>
    <row r="234" spans="1:4" x14ac:dyDescent="0.35">
      <c r="A234" s="5">
        <v>43435</v>
      </c>
      <c r="B234" s="4" t="s">
        <v>4</v>
      </c>
      <c r="C234" s="4" t="s">
        <v>7</v>
      </c>
      <c r="D234" s="6">
        <v>485</v>
      </c>
    </row>
    <row r="235" spans="1:4" x14ac:dyDescent="0.35">
      <c r="A235" s="5">
        <v>43435</v>
      </c>
      <c r="B235" s="4" t="s">
        <v>5</v>
      </c>
      <c r="C235" s="4" t="s">
        <v>7</v>
      </c>
      <c r="D235" s="6">
        <v>387</v>
      </c>
    </row>
    <row r="236" spans="1:4" x14ac:dyDescent="0.35">
      <c r="A236" s="5">
        <v>43435</v>
      </c>
      <c r="B236" s="4" t="s">
        <v>0</v>
      </c>
      <c r="C236" s="4" t="s">
        <v>8</v>
      </c>
      <c r="D236" s="6">
        <v>2012</v>
      </c>
    </row>
    <row r="237" spans="1:4" x14ac:dyDescent="0.35">
      <c r="A237" s="5">
        <v>43435</v>
      </c>
      <c r="B237" s="4" t="s">
        <v>2</v>
      </c>
      <c r="C237" s="4" t="s">
        <v>8</v>
      </c>
      <c r="D237" s="6">
        <v>1874</v>
      </c>
    </row>
    <row r="238" spans="1:4" x14ac:dyDescent="0.35">
      <c r="A238" s="5">
        <v>43435</v>
      </c>
      <c r="B238" s="4" t="s">
        <v>3</v>
      </c>
      <c r="C238" s="4" t="s">
        <v>8</v>
      </c>
      <c r="D238" s="6">
        <v>1934</v>
      </c>
    </row>
    <row r="239" spans="1:4" x14ac:dyDescent="0.35">
      <c r="A239" s="5">
        <v>43435</v>
      </c>
      <c r="B239" s="4" t="s">
        <v>4</v>
      </c>
      <c r="C239" s="4" t="s">
        <v>8</v>
      </c>
      <c r="D239" s="6">
        <v>1830</v>
      </c>
    </row>
    <row r="240" spans="1:4" x14ac:dyDescent="0.35">
      <c r="A240" s="5">
        <v>43435</v>
      </c>
      <c r="B240" s="4" t="s">
        <v>5</v>
      </c>
      <c r="C240" s="4" t="s">
        <v>8</v>
      </c>
      <c r="D240" s="6">
        <v>2061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3CE7B-28A6-4909-8DFF-4796FD31AFF3}">
  <dimension ref="A1:W30"/>
  <sheetViews>
    <sheetView showGridLines="0" tabSelected="1" workbookViewId="0">
      <selection activeCell="A5" sqref="A5"/>
    </sheetView>
  </sheetViews>
  <sheetFormatPr defaultRowHeight="14.5" x14ac:dyDescent="0.35"/>
  <cols>
    <col min="1" max="1" width="2.08984375" style="9" customWidth="1"/>
    <col min="2" max="4" width="8.7265625" style="9"/>
    <col min="5" max="5" width="12.36328125" style="9" bestFit="1" customWidth="1"/>
    <col min="6" max="6" width="4.54296875" style="9" customWidth="1"/>
    <col min="7" max="7" width="8.81640625" style="9" customWidth="1"/>
    <col min="8" max="8" width="11.453125" style="9" customWidth="1"/>
    <col min="9" max="9" width="2.1796875" style="9" customWidth="1"/>
    <col min="10" max="10" width="8.7265625" style="9"/>
    <col min="11" max="11" width="10.90625" style="9" bestFit="1" customWidth="1"/>
    <col min="12" max="12" width="3.08984375" style="9" customWidth="1"/>
    <col min="13" max="13" width="8.7265625" style="9"/>
    <col min="14" max="14" width="9.90625" style="9" bestFit="1" customWidth="1"/>
    <col min="15" max="16384" width="8.7265625" style="9"/>
  </cols>
  <sheetData>
    <row r="1" spans="1:23" x14ac:dyDescent="0.35">
      <c r="A1" s="23" t="s">
        <v>37</v>
      </c>
      <c r="B1" s="24"/>
      <c r="C1" s="24"/>
      <c r="D1" s="24"/>
      <c r="E1" s="24"/>
      <c r="F1" s="24"/>
      <c r="G1" s="24"/>
      <c r="H1" s="24"/>
      <c r="I1" s="24"/>
      <c r="J1" s="24"/>
      <c r="K1" s="24"/>
      <c r="L1" s="24"/>
      <c r="M1" s="24"/>
      <c r="N1" s="24"/>
      <c r="O1" s="24"/>
      <c r="P1" s="24"/>
      <c r="Q1" s="24"/>
      <c r="R1" s="24"/>
      <c r="S1" s="24"/>
      <c r="T1" s="24"/>
      <c r="U1" s="24"/>
      <c r="V1" s="24"/>
      <c r="W1" s="24"/>
    </row>
    <row r="2" spans="1:23" x14ac:dyDescent="0.35">
      <c r="A2" s="24"/>
      <c r="B2" s="24"/>
      <c r="C2" s="24"/>
      <c r="D2" s="24"/>
      <c r="E2" s="24"/>
      <c r="F2" s="24"/>
      <c r="G2" s="24"/>
      <c r="H2" s="24"/>
      <c r="I2" s="24"/>
      <c r="J2" s="24"/>
      <c r="K2" s="24"/>
      <c r="L2" s="24"/>
      <c r="M2" s="24"/>
      <c r="N2" s="24"/>
      <c r="O2" s="24"/>
      <c r="P2" s="24"/>
      <c r="Q2" s="24"/>
      <c r="R2" s="24"/>
      <c r="S2" s="24"/>
      <c r="T2" s="24"/>
      <c r="U2" s="24"/>
      <c r="V2" s="24"/>
      <c r="W2" s="24"/>
    </row>
    <row r="3" spans="1:23" x14ac:dyDescent="0.35">
      <c r="A3" s="24"/>
      <c r="B3" s="24"/>
      <c r="C3" s="24"/>
      <c r="D3" s="24"/>
      <c r="E3" s="24"/>
      <c r="F3" s="24"/>
      <c r="G3" s="24"/>
      <c r="H3" s="24"/>
      <c r="I3" s="24"/>
      <c r="J3" s="24"/>
      <c r="K3" s="24"/>
      <c r="L3" s="24"/>
      <c r="M3" s="24"/>
      <c r="N3" s="24"/>
      <c r="O3" s="24"/>
      <c r="P3" s="24"/>
      <c r="Q3" s="24"/>
      <c r="R3" s="24"/>
      <c r="S3" s="24"/>
      <c r="T3" s="24"/>
      <c r="U3" s="24"/>
      <c r="V3" s="24"/>
      <c r="W3" s="24"/>
    </row>
    <row r="4" spans="1:23" x14ac:dyDescent="0.35">
      <c r="A4" s="24"/>
      <c r="B4" s="24"/>
      <c r="C4" s="24"/>
      <c r="D4" s="24"/>
      <c r="E4" s="24"/>
      <c r="F4" s="24"/>
      <c r="G4" s="24"/>
      <c r="H4" s="24"/>
      <c r="I4" s="24"/>
      <c r="J4" s="24"/>
      <c r="K4" s="24"/>
      <c r="L4" s="24"/>
      <c r="M4" s="24"/>
      <c r="N4" s="24"/>
      <c r="O4" s="24"/>
      <c r="P4" s="24"/>
      <c r="Q4" s="24"/>
      <c r="R4" s="24"/>
      <c r="S4" s="24"/>
      <c r="T4" s="24"/>
      <c r="U4" s="24"/>
      <c r="V4" s="24"/>
      <c r="W4" s="24"/>
    </row>
    <row r="5" spans="1:23" x14ac:dyDescent="0.35">
      <c r="L5" s="10"/>
    </row>
    <row r="14" spans="1:23" x14ac:dyDescent="0.35">
      <c r="B14" s="17" t="s">
        <v>27</v>
      </c>
      <c r="C14" s="17"/>
      <c r="D14" s="17"/>
      <c r="E14" s="17"/>
      <c r="F14" s="17"/>
      <c r="G14" s="17"/>
      <c r="H14" s="17"/>
      <c r="I14" s="17"/>
      <c r="J14" s="17"/>
      <c r="K14" s="17"/>
      <c r="L14" s="17"/>
      <c r="M14" s="17"/>
      <c r="N14" s="17"/>
    </row>
    <row r="17" spans="4:23" x14ac:dyDescent="0.35">
      <c r="U17" s="21" t="s">
        <v>36</v>
      </c>
      <c r="V17" s="22"/>
      <c r="W17" s="22"/>
    </row>
    <row r="18" spans="4:23" x14ac:dyDescent="0.35">
      <c r="U18" s="22"/>
      <c r="V18" s="22"/>
      <c r="W18" s="22"/>
    </row>
    <row r="19" spans="4:23" x14ac:dyDescent="0.35">
      <c r="U19" s="22"/>
      <c r="V19" s="22"/>
      <c r="W19" s="22"/>
    </row>
    <row r="20" spans="4:23" ht="1" customHeight="1" x14ac:dyDescent="0.35"/>
    <row r="21" spans="4:23" x14ac:dyDescent="0.35">
      <c r="D21" s="14" t="s">
        <v>8</v>
      </c>
      <c r="E21" s="14"/>
      <c r="G21" s="14" t="s">
        <v>1</v>
      </c>
      <c r="H21" s="14"/>
      <c r="I21" s="14" t="s">
        <v>28</v>
      </c>
      <c r="J21" s="14"/>
      <c r="K21" s="14"/>
      <c r="L21" s="16"/>
      <c r="M21" s="14" t="s">
        <v>29</v>
      </c>
      <c r="N21" s="14"/>
    </row>
    <row r="29" spans="4:23" x14ac:dyDescent="0.35">
      <c r="D29" s="10" t="s">
        <v>30</v>
      </c>
      <c r="E29" s="15">
        <f>Mechanics!H7</f>
        <v>8035</v>
      </c>
      <c r="G29" s="10" t="s">
        <v>30</v>
      </c>
      <c r="H29" s="15">
        <f>Mechanics!K7</f>
        <v>5320</v>
      </c>
      <c r="J29" s="10" t="s">
        <v>30</v>
      </c>
      <c r="K29" s="15">
        <f>Mechanics!N7</f>
        <v>2089</v>
      </c>
      <c r="M29" s="10" t="s">
        <v>30</v>
      </c>
      <c r="N29" s="15">
        <f>Mechanics!Q7</f>
        <v>567</v>
      </c>
    </row>
    <row r="30" spans="4:23" x14ac:dyDescent="0.35">
      <c r="D30" s="10" t="s">
        <v>31</v>
      </c>
      <c r="E30" s="15">
        <f>Mechanics!H8</f>
        <v>10000</v>
      </c>
      <c r="G30" s="10" t="s">
        <v>31</v>
      </c>
      <c r="H30" s="15">
        <f>Mechanics!K8</f>
        <v>5000</v>
      </c>
      <c r="J30" s="10" t="s">
        <v>31</v>
      </c>
      <c r="K30" s="15">
        <f>Mechanics!N8</f>
        <v>2500</v>
      </c>
      <c r="M30" s="10" t="s">
        <v>31</v>
      </c>
      <c r="N30" s="15">
        <f>Mechanics!Q8</f>
        <v>500</v>
      </c>
    </row>
  </sheetData>
  <mergeCells count="7">
    <mergeCell ref="U17:W19"/>
    <mergeCell ref="A1:W4"/>
    <mergeCell ref="D21:E21"/>
    <mergeCell ref="G21:H21"/>
    <mergeCell ref="I21:K21"/>
    <mergeCell ref="M21:N21"/>
    <mergeCell ref="B14:N14"/>
  </mergeCells>
  <pageMargins left="0.7" right="0.7" top="0.75" bottom="0.75" header="0.3" footer="0.3"/>
  <pageSetup paperSize="8"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50" r:id="rId4" name="List Box 2">
              <controlPr defaultSize="0" autoLine="0" autoPict="0">
                <anchor moveWithCells="1">
                  <from>
                    <xdr:col>1</xdr:col>
                    <xdr:colOff>0</xdr:colOff>
                    <xdr:row>15</xdr:row>
                    <xdr:rowOff>0</xdr:rowOff>
                  </from>
                  <to>
                    <xdr:col>2</xdr:col>
                    <xdr:colOff>495300</xdr:colOff>
                    <xdr:row>27</xdr:row>
                    <xdr:rowOff>44450</xdr:rowOff>
                  </to>
                </anchor>
              </controlPr>
            </control>
          </mc:Choice>
        </mc:AlternateContent>
      </controls>
    </mc:Choice>
  </mc:AlternateContent>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EBF57-C8CB-4030-93FE-104DF7E6E87A}">
  <dimension ref="A1:B5"/>
  <sheetViews>
    <sheetView workbookViewId="0">
      <selection activeCell="B2" sqref="B2:B5"/>
    </sheetView>
  </sheetViews>
  <sheetFormatPr defaultRowHeight="14.5" x14ac:dyDescent="0.35"/>
  <cols>
    <col min="1" max="1" width="14.36328125" customWidth="1"/>
    <col min="2" max="2" width="12.36328125" customWidth="1"/>
  </cols>
  <sheetData>
    <row r="1" spans="1:2" x14ac:dyDescent="0.35">
      <c r="A1" t="s">
        <v>11</v>
      </c>
      <c r="B1" t="s">
        <v>13</v>
      </c>
    </row>
    <row r="2" spans="1:2" x14ac:dyDescent="0.35">
      <c r="A2" t="s">
        <v>8</v>
      </c>
      <c r="B2" s="7">
        <v>2000</v>
      </c>
    </row>
    <row r="3" spans="1:2" x14ac:dyDescent="0.35">
      <c r="A3" t="s">
        <v>1</v>
      </c>
      <c r="B3" s="7">
        <v>1000</v>
      </c>
    </row>
    <row r="4" spans="1:2" x14ac:dyDescent="0.35">
      <c r="A4" t="s">
        <v>7</v>
      </c>
      <c r="B4" s="7">
        <v>500</v>
      </c>
    </row>
    <row r="5" spans="1:2" x14ac:dyDescent="0.35">
      <c r="A5" t="s">
        <v>6</v>
      </c>
      <c r="B5" s="7">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C619-3E85-4C0A-BCE4-17EDD3B3D2AA}">
  <dimension ref="A2:Q18"/>
  <sheetViews>
    <sheetView topLeftCell="H1" workbookViewId="0">
      <selection activeCell="C3" sqref="C3"/>
    </sheetView>
  </sheetViews>
  <sheetFormatPr defaultRowHeight="14.5" x14ac:dyDescent="0.35"/>
  <cols>
    <col min="2" max="2" width="11.90625" customWidth="1"/>
    <col min="3" max="3" width="12.90625" customWidth="1"/>
    <col min="4" max="4" width="10.90625" bestFit="1" customWidth="1"/>
    <col min="5" max="5" width="12.1796875" customWidth="1"/>
    <col min="7" max="7" width="16.90625" customWidth="1"/>
    <col min="8" max="8" width="12.36328125" bestFit="1" customWidth="1"/>
    <col min="10" max="10" width="12.08984375" customWidth="1"/>
    <col min="11" max="11" width="13.453125" customWidth="1"/>
    <col min="13" max="13" width="12.08984375" customWidth="1"/>
    <col min="14" max="14" width="13.81640625" customWidth="1"/>
    <col min="16" max="16" width="12.54296875" customWidth="1"/>
    <col min="17" max="17" width="14.81640625" customWidth="1"/>
  </cols>
  <sheetData>
    <row r="2" spans="1:17" x14ac:dyDescent="0.35">
      <c r="B2" t="s">
        <v>20</v>
      </c>
      <c r="C2">
        <v>2</v>
      </c>
      <c r="G2" t="s">
        <v>22</v>
      </c>
      <c r="H2" s="7">
        <f>IF(C3="Total", SUM(Table3[Actual]), SUMIF(Table3[Month],C3,Table3[Actual]))</f>
        <v>16011</v>
      </c>
    </row>
    <row r="3" spans="1:17" x14ac:dyDescent="0.35">
      <c r="B3" t="s">
        <v>21</v>
      </c>
      <c r="C3" s="8">
        <f>VLOOKUP(C2,Table6[],2,0)</f>
        <v>43101</v>
      </c>
      <c r="G3" t="s">
        <v>23</v>
      </c>
      <c r="H3" s="7">
        <f>IF(C3="Total", SUM(Table3[Budget]), SUMIF(Table3[Month],C3,Table3[Budget]))</f>
        <v>18000</v>
      </c>
    </row>
    <row r="4" spans="1:17" s="4" customFormat="1" x14ac:dyDescent="0.35">
      <c r="C4" s="8"/>
      <c r="G4" s="4" t="s">
        <v>24</v>
      </c>
      <c r="H4" s="12">
        <f>H2/H3</f>
        <v>0.88949999999999996</v>
      </c>
    </row>
    <row r="5" spans="1:17" x14ac:dyDescent="0.35">
      <c r="A5" s="4"/>
    </row>
    <row r="6" spans="1:17" x14ac:dyDescent="0.35">
      <c r="B6" t="s">
        <v>9</v>
      </c>
      <c r="C6" t="s">
        <v>14</v>
      </c>
      <c r="D6" t="s">
        <v>13</v>
      </c>
      <c r="E6" t="s">
        <v>16</v>
      </c>
      <c r="G6" t="s">
        <v>8</v>
      </c>
      <c r="J6" s="4" t="s">
        <v>1</v>
      </c>
      <c r="K6" s="4"/>
      <c r="M6" s="4" t="s">
        <v>7</v>
      </c>
      <c r="N6" s="4"/>
      <c r="P6" s="4" t="s">
        <v>6</v>
      </c>
      <c r="Q6" s="4"/>
    </row>
    <row r="7" spans="1:17" x14ac:dyDescent="0.35">
      <c r="B7" s="8">
        <v>43101</v>
      </c>
      <c r="C7" s="7">
        <f>SUMIF(Table1[Month],Table3[[#This Row],[Month]],Table1[Amount])</f>
        <v>16011</v>
      </c>
      <c r="D7" s="7">
        <f>SUM(Table2[Budget])*COUNTA(Table4[Employees])</f>
        <v>18000</v>
      </c>
      <c r="E7" s="7">
        <f>Table3[[#This Row],[Budget]]-Table3[[#This Row],[Actual]]</f>
        <v>1989</v>
      </c>
      <c r="G7" t="s">
        <v>25</v>
      </c>
      <c r="H7" s="7">
        <f>IF($C$3="Total", SUMIF(Table1[Cost Type],Mechanics!G6,Table1[Amount]),SUMIFS(Table1[Amount],Table1[Month],Mechanics!C3,Table1[Cost Type],Mechanics!G6))</f>
        <v>8035</v>
      </c>
      <c r="J7" s="4" t="s">
        <v>25</v>
      </c>
      <c r="K7" s="7">
        <f>IF($C$3="Total", SUMIF(Table1[Cost Type],Mechanics!J6,Table1[Amount]),SUMIFS(Table1[Amount],Table1[Month],Mechanics!C3,Table1[Cost Type],Mechanics!J6))</f>
        <v>5320</v>
      </c>
      <c r="M7" s="4" t="s">
        <v>25</v>
      </c>
      <c r="N7" s="7">
        <f>IF($C$3="Total", SUMIF(Table1[Cost Type],Mechanics!M6,Table1[Amount]),SUMIFS(Table1[Amount],Table1[Month],Mechanics!C3,Table1[Cost Type],Mechanics!M6))</f>
        <v>2089</v>
      </c>
      <c r="P7" s="4" t="s">
        <v>25</v>
      </c>
      <c r="Q7" s="7">
        <f>IF($C$3="Total", SUMIF(Table1[Cost Type],Mechanics!P6,Table1[Amount]),SUMIFS(Table1[Amount],Table1[Month],Mechanics!C3,Table1[Cost Type],Mechanics!P6))</f>
        <v>567</v>
      </c>
    </row>
    <row r="8" spans="1:17" x14ac:dyDescent="0.35">
      <c r="B8" s="8">
        <v>43132</v>
      </c>
      <c r="C8" s="7">
        <f>SUMIF(Table1[Month],Table3[[#This Row],[Month]],Table1[Amount])</f>
        <v>18089</v>
      </c>
      <c r="D8" s="7">
        <f>SUM(Table2[Budget])*COUNTA(Table4[Employees])</f>
        <v>18000</v>
      </c>
      <c r="E8" s="7">
        <f>Table3[[#This Row],[Budget]]-Table3[[#This Row],[Actual]]</f>
        <v>-89</v>
      </c>
      <c r="G8" t="s">
        <v>23</v>
      </c>
      <c r="H8" s="7">
        <f>IF($C$3="Total",VLOOKUP(G6,Table2[],2,0)*COUNTA(Table3[Month])*COUNTA(Table4[Employees]),VLOOKUP(Mechanics!G6,Table2[],2,0)*COUNTA(Table4[Employees]))</f>
        <v>10000</v>
      </c>
      <c r="J8" s="4" t="s">
        <v>23</v>
      </c>
      <c r="K8" s="7">
        <f>IF($C$3="Total",VLOOKUP(J6,Table2[],2,0)*COUNTA(Table3[Month])*COUNTA(Table4[Employees]),VLOOKUP(Mechanics!J6,Table2[],2,0)*COUNTA(Table4[Employees]))</f>
        <v>5000</v>
      </c>
      <c r="M8" s="4" t="s">
        <v>23</v>
      </c>
      <c r="N8" s="7">
        <f>IF($C$3="Total",VLOOKUP(M6,Table2[],2,0)*COUNTA(Table3[Month])*COUNTA(Table4[Employees]),VLOOKUP(Mechanics!M6,Table2[],2,0)*COUNTA(Table4[Employees]))</f>
        <v>2500</v>
      </c>
      <c r="P8" s="4" t="s">
        <v>23</v>
      </c>
      <c r="Q8" s="7">
        <f>IF($C$3="Total",VLOOKUP(P6,Table2[],2,0)*COUNTA(Table3[Month])*COUNTA(Table4[Employees]),VLOOKUP(Mechanics!P6,Table2[],2,0)*COUNTA(Table4[Employees]))</f>
        <v>500</v>
      </c>
    </row>
    <row r="9" spans="1:17" x14ac:dyDescent="0.35">
      <c r="B9" s="8">
        <v>43160</v>
      </c>
      <c r="C9" s="7">
        <f>SUMIF(Table1[Month],Table3[[#This Row],[Month]],Table1[Amount])</f>
        <v>17875</v>
      </c>
      <c r="D9" s="7">
        <f>SUM(Table2[Budget])*COUNTA(Table4[Employees])</f>
        <v>18000</v>
      </c>
      <c r="E9" s="7">
        <f>Table3[[#This Row],[Budget]]-Table3[[#This Row],[Actual]]</f>
        <v>125</v>
      </c>
      <c r="G9" t="s">
        <v>14</v>
      </c>
      <c r="H9" s="12">
        <f>H7/H8</f>
        <v>0.80349999999999999</v>
      </c>
      <c r="J9" s="4" t="s">
        <v>14</v>
      </c>
      <c r="K9" s="12">
        <f>K7/K8</f>
        <v>1.0640000000000001</v>
      </c>
      <c r="M9" s="4" t="s">
        <v>14</v>
      </c>
      <c r="N9" s="12">
        <f>N7/N8</f>
        <v>0.83560000000000001</v>
      </c>
      <c r="P9" s="4" t="s">
        <v>14</v>
      </c>
      <c r="Q9" s="12">
        <f>Q7/Q8</f>
        <v>1.1339999999999999</v>
      </c>
    </row>
    <row r="10" spans="1:17" x14ac:dyDescent="0.35">
      <c r="B10" s="8">
        <v>43191</v>
      </c>
      <c r="C10" s="7">
        <f>SUMIF(Table1[Month],Table3[[#This Row],[Month]],Table1[Amount])</f>
        <v>17766</v>
      </c>
      <c r="D10" s="7">
        <f>SUM(Table2[Budget])*COUNTA(Table4[Employees])</f>
        <v>18000</v>
      </c>
      <c r="E10" s="7">
        <f>Table3[[#This Row],[Budget]]-Table3[[#This Row],[Actual]]</f>
        <v>234</v>
      </c>
      <c r="G10" s="11">
        <v>0.9</v>
      </c>
      <c r="H10">
        <f>IF(H9&lt;=G10,H9,"")</f>
        <v>0.80349999999999999</v>
      </c>
      <c r="J10" s="11">
        <v>0.9</v>
      </c>
      <c r="K10" s="4" t="str">
        <f>IF(K9&lt;=J10,K9,"")</f>
        <v/>
      </c>
      <c r="M10" s="11">
        <v>0.9</v>
      </c>
      <c r="N10" s="4">
        <f>IF(N9&lt;=M10,N9,"")</f>
        <v>0.83560000000000001</v>
      </c>
      <c r="P10" s="11">
        <v>0.9</v>
      </c>
      <c r="Q10" s="4" t="str">
        <f>IF(Q9&lt;=P10,Q9,"")</f>
        <v/>
      </c>
    </row>
    <row r="11" spans="1:17" x14ac:dyDescent="0.35">
      <c r="B11" s="8">
        <v>43221</v>
      </c>
      <c r="C11" s="7">
        <f>SUMIF(Table1[Month],Table3[[#This Row],[Month]],Table1[Amount])</f>
        <v>17354</v>
      </c>
      <c r="D11" s="7">
        <f>SUM(Table2[Budget])*COUNTA(Table4[Employees])</f>
        <v>18000</v>
      </c>
      <c r="E11" s="7">
        <f>Table3[[#This Row],[Budget]]-Table3[[#This Row],[Actual]]</f>
        <v>646</v>
      </c>
      <c r="G11" s="11">
        <v>1</v>
      </c>
      <c r="H11" t="str">
        <f>IF(AND(H9&gt;G10,H9&lt;=G11),H9,"")</f>
        <v/>
      </c>
      <c r="J11" s="11">
        <v>1</v>
      </c>
      <c r="K11" s="4" t="str">
        <f>IF(AND(K9&gt;J10,K9&lt;=J11),K9,"")</f>
        <v/>
      </c>
      <c r="M11" s="11">
        <v>1</v>
      </c>
      <c r="N11" s="4" t="str">
        <f>IF(AND(N9&gt;M10,N9&lt;=M11),N9,"")</f>
        <v/>
      </c>
      <c r="P11" s="11">
        <v>1</v>
      </c>
      <c r="Q11" s="4" t="str">
        <f>IF(AND(Q9&gt;P10,Q9&lt;=P11),Q9,"")</f>
        <v/>
      </c>
    </row>
    <row r="12" spans="1:17" x14ac:dyDescent="0.35">
      <c r="B12" s="8">
        <v>43252</v>
      </c>
      <c r="C12" s="7">
        <f>SUMIF(Table1[Month],Table3[[#This Row],[Month]],Table1[Amount])</f>
        <v>17503</v>
      </c>
      <c r="D12" s="7">
        <f>SUM(Table2[Budget])*COUNTA(Table4[Employees])</f>
        <v>18000</v>
      </c>
      <c r="E12" s="7">
        <f>Table3[[#This Row],[Budget]]-Table3[[#This Row],[Actual]]</f>
        <v>497</v>
      </c>
      <c r="H12" t="str">
        <f>IF(H9&gt;G11,H9,"")</f>
        <v/>
      </c>
      <c r="J12" s="4"/>
      <c r="K12" s="4">
        <f>IF(K9&gt;J11,K9,"")</f>
        <v>1.0640000000000001</v>
      </c>
      <c r="M12" s="4"/>
      <c r="N12" s="4" t="str">
        <f>IF(N9&gt;M11,N9,"")</f>
        <v/>
      </c>
      <c r="P12" s="4"/>
      <c r="Q12" s="4">
        <f>IF(Q9&gt;P11,Q9,"")</f>
        <v>1.1339999999999999</v>
      </c>
    </row>
    <row r="13" spans="1:17" x14ac:dyDescent="0.35">
      <c r="B13" s="8">
        <v>43282</v>
      </c>
      <c r="C13" s="7">
        <f>SUMIF(Table1[Month],Table3[[#This Row],[Month]],Table1[Amount])</f>
        <v>17791</v>
      </c>
      <c r="D13" s="7">
        <f>SUM(Table2[Budget])*COUNTA(Table4[Employees])</f>
        <v>18000</v>
      </c>
      <c r="E13" s="7">
        <f>Table3[[#This Row],[Budget]]-Table3[[#This Row],[Actual]]</f>
        <v>209</v>
      </c>
      <c r="G13" t="s">
        <v>26</v>
      </c>
      <c r="H13" s="13">
        <f>MAX(H9,1)-H9</f>
        <v>0.19650000000000001</v>
      </c>
      <c r="J13" s="4" t="s">
        <v>26</v>
      </c>
      <c r="K13" s="13">
        <f>MAX(K9,1)-K9</f>
        <v>0</v>
      </c>
      <c r="M13" s="4" t="s">
        <v>26</v>
      </c>
      <c r="N13" s="13">
        <f>MAX(N9,1)-N9</f>
        <v>0.16439999999999999</v>
      </c>
      <c r="P13" s="4" t="s">
        <v>26</v>
      </c>
      <c r="Q13" s="13">
        <f>MAX(Q9,1)-Q9</f>
        <v>0</v>
      </c>
    </row>
    <row r="14" spans="1:17" x14ac:dyDescent="0.35">
      <c r="B14" s="8">
        <v>43313</v>
      </c>
      <c r="C14" s="7">
        <f>SUMIF(Table1[Month],Table3[[#This Row],[Month]],Table1[Amount])</f>
        <v>20356</v>
      </c>
      <c r="D14" s="7">
        <f>SUM(Table2[Budget])*COUNTA(Table4[Employees])</f>
        <v>18000</v>
      </c>
      <c r="E14" s="7">
        <f>Table3[[#This Row],[Budget]]-Table3[[#This Row],[Actual]]</f>
        <v>-2356</v>
      </c>
    </row>
    <row r="15" spans="1:17" x14ac:dyDescent="0.35">
      <c r="B15" s="8">
        <v>43344</v>
      </c>
      <c r="C15" s="7">
        <f>SUMIF(Table1[Month],Table3[[#This Row],[Month]],Table1[Amount])</f>
        <v>14045</v>
      </c>
      <c r="D15" s="7">
        <f>SUM(Table2[Budget])*COUNTA(Table4[Employees])</f>
        <v>18000</v>
      </c>
      <c r="E15" s="7">
        <f>Table3[[#This Row],[Budget]]-Table3[[#This Row],[Actual]]</f>
        <v>3955</v>
      </c>
    </row>
    <row r="16" spans="1:17" x14ac:dyDescent="0.35">
      <c r="B16" s="8">
        <v>43374</v>
      </c>
      <c r="C16" s="7">
        <f>SUMIF(Table1[Month],Table3[[#This Row],[Month]],Table1[Amount])</f>
        <v>17766</v>
      </c>
      <c r="D16" s="7">
        <f>SUM(Table2[Budget])*COUNTA(Table4[Employees])</f>
        <v>18000</v>
      </c>
      <c r="E16" s="7">
        <f>Table3[[#This Row],[Budget]]-Table3[[#This Row],[Actual]]</f>
        <v>234</v>
      </c>
    </row>
    <row r="17" spans="2:5" x14ac:dyDescent="0.35">
      <c r="B17" s="8">
        <v>43405</v>
      </c>
      <c r="C17" s="7">
        <f>SUMIF(Table1[Month],Table3[[#This Row],[Month]],Table1[Amount])</f>
        <v>17611</v>
      </c>
      <c r="D17" s="7">
        <f>SUM(Table2[Budget])*COUNTA(Table4[Employees])</f>
        <v>18000</v>
      </c>
      <c r="E17" s="7">
        <f>Table3[[#This Row],[Budget]]-Table3[[#This Row],[Actual]]</f>
        <v>389</v>
      </c>
    </row>
    <row r="18" spans="2:5" x14ac:dyDescent="0.35">
      <c r="B18" s="8">
        <v>43435</v>
      </c>
      <c r="C18" s="7">
        <f>SUMIF(Table1[Month],Table3[[#This Row],[Month]],Table1[Amount])</f>
        <v>17749</v>
      </c>
      <c r="D18" s="7">
        <f>SUM(Table2[Budget])*COUNTA(Table4[Employees])</f>
        <v>18000</v>
      </c>
      <c r="E18" s="7">
        <f>Table3[[#This Row],[Budget]]-Table3[[#This Row],[Actual]]</f>
        <v>251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602C3-D5AB-4D1E-AB22-B9F1EDBB22E4}">
  <dimension ref="A1:D14"/>
  <sheetViews>
    <sheetView workbookViewId="0">
      <selection activeCell="C1" sqref="C1:D14"/>
    </sheetView>
  </sheetViews>
  <sheetFormatPr defaultRowHeight="14.5" x14ac:dyDescent="0.35"/>
  <cols>
    <col min="1" max="1" width="13.08984375" customWidth="1"/>
  </cols>
  <sheetData>
    <row r="1" spans="1:4" x14ac:dyDescent="0.35">
      <c r="A1" t="s">
        <v>15</v>
      </c>
      <c r="C1" t="s">
        <v>18</v>
      </c>
      <c r="D1" t="s">
        <v>19</v>
      </c>
    </row>
    <row r="2" spans="1:4" x14ac:dyDescent="0.35">
      <c r="A2" t="s">
        <v>0</v>
      </c>
      <c r="C2">
        <v>1</v>
      </c>
      <c r="D2" t="s">
        <v>17</v>
      </c>
    </row>
    <row r="3" spans="1:4" x14ac:dyDescent="0.35">
      <c r="A3" t="s">
        <v>2</v>
      </c>
      <c r="C3">
        <v>2</v>
      </c>
      <c r="D3" s="8">
        <v>43101</v>
      </c>
    </row>
    <row r="4" spans="1:4" x14ac:dyDescent="0.35">
      <c r="A4" t="s">
        <v>3</v>
      </c>
      <c r="C4">
        <v>3</v>
      </c>
      <c r="D4" s="8">
        <v>43132</v>
      </c>
    </row>
    <row r="5" spans="1:4" x14ac:dyDescent="0.35">
      <c r="A5" t="s">
        <v>4</v>
      </c>
      <c r="C5" s="4">
        <v>4</v>
      </c>
      <c r="D5" s="8">
        <v>43160</v>
      </c>
    </row>
    <row r="6" spans="1:4" x14ac:dyDescent="0.35">
      <c r="A6" t="s">
        <v>5</v>
      </c>
      <c r="C6" s="4">
        <v>5</v>
      </c>
      <c r="D6" s="8">
        <v>43191</v>
      </c>
    </row>
    <row r="7" spans="1:4" x14ac:dyDescent="0.35">
      <c r="C7" s="4">
        <v>6</v>
      </c>
      <c r="D7" s="8">
        <v>43221</v>
      </c>
    </row>
    <row r="8" spans="1:4" x14ac:dyDescent="0.35">
      <c r="C8" s="4">
        <v>7</v>
      </c>
      <c r="D8" s="8">
        <v>43252</v>
      </c>
    </row>
    <row r="9" spans="1:4" x14ac:dyDescent="0.35">
      <c r="C9" s="4">
        <v>8</v>
      </c>
      <c r="D9" s="8">
        <v>43282</v>
      </c>
    </row>
    <row r="10" spans="1:4" x14ac:dyDescent="0.35">
      <c r="C10" s="4">
        <v>9</v>
      </c>
      <c r="D10" s="8">
        <v>43313</v>
      </c>
    </row>
    <row r="11" spans="1:4" x14ac:dyDescent="0.35">
      <c r="C11" s="4">
        <v>10</v>
      </c>
      <c r="D11" s="8">
        <v>43344</v>
      </c>
    </row>
    <row r="12" spans="1:4" x14ac:dyDescent="0.35">
      <c r="C12" s="4">
        <v>11</v>
      </c>
      <c r="D12" s="8">
        <v>43374</v>
      </c>
    </row>
    <row r="13" spans="1:4" x14ac:dyDescent="0.35">
      <c r="C13" s="4">
        <v>12</v>
      </c>
      <c r="D13" s="8">
        <v>43405</v>
      </c>
    </row>
    <row r="14" spans="1:4" x14ac:dyDescent="0.35">
      <c r="C14" s="4">
        <v>13</v>
      </c>
      <c r="D14" s="8">
        <v>43435</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Data</vt:lpstr>
      <vt:lpstr>Dashboard</vt:lpstr>
      <vt:lpstr>Budget</vt:lpstr>
      <vt:lpstr>Mechanics</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Rushabh Maru</dc:creator>
  <cp:lastModifiedBy>Rushabh Maru</cp:lastModifiedBy>
  <cp:lastPrinted>2022-01-04T07:25:18Z</cp:lastPrinted>
  <dcterms:created xsi:type="dcterms:W3CDTF">2022-01-03T10:01:36Z</dcterms:created>
  <dcterms:modified xsi:type="dcterms:W3CDTF">2022-01-04T07:27:43Z</dcterms:modified>
</cp:coreProperties>
</file>