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" sheetId="1" r:id="rId4"/>
    <sheet state="visible" name="Employee Information" sheetId="2" r:id="rId5"/>
    <sheet state="visible" name="Product Details" sheetId="3" r:id="rId6"/>
    <sheet state="visible" name="Financial Metrics" sheetId="4" r:id="rId7"/>
  </sheets>
  <definedNames/>
  <calcPr/>
</workbook>
</file>

<file path=xl/sharedStrings.xml><?xml version="1.0" encoding="utf-8"?>
<sst xmlns="http://schemas.openxmlformats.org/spreadsheetml/2006/main" count="140" uniqueCount="103">
  <si>
    <t>Date</t>
  </si>
  <si>
    <t>Product</t>
  </si>
  <si>
    <t>Quantity Sold</t>
  </si>
  <si>
    <t>Unit Price</t>
  </si>
  <si>
    <t>Total Sales</t>
  </si>
  <si>
    <t>01-01-2024</t>
  </si>
  <si>
    <t>Product A</t>
  </si>
  <si>
    <t>02-01-2024</t>
  </si>
  <si>
    <t>Product B</t>
  </si>
  <si>
    <t>03-01-2024</t>
  </si>
  <si>
    <t>Product C</t>
  </si>
  <si>
    <t>Total Sum of Sales</t>
  </si>
  <si>
    <t>Sales</t>
  </si>
  <si>
    <t>04-01-2024</t>
  </si>
  <si>
    <t>Product D</t>
  </si>
  <si>
    <t>SUMIF sales</t>
  </si>
  <si>
    <t>05-01-2024</t>
  </si>
  <si>
    <t>Min of sales</t>
  </si>
  <si>
    <t>06-01-2024</t>
  </si>
  <si>
    <t>Max of sales</t>
  </si>
  <si>
    <t>07-01-2024</t>
  </si>
  <si>
    <t>Avg of sales</t>
  </si>
  <si>
    <t>08-01-2024</t>
  </si>
  <si>
    <t>Count of sales</t>
  </si>
  <si>
    <t>09-01-2024</t>
  </si>
  <si>
    <t>CountBlank</t>
  </si>
  <si>
    <t>10-01-2024</t>
  </si>
  <si>
    <t>Power First Sale</t>
  </si>
  <si>
    <t>11-01-2024</t>
  </si>
  <si>
    <t>Concat</t>
  </si>
  <si>
    <t>12-01-2024</t>
  </si>
  <si>
    <t>Trim</t>
  </si>
  <si>
    <t>13-01-2024</t>
  </si>
  <si>
    <t>Replace</t>
  </si>
  <si>
    <t>14-01-2024</t>
  </si>
  <si>
    <t>Left</t>
  </si>
  <si>
    <t>15-01-2024</t>
  </si>
  <si>
    <t>Mid</t>
  </si>
  <si>
    <t>16-01-2024</t>
  </si>
  <si>
    <t>Right</t>
  </si>
  <si>
    <t>17-01-2024</t>
  </si>
  <si>
    <t>Upper</t>
  </si>
  <si>
    <t>18-01-2024</t>
  </si>
  <si>
    <t>Lower</t>
  </si>
  <si>
    <t>19-01-2024</t>
  </si>
  <si>
    <t>20-01-2024</t>
  </si>
  <si>
    <t>Second</t>
  </si>
  <si>
    <t>21-01-2024</t>
  </si>
  <si>
    <t>Day</t>
  </si>
  <si>
    <t>22-01-2024</t>
  </si>
  <si>
    <t>Month</t>
  </si>
  <si>
    <t>23-01-2024</t>
  </si>
  <si>
    <t>Year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</si>
  <si>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</si>
  <si>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</si>
  <si>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</si>
  <si>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</si>
  <si>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</si>
  <si>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</si>
  <si>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</si>
  <si>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Employee ID</t>
  </si>
  <si>
    <t>Name</t>
  </si>
  <si>
    <t>Department</t>
  </si>
  <si>
    <t>Joining Date</t>
  </si>
  <si>
    <t>Salary</t>
  </si>
  <si>
    <t>Alice</t>
  </si>
  <si>
    <t>HR</t>
  </si>
  <si>
    <t>31-01-2020</t>
  </si>
  <si>
    <t>Bob</t>
  </si>
  <si>
    <t>Finance</t>
  </si>
  <si>
    <t>31-07-2020</t>
  </si>
  <si>
    <t>Charlie</t>
  </si>
  <si>
    <t>IT</t>
  </si>
  <si>
    <t>31-01-2021</t>
  </si>
  <si>
    <t>Diana</t>
  </si>
  <si>
    <t>31-07-2021</t>
  </si>
  <si>
    <t>Edward</t>
  </si>
  <si>
    <t>Marketing</t>
  </si>
  <si>
    <t>31-01-2022</t>
  </si>
  <si>
    <t>Fiona</t>
  </si>
  <si>
    <t>Admin</t>
  </si>
  <si>
    <t>31-07-2022</t>
  </si>
  <si>
    <t>George</t>
  </si>
  <si>
    <t>31-01-2023</t>
  </si>
  <si>
    <t>Hannah</t>
  </si>
  <si>
    <t>31-07-2023</t>
  </si>
  <si>
    <t>Ivy</t>
  </si>
  <si>
    <t>31-01-2024</t>
  </si>
  <si>
    <t>Jack</t>
  </si>
  <si>
    <t>31-07-2024</t>
  </si>
  <si>
    <t>Product ID</t>
  </si>
  <si>
    <t>Product Name</t>
  </si>
  <si>
    <t>Category</t>
  </si>
  <si>
    <t>Stock Quantity</t>
  </si>
  <si>
    <t>Reorder Level</t>
  </si>
  <si>
    <t>Electronics</t>
  </si>
  <si>
    <t>Furniture</t>
  </si>
  <si>
    <t>Toys</t>
  </si>
  <si>
    <t>Kitchen</t>
  </si>
  <si>
    <t>Revenue</t>
  </si>
  <si>
    <t>Expenses</t>
  </si>
  <si>
    <t>Profit</t>
  </si>
  <si>
    <t>Profit Margin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</si>
</sst>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2" numFmtId="0" xfId="0" applyBorder="1" applyFont="1"/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0.57"/>
    <col customWidth="1" min="3" max="3" width="13.0"/>
    <col customWidth="1" min="4" max="4" width="9.71"/>
    <col customWidth="1" min="5" max="5" width="10.29"/>
    <col customWidth="1" min="6" max="7" width="8.71"/>
    <col customWidth="1" min="8" max="8" width="16.43"/>
    <col customWidth="1" min="9" max="9" width="13.71"/>
    <col customWidth="1" min="10" max="10" width="8.71"/>
    <col customWidth="1" min="11" max="11" width="15.71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16.0</v>
      </c>
      <c r="D2" s="2">
        <v>96.0</v>
      </c>
      <c r="E2" s="2">
        <v>1536.0</v>
      </c>
    </row>
    <row r="3">
      <c r="A3" s="2" t="s">
        <v>7</v>
      </c>
      <c r="B3" s="2" t="s">
        <v>8</v>
      </c>
      <c r="C3" s="2">
        <v>27.0</v>
      </c>
      <c r="D3" s="2">
        <v>91.0</v>
      </c>
      <c r="E3" s="2">
        <v>2457.0</v>
      </c>
    </row>
    <row r="4">
      <c r="A4" s="2" t="s">
        <v>9</v>
      </c>
      <c r="B4" s="2" t="s">
        <v>10</v>
      </c>
      <c r="C4" s="2">
        <v>11.0</v>
      </c>
      <c r="D4" s="2">
        <v>51.0</v>
      </c>
      <c r="E4" s="2">
        <v>561.0</v>
      </c>
      <c r="H4" s="3" t="s">
        <v>11</v>
      </c>
      <c r="I4" s="4">
        <f>SUM(E2:E31)</f>
        <v>40369</v>
      </c>
      <c r="K4" s="3" t="s">
        <v>12</v>
      </c>
    </row>
    <row r="5">
      <c r="A5" s="2" t="s">
        <v>13</v>
      </c>
      <c r="B5" s="2" t="s">
        <v>14</v>
      </c>
      <c r="C5" s="2">
        <v>2.0</v>
      </c>
      <c r="D5" s="2">
        <v>25.0</v>
      </c>
      <c r="E5" s="2">
        <v>50.0</v>
      </c>
      <c r="H5" s="3" t="s">
        <v>15</v>
      </c>
      <c r="I5" s="4">
        <f>SUMIF(E2:E31,"&gt;1000")</f>
        <v>30754</v>
      </c>
      <c r="K5" s="4" t="str">
        <f t="shared" ref="K5:K34" si="1">IF(E2&gt;800,"Above 800","Below 800")</f>
        <v>Above 800</v>
      </c>
    </row>
    <row r="6">
      <c r="A6" s="2" t="s">
        <v>16</v>
      </c>
      <c r="B6" s="2" t="s">
        <v>6</v>
      </c>
      <c r="C6" s="2">
        <v>20.0</v>
      </c>
      <c r="D6" s="2">
        <v>47.0</v>
      </c>
      <c r="E6" s="2">
        <v>940.0</v>
      </c>
      <c r="H6" s="3" t="s">
        <v>17</v>
      </c>
      <c r="I6" s="4">
        <f>MIN(E2:E31)</f>
        <v>33</v>
      </c>
      <c r="K6" s="4" t="str">
        <f t="shared" si="1"/>
        <v>Above 800</v>
      </c>
    </row>
    <row r="7">
      <c r="A7" s="2" t="s">
        <v>18</v>
      </c>
      <c r="B7" s="2" t="s">
        <v>8</v>
      </c>
      <c r="C7" s="2">
        <v>15.0</v>
      </c>
      <c r="D7" s="2">
        <v>59.0</v>
      </c>
      <c r="E7" s="2">
        <v>885.0</v>
      </c>
      <c r="H7" s="3" t="s">
        <v>19</v>
      </c>
      <c r="I7" s="4">
        <f>MAX(E2:E31)</f>
        <v>3731</v>
      </c>
      <c r="K7" s="4" t="str">
        <f t="shared" si="1"/>
        <v>Below 800</v>
      </c>
    </row>
    <row r="8">
      <c r="A8" s="2" t="s">
        <v>20</v>
      </c>
      <c r="B8" s="2" t="s">
        <v>10</v>
      </c>
      <c r="C8" s="2">
        <v>24.0</v>
      </c>
      <c r="D8" s="2">
        <v>99.0</v>
      </c>
      <c r="E8" s="2">
        <v>2376.0</v>
      </c>
      <c r="H8" s="3" t="s">
        <v>21</v>
      </c>
      <c r="I8" s="4">
        <f>AVERAGE(E2:E31)</f>
        <v>1392.034483</v>
      </c>
      <c r="K8" s="4" t="str">
        <f t="shared" si="1"/>
        <v>Below 800</v>
      </c>
    </row>
    <row r="9">
      <c r="A9" s="2" t="s">
        <v>22</v>
      </c>
      <c r="B9" s="2" t="s">
        <v>14</v>
      </c>
      <c r="C9" s="2">
        <v>21.0</v>
      </c>
      <c r="D9" s="2">
        <v>42.0</v>
      </c>
      <c r="E9" s="2">
        <v>882.0</v>
      </c>
      <c r="H9" s="3" t="s">
        <v>23</v>
      </c>
      <c r="I9" s="4">
        <f>COUNT(E2:E31)</f>
        <v>29</v>
      </c>
      <c r="K9" s="4" t="str">
        <f t="shared" si="1"/>
        <v>Above 800</v>
      </c>
    </row>
    <row r="10">
      <c r="A10" s="2" t="s">
        <v>24</v>
      </c>
      <c r="B10" s="2" t="s">
        <v>6</v>
      </c>
      <c r="C10" s="2">
        <v>15.0</v>
      </c>
      <c r="D10" s="2">
        <v>26.0</v>
      </c>
      <c r="E10" s="2">
        <v>390.0</v>
      </c>
      <c r="H10" s="3" t="s">
        <v>25</v>
      </c>
      <c r="I10" s="4">
        <f>COUNTBLANK(E2:E31)</f>
        <v>1</v>
      </c>
      <c r="K10" s="4" t="str">
        <f t="shared" si="1"/>
        <v>Above 800</v>
      </c>
    </row>
    <row r="11">
      <c r="A11" s="2" t="s">
        <v>26</v>
      </c>
      <c r="B11" s="2" t="s">
        <v>8</v>
      </c>
      <c r="C11" s="2">
        <v>4.0</v>
      </c>
      <c r="D11" s="2">
        <v>29.0</v>
      </c>
      <c r="E11" s="2">
        <v>116.0</v>
      </c>
      <c r="H11" s="3" t="s">
        <v>27</v>
      </c>
      <c r="I11" s="4">
        <f>POWER(E2,2)</f>
        <v>2359296</v>
      </c>
      <c r="K11" s="4" t="str">
        <f t="shared" si="1"/>
        <v>Above 800</v>
      </c>
    </row>
    <row r="12">
      <c r="A12" s="2" t="s">
        <v>28</v>
      </c>
      <c r="B12" s="2" t="s">
        <v>10</v>
      </c>
      <c r="C12" s="2">
        <v>21.0</v>
      </c>
      <c r="D12" s="2">
        <v>35.0</v>
      </c>
      <c r="E12" s="2">
        <v>735.0</v>
      </c>
      <c r="H12" s="3" t="s">
        <v>29</v>
      </c>
      <c r="I12" s="4" t="str">
        <f>CONCAT(B2,E2)</f>
        <v>Product A1536</v>
      </c>
      <c r="K12" s="4" t="str">
        <f t="shared" si="1"/>
        <v>Above 800</v>
      </c>
    </row>
    <row r="13">
      <c r="A13" s="2" t="s">
        <v>30</v>
      </c>
      <c r="B13" s="2" t="s">
        <v>14</v>
      </c>
      <c r="C13" s="2">
        <v>5.0</v>
      </c>
      <c r="D13" s="2">
        <v>27.0</v>
      </c>
      <c r="H13" s="3" t="s">
        <v>31</v>
      </c>
      <c r="I13" s="4" t="str">
        <f>TRIM(B2)</f>
        <v>Product A</v>
      </c>
      <c r="K13" s="4" t="str">
        <f t="shared" si="1"/>
        <v>Below 800</v>
      </c>
    </row>
    <row r="14">
      <c r="A14" s="2" t="s">
        <v>32</v>
      </c>
      <c r="B14" s="2" t="s">
        <v>6</v>
      </c>
      <c r="C14" s="2">
        <v>37.0</v>
      </c>
      <c r="D14" s="2">
        <v>93.0</v>
      </c>
      <c r="E14" s="2">
        <v>3441.0</v>
      </c>
      <c r="H14" s="3" t="s">
        <v>33</v>
      </c>
      <c r="I14" s="4" t="str">
        <f>REPLACE(B2,1,1,"L")</f>
        <v>Lroduct A</v>
      </c>
      <c r="K14" s="4" t="str">
        <f t="shared" si="1"/>
        <v>Below 800</v>
      </c>
    </row>
    <row r="15">
      <c r="A15" s="2" t="s">
        <v>34</v>
      </c>
      <c r="B15" s="2" t="s">
        <v>8</v>
      </c>
      <c r="C15" s="2">
        <v>12.0</v>
      </c>
      <c r="D15" s="2">
        <v>90.0</v>
      </c>
      <c r="E15" s="2">
        <v>1080.0</v>
      </c>
      <c r="H15" s="3" t="s">
        <v>35</v>
      </c>
      <c r="I15" s="4" t="str">
        <f>LEFT(B2,7)</f>
        <v>Product</v>
      </c>
      <c r="K15" s="4" t="str">
        <f t="shared" si="1"/>
        <v>Below 800</v>
      </c>
    </row>
    <row r="16">
      <c r="A16" s="2" t="s">
        <v>36</v>
      </c>
      <c r="B16" s="2" t="s">
        <v>10</v>
      </c>
      <c r="C16" s="2">
        <v>3.0</v>
      </c>
      <c r="D16" s="2">
        <v>11.0</v>
      </c>
      <c r="E16" s="2">
        <v>33.0</v>
      </c>
      <c r="H16" s="3" t="s">
        <v>37</v>
      </c>
      <c r="I16" s="4" t="str">
        <f>MID(B2,3,4)</f>
        <v>oduc</v>
      </c>
      <c r="K16" s="4" t="str">
        <f t="shared" si="1"/>
        <v>Below 800</v>
      </c>
    </row>
    <row r="17">
      <c r="A17" s="2" t="s">
        <v>38</v>
      </c>
      <c r="B17" s="2" t="s">
        <v>14</v>
      </c>
      <c r="C17" s="2">
        <v>10.0</v>
      </c>
      <c r="D17" s="2">
        <v>81.0</v>
      </c>
      <c r="E17" s="2">
        <v>810.0</v>
      </c>
      <c r="H17" s="3" t="s">
        <v>39</v>
      </c>
      <c r="I17" s="4" t="str">
        <f>RIGHT(B2,4)</f>
        <v>ct A</v>
      </c>
      <c r="K17" s="4" t="str">
        <f t="shared" si="1"/>
        <v>Above 800</v>
      </c>
    </row>
    <row r="18">
      <c r="A18" s="2" t="s">
        <v>40</v>
      </c>
      <c r="B18" s="2" t="s">
        <v>6</v>
      </c>
      <c r="C18" s="2">
        <v>46.0</v>
      </c>
      <c r="D18" s="2">
        <v>12.0</v>
      </c>
      <c r="E18" s="2">
        <v>552.0</v>
      </c>
      <c r="H18" s="3" t="s">
        <v>41</v>
      </c>
      <c r="I18" s="4" t="str">
        <f>UPPER(B2)</f>
        <v>PRODUCT A</v>
      </c>
      <c r="K18" s="4" t="str">
        <f t="shared" si="1"/>
        <v>Above 800</v>
      </c>
    </row>
    <row r="19">
      <c r="A19" s="2" t="s">
        <v>42</v>
      </c>
      <c r="B19" s="2" t="s">
        <v>8</v>
      </c>
      <c r="C19" s="2">
        <v>18.0</v>
      </c>
      <c r="D19" s="2">
        <v>54.0</v>
      </c>
      <c r="E19" s="2">
        <v>972.0</v>
      </c>
      <c r="H19" s="3" t="s">
        <v>43</v>
      </c>
      <c r="I19" s="4" t="str">
        <f>LOWER(B2)</f>
        <v>product a</v>
      </c>
      <c r="K19" s="4" t="str">
        <f t="shared" si="1"/>
        <v>Below 800</v>
      </c>
    </row>
    <row r="20">
      <c r="A20" s="2" t="s">
        <v>44</v>
      </c>
      <c r="B20" s="2" t="s">
        <v>10</v>
      </c>
      <c r="C20" s="2">
        <v>46.0</v>
      </c>
      <c r="D20" s="2">
        <v>77.0</v>
      </c>
      <c r="E20" s="2">
        <v>3542.0</v>
      </c>
      <c r="H20" s="3" t="s">
        <v>0</v>
      </c>
      <c r="I20" s="5">
        <f>NOW()</f>
        <v>45505.00052</v>
      </c>
      <c r="K20" s="4" t="str">
        <f t="shared" si="1"/>
        <v>Above 800</v>
      </c>
    </row>
    <row r="21" ht="15.75" customHeight="1">
      <c r="A21" s="2" t="s">
        <v>45</v>
      </c>
      <c r="B21" s="2" t="s">
        <v>14</v>
      </c>
      <c r="C21" s="2">
        <v>30.0</v>
      </c>
      <c r="D21" s="2">
        <v>89.0</v>
      </c>
      <c r="E21" s="2">
        <v>2670.0</v>
      </c>
      <c r="H21" s="3" t="s">
        <v>46</v>
      </c>
      <c r="I21" s="4">
        <f>SECOND(TODAY())</f>
        <v>0</v>
      </c>
      <c r="K21" s="4" t="str">
        <f t="shared" si="1"/>
        <v>Below 800</v>
      </c>
    </row>
    <row r="22" ht="15.75" customHeight="1">
      <c r="A22" s="2" t="s">
        <v>47</v>
      </c>
      <c r="B22" s="2" t="s">
        <v>6</v>
      </c>
      <c r="C22" s="2">
        <v>41.0</v>
      </c>
      <c r="D22" s="2">
        <v>91.0</v>
      </c>
      <c r="E22" s="2">
        <v>3731.0</v>
      </c>
      <c r="H22" s="3" t="s">
        <v>48</v>
      </c>
      <c r="I22" s="4">
        <f>DAY(NOW())</f>
        <v>1</v>
      </c>
      <c r="K22" s="4" t="str">
        <f t="shared" si="1"/>
        <v>Above 800</v>
      </c>
    </row>
    <row r="23" ht="15.75" customHeight="1">
      <c r="A23" s="2" t="s">
        <v>49</v>
      </c>
      <c r="B23" s="2" t="s">
        <v>8</v>
      </c>
      <c r="C23" s="2">
        <v>30.0</v>
      </c>
      <c r="D23" s="2">
        <v>19.0</v>
      </c>
      <c r="E23" s="2">
        <v>570.0</v>
      </c>
      <c r="H23" s="3" t="s">
        <v>50</v>
      </c>
      <c r="I23" s="4">
        <f>MONTH(TODAY())</f>
        <v>8</v>
      </c>
      <c r="K23" s="4" t="str">
        <f t="shared" si="1"/>
        <v>Above 800</v>
      </c>
    </row>
    <row r="24" ht="15.75" customHeight="1">
      <c r="A24" s="2" t="s">
        <v>51</v>
      </c>
      <c r="B24" s="2" t="s">
        <v>10</v>
      </c>
      <c r="C24" s="2">
        <v>21.0</v>
      </c>
      <c r="D24" s="2">
        <v>25.0</v>
      </c>
      <c r="E24" s="2">
        <v>525.0</v>
      </c>
      <c r="H24" s="3" t="s">
        <v>52</v>
      </c>
      <c r="I24" s="4">
        <f>YEAR(TODAY())</f>
        <v>2024</v>
      </c>
      <c r="K24" s="4" t="str">
        <f t="shared" si="1"/>
        <v>Above 800</v>
      </c>
    </row>
    <row r="25" ht="15.75" customHeight="1">
      <c r="A25" s="2" t="s">
        <v>53</v>
      </c>
      <c r="B25" s="2" t="s">
        <v>14</v>
      </c>
      <c r="C25" s="2">
        <v>31.0</v>
      </c>
      <c r="D25" s="2">
        <v>97.0</v>
      </c>
      <c r="E25" s="2">
        <v>3007.0</v>
      </c>
      <c r="K25" s="4" t="str">
        <f t="shared" si="1"/>
        <v>Above 800</v>
      </c>
    </row>
    <row r="26" ht="15.75" customHeight="1">
      <c r="A26" s="2" t="s">
        <v>54</v>
      </c>
      <c r="B26" s="2" t="s">
        <v>6</v>
      </c>
      <c r="C26" s="2">
        <v>44.0</v>
      </c>
      <c r="D26" s="2">
        <v>13.0</v>
      </c>
      <c r="E26" s="2">
        <v>572.0</v>
      </c>
      <c r="K26" s="4" t="str">
        <f t="shared" si="1"/>
        <v>Below 800</v>
      </c>
    </row>
    <row r="27" ht="15.75" customHeight="1">
      <c r="A27" s="2" t="s">
        <v>55</v>
      </c>
      <c r="B27" s="2" t="s">
        <v>8</v>
      </c>
      <c r="C27" s="2">
        <v>26.0</v>
      </c>
      <c r="D27" s="2">
        <v>91.0</v>
      </c>
      <c r="E27" s="2">
        <v>2366.0</v>
      </c>
      <c r="K27" s="4" t="str">
        <f t="shared" si="1"/>
        <v>Below 800</v>
      </c>
    </row>
    <row r="28" ht="15.75" customHeight="1">
      <c r="A28" s="2" t="s">
        <v>56</v>
      </c>
      <c r="B28" s="2" t="s">
        <v>10</v>
      </c>
      <c r="C28" s="2">
        <v>5.0</v>
      </c>
      <c r="D28" s="2">
        <v>22.0</v>
      </c>
      <c r="E28" s="2">
        <v>110.0</v>
      </c>
      <c r="K28" s="4" t="str">
        <f t="shared" si="1"/>
        <v>Above 800</v>
      </c>
    </row>
    <row r="29" ht="15.75" customHeight="1">
      <c r="A29" s="2" t="s">
        <v>57</v>
      </c>
      <c r="B29" s="2" t="s">
        <v>14</v>
      </c>
      <c r="C29" s="2">
        <v>38.0</v>
      </c>
      <c r="D29" s="2">
        <v>24.0</v>
      </c>
      <c r="E29" s="2">
        <v>912.0</v>
      </c>
      <c r="K29" s="4" t="str">
        <f t="shared" si="1"/>
        <v>Below 800</v>
      </c>
    </row>
    <row r="30" ht="15.75" customHeight="1">
      <c r="A30" s="2" t="s">
        <v>58</v>
      </c>
      <c r="B30" s="2" t="s">
        <v>6</v>
      </c>
      <c r="C30" s="2">
        <v>34.0</v>
      </c>
      <c r="D30" s="2">
        <v>38.0</v>
      </c>
      <c r="E30" s="2">
        <v>1292.0</v>
      </c>
      <c r="K30" s="4" t="str">
        <f t="shared" si="1"/>
        <v>Above 800</v>
      </c>
    </row>
    <row r="31" ht="15.75" customHeight="1">
      <c r="A31" s="2" t="s">
        <v>59</v>
      </c>
      <c r="B31" s="2" t="s">
        <v>8</v>
      </c>
      <c r="C31" s="2">
        <v>44.0</v>
      </c>
      <c r="D31" s="2">
        <v>74.0</v>
      </c>
      <c r="E31" s="2">
        <v>3256.0</v>
      </c>
      <c r="K31" s="4" t="str">
        <f t="shared" si="1"/>
        <v>Below 800</v>
      </c>
    </row>
    <row r="32" ht="15.75" customHeight="1">
      <c r="K32" s="4" t="str">
        <f t="shared" si="1"/>
        <v>Above 800</v>
      </c>
    </row>
    <row r="33" ht="15.75" customHeight="1">
      <c r="K33" s="4" t="str">
        <f t="shared" si="1"/>
        <v>Above 800</v>
      </c>
    </row>
    <row r="34" ht="15.75" customHeight="1">
      <c r="K34" s="4" t="str">
        <f t="shared" si="1"/>
        <v>Above 800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</row>
    <row r="2">
      <c r="A2" s="2">
        <v>1001.0</v>
      </c>
      <c r="B2" s="2" t="s">
        <v>65</v>
      </c>
      <c r="C2" s="2" t="s">
        <v>66</v>
      </c>
      <c r="D2" s="2" t="s">
        <v>67</v>
      </c>
      <c r="E2" s="2">
        <v>52570.0</v>
      </c>
    </row>
    <row r="3">
      <c r="A3" s="2">
        <v>1002.0</v>
      </c>
      <c r="B3" s="2" t="s">
        <v>68</v>
      </c>
      <c r="C3" s="2" t="s">
        <v>69</v>
      </c>
      <c r="D3" s="2" t="s">
        <v>70</v>
      </c>
      <c r="E3" s="2">
        <v>98366.0</v>
      </c>
    </row>
    <row r="4">
      <c r="A4" s="2">
        <v>1003.0</v>
      </c>
      <c r="B4" s="2" t="s">
        <v>71</v>
      </c>
      <c r="C4" s="2" t="s">
        <v>72</v>
      </c>
      <c r="D4" s="2" t="s">
        <v>73</v>
      </c>
      <c r="E4" s="2">
        <v>97893.0</v>
      </c>
    </row>
    <row r="5">
      <c r="A5" s="2">
        <v>1004.0</v>
      </c>
      <c r="B5" s="2" t="s">
        <v>74</v>
      </c>
      <c r="C5" s="2" t="s">
        <v>12</v>
      </c>
      <c r="D5" s="2" t="s">
        <v>75</v>
      </c>
      <c r="E5" s="2">
        <v>83890.0</v>
      </c>
    </row>
    <row r="6">
      <c r="A6" s="2">
        <v>1005.0</v>
      </c>
      <c r="B6" s="2" t="s">
        <v>76</v>
      </c>
      <c r="C6" s="2" t="s">
        <v>77</v>
      </c>
      <c r="D6" s="2" t="s">
        <v>78</v>
      </c>
      <c r="E6" s="2">
        <v>62721.0</v>
      </c>
    </row>
    <row r="7">
      <c r="A7" s="2">
        <v>1006.0</v>
      </c>
      <c r="B7" s="2" t="s">
        <v>79</v>
      </c>
      <c r="C7" s="2" t="s">
        <v>80</v>
      </c>
      <c r="D7" s="2" t="s">
        <v>81</v>
      </c>
      <c r="E7" s="2">
        <v>82353.0</v>
      </c>
    </row>
    <row r="8">
      <c r="A8" s="2">
        <v>1007.0</v>
      </c>
      <c r="B8" s="2" t="s">
        <v>82</v>
      </c>
      <c r="C8" s="2" t="s">
        <v>66</v>
      </c>
      <c r="D8" s="2" t="s">
        <v>83</v>
      </c>
      <c r="E8" s="2">
        <v>53107.0</v>
      </c>
    </row>
    <row r="9">
      <c r="A9" s="2">
        <v>1008.0</v>
      </c>
      <c r="B9" s="2" t="s">
        <v>84</v>
      </c>
      <c r="C9" s="2" t="s">
        <v>72</v>
      </c>
      <c r="D9" s="2" t="s">
        <v>85</v>
      </c>
      <c r="E9" s="2">
        <v>74835.0</v>
      </c>
    </row>
    <row r="10">
      <c r="A10" s="2">
        <v>1009.0</v>
      </c>
      <c r="B10" s="2" t="s">
        <v>86</v>
      </c>
      <c r="C10" s="2" t="s">
        <v>12</v>
      </c>
      <c r="D10" s="2" t="s">
        <v>87</v>
      </c>
      <c r="E10" s="2">
        <v>84707.0</v>
      </c>
    </row>
    <row r="11">
      <c r="A11" s="2">
        <v>1010.0</v>
      </c>
      <c r="B11" s="2" t="s">
        <v>88</v>
      </c>
      <c r="C11" s="2" t="s">
        <v>69</v>
      </c>
      <c r="D11" s="2" t="s">
        <v>89</v>
      </c>
      <c r="E11" s="2">
        <v>66495.0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</row>
    <row r="2">
      <c r="A2" s="2">
        <v>1.0</v>
      </c>
      <c r="B2" s="2" t="s">
        <v>6</v>
      </c>
      <c r="C2" s="2" t="s">
        <v>95</v>
      </c>
      <c r="D2" s="2">
        <v>113.0</v>
      </c>
      <c r="E2" s="2">
        <v>50.0</v>
      </c>
    </row>
    <row r="3">
      <c r="A3" s="2">
        <v>2.0</v>
      </c>
      <c r="B3" s="2" t="s">
        <v>8</v>
      </c>
      <c r="C3" s="2" t="s">
        <v>96</v>
      </c>
      <c r="D3" s="2">
        <v>175.0</v>
      </c>
      <c r="E3" s="2">
        <v>75.0</v>
      </c>
    </row>
    <row r="4">
      <c r="A4" s="2">
        <v>3.0</v>
      </c>
      <c r="B4" s="2" t="s">
        <v>10</v>
      </c>
      <c r="C4" s="2" t="s">
        <v>97</v>
      </c>
      <c r="D4" s="2">
        <v>427.0</v>
      </c>
      <c r="E4" s="2">
        <v>30.0</v>
      </c>
    </row>
    <row r="5">
      <c r="A5" s="2">
        <v>4.0</v>
      </c>
      <c r="B5" s="2" t="s">
        <v>14</v>
      </c>
      <c r="C5" s="2" t="s">
        <v>98</v>
      </c>
      <c r="D5" s="2">
        <v>442.0</v>
      </c>
      <c r="E5" s="2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52</v>
      </c>
      <c r="B1" s="1" t="s">
        <v>99</v>
      </c>
      <c r="C1" s="1" t="s">
        <v>100</v>
      </c>
      <c r="D1" s="1" t="s">
        <v>101</v>
      </c>
      <c r="E1" s="1" t="s">
        <v>102</v>
      </c>
    </row>
    <row r="2">
      <c r="A2" s="2">
        <v>2020.0</v>
      </c>
      <c r="B2" s="2">
        <v>224208.0</v>
      </c>
      <c r="C2" s="2">
        <v>141098.0</v>
      </c>
      <c r="D2" s="2">
        <v>83110.0</v>
      </c>
      <c r="E2" s="2">
        <v>37.0</v>
      </c>
    </row>
    <row r="3">
      <c r="A3" s="2">
        <v>2021.0</v>
      </c>
      <c r="B3" s="2">
        <v>412297.0</v>
      </c>
      <c r="C3" s="2">
        <v>291588.0</v>
      </c>
      <c r="D3" s="2">
        <v>120709.0</v>
      </c>
      <c r="E3" s="2">
        <v>29.0</v>
      </c>
    </row>
    <row r="4">
      <c r="A4" s="2">
        <v>2022.0</v>
      </c>
      <c r="B4" s="2">
        <v>489336.0</v>
      </c>
      <c r="C4" s="2">
        <v>249517.0</v>
      </c>
      <c r="D4" s="2">
        <v>239819.0</v>
      </c>
      <c r="E4" s="2">
        <v>49.0</v>
      </c>
    </row>
    <row r="5">
      <c r="A5" s="2">
        <v>2023.0</v>
      </c>
      <c r="B5" s="2">
        <v>263798.0</v>
      </c>
      <c r="C5" s="2">
        <v>257962.0</v>
      </c>
      <c r="D5" s="2">
        <v>5836.0</v>
      </c>
      <c r="E5" s="2">
        <v>2.0</v>
      </c>
    </row>
    <row r="6">
      <c r="A6" s="2">
        <v>2024.0</v>
      </c>
      <c r="B6" s="2">
        <v>270473.0</v>
      </c>
      <c r="C6" s="2">
        <v>142104.0</v>
      </c>
      <c r="D6" s="2">
        <v>128369.0</v>
      </c>
      <c r="E6" s="2">
        <v>47.0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