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040DBA-A8C1-4884-9154-983518696114}" xr6:coauthVersionLast="47" xr6:coauthVersionMax="47" xr10:uidLastSave="{00000000-0000-0000-0000-000000000000}"/>
  <bookViews>
    <workbookView xWindow="-120" yWindow="-120" windowWidth="29040" windowHeight="15720" xr2:uid="{7FAC5B91-E706-41DD-80FC-1020AA78E806}"/>
  </bookViews>
  <sheets>
    <sheet name="ROI GENERAL" sheetId="3" r:id="rId1"/>
    <sheet name="ROI DETALL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3" l="1"/>
  <c r="L9" i="3" s="1"/>
  <c r="D9" i="3"/>
  <c r="F9" i="3" s="1"/>
  <c r="J8" i="3"/>
  <c r="D8" i="3"/>
  <c r="F8" i="3" s="1"/>
  <c r="J7" i="3"/>
  <c r="L7" i="3" s="1"/>
  <c r="D7" i="3"/>
  <c r="F7" i="3" s="1"/>
  <c r="D7" i="2"/>
  <c r="F7" i="2"/>
  <c r="J7" i="2"/>
  <c r="L7" i="2"/>
  <c r="M7" i="2"/>
  <c r="N7" i="2" s="1"/>
  <c r="J130" i="2"/>
  <c r="L130" i="2" s="1"/>
  <c r="M130" i="2" s="1"/>
  <c r="D130" i="2"/>
  <c r="F130" i="2" s="1"/>
  <c r="J129" i="2"/>
  <c r="F129" i="2"/>
  <c r="D129" i="2"/>
  <c r="J128" i="2"/>
  <c r="L128" i="2" s="1"/>
  <c r="D128" i="2"/>
  <c r="F128" i="2" s="1"/>
  <c r="J127" i="2"/>
  <c r="F127" i="2"/>
  <c r="D127" i="2"/>
  <c r="J126" i="2"/>
  <c r="L126" i="2" s="1"/>
  <c r="D126" i="2"/>
  <c r="F126" i="2" s="1"/>
  <c r="J125" i="2"/>
  <c r="F125" i="2"/>
  <c r="D125" i="2"/>
  <c r="J124" i="2"/>
  <c r="L124" i="2" s="1"/>
  <c r="D124" i="2"/>
  <c r="F124" i="2" s="1"/>
  <c r="J123" i="2"/>
  <c r="F123" i="2"/>
  <c r="D123" i="2"/>
  <c r="J122" i="2"/>
  <c r="L122" i="2" s="1"/>
  <c r="D122" i="2"/>
  <c r="F122" i="2" s="1"/>
  <c r="J121" i="2"/>
  <c r="F121" i="2"/>
  <c r="D121" i="2"/>
  <c r="J120" i="2"/>
  <c r="D120" i="2"/>
  <c r="F120" i="2" s="1"/>
  <c r="J119" i="2"/>
  <c r="F119" i="2"/>
  <c r="D119" i="2"/>
  <c r="J118" i="2"/>
  <c r="L118" i="2" s="1"/>
  <c r="D118" i="2"/>
  <c r="F118" i="2" s="1"/>
  <c r="J117" i="2"/>
  <c r="F117" i="2"/>
  <c r="D117" i="2"/>
  <c r="J116" i="2"/>
  <c r="L116" i="2" s="1"/>
  <c r="F116" i="2"/>
  <c r="D116" i="2"/>
  <c r="J115" i="2"/>
  <c r="L115" i="2" s="1"/>
  <c r="F115" i="2"/>
  <c r="D115" i="2"/>
  <c r="J114" i="2"/>
  <c r="F114" i="2"/>
  <c r="D114" i="2"/>
  <c r="J113" i="2"/>
  <c r="L113" i="2" s="1"/>
  <c r="F113" i="2"/>
  <c r="D113" i="2"/>
  <c r="J112" i="2"/>
  <c r="L112" i="2" s="1"/>
  <c r="F112" i="2"/>
  <c r="D112" i="2"/>
  <c r="J111" i="2"/>
  <c r="L111" i="2" s="1"/>
  <c r="F111" i="2"/>
  <c r="D111" i="2"/>
  <c r="J110" i="2"/>
  <c r="L110" i="2" s="1"/>
  <c r="F110" i="2"/>
  <c r="D110" i="2"/>
  <c r="J109" i="2"/>
  <c r="L109" i="2" s="1"/>
  <c r="F109" i="2"/>
  <c r="D109" i="2"/>
  <c r="J108" i="2"/>
  <c r="D108" i="2"/>
  <c r="F108" i="2" s="1"/>
  <c r="J107" i="2"/>
  <c r="L107" i="2" s="1"/>
  <c r="F107" i="2"/>
  <c r="D107" i="2"/>
  <c r="J106" i="2"/>
  <c r="L106" i="2" s="1"/>
  <c r="F106" i="2"/>
  <c r="D106" i="2"/>
  <c r="J105" i="2"/>
  <c r="L105" i="2" s="1"/>
  <c r="F105" i="2"/>
  <c r="D105" i="2"/>
  <c r="J104" i="2"/>
  <c r="L104" i="2" s="1"/>
  <c r="F104" i="2"/>
  <c r="D104" i="2"/>
  <c r="J103" i="2"/>
  <c r="L103" i="2" s="1"/>
  <c r="F103" i="2"/>
  <c r="D103" i="2"/>
  <c r="J102" i="2"/>
  <c r="F102" i="2"/>
  <c r="D102" i="2"/>
  <c r="J101" i="2"/>
  <c r="L101" i="2" s="1"/>
  <c r="F101" i="2"/>
  <c r="D101" i="2"/>
  <c r="J100" i="2"/>
  <c r="L100" i="2" s="1"/>
  <c r="F100" i="2"/>
  <c r="D100" i="2"/>
  <c r="J99" i="2"/>
  <c r="L99" i="2" s="1"/>
  <c r="F99" i="2"/>
  <c r="D99" i="2"/>
  <c r="J98" i="2"/>
  <c r="F98" i="2"/>
  <c r="D98" i="2"/>
  <c r="J97" i="2"/>
  <c r="L97" i="2" s="1"/>
  <c r="F97" i="2"/>
  <c r="D97" i="2"/>
  <c r="J96" i="2"/>
  <c r="L96" i="2" s="1"/>
  <c r="D96" i="2"/>
  <c r="F96" i="2" s="1"/>
  <c r="J95" i="2"/>
  <c r="F95" i="2"/>
  <c r="D95" i="2"/>
  <c r="J94" i="2"/>
  <c r="L94" i="2" s="1"/>
  <c r="F94" i="2"/>
  <c r="D94" i="2"/>
  <c r="J93" i="2"/>
  <c r="L93" i="2" s="1"/>
  <c r="M93" i="2" s="1"/>
  <c r="F93" i="2"/>
  <c r="D93" i="2"/>
  <c r="J92" i="2"/>
  <c r="F92" i="2"/>
  <c r="D92" i="2"/>
  <c r="J91" i="2"/>
  <c r="L91" i="2" s="1"/>
  <c r="M91" i="2" s="1"/>
  <c r="F91" i="2"/>
  <c r="D91" i="2"/>
  <c r="J90" i="2"/>
  <c r="L90" i="2" s="1"/>
  <c r="D90" i="2"/>
  <c r="F90" i="2" s="1"/>
  <c r="J89" i="2"/>
  <c r="F89" i="2"/>
  <c r="D89" i="2"/>
  <c r="J88" i="2"/>
  <c r="L88" i="2" s="1"/>
  <c r="F88" i="2"/>
  <c r="D88" i="2"/>
  <c r="J87" i="2"/>
  <c r="L87" i="2" s="1"/>
  <c r="M87" i="2" s="1"/>
  <c r="P87" i="2" s="1"/>
  <c r="F87" i="2"/>
  <c r="D87" i="2"/>
  <c r="J86" i="2"/>
  <c r="D86" i="2"/>
  <c r="F86" i="2" s="1"/>
  <c r="J85" i="2"/>
  <c r="L85" i="2" s="1"/>
  <c r="M85" i="2" s="1"/>
  <c r="F85" i="2"/>
  <c r="D85" i="2"/>
  <c r="J84" i="2"/>
  <c r="L84" i="2" s="1"/>
  <c r="D84" i="2"/>
  <c r="F84" i="2" s="1"/>
  <c r="J83" i="2"/>
  <c r="F83" i="2"/>
  <c r="D83" i="2"/>
  <c r="J82" i="2"/>
  <c r="L82" i="2" s="1"/>
  <c r="F82" i="2"/>
  <c r="D82" i="2"/>
  <c r="J81" i="2"/>
  <c r="L81" i="2" s="1"/>
  <c r="M81" i="2" s="1"/>
  <c r="P81" i="2" s="1"/>
  <c r="F81" i="2"/>
  <c r="D81" i="2"/>
  <c r="J80" i="2"/>
  <c r="D80" i="2"/>
  <c r="F80" i="2" s="1"/>
  <c r="J79" i="2"/>
  <c r="L79" i="2" s="1"/>
  <c r="M79" i="2" s="1"/>
  <c r="F79" i="2"/>
  <c r="D79" i="2"/>
  <c r="J78" i="2"/>
  <c r="L78" i="2" s="1"/>
  <c r="D78" i="2"/>
  <c r="F78" i="2" s="1"/>
  <c r="J77" i="2"/>
  <c r="F77" i="2"/>
  <c r="D77" i="2"/>
  <c r="J76" i="2"/>
  <c r="L76" i="2" s="1"/>
  <c r="F76" i="2"/>
  <c r="D76" i="2"/>
  <c r="J75" i="2"/>
  <c r="F75" i="2"/>
  <c r="D75" i="2"/>
  <c r="J74" i="2"/>
  <c r="F74" i="2"/>
  <c r="D74" i="2"/>
  <c r="J73" i="2"/>
  <c r="F73" i="2"/>
  <c r="D73" i="2"/>
  <c r="J72" i="2"/>
  <c r="L72" i="2" s="1"/>
  <c r="D72" i="2"/>
  <c r="F72" i="2" s="1"/>
  <c r="J71" i="2"/>
  <c r="F71" i="2"/>
  <c r="D71" i="2"/>
  <c r="J70" i="2"/>
  <c r="L70" i="2" s="1"/>
  <c r="F70" i="2"/>
  <c r="D70" i="2"/>
  <c r="J69" i="2"/>
  <c r="L69" i="2" s="1"/>
  <c r="M69" i="2" s="1"/>
  <c r="F69" i="2"/>
  <c r="D69" i="2"/>
  <c r="J68" i="2"/>
  <c r="F68" i="2"/>
  <c r="D68" i="2"/>
  <c r="J67" i="2"/>
  <c r="F67" i="2"/>
  <c r="D67" i="2"/>
  <c r="J66" i="2"/>
  <c r="L66" i="2" s="1"/>
  <c r="D66" i="2"/>
  <c r="F66" i="2" s="1"/>
  <c r="J65" i="2"/>
  <c r="F65" i="2"/>
  <c r="D65" i="2"/>
  <c r="J64" i="2"/>
  <c r="F64" i="2"/>
  <c r="D64" i="2"/>
  <c r="J63" i="2"/>
  <c r="L63" i="2" s="1"/>
  <c r="M63" i="2" s="1"/>
  <c r="F63" i="2"/>
  <c r="D63" i="2"/>
  <c r="J62" i="2"/>
  <c r="D62" i="2"/>
  <c r="F62" i="2" s="1"/>
  <c r="J61" i="2"/>
  <c r="L61" i="2" s="1"/>
  <c r="F61" i="2"/>
  <c r="D61" i="2"/>
  <c r="J60" i="2"/>
  <c r="L60" i="2" s="1"/>
  <c r="D60" i="2"/>
  <c r="F60" i="2" s="1"/>
  <c r="J59" i="2"/>
  <c r="L59" i="2" s="1"/>
  <c r="F59" i="2"/>
  <c r="D59" i="2"/>
  <c r="J58" i="2"/>
  <c r="L58" i="2" s="1"/>
  <c r="F58" i="2"/>
  <c r="D58" i="2"/>
  <c r="J57" i="2"/>
  <c r="F57" i="2"/>
  <c r="D57" i="2"/>
  <c r="J56" i="2"/>
  <c r="F56" i="2"/>
  <c r="D56" i="2"/>
  <c r="J55" i="2"/>
  <c r="L55" i="2" s="1"/>
  <c r="F55" i="2"/>
  <c r="D55" i="2"/>
  <c r="J54" i="2"/>
  <c r="L54" i="2" s="1"/>
  <c r="D54" i="2"/>
  <c r="F54" i="2" s="1"/>
  <c r="J53" i="2"/>
  <c r="L53" i="2" s="1"/>
  <c r="M53" i="2" s="1"/>
  <c r="F53" i="2"/>
  <c r="D53" i="2"/>
  <c r="J52" i="2"/>
  <c r="D52" i="2"/>
  <c r="F52" i="2" s="1"/>
  <c r="J51" i="2"/>
  <c r="L51" i="2" s="1"/>
  <c r="F51" i="2"/>
  <c r="D51" i="2"/>
  <c r="J50" i="2"/>
  <c r="L50" i="2" s="1"/>
  <c r="D50" i="2"/>
  <c r="F50" i="2" s="1"/>
  <c r="J49" i="2"/>
  <c r="F49" i="2"/>
  <c r="D49" i="2"/>
  <c r="J48" i="2"/>
  <c r="F48" i="2"/>
  <c r="D48" i="2"/>
  <c r="J47" i="2"/>
  <c r="L47" i="2" s="1"/>
  <c r="M47" i="2" s="1"/>
  <c r="F47" i="2"/>
  <c r="D47" i="2"/>
  <c r="J46" i="2"/>
  <c r="D46" i="2"/>
  <c r="F46" i="2" s="1"/>
  <c r="J45" i="2"/>
  <c r="D45" i="2"/>
  <c r="F45" i="2" s="1"/>
  <c r="J44" i="2"/>
  <c r="D44" i="2"/>
  <c r="F44" i="2" s="1"/>
  <c r="J43" i="2"/>
  <c r="D43" i="2"/>
  <c r="F43" i="2" s="1"/>
  <c r="J42" i="2"/>
  <c r="D42" i="2"/>
  <c r="F42" i="2" s="1"/>
  <c r="J41" i="2"/>
  <c r="L41" i="2" s="1"/>
  <c r="D41" i="2"/>
  <c r="F41" i="2" s="1"/>
  <c r="J40" i="2"/>
  <c r="D40" i="2"/>
  <c r="F40" i="2" s="1"/>
  <c r="J39" i="2"/>
  <c r="D39" i="2"/>
  <c r="F39" i="2" s="1"/>
  <c r="J38" i="2"/>
  <c r="D38" i="2"/>
  <c r="F38" i="2" s="1"/>
  <c r="J37" i="2"/>
  <c r="D37" i="2"/>
  <c r="F37" i="2" s="1"/>
  <c r="J36" i="2"/>
  <c r="D36" i="2"/>
  <c r="F36" i="2" s="1"/>
  <c r="J35" i="2"/>
  <c r="L35" i="2" s="1"/>
  <c r="D35" i="2"/>
  <c r="F35" i="2" s="1"/>
  <c r="J34" i="2"/>
  <c r="D34" i="2"/>
  <c r="F34" i="2" s="1"/>
  <c r="J33" i="2"/>
  <c r="D33" i="2"/>
  <c r="F33" i="2" s="1"/>
  <c r="J32" i="2"/>
  <c r="D32" i="2"/>
  <c r="F32" i="2" s="1"/>
  <c r="J31" i="2"/>
  <c r="D31" i="2"/>
  <c r="F31" i="2" s="1"/>
  <c r="J30" i="2"/>
  <c r="D30" i="2"/>
  <c r="F30" i="2" s="1"/>
  <c r="J29" i="2"/>
  <c r="L29" i="2" s="1"/>
  <c r="D29" i="2"/>
  <c r="F29" i="2" s="1"/>
  <c r="J28" i="2"/>
  <c r="D28" i="2"/>
  <c r="F28" i="2" s="1"/>
  <c r="J27" i="2"/>
  <c r="D27" i="2"/>
  <c r="F27" i="2" s="1"/>
  <c r="J26" i="2"/>
  <c r="D26" i="2"/>
  <c r="F26" i="2" s="1"/>
  <c r="J25" i="2"/>
  <c r="D25" i="2"/>
  <c r="F25" i="2" s="1"/>
  <c r="J24" i="2"/>
  <c r="D24" i="2"/>
  <c r="F24" i="2" s="1"/>
  <c r="J23" i="2"/>
  <c r="L23" i="2" s="1"/>
  <c r="D23" i="2"/>
  <c r="F23" i="2" s="1"/>
  <c r="J22" i="2"/>
  <c r="D22" i="2"/>
  <c r="F22" i="2" s="1"/>
  <c r="J21" i="2"/>
  <c r="L21" i="2" s="1"/>
  <c r="M21" i="2" s="1"/>
  <c r="D21" i="2"/>
  <c r="F21" i="2" s="1"/>
  <c r="J20" i="2"/>
  <c r="D20" i="2"/>
  <c r="F20" i="2" s="1"/>
  <c r="J19" i="2"/>
  <c r="L19" i="2" s="1"/>
  <c r="M19" i="2" s="1"/>
  <c r="D19" i="2"/>
  <c r="F19" i="2" s="1"/>
  <c r="J18" i="2"/>
  <c r="D18" i="2"/>
  <c r="F18" i="2" s="1"/>
  <c r="J17" i="2"/>
  <c r="D17" i="2"/>
  <c r="F17" i="2" s="1"/>
  <c r="J16" i="2"/>
  <c r="D16" i="2"/>
  <c r="F16" i="2" s="1"/>
  <c r="J15" i="2"/>
  <c r="D15" i="2"/>
  <c r="F15" i="2" s="1"/>
  <c r="J14" i="2"/>
  <c r="D14" i="2"/>
  <c r="F14" i="2" s="1"/>
  <c r="J13" i="2"/>
  <c r="L13" i="2" s="1"/>
  <c r="D13" i="2"/>
  <c r="F13" i="2" s="1"/>
  <c r="J12" i="2"/>
  <c r="F12" i="2"/>
  <c r="D12" i="2"/>
  <c r="J11" i="2"/>
  <c r="D11" i="2"/>
  <c r="F11" i="2" s="1"/>
  <c r="J10" i="2"/>
  <c r="D10" i="2"/>
  <c r="F10" i="2" s="1"/>
  <c r="J9" i="2"/>
  <c r="L9" i="2" s="1"/>
  <c r="M9" i="2" s="1"/>
  <c r="D9" i="2"/>
  <c r="F9" i="2" s="1"/>
  <c r="J8" i="2"/>
  <c r="D8" i="2"/>
  <c r="F8" i="2" s="1"/>
  <c r="L8" i="3" l="1"/>
  <c r="M8" i="3" s="1"/>
  <c r="M9" i="3"/>
  <c r="M7" i="3"/>
  <c r="O7" i="3" s="1"/>
  <c r="M66" i="2"/>
  <c r="O66" i="2" s="1"/>
  <c r="M72" i="2"/>
  <c r="N72" i="2" s="1"/>
  <c r="O7" i="2"/>
  <c r="P7" i="2"/>
  <c r="R7" i="2" s="1"/>
  <c r="M103" i="2"/>
  <c r="O103" i="2" s="1"/>
  <c r="M51" i="2"/>
  <c r="P51" i="2" s="1"/>
  <c r="M59" i="2"/>
  <c r="P59" i="2" s="1"/>
  <c r="M90" i="2"/>
  <c r="M112" i="2"/>
  <c r="P112" i="2" s="1"/>
  <c r="M107" i="2"/>
  <c r="N107" i="2" s="1"/>
  <c r="M109" i="2"/>
  <c r="N109" i="2" s="1"/>
  <c r="M84" i="2"/>
  <c r="N59" i="2"/>
  <c r="M106" i="2"/>
  <c r="P106" i="2" s="1"/>
  <c r="M115" i="2"/>
  <c r="P115" i="2" s="1"/>
  <c r="M50" i="2"/>
  <c r="N50" i="2" s="1"/>
  <c r="M96" i="2"/>
  <c r="N96" i="2" s="1"/>
  <c r="M101" i="2"/>
  <c r="N101" i="2" s="1"/>
  <c r="M124" i="2"/>
  <c r="P124" i="2" s="1"/>
  <c r="L75" i="2"/>
  <c r="M75" i="2" s="1"/>
  <c r="M76" i="2"/>
  <c r="N76" i="2" s="1"/>
  <c r="M78" i="2"/>
  <c r="P78" i="2" s="1"/>
  <c r="M88" i="2"/>
  <c r="P88" i="2" s="1"/>
  <c r="M60" i="2"/>
  <c r="N60" i="2" s="1"/>
  <c r="M100" i="2"/>
  <c r="P100" i="2" s="1"/>
  <c r="M118" i="2"/>
  <c r="O118" i="2" s="1"/>
  <c r="P21" i="2"/>
  <c r="N21" i="2"/>
  <c r="N85" i="2"/>
  <c r="P85" i="2"/>
  <c r="N91" i="2"/>
  <c r="P91" i="2"/>
  <c r="N47" i="2"/>
  <c r="P47" i="2"/>
  <c r="P93" i="2"/>
  <c r="N93" i="2"/>
  <c r="P19" i="2"/>
  <c r="N19" i="2"/>
  <c r="P9" i="2"/>
  <c r="N9" i="2"/>
  <c r="N53" i="2"/>
  <c r="P53" i="2"/>
  <c r="L10" i="2"/>
  <c r="M10" i="2" s="1"/>
  <c r="L22" i="2"/>
  <c r="M22" i="2" s="1"/>
  <c r="O22" i="2" s="1"/>
  <c r="L52" i="2"/>
  <c r="M52" i="2" s="1"/>
  <c r="L11" i="2"/>
  <c r="M11" i="2" s="1"/>
  <c r="O11" i="2" s="1"/>
  <c r="M13" i="2"/>
  <c r="L15" i="2"/>
  <c r="M15" i="2" s="1"/>
  <c r="O15" i="2" s="1"/>
  <c r="O19" i="2"/>
  <c r="L17" i="2"/>
  <c r="M17" i="2" s="1"/>
  <c r="L24" i="2"/>
  <c r="M24" i="2" s="1"/>
  <c r="L30" i="2"/>
  <c r="M30" i="2" s="1"/>
  <c r="L8" i="2"/>
  <c r="M8" i="2" s="1"/>
  <c r="L20" i="2"/>
  <c r="M20" i="2" s="1"/>
  <c r="O20" i="2" s="1"/>
  <c r="M23" i="2"/>
  <c r="M29" i="2"/>
  <c r="O29" i="2" s="1"/>
  <c r="M35" i="2"/>
  <c r="M41" i="2"/>
  <c r="L48" i="2"/>
  <c r="M48" i="2" s="1"/>
  <c r="M54" i="2"/>
  <c r="L40" i="2"/>
  <c r="M40" i="2" s="1"/>
  <c r="L46" i="2"/>
  <c r="M46" i="2" s="1"/>
  <c r="L64" i="2"/>
  <c r="M64" i="2" s="1"/>
  <c r="N79" i="2"/>
  <c r="P79" i="2"/>
  <c r="L95" i="2"/>
  <c r="M95" i="2" s="1"/>
  <c r="L123" i="2"/>
  <c r="M123" i="2" s="1"/>
  <c r="L14" i="2"/>
  <c r="M14" i="2" s="1"/>
  <c r="L26" i="2"/>
  <c r="M26" i="2" s="1"/>
  <c r="L27" i="2"/>
  <c r="M27" i="2" s="1"/>
  <c r="L32" i="2"/>
  <c r="M32" i="2" s="1"/>
  <c r="L33" i="2"/>
  <c r="M33" i="2" s="1"/>
  <c r="L38" i="2"/>
  <c r="M38" i="2" s="1"/>
  <c r="O38" i="2" s="1"/>
  <c r="L39" i="2"/>
  <c r="M39" i="2" s="1"/>
  <c r="L44" i="2"/>
  <c r="M44" i="2" s="1"/>
  <c r="O44" i="2" s="1"/>
  <c r="L45" i="2"/>
  <c r="M45" i="2" s="1"/>
  <c r="O45" i="2" s="1"/>
  <c r="M97" i="2"/>
  <c r="O97" i="2" s="1"/>
  <c r="L121" i="2"/>
  <c r="M121" i="2" s="1"/>
  <c r="P63" i="2"/>
  <c r="N63" i="2"/>
  <c r="L65" i="2"/>
  <c r="M65" i="2" s="1"/>
  <c r="L67" i="2"/>
  <c r="M67" i="2" s="1"/>
  <c r="N81" i="2"/>
  <c r="R81" i="2" s="1"/>
  <c r="M94" i="2"/>
  <c r="O94" i="2" s="1"/>
  <c r="L114" i="2"/>
  <c r="M114" i="2" s="1"/>
  <c r="L28" i="2"/>
  <c r="M28" i="2" s="1"/>
  <c r="L34" i="2"/>
  <c r="M34" i="2" s="1"/>
  <c r="L68" i="2"/>
  <c r="M68" i="2" s="1"/>
  <c r="L98" i="2"/>
  <c r="M98" i="2" s="1"/>
  <c r="L12" i="2"/>
  <c r="M12" i="2" s="1"/>
  <c r="O12" i="2" s="1"/>
  <c r="M61" i="2"/>
  <c r="O61" i="2" s="1"/>
  <c r="L16" i="2"/>
  <c r="M16" i="2" s="1"/>
  <c r="O16" i="2" s="1"/>
  <c r="O9" i="2"/>
  <c r="L18" i="2"/>
  <c r="M18" i="2"/>
  <c r="O18" i="2" s="1"/>
  <c r="O21" i="2"/>
  <c r="L25" i="2"/>
  <c r="M25" i="2" s="1"/>
  <c r="L31" i="2"/>
  <c r="M31" i="2" s="1"/>
  <c r="O31" i="2" s="1"/>
  <c r="L36" i="2"/>
  <c r="M36" i="2" s="1"/>
  <c r="L37" i="2"/>
  <c r="M37" i="2" s="1"/>
  <c r="L42" i="2"/>
  <c r="M42" i="2"/>
  <c r="L43" i="2"/>
  <c r="M43" i="2" s="1"/>
  <c r="L49" i="2"/>
  <c r="M49" i="2" s="1"/>
  <c r="O49" i="2" s="1"/>
  <c r="M55" i="2"/>
  <c r="L62" i="2"/>
  <c r="M62" i="2" s="1"/>
  <c r="N69" i="2"/>
  <c r="P69" i="2"/>
  <c r="N87" i="2"/>
  <c r="R87" i="2" s="1"/>
  <c r="O47" i="2"/>
  <c r="O53" i="2"/>
  <c r="L57" i="2"/>
  <c r="M57" i="2" s="1"/>
  <c r="M58" i="2"/>
  <c r="O58" i="2" s="1"/>
  <c r="M82" i="2"/>
  <c r="L89" i="2"/>
  <c r="M89" i="2" s="1"/>
  <c r="L92" i="2"/>
  <c r="M92" i="2" s="1"/>
  <c r="L102" i="2"/>
  <c r="M102" i="2" s="1"/>
  <c r="O102" i="2" s="1"/>
  <c r="L56" i="2"/>
  <c r="M56" i="2" s="1"/>
  <c r="O56" i="2" s="1"/>
  <c r="L71" i="2"/>
  <c r="M71" i="2" s="1"/>
  <c r="L74" i="2"/>
  <c r="M74" i="2" s="1"/>
  <c r="O79" i="2"/>
  <c r="M70" i="2"/>
  <c r="O70" i="2" s="1"/>
  <c r="L73" i="2"/>
  <c r="M73" i="2" s="1"/>
  <c r="L77" i="2"/>
  <c r="M77" i="2" s="1"/>
  <c r="O77" i="2" s="1"/>
  <c r="L80" i="2"/>
  <c r="M80" i="2" s="1"/>
  <c r="O85" i="2"/>
  <c r="L108" i="2"/>
  <c r="M108" i="2" s="1"/>
  <c r="M113" i="2"/>
  <c r="O113" i="2" s="1"/>
  <c r="L120" i="2"/>
  <c r="M120" i="2" s="1"/>
  <c r="M122" i="2"/>
  <c r="O130" i="2"/>
  <c r="L83" i="2"/>
  <c r="M83" i="2" s="1"/>
  <c r="L86" i="2"/>
  <c r="M86" i="2" s="1"/>
  <c r="O86" i="2" s="1"/>
  <c r="O91" i="2"/>
  <c r="P130" i="2"/>
  <c r="N130" i="2"/>
  <c r="M99" i="2"/>
  <c r="M105" i="2"/>
  <c r="O105" i="2" s="1"/>
  <c r="M111" i="2"/>
  <c r="O111" i="2" s="1"/>
  <c r="L125" i="2"/>
  <c r="M125" i="2" s="1"/>
  <c r="M126" i="2"/>
  <c r="L119" i="2"/>
  <c r="M119" i="2" s="1"/>
  <c r="L117" i="2"/>
  <c r="M117" i="2" s="1"/>
  <c r="L129" i="2"/>
  <c r="M129" i="2" s="1"/>
  <c r="O63" i="2"/>
  <c r="O69" i="2"/>
  <c r="O81" i="2"/>
  <c r="O87" i="2"/>
  <c r="O93" i="2"/>
  <c r="M104" i="2"/>
  <c r="O104" i="2" s="1"/>
  <c r="M110" i="2"/>
  <c r="M116" i="2"/>
  <c r="O116" i="2" s="1"/>
  <c r="L127" i="2"/>
  <c r="M127" i="2" s="1"/>
  <c r="M128" i="2"/>
  <c r="O128" i="2" s="1"/>
  <c r="P8" i="3" l="1"/>
  <c r="N8" i="3"/>
  <c r="O8" i="3"/>
  <c r="N7" i="3"/>
  <c r="P7" i="3"/>
  <c r="P9" i="3"/>
  <c r="N9" i="3"/>
  <c r="O9" i="3"/>
  <c r="O106" i="2"/>
  <c r="N66" i="2"/>
  <c r="P66" i="2"/>
  <c r="P96" i="2"/>
  <c r="R96" i="2" s="1"/>
  <c r="P72" i="2"/>
  <c r="R72" i="2" s="1"/>
  <c r="P107" i="2"/>
  <c r="R107" i="2" s="1"/>
  <c r="P103" i="2"/>
  <c r="O72" i="2"/>
  <c r="P109" i="2"/>
  <c r="R109" i="2" s="1"/>
  <c r="N103" i="2"/>
  <c r="P50" i="2"/>
  <c r="R50" i="2" s="1"/>
  <c r="R59" i="2"/>
  <c r="N106" i="2"/>
  <c r="R106" i="2" s="1"/>
  <c r="P60" i="2"/>
  <c r="O60" i="2"/>
  <c r="N51" i="2"/>
  <c r="R51" i="2" s="1"/>
  <c r="R93" i="2"/>
  <c r="N112" i="2"/>
  <c r="R112" i="2" s="1"/>
  <c r="O112" i="2"/>
  <c r="N124" i="2"/>
  <c r="R124" i="2" s="1"/>
  <c r="P76" i="2"/>
  <c r="R76" i="2" s="1"/>
  <c r="O96" i="2"/>
  <c r="O51" i="2"/>
  <c r="O59" i="2"/>
  <c r="N100" i="2"/>
  <c r="R100" i="2" s="1"/>
  <c r="R47" i="2"/>
  <c r="O109" i="2"/>
  <c r="O50" i="2"/>
  <c r="O107" i="2"/>
  <c r="R63" i="2"/>
  <c r="O124" i="2"/>
  <c r="R60" i="2"/>
  <c r="O78" i="2"/>
  <c r="N84" i="2"/>
  <c r="P84" i="2"/>
  <c r="O84" i="2"/>
  <c r="N118" i="2"/>
  <c r="P118" i="2"/>
  <c r="O88" i="2"/>
  <c r="R79" i="2"/>
  <c r="N78" i="2"/>
  <c r="R78" i="2" s="1"/>
  <c r="R21" i="2"/>
  <c r="N90" i="2"/>
  <c r="O90" i="2"/>
  <c r="P90" i="2"/>
  <c r="N88" i="2"/>
  <c r="R88" i="2" s="1"/>
  <c r="N75" i="2"/>
  <c r="P75" i="2"/>
  <c r="O75" i="2"/>
  <c r="R69" i="2"/>
  <c r="R85" i="2"/>
  <c r="P101" i="2"/>
  <c r="R101" i="2" s="1"/>
  <c r="R9" i="2"/>
  <c r="O115" i="2"/>
  <c r="N115" i="2"/>
  <c r="R115" i="2" s="1"/>
  <c r="O101" i="2"/>
  <c r="R53" i="2"/>
  <c r="O76" i="2"/>
  <c r="O100" i="2"/>
  <c r="P95" i="2"/>
  <c r="N95" i="2"/>
  <c r="O95" i="2"/>
  <c r="P43" i="2"/>
  <c r="N43" i="2"/>
  <c r="O43" i="2"/>
  <c r="P26" i="2"/>
  <c r="N26" i="2"/>
  <c r="O26" i="2"/>
  <c r="P48" i="2"/>
  <c r="N48" i="2"/>
  <c r="O48" i="2"/>
  <c r="N117" i="2"/>
  <c r="P117" i="2"/>
  <c r="O117" i="2"/>
  <c r="N127" i="2"/>
  <c r="P127" i="2"/>
  <c r="O127" i="2"/>
  <c r="N80" i="2"/>
  <c r="P80" i="2"/>
  <c r="O80" i="2"/>
  <c r="P8" i="2"/>
  <c r="N8" i="2"/>
  <c r="O8" i="2"/>
  <c r="N74" i="2"/>
  <c r="P74" i="2"/>
  <c r="O74" i="2"/>
  <c r="N89" i="2"/>
  <c r="P89" i="2"/>
  <c r="O89" i="2"/>
  <c r="P57" i="2"/>
  <c r="N57" i="2"/>
  <c r="O57" i="2"/>
  <c r="P37" i="2"/>
  <c r="N37" i="2"/>
  <c r="O37" i="2"/>
  <c r="P119" i="2"/>
  <c r="N119" i="2"/>
  <c r="O119" i="2"/>
  <c r="N83" i="2"/>
  <c r="P83" i="2"/>
  <c r="O83" i="2"/>
  <c r="P36" i="2"/>
  <c r="N36" i="2"/>
  <c r="O36" i="2"/>
  <c r="P32" i="2"/>
  <c r="N32" i="2"/>
  <c r="O32" i="2"/>
  <c r="P123" i="2"/>
  <c r="N123" i="2"/>
  <c r="O123" i="2"/>
  <c r="N129" i="2"/>
  <c r="P129" i="2"/>
  <c r="O129" i="2"/>
  <c r="P34" i="2"/>
  <c r="O34" i="2"/>
  <c r="N34" i="2"/>
  <c r="P121" i="2"/>
  <c r="N121" i="2"/>
  <c r="O121" i="2"/>
  <c r="P125" i="2"/>
  <c r="N125" i="2"/>
  <c r="O125" i="2"/>
  <c r="N62" i="2"/>
  <c r="P62" i="2"/>
  <c r="O62" i="2"/>
  <c r="P14" i="2"/>
  <c r="N14" i="2"/>
  <c r="O14" i="2"/>
  <c r="P17" i="2"/>
  <c r="N17" i="2"/>
  <c r="O17" i="2"/>
  <c r="P33" i="2"/>
  <c r="N33" i="2"/>
  <c r="O33" i="2"/>
  <c r="N52" i="2"/>
  <c r="P52" i="2"/>
  <c r="O52" i="2"/>
  <c r="P10" i="2"/>
  <c r="N10" i="2"/>
  <c r="O10" i="2"/>
  <c r="P11" i="2"/>
  <c r="N11" i="2"/>
  <c r="P128" i="2"/>
  <c r="N128" i="2"/>
  <c r="P126" i="2"/>
  <c r="N126" i="2"/>
  <c r="P99" i="2"/>
  <c r="N99" i="2"/>
  <c r="P35" i="2"/>
  <c r="N35" i="2"/>
  <c r="N55" i="2"/>
  <c r="P55" i="2"/>
  <c r="R19" i="2"/>
  <c r="P108" i="2"/>
  <c r="N108" i="2"/>
  <c r="P71" i="2"/>
  <c r="N71" i="2"/>
  <c r="N98" i="2"/>
  <c r="P98" i="2"/>
  <c r="P114" i="2"/>
  <c r="N114" i="2"/>
  <c r="N67" i="2"/>
  <c r="P67" i="2"/>
  <c r="R67" i="2" s="1"/>
  <c r="P39" i="2"/>
  <c r="N39" i="2"/>
  <c r="P40" i="2"/>
  <c r="O40" i="2"/>
  <c r="N40" i="2"/>
  <c r="P82" i="2"/>
  <c r="N82" i="2"/>
  <c r="P56" i="2"/>
  <c r="N56" i="2"/>
  <c r="N73" i="2"/>
  <c r="P73" i="2"/>
  <c r="R73" i="2" s="1"/>
  <c r="N54" i="2"/>
  <c r="P54" i="2"/>
  <c r="O54" i="2"/>
  <c r="N110" i="2"/>
  <c r="P110" i="2"/>
  <c r="R130" i="2"/>
  <c r="P120" i="2"/>
  <c r="N120" i="2"/>
  <c r="N92" i="2"/>
  <c r="P92" i="2"/>
  <c r="O92" i="2"/>
  <c r="N46" i="2"/>
  <c r="P46" i="2"/>
  <c r="O46" i="2"/>
  <c r="P23" i="2"/>
  <c r="N23" i="2"/>
  <c r="O99" i="2"/>
  <c r="O82" i="2"/>
  <c r="P70" i="2"/>
  <c r="N70" i="2"/>
  <c r="N58" i="2"/>
  <c r="P58" i="2"/>
  <c r="O23" i="2"/>
  <c r="O73" i="2"/>
  <c r="N97" i="2"/>
  <c r="P97" i="2"/>
  <c r="O55" i="2"/>
  <c r="O108" i="2"/>
  <c r="N18" i="2"/>
  <c r="P18" i="2"/>
  <c r="P94" i="2"/>
  <c r="N94" i="2"/>
  <c r="P31" i="2"/>
  <c r="N31" i="2"/>
  <c r="P44" i="2"/>
  <c r="N44" i="2"/>
  <c r="P64" i="2"/>
  <c r="N64" i="2"/>
  <c r="O64" i="2"/>
  <c r="P41" i="2"/>
  <c r="N41" i="2"/>
  <c r="P24" i="2"/>
  <c r="O24" i="2"/>
  <c r="N24" i="2"/>
  <c r="P116" i="2"/>
  <c r="N116" i="2"/>
  <c r="P77" i="2"/>
  <c r="N77" i="2"/>
  <c r="O114" i="2"/>
  <c r="P42" i="2"/>
  <c r="N42" i="2"/>
  <c r="O42" i="2"/>
  <c r="O39" i="2"/>
  <c r="P25" i="2"/>
  <c r="N25" i="2"/>
  <c r="P27" i="2"/>
  <c r="N27" i="2"/>
  <c r="N111" i="2"/>
  <c r="P111" i="2"/>
  <c r="N86" i="2"/>
  <c r="P86" i="2"/>
  <c r="P122" i="2"/>
  <c r="N122" i="2"/>
  <c r="N65" i="2"/>
  <c r="P65" i="2"/>
  <c r="O67" i="2"/>
  <c r="O25" i="2"/>
  <c r="P29" i="2"/>
  <c r="N29" i="2"/>
  <c r="P45" i="2"/>
  <c r="N45" i="2"/>
  <c r="O27" i="2"/>
  <c r="P102" i="2"/>
  <c r="N102" i="2"/>
  <c r="P49" i="2"/>
  <c r="N49" i="2"/>
  <c r="O41" i="2"/>
  <c r="P16" i="2"/>
  <c r="N16" i="2"/>
  <c r="N61" i="2"/>
  <c r="P61" i="2"/>
  <c r="R61" i="2" s="1"/>
  <c r="N68" i="2"/>
  <c r="P68" i="2"/>
  <c r="O65" i="2"/>
  <c r="O35" i="2"/>
  <c r="P22" i="2"/>
  <c r="N22" i="2"/>
  <c r="N104" i="2"/>
  <c r="P104" i="2"/>
  <c r="O126" i="2"/>
  <c r="O110" i="2"/>
  <c r="O122" i="2"/>
  <c r="P105" i="2"/>
  <c r="N105" i="2"/>
  <c r="P113" i="2"/>
  <c r="N113" i="2"/>
  <c r="O120" i="2"/>
  <c r="O98" i="2"/>
  <c r="P12" i="2"/>
  <c r="N12" i="2"/>
  <c r="P28" i="2"/>
  <c r="O28" i="2"/>
  <c r="N28" i="2"/>
  <c r="O71" i="2"/>
  <c r="P38" i="2"/>
  <c r="N38" i="2"/>
  <c r="R66" i="2"/>
  <c r="O68" i="2"/>
  <c r="N20" i="2"/>
  <c r="P20" i="2"/>
  <c r="R20" i="2" s="1"/>
  <c r="P30" i="2"/>
  <c r="N30" i="2"/>
  <c r="O30" i="2"/>
  <c r="P13" i="2"/>
  <c r="N13" i="2"/>
  <c r="O13" i="2"/>
  <c r="P15" i="2"/>
  <c r="N15" i="2"/>
  <c r="R91" i="2"/>
  <c r="R7" i="3" l="1"/>
  <c r="R9" i="3"/>
  <c r="R8" i="3"/>
  <c r="J4" i="3" s="1"/>
  <c r="R84" i="2"/>
  <c r="R86" i="2"/>
  <c r="R55" i="2"/>
  <c r="R118" i="2"/>
  <c r="R103" i="2"/>
  <c r="R13" i="2"/>
  <c r="R102" i="2"/>
  <c r="R40" i="2"/>
  <c r="R90" i="2"/>
  <c r="R68" i="2"/>
  <c r="R65" i="2"/>
  <c r="R111" i="2"/>
  <c r="R29" i="2"/>
  <c r="R122" i="2"/>
  <c r="R27" i="2"/>
  <c r="R42" i="2"/>
  <c r="R97" i="2"/>
  <c r="R23" i="2"/>
  <c r="R92" i="2"/>
  <c r="R10" i="2"/>
  <c r="R33" i="2"/>
  <c r="R14" i="2"/>
  <c r="R125" i="2"/>
  <c r="R34" i="2"/>
  <c r="R123" i="2"/>
  <c r="R36" i="2"/>
  <c r="R119" i="2"/>
  <c r="R57" i="2"/>
  <c r="R26" i="2"/>
  <c r="R95" i="2"/>
  <c r="R75" i="2"/>
  <c r="R28" i="2"/>
  <c r="R104" i="2"/>
  <c r="R18" i="2"/>
  <c r="R46" i="2"/>
  <c r="R54" i="2"/>
  <c r="R98" i="2"/>
  <c r="R52" i="2"/>
  <c r="R62" i="2"/>
  <c r="R129" i="2"/>
  <c r="R83" i="2"/>
  <c r="R89" i="2"/>
  <c r="R127" i="2"/>
  <c r="R94" i="2"/>
  <c r="R56" i="2"/>
  <c r="R35" i="2"/>
  <c r="R44" i="2"/>
  <c r="R113" i="2"/>
  <c r="R16" i="2"/>
  <c r="R108" i="2"/>
  <c r="R24" i="2"/>
  <c r="R15" i="2"/>
  <c r="R38" i="2"/>
  <c r="R12" i="2"/>
  <c r="R77" i="2"/>
  <c r="R120" i="2"/>
  <c r="R39" i="2"/>
  <c r="R99" i="2"/>
  <c r="R32" i="2"/>
  <c r="R48" i="2"/>
  <c r="R22" i="2"/>
  <c r="R49" i="2"/>
  <c r="R45" i="2"/>
  <c r="R41" i="2"/>
  <c r="R82" i="2"/>
  <c r="R64" i="2"/>
  <c r="R114" i="2"/>
  <c r="R128" i="2"/>
  <c r="R25" i="2"/>
  <c r="R70" i="2"/>
  <c r="R30" i="2"/>
  <c r="R105" i="2"/>
  <c r="R11" i="2"/>
  <c r="R17" i="2"/>
  <c r="R121" i="2"/>
  <c r="R37" i="2"/>
  <c r="R8" i="2"/>
  <c r="R43" i="2"/>
  <c r="R116" i="2"/>
  <c r="R31" i="2"/>
  <c r="R58" i="2"/>
  <c r="R110" i="2"/>
  <c r="R71" i="2"/>
  <c r="R126" i="2"/>
  <c r="R74" i="2"/>
  <c r="R80" i="2"/>
  <c r="R117" i="2"/>
  <c r="J4" i="2" l="1"/>
</calcChain>
</file>

<file path=xl/sharedStrings.xml><?xml version="1.0" encoding="utf-8"?>
<sst xmlns="http://schemas.openxmlformats.org/spreadsheetml/2006/main" count="687" uniqueCount="160">
  <si>
    <t>Esfuerzo Manual</t>
  </si>
  <si>
    <t>Esfuerzo de Automatización</t>
  </si>
  <si>
    <t>ROI</t>
  </si>
  <si>
    <t>Candidato a Automatizar</t>
  </si>
  <si>
    <t>#</t>
  </si>
  <si>
    <t>Caso de Prueba</t>
  </si>
  <si>
    <t>Ejecución Manual (Minutos)</t>
  </si>
  <si>
    <t>Ejecución Manual (Horas)</t>
  </si>
  <si>
    <t>Esfuerzo Anualizado (Horas)</t>
  </si>
  <si>
    <t>Tecnología de Automatización</t>
  </si>
  <si>
    <t>Complejidad de Automatización</t>
  </si>
  <si>
    <t>Consideración Adicional (Minutos)</t>
  </si>
  <si>
    <t>Desarrollo Script (Horas)</t>
  </si>
  <si>
    <t>Esfuerzo de Mantenimiento Anual</t>
  </si>
  <si>
    <t>Estimado Mtto (Horas)</t>
  </si>
  <si>
    <t>Esfuerzo Total Automatización</t>
  </si>
  <si>
    <t>Punto de ROI Mes Aproximado</t>
  </si>
  <si>
    <t>Tiempo de vida de la aplicación (Meses)</t>
  </si>
  <si>
    <t>Automatizable</t>
  </si>
  <si>
    <t>Frecuente</t>
  </si>
  <si>
    <t>Web</t>
  </si>
  <si>
    <t>Alta</t>
  </si>
  <si>
    <t>Baja</t>
  </si>
  <si>
    <t>Escasa</t>
  </si>
  <si>
    <t>Critico</t>
  </si>
  <si>
    <t>API</t>
  </si>
  <si>
    <t>Media</t>
  </si>
  <si>
    <t>Mobile</t>
  </si>
  <si>
    <t>Descargar archivo que fue previamente cargado</t>
  </si>
  <si>
    <t>Descargar archivo que no fue previamente cargado</t>
  </si>
  <si>
    <t>Descargar archivo enviando el parametro name con caracteres especiales</t>
  </si>
  <si>
    <t>Descargar archivo enviando el parametro name alfanumerico</t>
  </si>
  <si>
    <t>Descargar archivo enviando el parametro name con espacios</t>
  </si>
  <si>
    <t>Descargar archivo enviando el parametro name con mayusculas y minusculas</t>
  </si>
  <si>
    <t>Descargar archivo que fue previamente cargado sin enviar header Authorization</t>
  </si>
  <si>
    <t>Cargar archivo correctamente</t>
  </si>
  <si>
    <t>Cargar archivo sin enviar header Authorization</t>
  </si>
  <si>
    <t>Cargar archivo sin enviar parametro name</t>
  </si>
  <si>
    <t>Cargar archivo enviando el parametro name con caracteres especiales</t>
  </si>
  <si>
    <t>Cargar archivo enviando el parametro name alfanumerico</t>
  </si>
  <si>
    <t>Cargar archivo enviando el parametro name con espacios</t>
  </si>
  <si>
    <t>Cargar archivo enviando el parametro name con mayusculas y minusculas</t>
  </si>
  <si>
    <t>Cargar archivo sin enviar parametro file</t>
  </si>
  <si>
    <t>Verificar eliminacion de miembro con id valido</t>
  </si>
  <si>
    <t>Verificar eliminacion de miembro con id que no existe</t>
  </si>
  <si>
    <t>Verificar eliminacion de miembro con id con caracteres especiales</t>
  </si>
  <si>
    <t>Verificar eliminacion de miembro con id con caracteres especiales y minúsculas</t>
  </si>
  <si>
    <t>Verificar eliminacion de miembro con id con caracteres especiales y mayúsculas</t>
  </si>
  <si>
    <t>Verificar eliminacion de miembro sin header Accept</t>
  </si>
  <si>
    <t>Verificar eliminacion de miembro sin header Content-Type</t>
  </si>
  <si>
    <t>Verificar eliminacion de miembro sin header Authorization</t>
  </si>
  <si>
    <t>Verificar eliminacion de miembro con header Accept vacio</t>
  </si>
  <si>
    <t>Verificar eliminacion de miembro con header Accept con caracteres especiales</t>
  </si>
  <si>
    <t>Verificar eliminacion de miembro con header Content-Type vacio</t>
  </si>
  <si>
    <t>Verificar eliminacion de miembro con header Content-Type con caracteres especiales</t>
  </si>
  <si>
    <t>Verificar autor con id valido</t>
  </si>
  <si>
    <t>Verificar autor con id que no existe</t>
  </si>
  <si>
    <t>Verificar autor con id con caracteres especiales</t>
  </si>
  <si>
    <t>Verificar autor con id con caracteres especiales y minúsculas</t>
  </si>
  <si>
    <t>Verificar autor con id con caracteres especiales y mayúsculas</t>
  </si>
  <si>
    <t>Verificar autor sin header Accept</t>
  </si>
  <si>
    <t>Verificar autor sin header Content-Type</t>
  </si>
  <si>
    <t>Verificar autor sin headers</t>
  </si>
  <si>
    <t>Verificar autor con header Accept vacio</t>
  </si>
  <si>
    <t>Verificar autor con header Accept con caracteres especiales</t>
  </si>
  <si>
    <t>Verificar autor con header Content-Type vacio</t>
  </si>
  <si>
    <t>Verificar autor con header Content-Type con caracteres especiales</t>
  </si>
  <si>
    <t>Verificar error 429 por muchas solicitudes</t>
  </si>
  <si>
    <t>Verificar miembro con id valido</t>
  </si>
  <si>
    <t>Verificar miembro con id que no existe</t>
  </si>
  <si>
    <t>Verificar miembro con id con caracteres especiales</t>
  </si>
  <si>
    <t>Verificar miembro con id con caracteres especiales y minúsculas</t>
  </si>
  <si>
    <t>Verificar miembro con id con caracteres especiales y mayúsculas</t>
  </si>
  <si>
    <t>Verificar miembro sin header Accept</t>
  </si>
  <si>
    <t>Verificar miembro sin header Content-Type</t>
  </si>
  <si>
    <t>Verificar miembro sin headers</t>
  </si>
  <si>
    <t>Verificar miembro con header Accept vacio</t>
  </si>
  <si>
    <t>Verificar miembro con header Accept con caracteres especiales</t>
  </si>
  <si>
    <t>Verificar miembro con header Content-Type vacio</t>
  </si>
  <si>
    <t>Verificar miembro con header Content-Type con caracteres especiales</t>
  </si>
  <si>
    <t>Verificar actualizacion de nombre de miembro con body valido</t>
  </si>
  <si>
    <t>Verificar actualizacion de genero de miembro con body valido</t>
  </si>
  <si>
    <t>Verificar actualizacion de miembro con body vacio</t>
  </si>
  <si>
    <t>Verificar actualizacion de nombre miembro enviandole id que no existe</t>
  </si>
  <si>
    <t>Verificar actualizacion de genero miembro enviandole id que no existe</t>
  </si>
  <si>
    <t>Verificar actualizacion de nombre miembro con nombre vacio</t>
  </si>
  <si>
    <t>Verificar actualizacion de nombre de miembro que sea menor a 4</t>
  </si>
  <si>
    <t>Verificar actualizacion de nombre de miembro que sea mayor a 25</t>
  </si>
  <si>
    <t>Verificar actualizacion de nombre de miembro en blanco</t>
  </si>
  <si>
    <t>Verificar actualizacion de nombre de miembro caracteres especiales</t>
  </si>
  <si>
    <t>Verificar actualizacion de nombre de miembro alfanumerico</t>
  </si>
  <si>
    <t>Verificar actualizacion de genero de miembro con genero vacio</t>
  </si>
  <si>
    <t>Verificar actualizacion de genero de miembro con genero invalido</t>
  </si>
  <si>
    <t>Verificar actualizacion de genero de miembro con genero con caracteres especiales</t>
  </si>
  <si>
    <t>Verificar actualizacion de genero de miembro con genero alfanumerico</t>
  </si>
  <si>
    <t>Verificar actualizacion de nombre de miembro sin header Accept</t>
  </si>
  <si>
    <t>Verificar actualizacion de nombre de miembro sin header Authorization</t>
  </si>
  <si>
    <t>Verificar actualizacion de nombre de miembro con header Accept vacio</t>
  </si>
  <si>
    <t>Verificar actualizacion de nombre de miembro con header Accept con caracteres especiales</t>
  </si>
  <si>
    <t>Verificar actualizacion de nombre de miembro con header Content-Type vacio</t>
  </si>
  <si>
    <t>Verificar actualizacion de nombre de miembro con header Content-Type con caracteres especiales</t>
  </si>
  <si>
    <t>Verificar actualizacion de genero de miembro sin header Accept</t>
  </si>
  <si>
    <t>Verificar actualizacion de genero de miembro sin header Authorization</t>
  </si>
  <si>
    <t>Verificar actualizacion de genero de miembro con header Accept vacio</t>
  </si>
  <si>
    <t>Verificar actualizacion de genero de miembro con header Accept con caracteres especiales</t>
  </si>
  <si>
    <t>Verificar actualizacion de genero de miembro con header Content-Type vacio</t>
  </si>
  <si>
    <t>Verificar actualizacion de genero de miembro con header Content-Type con caracteres especiales</t>
  </si>
  <si>
    <t>Verificar creacion de miembro con body valido</t>
  </si>
  <si>
    <t>Verificar creacion de miembro con body vacio</t>
  </si>
  <si>
    <t>Verificar creacion de miembro enviandole el id</t>
  </si>
  <si>
    <t>Verificar creacion de miembro con nombre vacio</t>
  </si>
  <si>
    <t>Verificar creacion de miembro con nombre no ingresado</t>
  </si>
  <si>
    <t>Verificar creacion de miembro con nombre con &lt;descrip&gt;</t>
  </si>
  <si>
    <t>Verificar creacion de miembro con nombre espacio en blanco</t>
  </si>
  <si>
    <t>Verificar creacion de miembro con nombre caracteres especiales</t>
  </si>
  <si>
    <t>Verificar creacion de miembro con nombre alfanumerico</t>
  </si>
  <si>
    <t>Verificar creacion de miembro con genero vacio</t>
  </si>
  <si>
    <t>Verificar creacion de miembro con genero no ingresado</t>
  </si>
  <si>
    <t>Verificar creacion de miembro con genero invalido</t>
  </si>
  <si>
    <t>Verificar creacion de miembro con genero con caracteres especiales</t>
  </si>
  <si>
    <t>Verificar creacion de miembro con genero alfanumerico</t>
  </si>
  <si>
    <t>Verificar creacion de miembro sin header Accept</t>
  </si>
  <si>
    <t>Verificar creacion de miembro sin header Authorization</t>
  </si>
  <si>
    <t>Verificar creacion de miembro con header Accept vacio</t>
  </si>
  <si>
    <t>Verificar creacion de miembro con header Accept con caracteres especiales</t>
  </si>
  <si>
    <t>Verificar creacion de miembro con header Content-Type vacio</t>
  </si>
  <si>
    <t>Verificar creacion de miembro con header Content-Type con caracteres especiales</t>
  </si>
  <si>
    <t>Verificar actualizacion de miembro con body valido</t>
  </si>
  <si>
    <t>Verificar actualizacion de miembro enviandole id que no existe</t>
  </si>
  <si>
    <t>Verificar actualizacion de miembro con nombre vacio</t>
  </si>
  <si>
    <t>Verificar actualizacion de miembro con nombre no ingresado</t>
  </si>
  <si>
    <t>Verificar actualizacion de miembro con nombre menor a 4</t>
  </si>
  <si>
    <t>Verificar actualizacion de miembro con nombre mayor a 25</t>
  </si>
  <si>
    <t>Verificar actualizacion de miembro con nombre espacio en blanco</t>
  </si>
  <si>
    <t>Verificar actualizacion de miembro con nombre caracteres especiales</t>
  </si>
  <si>
    <t>Verificar actualizacion de miembro con nombre alfanumerico</t>
  </si>
  <si>
    <t>Verificar actualizacion de miembro con genero vacio</t>
  </si>
  <si>
    <t>Verificar actualizacion de miembro con genero no ingresado</t>
  </si>
  <si>
    <t>Verificar actualizacion de miembro con genero invalido</t>
  </si>
  <si>
    <t>Verificar actualizacion de miembro con genero con caracteres especiales</t>
  </si>
  <si>
    <t>Verificar actualizacion de miembro con genero alfanumerico</t>
  </si>
  <si>
    <t>Verificar actualizacion de miembro sin header Accept</t>
  </si>
  <si>
    <t>Verificar actualizacion de miembro sin header Authorization</t>
  </si>
  <si>
    <t>Verificar actualizacion de miembro con header Accept vacio</t>
  </si>
  <si>
    <t>Verificar actualizacion de miembro con header Accept con caracteres especiales</t>
  </si>
  <si>
    <t>Verificar actualizacion de miembro con header Content-Type vacio</t>
  </si>
  <si>
    <t>Verificar actualizacion de miembro con header Content-Type con caracteres especiales</t>
  </si>
  <si>
    <t>Verificar registro en app mobile exito</t>
  </si>
  <si>
    <t>Verificar agregar producto al carrito en app mobile exito</t>
  </si>
  <si>
    <t>Verificar agregar producto al carrito en web exito</t>
  </si>
  <si>
    <t>Quality Engineer</t>
  </si>
  <si>
    <t>Seniority</t>
  </si>
  <si>
    <t>Total Horas Estimadas</t>
  </si>
  <si>
    <t>Ejecuciones estimadas (proximos 12 meses)</t>
  </si>
  <si>
    <t>ROI Estimado a 12 Meses (Horas)</t>
  </si>
  <si>
    <t>% ROI Estimado (12 Meses)</t>
  </si>
  <si>
    <t>Medium</t>
  </si>
  <si>
    <t>Automatizacion API</t>
  </si>
  <si>
    <t>Automatizacion Web</t>
  </si>
  <si>
    <t>Automatizacion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</si>
</sst>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164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9" fontId="0" fillId="4" borderId="1" xfId="1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right" vertical="center"/>
      <protection locked="0"/>
    </xf>
    <xf numFmtId="164" fontId="0" fillId="4" borderId="1" xfId="0" applyNumberFormat="1" applyFill="1" applyBorder="1" applyAlignment="1" applyProtection="1">
      <alignment horizontal="center" vertical="center"/>
      <protection locked="0"/>
    </xf>
    <xf numFmtId="2" fontId="0" fillId="4" borderId="1" xfId="0" applyNumberFormat="1" applyFill="1" applyBorder="1" applyAlignment="1" applyProtection="1">
      <alignment horizontal="center" vertical="center"/>
      <protection locked="0"/>
    </xf>
    <xf numFmtId="9" fontId="0" fillId="4" borderId="1" xfId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44"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  <protection locked="0" hidden="0"/>
    </dxf>
    <dxf>
      <border outline="0">
        <bottom style="thin">
          <color rgb="FFD9D9D9"/>
        </bottom>
      </border>
    </dxf>
    <dxf>
      <border outline="0">
        <left style="thin">
          <color rgb="FFD9D9D9"/>
        </left>
        <top style="thin">
          <color rgb="FFD9D9D9"/>
        </top>
      </border>
    </dxf>
    <dxf>
      <alignment horizontal="general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  <protection locked="0" hidden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  <protection locked="0" hidden="0"/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top style="thin">
          <color theme="0" tint="-0.149998474074526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sianeitor\Downloads\Automatizaci&#243;n%20-%20Estimaci&#243;n%20&amp;%20ROI.xlsx" TargetMode="External"/><Relationship Id="rId1" Type="http://schemas.openxmlformats.org/officeDocument/2006/relationships/externalLinkPath" Target="file:///C:\Users\Rusianeitor\Downloads\Automatizaci&#243;n%20-%20Estimaci&#243;n%20&amp;%20R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timacion HU"/>
      <sheetName val="Estimación&amp;ROI"/>
      <sheetName val="CALIBRACIÓN"/>
    </sheetNames>
    <sheetDataSet>
      <sheetData sheetId="0" refreshError="1"/>
      <sheetData sheetId="1" refreshError="1"/>
      <sheetData sheetId="2">
        <row r="1">
          <cell r="C1" t="str">
            <v>Estimación Mtto</v>
          </cell>
          <cell r="D1" t="str">
            <v>Hrs Mtto</v>
          </cell>
          <cell r="G1" t="str">
            <v>Ejecuciones</v>
          </cell>
        </row>
        <row r="2">
          <cell r="C2" t="str">
            <v>Baja</v>
          </cell>
          <cell r="D2">
            <v>0.1</v>
          </cell>
          <cell r="F2">
            <v>12</v>
          </cell>
          <cell r="G2" t="str">
            <v>Critico</v>
          </cell>
          <cell r="H2">
            <v>52</v>
          </cell>
        </row>
        <row r="3">
          <cell r="C3" t="str">
            <v>Estandar</v>
          </cell>
          <cell r="D3">
            <v>0.15</v>
          </cell>
          <cell r="G3" t="str">
            <v>Frecuente</v>
          </cell>
          <cell r="H3">
            <v>40</v>
          </cell>
        </row>
        <row r="4">
          <cell r="C4" t="str">
            <v>Alta</v>
          </cell>
          <cell r="D4">
            <v>0.3</v>
          </cell>
          <cell r="G4" t="str">
            <v>Medio</v>
          </cell>
          <cell r="H4">
            <v>25</v>
          </cell>
        </row>
        <row r="5">
          <cell r="G5" t="str">
            <v>Escasa</v>
          </cell>
          <cell r="H5">
            <v>12</v>
          </cell>
        </row>
        <row r="6">
          <cell r="G6" t="str">
            <v>Especifica</v>
          </cell>
          <cell r="H6">
            <v>6</v>
          </cell>
        </row>
        <row r="8">
          <cell r="B8" t="str">
            <v>Baja</v>
          </cell>
          <cell r="C8" t="str">
            <v>Media</v>
          </cell>
          <cell r="D8" t="str">
            <v>Alta</v>
          </cell>
        </row>
        <row r="9">
          <cell r="A9" t="str">
            <v>Web - Junior</v>
          </cell>
          <cell r="B9">
            <v>4</v>
          </cell>
          <cell r="C9">
            <v>7</v>
          </cell>
          <cell r="D9">
            <v>10</v>
          </cell>
        </row>
        <row r="10">
          <cell r="A10" t="str">
            <v>Web - Medium</v>
          </cell>
          <cell r="B10">
            <v>4</v>
          </cell>
          <cell r="C10">
            <v>6</v>
          </cell>
          <cell r="D10">
            <v>9</v>
          </cell>
        </row>
        <row r="11">
          <cell r="A11" t="str">
            <v>Web - Senior</v>
          </cell>
          <cell r="B11">
            <v>3</v>
          </cell>
          <cell r="C11">
            <v>5</v>
          </cell>
          <cell r="D11">
            <v>8</v>
          </cell>
        </row>
        <row r="12">
          <cell r="A12" t="str">
            <v>API - Junior</v>
          </cell>
          <cell r="B12">
            <v>2.5</v>
          </cell>
          <cell r="C12">
            <v>3</v>
          </cell>
          <cell r="D12">
            <v>5</v>
          </cell>
        </row>
        <row r="13">
          <cell r="A13" t="str">
            <v>API - Medium</v>
          </cell>
          <cell r="B13">
            <v>2</v>
          </cell>
          <cell r="C13">
            <v>2.5</v>
          </cell>
          <cell r="D13">
            <v>4</v>
          </cell>
        </row>
        <row r="14">
          <cell r="A14" t="str">
            <v>API - Senior</v>
          </cell>
          <cell r="B14">
            <v>1</v>
          </cell>
          <cell r="C14">
            <v>2</v>
          </cell>
          <cell r="D14">
            <v>3</v>
          </cell>
        </row>
        <row r="15">
          <cell r="A15" t="str">
            <v>Desktop - Junior</v>
          </cell>
          <cell r="B15">
            <v>4</v>
          </cell>
          <cell r="C15">
            <v>7</v>
          </cell>
          <cell r="D15">
            <v>10</v>
          </cell>
        </row>
        <row r="16">
          <cell r="A16" t="str">
            <v>Desktop - Medium</v>
          </cell>
          <cell r="B16">
            <v>4</v>
          </cell>
          <cell r="C16">
            <v>6</v>
          </cell>
          <cell r="D16">
            <v>9</v>
          </cell>
        </row>
        <row r="17">
          <cell r="A17" t="str">
            <v>Desktop - Senior</v>
          </cell>
          <cell r="B17">
            <v>3</v>
          </cell>
          <cell r="C17">
            <v>5</v>
          </cell>
          <cell r="D17">
            <v>8</v>
          </cell>
        </row>
        <row r="18">
          <cell r="A18" t="str">
            <v>Mainframe - Junior</v>
          </cell>
          <cell r="B18">
            <v>4</v>
          </cell>
          <cell r="C18">
            <v>7</v>
          </cell>
          <cell r="D18">
            <v>10</v>
          </cell>
        </row>
        <row r="19">
          <cell r="A19" t="str">
            <v>Mainframe - Medium</v>
          </cell>
          <cell r="B19">
            <v>4</v>
          </cell>
          <cell r="C19">
            <v>6</v>
          </cell>
          <cell r="D19">
            <v>9</v>
          </cell>
        </row>
        <row r="20">
          <cell r="A20" t="str">
            <v>Mainframe - Senior</v>
          </cell>
          <cell r="B20">
            <v>3</v>
          </cell>
          <cell r="C20">
            <v>5</v>
          </cell>
          <cell r="D20">
            <v>8</v>
          </cell>
        </row>
        <row r="21">
          <cell r="A21" t="str">
            <v>Mobile - Junior</v>
          </cell>
          <cell r="B21">
            <v>3.5</v>
          </cell>
          <cell r="C21">
            <v>5</v>
          </cell>
          <cell r="D21">
            <v>7</v>
          </cell>
        </row>
        <row r="22">
          <cell r="A22" t="str">
            <v>Mobile - Medium</v>
          </cell>
          <cell r="B22">
            <v>3</v>
          </cell>
          <cell r="C22">
            <v>4.5</v>
          </cell>
          <cell r="D22">
            <v>6</v>
          </cell>
        </row>
        <row r="23">
          <cell r="A23" t="str">
            <v>Mobile - Senior</v>
          </cell>
          <cell r="B23">
            <v>2.5</v>
          </cell>
          <cell r="C23">
            <v>4</v>
          </cell>
          <cell r="D23">
            <v>5.5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BA103A-7068-4615-B08D-9CCBBB310353}" name="Tabla24" displayName="Tabla24" ref="A6:R9" totalsRowShown="0" headerRowDxfId="21" dataDxfId="20" headerRowBorderDxfId="18" tableBorderDxfId="19">
  <autoFilter ref="A6:R9" xr:uid="{B825A2BB-7787-4F6B-B09C-8C7CD4D3526C}"/>
  <tableColumns count="18">
    <tableColumn id="1" xr3:uid="{FCD4B2A6-E16D-4663-846B-CE438038A4BB}" name="#" dataDxfId="17"/>
    <tableColumn id="2" xr3:uid="{AF33F7DA-E4A9-402D-AA92-6F5FF99E0F81}" name="Caso de Prueba" dataDxfId="16"/>
    <tableColumn id="3" xr3:uid="{71866979-8CFC-460D-B65C-125EE282E692}" name="Ejecución Manual (Minutos)" dataDxfId="15"/>
    <tableColumn id="4" xr3:uid="{F6429E30-F220-4D98-A1B5-AE4524577BD5}" name="Ejecución Manual (Horas)" dataDxfId="14">
      <calculatedColumnFormula>C7/60</calculatedColumnFormula>
    </tableColumn>
    <tableColumn id="5" xr3:uid="{532F646D-A3A1-4A9E-BD0C-134AF0889DD1}" name="Ejecuciones estimadas (proximos 12 meses)" dataDxfId="13"/>
    <tableColumn id="6" xr3:uid="{534A7D01-01A7-4100-8ECF-0240A68632E9}" name="Esfuerzo Anualizado (Horas)" dataDxfId="12">
      <calculatedColumnFormula>IFERROR(D7*VLOOKUP(E7,[1]CALIBRACIÓN!$G$1:$H$6,2,FALSE),0)</calculatedColumnFormula>
    </tableColumn>
    <tableColumn id="7" xr3:uid="{09AE1BA9-FE4F-4D06-9CC4-4472EC535E9E}" name="Tecnología de Automatización" dataDxfId="11"/>
    <tableColumn id="8" xr3:uid="{FCFB15E0-63C7-4CB5-AAF3-FCB8BD571F7A}" name="Complejidad de Automatización" dataDxfId="10"/>
    <tableColumn id="9" xr3:uid="{15629956-5C44-4BAC-9C0B-94596A2AE21C}" name="Consideración Adicional (Minutos)" dataDxfId="9"/>
    <tableColumn id="10" xr3:uid="{F38D7AF9-152D-4815-84E5-072BC90668FE}" name="Desarrollo Script (Horas)" dataDxfId="8">
      <calculatedColumnFormula>IFERROR(IF(I7&gt;0,VLOOKUP((G7&amp;" - "&amp;$C$3),[1]CALIBRACIÓN!$A$8:$D$23,MATCH(H7,[1]CALIBRACIÓN!$A$8:$D$8,0),FALSE)+(I7/60),VLOOKUP((G7&amp;" - "&amp;$C$3),[1]CALIBRACIÓN!$A$8:$D$23,MATCH(H7,[1]CALIBRACIÓN!$A$8:$D$8,0),FALSE)),0)</calculatedColumnFormula>
    </tableColumn>
    <tableColumn id="11" xr3:uid="{DAD16B60-FA3A-4D72-84E6-6A5977CB1272}" name="Esfuerzo de Mantenimiento Anual" dataDxfId="7"/>
    <tableColumn id="12" xr3:uid="{40DB5B43-8039-4265-BE37-FA8D8CAC4501}" name="Estimado Mtto (Horas)" dataDxfId="6">
      <calculatedColumnFormula>IFERROR(VLOOKUP(K7,[1]CALIBRACIÓN!$C$1:$D$4,2,FALSE)*(J7-(I7/60)),0)</calculatedColumnFormula>
    </tableColumn>
    <tableColumn id="13" xr3:uid="{05624E44-ABA9-4D4A-839A-084296BB7FB8}" name="Esfuerzo Total Automatización" dataDxfId="5">
      <calculatedColumnFormula>J7+L7</calculatedColumnFormula>
    </tableColumn>
    <tableColumn id="14" xr3:uid="{E4529EF0-7D0D-44C7-B933-9A3C5732D906}" name="Punto de ROI Mes Aproximado" dataDxfId="4">
      <calculatedColumnFormula>IFERROR(ROUNDDOWN(M7/(F7/[1]CALIBRACIÓN!$F$2),0),0)</calculatedColumnFormula>
    </tableColumn>
    <tableColumn id="15" xr3:uid="{40FF2AB8-CADD-400D-9F5B-033BDC175179}" name="ROI Estimado a 12 Meses (Horas)" dataDxfId="3">
      <calculatedColumnFormula>F7-M7</calculatedColumnFormula>
    </tableColumn>
    <tableColumn id="16" xr3:uid="{90A4C7D2-100A-414F-BE4C-56FF31A8D10F}" name="% ROI Estimado (12 Meses)" dataDxfId="2">
      <calculatedColumnFormula>IFERROR(1-(M7/F7),0)</calculatedColumnFormula>
    </tableColumn>
    <tableColumn id="17" xr3:uid="{83FC0EBD-AB78-4A05-BF23-53D7C1A5644F}" name="Tiempo de vida de la aplicación (Meses)" dataDxfId="1"/>
    <tableColumn id="18" xr3:uid="{D24C5F9A-2A08-4BAD-AFB1-01D58AA8BB0D}" name="Automatizable" dataDxfId="0">
      <calculatedColumnFormula>IF(AND(P7&gt;0,N7&lt;=Q7),"Si","No")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5A2BB-7787-4F6B-B09C-8C7CD4D3526C}" name="Tabla2" displayName="Tabla2" ref="A6:R130" totalsRowShown="0" headerRowDxfId="22" dataDxfId="23" headerRowBorderDxfId="42" tableBorderDxfId="43">
  <autoFilter ref="A6:R130" xr:uid="{B825A2BB-7787-4F6B-B09C-8C7CD4D3526C}"/>
  <tableColumns count="18">
    <tableColumn id="1" xr3:uid="{BF2F24E0-797B-48E8-A5B2-76874FDBED32}" name="#" dataDxfId="41"/>
    <tableColumn id="2" xr3:uid="{700BF594-6A2C-4668-A820-DE24AD37B8D4}" name="Caso de Prueba" dataDxfId="40"/>
    <tableColumn id="3" xr3:uid="{46A4C6A8-A885-4B77-A526-CBC208A237DD}" name="Ejecución Manual (Minutos)" dataDxfId="39"/>
    <tableColumn id="4" xr3:uid="{4BF6C4AC-1974-4025-A8AB-99CEE5EB23F1}" name="Ejecución Manual (Horas)" dataDxfId="38">
      <calculatedColumnFormula>C7/60</calculatedColumnFormula>
    </tableColumn>
    <tableColumn id="5" xr3:uid="{4D387875-EA5E-48AB-AC4D-D088EA48DC3D}" name="Ejecuciones estimadas (proximos 12 meses)" dataDxfId="37"/>
    <tableColumn id="6" xr3:uid="{5FEE53D0-1AD6-4511-A736-00095945C72C}" name="Esfuerzo Anualizado (Horas)" dataDxfId="36">
      <calculatedColumnFormula>IFERROR(D7*VLOOKUP(E7,[1]CALIBRACIÓN!$G$1:$H$6,2,FALSE),0)</calculatedColumnFormula>
    </tableColumn>
    <tableColumn id="7" xr3:uid="{C7129760-48D9-4610-A0D5-AFD20A0E1AFF}" name="Tecnología de Automatización" dataDxfId="35"/>
    <tableColumn id="8" xr3:uid="{7944C7BF-79F0-43B3-8C4C-4E5A177ABD77}" name="Complejidad de Automatización" dataDxfId="34"/>
    <tableColumn id="9" xr3:uid="{FBECE6C8-B470-4B1D-8463-A70271CD85F7}" name="Consideración Adicional (Minutos)" dataDxfId="33"/>
    <tableColumn id="10" xr3:uid="{68F5C543-9C65-4026-9001-0FA13854C0B7}" name="Desarrollo Script (Horas)" dataDxfId="32">
      <calculatedColumnFormula>IFERROR(IF(I7&gt;0,VLOOKUP((G7&amp;" - "&amp;$C$3),[1]CALIBRACIÓN!$A$8:$D$23,MATCH(H7,[1]CALIBRACIÓN!$A$8:$D$8,0),FALSE)+(I7/60),VLOOKUP((G7&amp;" - "&amp;$C$3),[1]CALIBRACIÓN!$A$8:$D$23,MATCH(H7,[1]CALIBRACIÓN!$A$8:$D$8,0),FALSE)),0)</calculatedColumnFormula>
    </tableColumn>
    <tableColumn id="11" xr3:uid="{CB2B8B87-FA71-49C2-AAD8-A3D94AD2750C}" name="Esfuerzo de Mantenimiento Anual" dataDxfId="31"/>
    <tableColumn id="12" xr3:uid="{EDA4866D-DC4D-46F2-9C6E-B2F5EF5EAC2C}" name="Estimado Mtto (Horas)" dataDxfId="30">
      <calculatedColumnFormula>IFERROR(VLOOKUP(K7,[1]CALIBRACIÓN!$C$1:$D$4,2,FALSE)*(J7-(I7/60)),0)</calculatedColumnFormula>
    </tableColumn>
    <tableColumn id="13" xr3:uid="{D7458D0E-40A6-4765-AF41-C3B4E4C787F8}" name="Esfuerzo Total Automatización" dataDxfId="29">
      <calculatedColumnFormula>J7+L7</calculatedColumnFormula>
    </tableColumn>
    <tableColumn id="14" xr3:uid="{BC5702D6-06CF-45C2-8742-9FD51675B9D0}" name="Punto de ROI Mes Aproximado" dataDxfId="28">
      <calculatedColumnFormula>IFERROR(ROUNDDOWN(M7/(F7/[1]CALIBRACIÓN!$F$2),0),0)</calculatedColumnFormula>
    </tableColumn>
    <tableColumn id="15" xr3:uid="{E71E22D3-F2A4-43C8-A193-A79A572F9975}" name="ROI Estimado a 12 Meses (Horas)" dataDxfId="27">
      <calculatedColumnFormula>F7-M7</calculatedColumnFormula>
    </tableColumn>
    <tableColumn id="16" xr3:uid="{8F862796-0965-418C-A99B-1686C8C3B1B0}" name="% ROI Estimado (12 Meses)" dataDxfId="26">
      <calculatedColumnFormula>IFERROR(1-(M7/F7),0)</calculatedColumnFormula>
    </tableColumn>
    <tableColumn id="17" xr3:uid="{04B2F9C1-CA58-4E5A-A65E-3090AF075E21}" name="Tiempo de vida de la aplicación (Meses)" dataDxfId="25"/>
    <tableColumn id="18" xr3:uid="{871EB6FF-753C-48D2-8D4E-9D79B38C4B98}" name="Automatizable" dataDxfId="24">
      <calculatedColumnFormula>IF(AND(P7&gt;0,N7&lt;=Q7),"Si","No")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3A22-6D24-4E6B-AE95-47F5F97D981D}">
  <dimension ref="A1:R9"/>
  <sheetViews>
    <sheetView tabSelected="1" zoomScaleNormal="100" workbookViewId="0">
      <selection activeCell="H8" sqref="H8"/>
    </sheetView>
  </sheetViews>
  <sheetFormatPr baseColWidth="10" defaultRowHeight="15" x14ac:dyDescent="0.25"/>
  <cols>
    <col min="2" max="2" width="21.5703125" bestFit="1" customWidth="1"/>
    <col min="3" max="3" width="27.85546875" customWidth="1"/>
    <col min="4" max="4" width="26" customWidth="1"/>
    <col min="5" max="5" width="16" customWidth="1"/>
    <col min="6" max="6" width="27.140625" customWidth="1"/>
    <col min="7" max="7" width="29.7109375" customWidth="1"/>
    <col min="8" max="8" width="31.28515625" customWidth="1"/>
    <col min="9" max="9" width="11" customWidth="1"/>
    <col min="10" max="10" width="10.7109375" customWidth="1"/>
    <col min="11" max="11" width="9.85546875" customWidth="1"/>
    <col min="12" max="12" width="9.140625" customWidth="1"/>
    <col min="13" max="13" width="8.5703125" customWidth="1"/>
    <col min="14" max="14" width="9.140625" customWidth="1"/>
    <col min="15" max="15" width="9" customWidth="1"/>
    <col min="16" max="16" width="8.42578125" customWidth="1"/>
    <col min="17" max="17" width="9.85546875" customWidth="1"/>
    <col min="18" max="18" width="15.85546875" customWidth="1"/>
  </cols>
  <sheetData>
    <row r="1" spans="1:18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75" x14ac:dyDescent="0.25">
      <c r="A2" s="14" t="s">
        <v>150</v>
      </c>
      <c r="B2" s="14"/>
      <c r="C2" s="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45" x14ac:dyDescent="0.25">
      <c r="A3" s="14" t="s">
        <v>151</v>
      </c>
      <c r="B3" s="14"/>
      <c r="C3" s="5" t="s">
        <v>156</v>
      </c>
      <c r="D3" s="16"/>
      <c r="E3" s="16"/>
      <c r="F3" s="16"/>
      <c r="G3" s="16"/>
      <c r="H3" s="16"/>
      <c r="I3" s="16"/>
      <c r="J3" s="4" t="s">
        <v>152</v>
      </c>
      <c r="K3" s="16"/>
      <c r="L3" s="16"/>
      <c r="M3" s="16"/>
      <c r="N3" s="16"/>
      <c r="O3" s="16"/>
      <c r="P3" s="16"/>
      <c r="Q3" s="16"/>
      <c r="R3" s="16"/>
    </row>
    <row r="4" spans="1:18" x14ac:dyDescent="0.25">
      <c r="A4" s="17"/>
      <c r="B4" s="18"/>
      <c r="C4" s="16"/>
      <c r="D4" s="16"/>
      <c r="E4" s="16"/>
      <c r="F4" s="16"/>
      <c r="G4" s="16"/>
      <c r="H4" s="16"/>
      <c r="I4" s="16"/>
      <c r="J4" s="10">
        <f>SUMIF(R7:R9,"Si",J7:J9)</f>
        <v>13</v>
      </c>
      <c r="K4" s="16"/>
      <c r="L4" s="16"/>
      <c r="M4" s="16"/>
      <c r="N4" s="16"/>
      <c r="O4" s="16"/>
      <c r="P4" s="16"/>
      <c r="Q4" s="16"/>
      <c r="R4" s="16"/>
    </row>
    <row r="5" spans="1:18" ht="15.75" x14ac:dyDescent="0.25">
      <c r="A5" s="1"/>
      <c r="B5" s="2"/>
      <c r="C5" s="11" t="s">
        <v>0</v>
      </c>
      <c r="D5" s="11"/>
      <c r="E5" s="11"/>
      <c r="F5" s="11"/>
      <c r="G5" s="11" t="s">
        <v>1</v>
      </c>
      <c r="H5" s="11"/>
      <c r="I5" s="11"/>
      <c r="J5" s="11"/>
      <c r="K5" s="11"/>
      <c r="L5" s="11"/>
      <c r="M5" s="11"/>
      <c r="N5" s="12" t="s">
        <v>2</v>
      </c>
      <c r="O5" s="13"/>
      <c r="P5" s="3"/>
      <c r="Q5" s="11" t="s">
        <v>3</v>
      </c>
      <c r="R5" s="11"/>
    </row>
    <row r="6" spans="1:18" ht="75" x14ac:dyDescent="0.25">
      <c r="A6" s="26" t="s">
        <v>4</v>
      </c>
      <c r="B6" s="27" t="s">
        <v>5</v>
      </c>
      <c r="C6" s="27" t="s">
        <v>6</v>
      </c>
      <c r="D6" s="27" t="s">
        <v>7</v>
      </c>
      <c r="E6" s="27" t="s">
        <v>153</v>
      </c>
      <c r="F6" s="27" t="s">
        <v>8</v>
      </c>
      <c r="G6" s="27" t="s">
        <v>9</v>
      </c>
      <c r="H6" s="27" t="s">
        <v>10</v>
      </c>
      <c r="I6" s="27" t="s">
        <v>11</v>
      </c>
      <c r="J6" s="27" t="s">
        <v>12</v>
      </c>
      <c r="K6" s="27" t="s">
        <v>13</v>
      </c>
      <c r="L6" s="27" t="s">
        <v>14</v>
      </c>
      <c r="M6" s="27" t="s">
        <v>15</v>
      </c>
      <c r="N6" s="27" t="s">
        <v>16</v>
      </c>
      <c r="O6" s="27" t="s">
        <v>154</v>
      </c>
      <c r="P6" s="27" t="s">
        <v>155</v>
      </c>
      <c r="Q6" s="27" t="s">
        <v>17</v>
      </c>
      <c r="R6" s="27" t="s">
        <v>18</v>
      </c>
    </row>
    <row r="7" spans="1:18" x14ac:dyDescent="0.25">
      <c r="A7" s="22">
        <v>1</v>
      </c>
      <c r="B7" s="6" t="s">
        <v>157</v>
      </c>
      <c r="C7" s="5">
        <v>1685</v>
      </c>
      <c r="D7" s="7">
        <f>C7/60</f>
        <v>28.083333333333332</v>
      </c>
      <c r="E7" s="5" t="s">
        <v>19</v>
      </c>
      <c r="F7" s="8">
        <f>IFERROR(D7*VLOOKUP(E7,[1]CALIBRACIÓN!$G$1:$H$6,2,FALSE),0)</f>
        <v>1123.3333333333333</v>
      </c>
      <c r="G7" s="5" t="s">
        <v>25</v>
      </c>
      <c r="H7" s="5" t="s">
        <v>26</v>
      </c>
      <c r="I7" s="5">
        <v>0</v>
      </c>
      <c r="J7" s="8">
        <f>IFERROR(IF(I7&gt;0,VLOOKUP((G7&amp;" - "&amp;$C$3),[1]CALIBRACIÓN!$A$8:$D$23,MATCH(H7,[1]CALIBRACIÓN!$A$8:$D$8,0),FALSE)+(I7/60),VLOOKUP((G7&amp;" - "&amp;$C$3),[1]CALIBRACIÓN!$A$8:$D$23,MATCH(H7,[1]CALIBRACIÓN!$A$8:$D$8,0),FALSE)),0)</f>
        <v>2.5</v>
      </c>
      <c r="K7" s="5" t="s">
        <v>22</v>
      </c>
      <c r="L7" s="8">
        <f>IFERROR(VLOOKUP(K7,[1]CALIBRACIÓN!$C$1:$D$4,2,FALSE)*(J7-(I7/60)),0)</f>
        <v>0.25</v>
      </c>
      <c r="M7" s="8">
        <f>J7+L7</f>
        <v>2.75</v>
      </c>
      <c r="N7" s="8">
        <f>IFERROR(ROUNDDOWN(M7/(F7/[1]CALIBRACIÓN!$F$2),0),0)</f>
        <v>0</v>
      </c>
      <c r="O7" s="8">
        <f>F7-M7</f>
        <v>1120.5833333333333</v>
      </c>
      <c r="P7" s="9">
        <f>IFERROR(1-(M7/F7),0)</f>
        <v>0.99755192878338284</v>
      </c>
      <c r="Q7" s="5">
        <v>24</v>
      </c>
      <c r="R7" s="10" t="str">
        <f>IF(AND(P7&gt;0,N7&lt;=Q7),"Si","No")</f>
        <v>Si</v>
      </c>
    </row>
    <row r="8" spans="1:18" x14ac:dyDescent="0.25">
      <c r="A8" s="22">
        <v>2</v>
      </c>
      <c r="B8" s="6" t="s">
        <v>158</v>
      </c>
      <c r="C8" s="5">
        <v>40</v>
      </c>
      <c r="D8" s="7">
        <f t="shared" ref="D8:D9" si="0">C8/60</f>
        <v>0.66666666666666663</v>
      </c>
      <c r="E8" s="5" t="s">
        <v>19</v>
      </c>
      <c r="F8" s="8">
        <f>IFERROR(D8*VLOOKUP(E8,[1]CALIBRACIÓN!$G$1:$H$6,2,FALSE),0)</f>
        <v>26.666666666666664</v>
      </c>
      <c r="G8" s="15" t="s">
        <v>20</v>
      </c>
      <c r="H8" s="5" t="s">
        <v>26</v>
      </c>
      <c r="I8" s="5">
        <v>0</v>
      </c>
      <c r="J8" s="8">
        <f>IFERROR(IF(I8&gt;0,VLOOKUP((G8&amp;" - "&amp;$C$3),[1]CALIBRACIÓN!$A$8:$D$23,MATCH(H8,[1]CALIBRACIÓN!$A$8:$D$8,0),FALSE)+(I8/60),VLOOKUP((G8&amp;" - "&amp;$C$3),[1]CALIBRACIÓN!$A$8:$D$23,MATCH(H8,[1]CALIBRACIÓN!$A$8:$D$8,0),FALSE)),0)</f>
        <v>6</v>
      </c>
      <c r="K8" s="5" t="s">
        <v>22</v>
      </c>
      <c r="L8" s="8">
        <f>IFERROR(VLOOKUP(K8,[1]CALIBRACIÓN!$C$1:$D$4,2,FALSE)*(J8-(I8/60)),0)</f>
        <v>0.60000000000000009</v>
      </c>
      <c r="M8" s="8">
        <f t="shared" ref="M8:M9" si="1">J8+L8</f>
        <v>6.6</v>
      </c>
      <c r="N8" s="8">
        <f>IFERROR(ROUNDDOWN(M8/(F8/[1]CALIBRACIÓN!$F$2),0),0)</f>
        <v>2</v>
      </c>
      <c r="O8" s="8">
        <f t="shared" ref="O8:O9" si="2">F8-M8</f>
        <v>20.066666666666663</v>
      </c>
      <c r="P8" s="9">
        <f t="shared" ref="P8:P9" si="3">IFERROR(1-(M8/F8),0)</f>
        <v>0.75249999999999995</v>
      </c>
      <c r="Q8" s="5">
        <v>24</v>
      </c>
      <c r="R8" s="10" t="str">
        <f t="shared" ref="R8:R9" si="4">IF(AND(P8&gt;0,N8&lt;=Q8),"Si","No")</f>
        <v>Si</v>
      </c>
    </row>
    <row r="9" spans="1:18" x14ac:dyDescent="0.25">
      <c r="A9" s="22">
        <v>3</v>
      </c>
      <c r="B9" s="6" t="s">
        <v>159</v>
      </c>
      <c r="C9" s="5">
        <v>20</v>
      </c>
      <c r="D9" s="7">
        <f t="shared" si="0"/>
        <v>0.33333333333333331</v>
      </c>
      <c r="E9" s="5" t="s">
        <v>19</v>
      </c>
      <c r="F9" s="8">
        <f>IFERROR(D9*VLOOKUP(E9,[1]CALIBRACIÓN!$G$1:$H$6,2,FALSE),0)</f>
        <v>13.333333333333332</v>
      </c>
      <c r="G9" s="15" t="s">
        <v>27</v>
      </c>
      <c r="H9" s="5" t="s">
        <v>26</v>
      </c>
      <c r="I9" s="5">
        <v>0</v>
      </c>
      <c r="J9" s="8">
        <f>IFERROR(IF(I9&gt;0,VLOOKUP((G9&amp;" - "&amp;$C$3),[1]CALIBRACIÓN!$A$8:$D$23,MATCH(H9,[1]CALIBRACIÓN!$A$8:$D$8,0),FALSE)+(I9/60),VLOOKUP((G9&amp;" - "&amp;$C$3),[1]CALIBRACIÓN!$A$8:$D$23,MATCH(H9,[1]CALIBRACIÓN!$A$8:$D$8,0),FALSE)),0)</f>
        <v>4.5</v>
      </c>
      <c r="K9" s="5" t="s">
        <v>22</v>
      </c>
      <c r="L9" s="8">
        <f>IFERROR(VLOOKUP(K9,[1]CALIBRACIÓN!$C$1:$D$4,2,FALSE)*(J9-(I9/60)),0)</f>
        <v>0.45</v>
      </c>
      <c r="M9" s="8">
        <f t="shared" si="1"/>
        <v>4.95</v>
      </c>
      <c r="N9" s="8">
        <f>IFERROR(ROUNDDOWN(M9/(F9/[1]CALIBRACIÓN!$F$2),0),0)</f>
        <v>4</v>
      </c>
      <c r="O9" s="8">
        <f t="shared" si="2"/>
        <v>8.3833333333333329</v>
      </c>
      <c r="P9" s="9">
        <f t="shared" si="3"/>
        <v>0.62874999999999992</v>
      </c>
      <c r="Q9" s="5">
        <v>24</v>
      </c>
      <c r="R9" s="10" t="str">
        <f t="shared" si="4"/>
        <v>Si</v>
      </c>
    </row>
  </sheetData>
  <mergeCells count="6">
    <mergeCell ref="A2:B2"/>
    <mergeCell ref="A3:B3"/>
    <mergeCell ref="C5:F5"/>
    <mergeCell ref="G5:M5"/>
    <mergeCell ref="N5:O5"/>
    <mergeCell ref="Q5:R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0921-0BBE-47AA-846E-F26155EF6F37}">
  <dimension ref="A1:R130"/>
  <sheetViews>
    <sheetView topLeftCell="A103" zoomScaleNormal="100" workbookViewId="0">
      <selection activeCell="G130" sqref="G130"/>
    </sheetView>
  </sheetViews>
  <sheetFormatPr baseColWidth="10" defaultRowHeight="15" x14ac:dyDescent="0.25"/>
  <cols>
    <col min="2" max="2" width="71.85546875" customWidth="1"/>
    <col min="3" max="3" width="27.85546875" customWidth="1"/>
    <col min="4" max="4" width="26" customWidth="1"/>
    <col min="5" max="5" width="16" customWidth="1"/>
    <col min="6" max="6" width="27.140625" customWidth="1"/>
    <col min="7" max="7" width="29.7109375" customWidth="1"/>
    <col min="8" max="8" width="31.28515625" customWidth="1"/>
    <col min="9" max="9" width="11" customWidth="1"/>
    <col min="10" max="10" width="10.7109375" customWidth="1"/>
    <col min="11" max="11" width="9.85546875" customWidth="1"/>
    <col min="12" max="12" width="9.140625" customWidth="1"/>
    <col min="13" max="13" width="8.5703125" customWidth="1"/>
    <col min="14" max="14" width="9.140625" customWidth="1"/>
    <col min="15" max="15" width="9" customWidth="1"/>
    <col min="16" max="16" width="8.42578125" customWidth="1"/>
    <col min="17" max="17" width="9.85546875" customWidth="1"/>
    <col min="18" max="18" width="15.85546875" customWidth="1"/>
  </cols>
  <sheetData>
    <row r="1" spans="1:18" x14ac:dyDescent="0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75" x14ac:dyDescent="0.25">
      <c r="A2" s="14" t="s">
        <v>150</v>
      </c>
      <c r="B2" s="14"/>
      <c r="C2" s="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45" x14ac:dyDescent="0.25">
      <c r="A3" s="14" t="s">
        <v>151</v>
      </c>
      <c r="B3" s="14"/>
      <c r="C3" s="5" t="s">
        <v>156</v>
      </c>
      <c r="D3" s="16"/>
      <c r="E3" s="16"/>
      <c r="F3" s="16"/>
      <c r="G3" s="16"/>
      <c r="H3" s="16"/>
      <c r="I3" s="16"/>
      <c r="J3" s="4" t="s">
        <v>152</v>
      </c>
      <c r="K3" s="16"/>
      <c r="L3" s="16"/>
      <c r="M3" s="16"/>
      <c r="N3" s="16"/>
      <c r="O3" s="16"/>
      <c r="P3" s="16"/>
      <c r="Q3" s="16"/>
      <c r="R3" s="16"/>
    </row>
    <row r="4" spans="1:18" x14ac:dyDescent="0.25">
      <c r="A4" s="17"/>
      <c r="B4" s="18"/>
      <c r="C4" s="16"/>
      <c r="D4" s="16"/>
      <c r="E4" s="16"/>
      <c r="F4" s="16"/>
      <c r="G4" s="16"/>
      <c r="H4" s="16"/>
      <c r="I4" s="16"/>
      <c r="J4" s="10">
        <f>SUMIF(R7:R56,"Si",J7:J56)</f>
        <v>107.5</v>
      </c>
      <c r="K4" s="16"/>
      <c r="L4" s="16"/>
      <c r="M4" s="16"/>
      <c r="N4" s="16"/>
      <c r="O4" s="16"/>
      <c r="P4" s="16"/>
      <c r="Q4" s="16"/>
      <c r="R4" s="16"/>
    </row>
    <row r="5" spans="1:18" ht="15.75" x14ac:dyDescent="0.25">
      <c r="A5" s="1"/>
      <c r="B5" s="2"/>
      <c r="C5" s="11" t="s">
        <v>0</v>
      </c>
      <c r="D5" s="11"/>
      <c r="E5" s="11"/>
      <c r="F5" s="11"/>
      <c r="G5" s="11" t="s">
        <v>1</v>
      </c>
      <c r="H5" s="11"/>
      <c r="I5" s="11"/>
      <c r="J5" s="11"/>
      <c r="K5" s="11"/>
      <c r="L5" s="11"/>
      <c r="M5" s="11"/>
      <c r="N5" s="12" t="s">
        <v>2</v>
      </c>
      <c r="O5" s="13"/>
      <c r="P5" s="3"/>
      <c r="Q5" s="11" t="s">
        <v>3</v>
      </c>
      <c r="R5" s="11"/>
    </row>
    <row r="6" spans="1:18" ht="75" x14ac:dyDescent="0.25">
      <c r="A6" s="26" t="s">
        <v>4</v>
      </c>
      <c r="B6" s="27" t="s">
        <v>5</v>
      </c>
      <c r="C6" s="27" t="s">
        <v>6</v>
      </c>
      <c r="D6" s="27" t="s">
        <v>7</v>
      </c>
      <c r="E6" s="27" t="s">
        <v>153</v>
      </c>
      <c r="F6" s="27" t="s">
        <v>8</v>
      </c>
      <c r="G6" s="27" t="s">
        <v>9</v>
      </c>
      <c r="H6" s="27" t="s">
        <v>10</v>
      </c>
      <c r="I6" s="27" t="s">
        <v>11</v>
      </c>
      <c r="J6" s="27" t="s">
        <v>12</v>
      </c>
      <c r="K6" s="27" t="s">
        <v>13</v>
      </c>
      <c r="L6" s="27" t="s">
        <v>14</v>
      </c>
      <c r="M6" s="27" t="s">
        <v>15</v>
      </c>
      <c r="N6" s="27" t="s">
        <v>16</v>
      </c>
      <c r="O6" s="27" t="s">
        <v>154</v>
      </c>
      <c r="P6" s="27" t="s">
        <v>155</v>
      </c>
      <c r="Q6" s="27" t="s">
        <v>17</v>
      </c>
      <c r="R6" s="27" t="s">
        <v>18</v>
      </c>
    </row>
    <row r="7" spans="1:18" x14ac:dyDescent="0.25">
      <c r="A7" s="22">
        <v>1</v>
      </c>
      <c r="B7" s="6" t="s">
        <v>28</v>
      </c>
      <c r="C7" s="5">
        <v>5</v>
      </c>
      <c r="D7" s="7">
        <f>C7/60</f>
        <v>8.3333333333333329E-2</v>
      </c>
      <c r="E7" s="5" t="s">
        <v>24</v>
      </c>
      <c r="F7" s="8">
        <f>IFERROR(D7*VLOOKUP(E7,[1]CALIBRACIÓN!$G$1:$H$6,2,FALSE),0)</f>
        <v>4.333333333333333</v>
      </c>
      <c r="G7" s="5" t="s">
        <v>25</v>
      </c>
      <c r="H7" s="5" t="s">
        <v>26</v>
      </c>
      <c r="I7" s="5">
        <v>0</v>
      </c>
      <c r="J7" s="8">
        <f>IFERROR(IF(I7&gt;0,VLOOKUP((G7&amp;" - "&amp;$C$3),[1]CALIBRACIÓN!$A$8:$D$23,MATCH(H7,[1]CALIBRACIÓN!$A$8:$D$8,0),FALSE)+(I7/60),VLOOKUP((G7&amp;" - "&amp;$C$3),[1]CALIBRACIÓN!$A$8:$D$23,MATCH(H7,[1]CALIBRACIÓN!$A$8:$D$8,0),FALSE)),0)</f>
        <v>2.5</v>
      </c>
      <c r="K7" s="5" t="s">
        <v>22</v>
      </c>
      <c r="L7" s="8">
        <f>IFERROR(VLOOKUP(K7,[1]CALIBRACIÓN!$C$1:$D$4,2,FALSE)*(J7-(I7/60)),0)</f>
        <v>0.25</v>
      </c>
      <c r="M7" s="8">
        <f>J7+L7</f>
        <v>2.75</v>
      </c>
      <c r="N7" s="8">
        <f>IFERROR(ROUNDDOWN(M7/(F7/[1]CALIBRACIÓN!$F$2),0),0)</f>
        <v>7</v>
      </c>
      <c r="O7" s="8">
        <f>F7-M7</f>
        <v>1.583333333333333</v>
      </c>
      <c r="P7" s="9">
        <f>IFERROR(1-(M7/F7),0)</f>
        <v>0.36538461538461531</v>
      </c>
      <c r="Q7" s="5">
        <v>24</v>
      </c>
      <c r="R7" s="10" t="str">
        <f>IF(AND(P7&gt;0,N7&lt;=Q7),"Si","No")</f>
        <v>Si</v>
      </c>
    </row>
    <row r="8" spans="1:18" x14ac:dyDescent="0.25">
      <c r="A8" s="22">
        <v>2</v>
      </c>
      <c r="B8" s="6" t="s">
        <v>29</v>
      </c>
      <c r="C8" s="5">
        <v>5</v>
      </c>
      <c r="D8" s="7">
        <f t="shared" ref="D8:D71" si="0">C8/60</f>
        <v>8.3333333333333329E-2</v>
      </c>
      <c r="E8" s="5" t="s">
        <v>19</v>
      </c>
      <c r="F8" s="8">
        <f>IFERROR(D8*VLOOKUP(E8,[1]CALIBRACIÓN!$G$1:$H$6,2,FALSE),0)</f>
        <v>3.333333333333333</v>
      </c>
      <c r="G8" s="5" t="s">
        <v>25</v>
      </c>
      <c r="H8" s="5" t="s">
        <v>26</v>
      </c>
      <c r="I8" s="5">
        <v>0</v>
      </c>
      <c r="J8" s="8">
        <f>IFERROR(IF(I8&gt;0,VLOOKUP((G8&amp;" - "&amp;$C$3),[1]CALIBRACIÓN!$A$8:$D$23,MATCH(H8,[1]CALIBRACIÓN!$A$8:$D$8,0),FALSE)+(I8/60),VLOOKUP((G8&amp;" - "&amp;$C$3),[1]CALIBRACIÓN!$A$8:$D$23,MATCH(H8,[1]CALIBRACIÓN!$A$8:$D$8,0),FALSE)),0)</f>
        <v>2.5</v>
      </c>
      <c r="K8" s="5" t="s">
        <v>22</v>
      </c>
      <c r="L8" s="8">
        <f>IFERROR(VLOOKUP(K8,[1]CALIBRACIÓN!$C$1:$D$4,2,FALSE)*(J8-(I8/60)),0)</f>
        <v>0.25</v>
      </c>
      <c r="M8" s="8">
        <f t="shared" ref="M8:M71" si="1">J8+L8</f>
        <v>2.75</v>
      </c>
      <c r="N8" s="8">
        <f>IFERROR(ROUNDDOWN(M8/(F8/[1]CALIBRACIÓN!$F$2),0),0)</f>
        <v>9</v>
      </c>
      <c r="O8" s="8">
        <f t="shared" ref="O8:O71" si="2">F8-M8</f>
        <v>0.58333333333333304</v>
      </c>
      <c r="P8" s="9">
        <f t="shared" ref="P8:P71" si="3">IFERROR(1-(M8/F8),0)</f>
        <v>0.17499999999999993</v>
      </c>
      <c r="Q8" s="5">
        <v>24</v>
      </c>
      <c r="R8" s="10" t="str">
        <f t="shared" ref="R8:R71" si="4">IF(AND(P8&gt;0,N8&lt;=Q8),"Si","No")</f>
        <v>Si</v>
      </c>
    </row>
    <row r="9" spans="1:18" x14ac:dyDescent="0.25">
      <c r="A9" s="22">
        <v>3</v>
      </c>
      <c r="B9" s="6" t="s">
        <v>30</v>
      </c>
      <c r="C9" s="5">
        <v>10</v>
      </c>
      <c r="D9" s="7">
        <f t="shared" si="0"/>
        <v>0.16666666666666666</v>
      </c>
      <c r="E9" s="5" t="s">
        <v>23</v>
      </c>
      <c r="F9" s="8">
        <f>IFERROR(D9*VLOOKUP(E9,[1]CALIBRACIÓN!$G$1:$H$6,2,FALSE),0)</f>
        <v>2</v>
      </c>
      <c r="G9" s="5" t="s">
        <v>25</v>
      </c>
      <c r="H9" s="5" t="s">
        <v>26</v>
      </c>
      <c r="I9" s="5">
        <v>0</v>
      </c>
      <c r="J9" s="8">
        <f>IFERROR(IF(I9&gt;0,VLOOKUP((G9&amp;" - "&amp;$C$3),[1]CALIBRACIÓN!$A$8:$D$23,MATCH(H9,[1]CALIBRACIÓN!$A$8:$D$8,0),FALSE)+(I9/60),VLOOKUP((G9&amp;" - "&amp;$C$3),[1]CALIBRACIÓN!$A$8:$D$23,MATCH(H9,[1]CALIBRACIÓN!$A$8:$D$8,0),FALSE)),0)</f>
        <v>2.5</v>
      </c>
      <c r="K9" s="5" t="s">
        <v>22</v>
      </c>
      <c r="L9" s="8">
        <f>IFERROR(VLOOKUP(K9,[1]CALIBRACIÓN!$C$1:$D$4,2,FALSE)*(J9-(I9/60)),0)</f>
        <v>0.25</v>
      </c>
      <c r="M9" s="8">
        <f t="shared" si="1"/>
        <v>2.75</v>
      </c>
      <c r="N9" s="8">
        <f>IFERROR(ROUNDDOWN(M9/(F9/[1]CALIBRACIÓN!$F$2),0),0)</f>
        <v>16</v>
      </c>
      <c r="O9" s="8">
        <f t="shared" si="2"/>
        <v>-0.75</v>
      </c>
      <c r="P9" s="9">
        <f t="shared" si="3"/>
        <v>-0.375</v>
      </c>
      <c r="Q9" s="5">
        <v>24</v>
      </c>
      <c r="R9" s="10" t="str">
        <f t="shared" si="4"/>
        <v>No</v>
      </c>
    </row>
    <row r="10" spans="1:18" x14ac:dyDescent="0.25">
      <c r="A10" s="22">
        <v>4</v>
      </c>
      <c r="B10" s="6" t="s">
        <v>31</v>
      </c>
      <c r="C10" s="5">
        <v>10</v>
      </c>
      <c r="D10" s="7">
        <f t="shared" si="0"/>
        <v>0.16666666666666666</v>
      </c>
      <c r="E10" s="5" t="s">
        <v>19</v>
      </c>
      <c r="F10" s="8">
        <f>IFERROR(D10*VLOOKUP(E10,[1]CALIBRACIÓN!$G$1:$H$6,2,FALSE),0)</f>
        <v>6.6666666666666661</v>
      </c>
      <c r="G10" s="5" t="s">
        <v>25</v>
      </c>
      <c r="H10" s="5" t="s">
        <v>26</v>
      </c>
      <c r="I10" s="5">
        <v>0</v>
      </c>
      <c r="J10" s="8">
        <f>IFERROR(IF(I10&gt;0,VLOOKUP((G10&amp;" - "&amp;$C$3),[1]CALIBRACIÓN!$A$8:$D$23,MATCH(H10,[1]CALIBRACIÓN!$A$8:$D$8,0),FALSE)+(I10/60),VLOOKUP((G10&amp;" - "&amp;$C$3),[1]CALIBRACIÓN!$A$8:$D$23,MATCH(H10,[1]CALIBRACIÓN!$A$8:$D$8,0),FALSE)),0)</f>
        <v>2.5</v>
      </c>
      <c r="K10" s="5" t="s">
        <v>22</v>
      </c>
      <c r="L10" s="8">
        <f>IFERROR(VLOOKUP(K10,[1]CALIBRACIÓN!$C$1:$D$4,2,FALSE)*(J10-(I10/60)),0)</f>
        <v>0.25</v>
      </c>
      <c r="M10" s="8">
        <f t="shared" si="1"/>
        <v>2.75</v>
      </c>
      <c r="N10" s="8">
        <f>IFERROR(ROUNDDOWN(M10/(F10/[1]CALIBRACIÓN!$F$2),0),0)</f>
        <v>4</v>
      </c>
      <c r="O10" s="8">
        <f t="shared" si="2"/>
        <v>3.9166666666666661</v>
      </c>
      <c r="P10" s="9">
        <f t="shared" si="3"/>
        <v>0.58749999999999991</v>
      </c>
      <c r="Q10" s="5">
        <v>24</v>
      </c>
      <c r="R10" s="10" t="str">
        <f t="shared" si="4"/>
        <v>Si</v>
      </c>
    </row>
    <row r="11" spans="1:18" x14ac:dyDescent="0.25">
      <c r="A11" s="22">
        <v>5</v>
      </c>
      <c r="B11" s="6" t="s">
        <v>32</v>
      </c>
      <c r="C11" s="5">
        <v>10</v>
      </c>
      <c r="D11" s="7">
        <f t="shared" si="0"/>
        <v>0.16666666666666666</v>
      </c>
      <c r="E11" s="5" t="s">
        <v>23</v>
      </c>
      <c r="F11" s="8">
        <f>IFERROR(D11*VLOOKUP(E11,[1]CALIBRACIÓN!$G$1:$H$6,2,FALSE),0)</f>
        <v>2</v>
      </c>
      <c r="G11" s="5" t="s">
        <v>25</v>
      </c>
      <c r="H11" s="5" t="s">
        <v>26</v>
      </c>
      <c r="I11" s="5">
        <v>0</v>
      </c>
      <c r="J11" s="8">
        <f>IFERROR(IF(I11&gt;0,VLOOKUP((G11&amp;" - "&amp;$C$3),[1]CALIBRACIÓN!$A$8:$D$23,MATCH(H11,[1]CALIBRACIÓN!$A$8:$D$8,0),FALSE)+(I11/60),VLOOKUP((G11&amp;" - "&amp;$C$3),[1]CALIBRACIÓN!$A$8:$D$23,MATCH(H11,[1]CALIBRACIÓN!$A$8:$D$8,0),FALSE)),0)</f>
        <v>2.5</v>
      </c>
      <c r="K11" s="5" t="s">
        <v>22</v>
      </c>
      <c r="L11" s="8">
        <f>IFERROR(VLOOKUP(K11,[1]CALIBRACIÓN!$C$1:$D$4,2,FALSE)*(J11-(I11/60)),0)</f>
        <v>0.25</v>
      </c>
      <c r="M11" s="8">
        <f t="shared" si="1"/>
        <v>2.75</v>
      </c>
      <c r="N11" s="8">
        <f>IFERROR(ROUNDDOWN(M11/(F11/[1]CALIBRACIÓN!$F$2),0),0)</f>
        <v>16</v>
      </c>
      <c r="O11" s="8">
        <f t="shared" si="2"/>
        <v>-0.75</v>
      </c>
      <c r="P11" s="9">
        <f t="shared" si="3"/>
        <v>-0.375</v>
      </c>
      <c r="Q11" s="5">
        <v>24</v>
      </c>
      <c r="R11" s="10" t="str">
        <f t="shared" si="4"/>
        <v>No</v>
      </c>
    </row>
    <row r="12" spans="1:18" x14ac:dyDescent="0.25">
      <c r="A12" s="22">
        <v>6</v>
      </c>
      <c r="B12" s="6" t="s">
        <v>33</v>
      </c>
      <c r="C12" s="5">
        <v>10</v>
      </c>
      <c r="D12" s="7">
        <f t="shared" si="0"/>
        <v>0.16666666666666666</v>
      </c>
      <c r="E12" s="5" t="s">
        <v>19</v>
      </c>
      <c r="F12" s="8">
        <f>IFERROR(D12*VLOOKUP(E12,[1]CALIBRACIÓN!$G$1:$H$6,2,FALSE),0)</f>
        <v>6.6666666666666661</v>
      </c>
      <c r="G12" s="5" t="s">
        <v>25</v>
      </c>
      <c r="H12" s="5" t="s">
        <v>26</v>
      </c>
      <c r="I12" s="5">
        <v>0</v>
      </c>
      <c r="J12" s="8">
        <f>IFERROR(IF(I12&gt;0,VLOOKUP((G12&amp;" - "&amp;$C$3),[1]CALIBRACIÓN!$A$8:$D$23,MATCH(H12,[1]CALIBRACIÓN!$A$8:$D$8,0),FALSE)+(I12/60),VLOOKUP((G12&amp;" - "&amp;$C$3),[1]CALIBRACIÓN!$A$8:$D$23,MATCH(H12,[1]CALIBRACIÓN!$A$8:$D$8,0),FALSE)),0)</f>
        <v>2.5</v>
      </c>
      <c r="K12" s="5" t="s">
        <v>22</v>
      </c>
      <c r="L12" s="8">
        <f>IFERROR(VLOOKUP(K12,[1]CALIBRACIÓN!$C$1:$D$4,2,FALSE)*(J12-(I12/60)),0)</f>
        <v>0.25</v>
      </c>
      <c r="M12" s="8">
        <f t="shared" si="1"/>
        <v>2.75</v>
      </c>
      <c r="N12" s="8">
        <f>IFERROR(ROUNDDOWN(M12/(F12/[1]CALIBRACIÓN!$F$2),0),0)</f>
        <v>4</v>
      </c>
      <c r="O12" s="8">
        <f t="shared" si="2"/>
        <v>3.9166666666666661</v>
      </c>
      <c r="P12" s="9">
        <f t="shared" si="3"/>
        <v>0.58749999999999991</v>
      </c>
      <c r="Q12" s="5">
        <v>24</v>
      </c>
      <c r="R12" s="10" t="str">
        <f t="shared" si="4"/>
        <v>Si</v>
      </c>
    </row>
    <row r="13" spans="1:18" x14ac:dyDescent="0.25">
      <c r="A13" s="22">
        <v>7</v>
      </c>
      <c r="B13" s="6" t="s">
        <v>34</v>
      </c>
      <c r="C13" s="5">
        <v>10</v>
      </c>
      <c r="D13" s="7">
        <f t="shared" si="0"/>
        <v>0.16666666666666666</v>
      </c>
      <c r="E13" s="5" t="s">
        <v>23</v>
      </c>
      <c r="F13" s="8">
        <f>IFERROR(D13*VLOOKUP(E13,[1]CALIBRACIÓN!$G$1:$H$6,2,FALSE),0)</f>
        <v>2</v>
      </c>
      <c r="G13" s="5" t="s">
        <v>25</v>
      </c>
      <c r="H13" s="5" t="s">
        <v>26</v>
      </c>
      <c r="I13" s="5">
        <v>0</v>
      </c>
      <c r="J13" s="8">
        <f>IFERROR(IF(I13&gt;0,VLOOKUP((G13&amp;" - "&amp;$C$3),[1]CALIBRACIÓN!$A$8:$D$23,MATCH(H13,[1]CALIBRACIÓN!$A$8:$D$8,0),FALSE)+(I13/60),VLOOKUP((G13&amp;" - "&amp;$C$3),[1]CALIBRACIÓN!$A$8:$D$23,MATCH(H13,[1]CALIBRACIÓN!$A$8:$D$8,0),FALSE)),0)</f>
        <v>2.5</v>
      </c>
      <c r="K13" s="5" t="s">
        <v>22</v>
      </c>
      <c r="L13" s="8">
        <f>IFERROR(VLOOKUP(K13,[1]CALIBRACIÓN!$C$1:$D$4,2,FALSE)*(J13-(I13/60)),0)</f>
        <v>0.25</v>
      </c>
      <c r="M13" s="8">
        <f t="shared" si="1"/>
        <v>2.75</v>
      </c>
      <c r="N13" s="8">
        <f>IFERROR(ROUNDDOWN(M13/(F13/[1]CALIBRACIÓN!$F$2),0),0)</f>
        <v>16</v>
      </c>
      <c r="O13" s="8">
        <f t="shared" si="2"/>
        <v>-0.75</v>
      </c>
      <c r="P13" s="9">
        <f t="shared" si="3"/>
        <v>-0.375</v>
      </c>
      <c r="Q13" s="5">
        <v>24</v>
      </c>
      <c r="R13" s="10" t="str">
        <f t="shared" si="4"/>
        <v>No</v>
      </c>
    </row>
    <row r="14" spans="1:18" x14ac:dyDescent="0.25">
      <c r="A14" s="22">
        <v>8</v>
      </c>
      <c r="B14" s="6" t="s">
        <v>35</v>
      </c>
      <c r="C14" s="5">
        <v>10</v>
      </c>
      <c r="D14" s="7">
        <f t="shared" si="0"/>
        <v>0.16666666666666666</v>
      </c>
      <c r="E14" s="5" t="s">
        <v>24</v>
      </c>
      <c r="F14" s="8">
        <f>IFERROR(D14*VLOOKUP(E14,[1]CALIBRACIÓN!$G$1:$H$6,2,FALSE),0)</f>
        <v>8.6666666666666661</v>
      </c>
      <c r="G14" s="5" t="s">
        <v>25</v>
      </c>
      <c r="H14" s="5" t="s">
        <v>26</v>
      </c>
      <c r="I14" s="5">
        <v>0</v>
      </c>
      <c r="J14" s="8">
        <f>IFERROR(IF(I14&gt;0,VLOOKUP((G14&amp;" - "&amp;$C$3),[1]CALIBRACIÓN!$A$8:$D$23,MATCH(H14,[1]CALIBRACIÓN!$A$8:$D$8,0),FALSE)+(I14/60),VLOOKUP((G14&amp;" - "&amp;$C$3),[1]CALIBRACIÓN!$A$8:$D$23,MATCH(H14,[1]CALIBRACIÓN!$A$8:$D$8,0),FALSE)),0)</f>
        <v>2.5</v>
      </c>
      <c r="K14" s="5" t="s">
        <v>22</v>
      </c>
      <c r="L14" s="8">
        <f>IFERROR(VLOOKUP(K14,[1]CALIBRACIÓN!$C$1:$D$4,2,FALSE)*(J14-(I14/60)),0)</f>
        <v>0.25</v>
      </c>
      <c r="M14" s="8">
        <f t="shared" si="1"/>
        <v>2.75</v>
      </c>
      <c r="N14" s="8">
        <f>IFERROR(ROUNDDOWN(M14/(F14/[1]CALIBRACIÓN!$F$2),0),0)</f>
        <v>3</v>
      </c>
      <c r="O14" s="8">
        <f t="shared" si="2"/>
        <v>5.9166666666666661</v>
      </c>
      <c r="P14" s="9">
        <f t="shared" si="3"/>
        <v>0.68269230769230771</v>
      </c>
      <c r="Q14" s="5">
        <v>24</v>
      </c>
      <c r="R14" s="10" t="str">
        <f t="shared" si="4"/>
        <v>Si</v>
      </c>
    </row>
    <row r="15" spans="1:18" x14ac:dyDescent="0.25">
      <c r="A15" s="22">
        <v>9</v>
      </c>
      <c r="B15" s="6" t="s">
        <v>36</v>
      </c>
      <c r="C15" s="5">
        <v>15</v>
      </c>
      <c r="D15" s="7">
        <f t="shared" si="0"/>
        <v>0.25</v>
      </c>
      <c r="E15" s="5" t="s">
        <v>19</v>
      </c>
      <c r="F15" s="8">
        <f>IFERROR(D15*VLOOKUP(E15,[1]CALIBRACIÓN!$G$1:$H$6,2,FALSE),0)</f>
        <v>10</v>
      </c>
      <c r="G15" s="5" t="s">
        <v>25</v>
      </c>
      <c r="H15" s="5" t="s">
        <v>22</v>
      </c>
      <c r="I15" s="5">
        <v>0</v>
      </c>
      <c r="J15" s="8">
        <f>IFERROR(IF(I15&gt;0,VLOOKUP((G15&amp;" - "&amp;$C$3),[1]CALIBRACIÓN!$A$8:$D$23,MATCH(H15,[1]CALIBRACIÓN!$A$8:$D$8,0),FALSE)+(I15/60),VLOOKUP((G15&amp;" - "&amp;$C$3),[1]CALIBRACIÓN!$A$8:$D$23,MATCH(H15,[1]CALIBRACIÓN!$A$8:$D$8,0),FALSE)),0)</f>
        <v>2</v>
      </c>
      <c r="K15" s="5" t="s">
        <v>22</v>
      </c>
      <c r="L15" s="8">
        <f>IFERROR(VLOOKUP(K15,[1]CALIBRACIÓN!$C$1:$D$4,2,FALSE)*(J15-(I15/60)),0)</f>
        <v>0.2</v>
      </c>
      <c r="M15" s="8">
        <f t="shared" si="1"/>
        <v>2.2000000000000002</v>
      </c>
      <c r="N15" s="8">
        <f>IFERROR(ROUNDDOWN(M15/(F15/[1]CALIBRACIÓN!$F$2),0),0)</f>
        <v>2</v>
      </c>
      <c r="O15" s="8">
        <f t="shared" si="2"/>
        <v>7.8</v>
      </c>
      <c r="P15" s="9">
        <f t="shared" si="3"/>
        <v>0.78</v>
      </c>
      <c r="Q15" s="5">
        <v>24</v>
      </c>
      <c r="R15" s="10" t="str">
        <f t="shared" si="4"/>
        <v>Si</v>
      </c>
    </row>
    <row r="16" spans="1:18" x14ac:dyDescent="0.25">
      <c r="A16" s="22">
        <v>10</v>
      </c>
      <c r="B16" s="6" t="s">
        <v>37</v>
      </c>
      <c r="C16" s="5">
        <v>15</v>
      </c>
      <c r="D16" s="7">
        <f t="shared" si="0"/>
        <v>0.25</v>
      </c>
      <c r="E16" s="5" t="s">
        <v>19</v>
      </c>
      <c r="F16" s="8">
        <f>IFERROR(D16*VLOOKUP(E16,[1]CALIBRACIÓN!$G$1:$H$6,2,FALSE),0)</f>
        <v>10</v>
      </c>
      <c r="G16" s="5" t="s">
        <v>25</v>
      </c>
      <c r="H16" s="5" t="s">
        <v>26</v>
      </c>
      <c r="I16" s="5">
        <v>0</v>
      </c>
      <c r="J16" s="8">
        <f>IFERROR(IF(I16&gt;0,VLOOKUP((G16&amp;" - "&amp;$C$3),[1]CALIBRACIÓN!$A$8:$D$23,MATCH(H16,[1]CALIBRACIÓN!$A$8:$D$8,0),FALSE)+(I16/60),VLOOKUP((G16&amp;" - "&amp;$C$3),[1]CALIBRACIÓN!$A$8:$D$23,MATCH(H16,[1]CALIBRACIÓN!$A$8:$D$8,0),FALSE)),0)</f>
        <v>2.5</v>
      </c>
      <c r="K16" s="5" t="s">
        <v>22</v>
      </c>
      <c r="L16" s="8">
        <f>IFERROR(VLOOKUP(K16,[1]CALIBRACIÓN!$C$1:$D$4,2,FALSE)*(J16-(I16/60)),0)</f>
        <v>0.25</v>
      </c>
      <c r="M16" s="8">
        <f t="shared" si="1"/>
        <v>2.75</v>
      </c>
      <c r="N16" s="8">
        <f>IFERROR(ROUNDDOWN(M16/(F16/[1]CALIBRACIÓN!$F$2),0),0)</f>
        <v>3</v>
      </c>
      <c r="O16" s="8">
        <f t="shared" si="2"/>
        <v>7.25</v>
      </c>
      <c r="P16" s="9">
        <f t="shared" si="3"/>
        <v>0.72499999999999998</v>
      </c>
      <c r="Q16" s="5">
        <v>24</v>
      </c>
      <c r="R16" s="10" t="str">
        <f t="shared" si="4"/>
        <v>Si</v>
      </c>
    </row>
    <row r="17" spans="1:18" x14ac:dyDescent="0.25">
      <c r="A17" s="22">
        <v>11</v>
      </c>
      <c r="B17" s="6" t="s">
        <v>38</v>
      </c>
      <c r="C17" s="5">
        <v>15</v>
      </c>
      <c r="D17" s="7">
        <f t="shared" si="0"/>
        <v>0.25</v>
      </c>
      <c r="E17" s="5" t="s">
        <v>23</v>
      </c>
      <c r="F17" s="8">
        <f>IFERROR(D17*VLOOKUP(E17,[1]CALIBRACIÓN!$G$1:$H$6,2,FALSE),0)</f>
        <v>3</v>
      </c>
      <c r="G17" s="5" t="s">
        <v>25</v>
      </c>
      <c r="H17" s="5" t="s">
        <v>26</v>
      </c>
      <c r="I17" s="5">
        <v>0</v>
      </c>
      <c r="J17" s="8">
        <f>IFERROR(IF(I17&gt;0,VLOOKUP((G17&amp;" - "&amp;$C$3),[1]CALIBRACIÓN!$A$8:$D$23,MATCH(H17,[1]CALIBRACIÓN!$A$8:$D$8,0),FALSE)+(I17/60),VLOOKUP((G17&amp;" - "&amp;$C$3),[1]CALIBRACIÓN!$A$8:$D$23,MATCH(H17,[1]CALIBRACIÓN!$A$8:$D$8,0),FALSE)),0)</f>
        <v>2.5</v>
      </c>
      <c r="K17" s="5" t="s">
        <v>22</v>
      </c>
      <c r="L17" s="8">
        <f>IFERROR(VLOOKUP(K17,[1]CALIBRACIÓN!$C$1:$D$4,2,FALSE)*(J17-(I17/60)),0)</f>
        <v>0.25</v>
      </c>
      <c r="M17" s="8">
        <f t="shared" si="1"/>
        <v>2.75</v>
      </c>
      <c r="N17" s="8">
        <f>IFERROR(ROUNDDOWN(M17/(F17/[1]CALIBRACIÓN!$F$2),0),0)</f>
        <v>11</v>
      </c>
      <c r="O17" s="8">
        <f t="shared" si="2"/>
        <v>0.25</v>
      </c>
      <c r="P17" s="9">
        <f t="shared" si="3"/>
        <v>8.333333333333337E-2</v>
      </c>
      <c r="Q17" s="5">
        <v>24</v>
      </c>
      <c r="R17" s="10" t="str">
        <f t="shared" si="4"/>
        <v>Si</v>
      </c>
    </row>
    <row r="18" spans="1:18" x14ac:dyDescent="0.25">
      <c r="A18" s="22">
        <v>12</v>
      </c>
      <c r="B18" s="6" t="s">
        <v>39</v>
      </c>
      <c r="C18" s="5">
        <v>15</v>
      </c>
      <c r="D18" s="7">
        <f t="shared" si="0"/>
        <v>0.25</v>
      </c>
      <c r="E18" s="5" t="s">
        <v>19</v>
      </c>
      <c r="F18" s="8">
        <f>IFERROR(D18*VLOOKUP(E18,[1]CALIBRACIÓN!$G$1:$H$6,2,FALSE),0)</f>
        <v>10</v>
      </c>
      <c r="G18" s="5" t="s">
        <v>25</v>
      </c>
      <c r="H18" s="5" t="s">
        <v>26</v>
      </c>
      <c r="I18" s="5">
        <v>0</v>
      </c>
      <c r="J18" s="8">
        <f>IFERROR(IF(I18&gt;0,VLOOKUP((G18&amp;" - "&amp;$C$3),[1]CALIBRACIÓN!$A$8:$D$23,MATCH(H18,[1]CALIBRACIÓN!$A$8:$D$8,0),FALSE)+(I18/60),VLOOKUP((G18&amp;" - "&amp;$C$3),[1]CALIBRACIÓN!$A$8:$D$23,MATCH(H18,[1]CALIBRACIÓN!$A$8:$D$8,0),FALSE)),0)</f>
        <v>2.5</v>
      </c>
      <c r="K18" s="5" t="s">
        <v>22</v>
      </c>
      <c r="L18" s="8">
        <f>IFERROR(VLOOKUP(K18,[1]CALIBRACIÓN!$C$1:$D$4,2,FALSE)*(J18-(I18/60)),0)</f>
        <v>0.25</v>
      </c>
      <c r="M18" s="8">
        <f t="shared" si="1"/>
        <v>2.75</v>
      </c>
      <c r="N18" s="8">
        <f>IFERROR(ROUNDDOWN(M18/(F18/[1]CALIBRACIÓN!$F$2),0),0)</f>
        <v>3</v>
      </c>
      <c r="O18" s="8">
        <f t="shared" si="2"/>
        <v>7.25</v>
      </c>
      <c r="P18" s="9">
        <f t="shared" si="3"/>
        <v>0.72499999999999998</v>
      </c>
      <c r="Q18" s="5">
        <v>24</v>
      </c>
      <c r="R18" s="10" t="str">
        <f t="shared" si="4"/>
        <v>Si</v>
      </c>
    </row>
    <row r="19" spans="1:18" x14ac:dyDescent="0.25">
      <c r="A19" s="22">
        <v>13</v>
      </c>
      <c r="B19" s="6" t="s">
        <v>40</v>
      </c>
      <c r="C19" s="5">
        <v>15</v>
      </c>
      <c r="D19" s="7">
        <f t="shared" si="0"/>
        <v>0.25</v>
      </c>
      <c r="E19" s="5" t="s">
        <v>23</v>
      </c>
      <c r="F19" s="8">
        <f>IFERROR(D19*VLOOKUP(E19,[1]CALIBRACIÓN!$G$1:$H$6,2,FALSE),0)</f>
        <v>3</v>
      </c>
      <c r="G19" s="5" t="s">
        <v>25</v>
      </c>
      <c r="H19" s="5" t="s">
        <v>26</v>
      </c>
      <c r="I19" s="5">
        <v>0</v>
      </c>
      <c r="J19" s="8">
        <f>IFERROR(IF(I19&gt;0,VLOOKUP((G19&amp;" - "&amp;$C$3),[1]CALIBRACIÓN!$A$8:$D$23,MATCH(H19,[1]CALIBRACIÓN!$A$8:$D$8,0),FALSE)+(I19/60),VLOOKUP((G19&amp;" - "&amp;$C$3),[1]CALIBRACIÓN!$A$8:$D$23,MATCH(H19,[1]CALIBRACIÓN!$A$8:$D$8,0),FALSE)),0)</f>
        <v>2.5</v>
      </c>
      <c r="K19" s="5" t="s">
        <v>22</v>
      </c>
      <c r="L19" s="8">
        <f>IFERROR(VLOOKUP(K19,[1]CALIBRACIÓN!$C$1:$D$4,2,FALSE)*(J19-(I19/60)),0)</f>
        <v>0.25</v>
      </c>
      <c r="M19" s="8">
        <f t="shared" si="1"/>
        <v>2.75</v>
      </c>
      <c r="N19" s="8">
        <f>IFERROR(ROUNDDOWN(M19/(F19/[1]CALIBRACIÓN!$F$2),0),0)</f>
        <v>11</v>
      </c>
      <c r="O19" s="8">
        <f t="shared" si="2"/>
        <v>0.25</v>
      </c>
      <c r="P19" s="9">
        <f t="shared" si="3"/>
        <v>8.333333333333337E-2</v>
      </c>
      <c r="Q19" s="5">
        <v>24</v>
      </c>
      <c r="R19" s="10" t="str">
        <f t="shared" si="4"/>
        <v>Si</v>
      </c>
    </row>
    <row r="20" spans="1:18" x14ac:dyDescent="0.25">
      <c r="A20" s="22">
        <v>14</v>
      </c>
      <c r="B20" s="6" t="s">
        <v>41</v>
      </c>
      <c r="C20" s="5">
        <v>15</v>
      </c>
      <c r="D20" s="7">
        <f t="shared" si="0"/>
        <v>0.25</v>
      </c>
      <c r="E20" s="5" t="s">
        <v>19</v>
      </c>
      <c r="F20" s="8">
        <f>IFERROR(D20*VLOOKUP(E20,[1]CALIBRACIÓN!$G$1:$H$6,2,FALSE),0)</f>
        <v>10</v>
      </c>
      <c r="G20" s="5" t="s">
        <v>25</v>
      </c>
      <c r="H20" s="5" t="s">
        <v>26</v>
      </c>
      <c r="I20" s="5">
        <v>0</v>
      </c>
      <c r="J20" s="8">
        <f>IFERROR(IF(I20&gt;0,VLOOKUP((G20&amp;" - "&amp;$C$3),[1]CALIBRACIÓN!$A$8:$D$23,MATCH(H20,[1]CALIBRACIÓN!$A$8:$D$8,0),FALSE)+(I20/60),VLOOKUP((G20&amp;" - "&amp;$C$3),[1]CALIBRACIÓN!$A$8:$D$23,MATCH(H20,[1]CALIBRACIÓN!$A$8:$D$8,0),FALSE)),0)</f>
        <v>2.5</v>
      </c>
      <c r="K20" s="5" t="s">
        <v>22</v>
      </c>
      <c r="L20" s="8">
        <f>IFERROR(VLOOKUP(K20,[1]CALIBRACIÓN!$C$1:$D$4,2,FALSE)*(J20-(I20/60)),0)</f>
        <v>0.25</v>
      </c>
      <c r="M20" s="8">
        <f t="shared" si="1"/>
        <v>2.75</v>
      </c>
      <c r="N20" s="8">
        <f>IFERROR(ROUNDDOWN(M20/(F20/[1]CALIBRACIÓN!$F$2),0),0)</f>
        <v>3</v>
      </c>
      <c r="O20" s="8">
        <f t="shared" si="2"/>
        <v>7.25</v>
      </c>
      <c r="P20" s="9">
        <f t="shared" si="3"/>
        <v>0.72499999999999998</v>
      </c>
      <c r="Q20" s="5">
        <v>24</v>
      </c>
      <c r="R20" s="10" t="str">
        <f t="shared" si="4"/>
        <v>Si</v>
      </c>
    </row>
    <row r="21" spans="1:18" x14ac:dyDescent="0.25">
      <c r="A21" s="22">
        <v>15</v>
      </c>
      <c r="B21" s="6" t="s">
        <v>42</v>
      </c>
      <c r="C21" s="5">
        <v>10</v>
      </c>
      <c r="D21" s="7">
        <f t="shared" si="0"/>
        <v>0.16666666666666666</v>
      </c>
      <c r="E21" s="5" t="s">
        <v>19</v>
      </c>
      <c r="F21" s="8">
        <f>IFERROR(D21*VLOOKUP(E21,[1]CALIBRACIÓN!$G$1:$H$6,2,FALSE),0)</f>
        <v>6.6666666666666661</v>
      </c>
      <c r="G21" s="5" t="s">
        <v>25</v>
      </c>
      <c r="H21" s="5" t="s">
        <v>26</v>
      </c>
      <c r="I21" s="5">
        <v>0</v>
      </c>
      <c r="J21" s="8">
        <f>IFERROR(IF(I21&gt;0,VLOOKUP((G21&amp;" - "&amp;$C$3),[1]CALIBRACIÓN!$A$8:$D$23,MATCH(H21,[1]CALIBRACIÓN!$A$8:$D$8,0),FALSE)+(I21/60),VLOOKUP((G21&amp;" - "&amp;$C$3),[1]CALIBRACIÓN!$A$8:$D$23,MATCH(H21,[1]CALIBRACIÓN!$A$8:$D$8,0),FALSE)),0)</f>
        <v>2.5</v>
      </c>
      <c r="K21" s="5" t="s">
        <v>22</v>
      </c>
      <c r="L21" s="8">
        <f>IFERROR(VLOOKUP(K21,[1]CALIBRACIÓN!$C$1:$D$4,2,FALSE)*(J21-(I21/60)),0)</f>
        <v>0.25</v>
      </c>
      <c r="M21" s="8">
        <f t="shared" si="1"/>
        <v>2.75</v>
      </c>
      <c r="N21" s="8">
        <f>IFERROR(ROUNDDOWN(M21/(F21/[1]CALIBRACIÓN!$F$2),0),0)</f>
        <v>4</v>
      </c>
      <c r="O21" s="8">
        <f t="shared" si="2"/>
        <v>3.9166666666666661</v>
      </c>
      <c r="P21" s="9">
        <f t="shared" si="3"/>
        <v>0.58749999999999991</v>
      </c>
      <c r="Q21" s="5">
        <v>24</v>
      </c>
      <c r="R21" s="10" t="str">
        <f t="shared" si="4"/>
        <v>Si</v>
      </c>
    </row>
    <row r="22" spans="1:18" x14ac:dyDescent="0.25">
      <c r="A22" s="22">
        <v>16</v>
      </c>
      <c r="B22" s="6" t="s">
        <v>43</v>
      </c>
      <c r="C22" s="5">
        <v>10</v>
      </c>
      <c r="D22" s="7">
        <f t="shared" si="0"/>
        <v>0.16666666666666666</v>
      </c>
      <c r="E22" s="5" t="s">
        <v>24</v>
      </c>
      <c r="F22" s="8">
        <f>IFERROR(D22*VLOOKUP(E22,[1]CALIBRACIÓN!$G$1:$H$6,2,FALSE),0)</f>
        <v>8.6666666666666661</v>
      </c>
      <c r="G22" s="5" t="s">
        <v>25</v>
      </c>
      <c r="H22" s="5" t="s">
        <v>26</v>
      </c>
      <c r="I22" s="5">
        <v>0</v>
      </c>
      <c r="J22" s="8">
        <f>IFERROR(IF(I22&gt;0,VLOOKUP((G22&amp;" - "&amp;$C$3),[1]CALIBRACIÓN!$A$8:$D$23,MATCH(H22,[1]CALIBRACIÓN!$A$8:$D$8,0),FALSE)+(I22/60),VLOOKUP((G22&amp;" - "&amp;$C$3),[1]CALIBRACIÓN!$A$8:$D$23,MATCH(H22,[1]CALIBRACIÓN!$A$8:$D$8,0),FALSE)),0)</f>
        <v>2.5</v>
      </c>
      <c r="K22" s="5" t="s">
        <v>22</v>
      </c>
      <c r="L22" s="8">
        <f>IFERROR(VLOOKUP(K22,[1]CALIBRACIÓN!$C$1:$D$4,2,FALSE)*(J22-(I22/60)),0)</f>
        <v>0.25</v>
      </c>
      <c r="M22" s="8">
        <f t="shared" si="1"/>
        <v>2.75</v>
      </c>
      <c r="N22" s="8">
        <f>IFERROR(ROUNDDOWN(M22/(F22/[1]CALIBRACIÓN!$F$2),0),0)</f>
        <v>3</v>
      </c>
      <c r="O22" s="8">
        <f t="shared" si="2"/>
        <v>5.9166666666666661</v>
      </c>
      <c r="P22" s="9">
        <f t="shared" si="3"/>
        <v>0.68269230769230771</v>
      </c>
      <c r="Q22" s="5">
        <v>24</v>
      </c>
      <c r="R22" s="10" t="str">
        <f t="shared" si="4"/>
        <v>Si</v>
      </c>
    </row>
    <row r="23" spans="1:18" x14ac:dyDescent="0.25">
      <c r="A23" s="22">
        <v>17</v>
      </c>
      <c r="B23" s="6" t="s">
        <v>44</v>
      </c>
      <c r="C23" s="5">
        <v>10</v>
      </c>
      <c r="D23" s="7">
        <f t="shared" si="0"/>
        <v>0.16666666666666666</v>
      </c>
      <c r="E23" s="5" t="s">
        <v>19</v>
      </c>
      <c r="F23" s="8">
        <f>IFERROR(D23*VLOOKUP(E23,[1]CALIBRACIÓN!$G$1:$H$6,2,FALSE),0)</f>
        <v>6.6666666666666661</v>
      </c>
      <c r="G23" s="5" t="s">
        <v>25</v>
      </c>
      <c r="H23" s="5" t="s">
        <v>26</v>
      </c>
      <c r="I23" s="5">
        <v>0</v>
      </c>
      <c r="J23" s="8">
        <f>IFERROR(IF(I23&gt;0,VLOOKUP((G23&amp;" - "&amp;$C$3),[1]CALIBRACIÓN!$A$8:$D$23,MATCH(H23,[1]CALIBRACIÓN!$A$8:$D$8,0),FALSE)+(I23/60),VLOOKUP((G23&amp;" - "&amp;$C$3),[1]CALIBRACIÓN!$A$8:$D$23,MATCH(H23,[1]CALIBRACIÓN!$A$8:$D$8,0),FALSE)),0)</f>
        <v>2.5</v>
      </c>
      <c r="K23" s="5" t="s">
        <v>22</v>
      </c>
      <c r="L23" s="8">
        <f>IFERROR(VLOOKUP(K23,[1]CALIBRACIÓN!$C$1:$D$4,2,FALSE)*(J23-(I23/60)),0)</f>
        <v>0.25</v>
      </c>
      <c r="M23" s="8">
        <f t="shared" si="1"/>
        <v>2.75</v>
      </c>
      <c r="N23" s="8">
        <f>IFERROR(ROUNDDOWN(M23/(F23/[1]CALIBRACIÓN!$F$2),0),0)</f>
        <v>4</v>
      </c>
      <c r="O23" s="8">
        <f t="shared" si="2"/>
        <v>3.9166666666666661</v>
      </c>
      <c r="P23" s="9">
        <f t="shared" si="3"/>
        <v>0.58749999999999991</v>
      </c>
      <c r="Q23" s="5">
        <v>24</v>
      </c>
      <c r="R23" s="10" t="str">
        <f t="shared" si="4"/>
        <v>Si</v>
      </c>
    </row>
    <row r="24" spans="1:18" x14ac:dyDescent="0.25">
      <c r="A24" s="22">
        <v>18</v>
      </c>
      <c r="B24" s="6" t="s">
        <v>45</v>
      </c>
      <c r="C24" s="5">
        <v>15</v>
      </c>
      <c r="D24" s="7">
        <f t="shared" si="0"/>
        <v>0.25</v>
      </c>
      <c r="E24" s="5" t="s">
        <v>23</v>
      </c>
      <c r="F24" s="8">
        <f>IFERROR(D24*VLOOKUP(E24,[1]CALIBRACIÓN!$G$1:$H$6,2,FALSE),0)</f>
        <v>3</v>
      </c>
      <c r="G24" s="5" t="s">
        <v>25</v>
      </c>
      <c r="H24" s="5" t="s">
        <v>26</v>
      </c>
      <c r="I24" s="5">
        <v>0</v>
      </c>
      <c r="J24" s="8">
        <f>IFERROR(IF(I24&gt;0,VLOOKUP((G24&amp;" - "&amp;$C$3),[1]CALIBRACIÓN!$A$8:$D$23,MATCH(H24,[1]CALIBRACIÓN!$A$8:$D$8,0),FALSE)+(I24/60),VLOOKUP((G24&amp;" - "&amp;$C$3),[1]CALIBRACIÓN!$A$8:$D$23,MATCH(H24,[1]CALIBRACIÓN!$A$8:$D$8,0),FALSE)),0)</f>
        <v>2.5</v>
      </c>
      <c r="K24" s="5" t="s">
        <v>22</v>
      </c>
      <c r="L24" s="8">
        <f>IFERROR(VLOOKUP(K24,[1]CALIBRACIÓN!$C$1:$D$4,2,FALSE)*(J24-(I24/60)),0)</f>
        <v>0.25</v>
      </c>
      <c r="M24" s="8">
        <f t="shared" si="1"/>
        <v>2.75</v>
      </c>
      <c r="N24" s="8">
        <f>IFERROR(ROUNDDOWN(M24/(F24/[1]CALIBRACIÓN!$F$2),0),0)</f>
        <v>11</v>
      </c>
      <c r="O24" s="8">
        <f t="shared" si="2"/>
        <v>0.25</v>
      </c>
      <c r="P24" s="9">
        <f t="shared" si="3"/>
        <v>8.333333333333337E-2</v>
      </c>
      <c r="Q24" s="5">
        <v>24</v>
      </c>
      <c r="R24" s="10" t="str">
        <f t="shared" si="4"/>
        <v>Si</v>
      </c>
    </row>
    <row r="25" spans="1:18" x14ac:dyDescent="0.25">
      <c r="A25" s="22">
        <v>19</v>
      </c>
      <c r="B25" s="6" t="s">
        <v>46</v>
      </c>
      <c r="C25" s="5">
        <v>15</v>
      </c>
      <c r="D25" s="7">
        <f t="shared" si="0"/>
        <v>0.25</v>
      </c>
      <c r="E25" s="5" t="s">
        <v>23</v>
      </c>
      <c r="F25" s="8">
        <f>IFERROR(D25*VLOOKUP(E25,[1]CALIBRACIÓN!$G$1:$H$6,2,FALSE),0)</f>
        <v>3</v>
      </c>
      <c r="G25" s="5" t="s">
        <v>25</v>
      </c>
      <c r="H25" s="5" t="s">
        <v>26</v>
      </c>
      <c r="I25" s="5">
        <v>0</v>
      </c>
      <c r="J25" s="8">
        <f>IFERROR(IF(I25&gt;0,VLOOKUP((G25&amp;" - "&amp;$C$3),[1]CALIBRACIÓN!$A$8:$D$23,MATCH(H25,[1]CALIBRACIÓN!$A$8:$D$8,0),FALSE)+(I25/60),VLOOKUP((G25&amp;" - "&amp;$C$3),[1]CALIBRACIÓN!$A$8:$D$23,MATCH(H25,[1]CALIBRACIÓN!$A$8:$D$8,0),FALSE)),0)</f>
        <v>2.5</v>
      </c>
      <c r="K25" s="5" t="s">
        <v>22</v>
      </c>
      <c r="L25" s="8">
        <f>IFERROR(VLOOKUP(K25,[1]CALIBRACIÓN!$C$1:$D$4,2,FALSE)*(J25-(I25/60)),0)</f>
        <v>0.25</v>
      </c>
      <c r="M25" s="8">
        <f t="shared" si="1"/>
        <v>2.75</v>
      </c>
      <c r="N25" s="8">
        <f>IFERROR(ROUNDDOWN(M25/(F25/[1]CALIBRACIÓN!$F$2),0),0)</f>
        <v>11</v>
      </c>
      <c r="O25" s="8">
        <f t="shared" si="2"/>
        <v>0.25</v>
      </c>
      <c r="P25" s="9">
        <f t="shared" si="3"/>
        <v>8.333333333333337E-2</v>
      </c>
      <c r="Q25" s="5">
        <v>24</v>
      </c>
      <c r="R25" s="10" t="str">
        <f t="shared" si="4"/>
        <v>Si</v>
      </c>
    </row>
    <row r="26" spans="1:18" x14ac:dyDescent="0.25">
      <c r="A26" s="22">
        <v>20</v>
      </c>
      <c r="B26" s="6" t="s">
        <v>47</v>
      </c>
      <c r="C26" s="5">
        <v>15</v>
      </c>
      <c r="D26" s="7">
        <f t="shared" si="0"/>
        <v>0.25</v>
      </c>
      <c r="E26" s="5" t="s">
        <v>23</v>
      </c>
      <c r="F26" s="8">
        <f>IFERROR(D26*VLOOKUP(E26,[1]CALIBRACIÓN!$G$1:$H$6,2,FALSE),0)</f>
        <v>3</v>
      </c>
      <c r="G26" s="5" t="s">
        <v>25</v>
      </c>
      <c r="H26" s="5" t="s">
        <v>26</v>
      </c>
      <c r="I26" s="5">
        <v>0</v>
      </c>
      <c r="J26" s="8">
        <f>IFERROR(IF(I26&gt;0,VLOOKUP((G26&amp;" - "&amp;$C$3),[1]CALIBRACIÓN!$A$8:$D$23,MATCH(H26,[1]CALIBRACIÓN!$A$8:$D$8,0),FALSE)+(I26/60),VLOOKUP((G26&amp;" - "&amp;$C$3),[1]CALIBRACIÓN!$A$8:$D$23,MATCH(H26,[1]CALIBRACIÓN!$A$8:$D$8,0),FALSE)),0)</f>
        <v>2.5</v>
      </c>
      <c r="K26" s="5" t="s">
        <v>22</v>
      </c>
      <c r="L26" s="8">
        <f>IFERROR(VLOOKUP(K26,[1]CALIBRACIÓN!$C$1:$D$4,2,FALSE)*(J26-(I26/60)),0)</f>
        <v>0.25</v>
      </c>
      <c r="M26" s="8">
        <f t="shared" si="1"/>
        <v>2.75</v>
      </c>
      <c r="N26" s="8">
        <f>IFERROR(ROUNDDOWN(M26/(F26/[1]CALIBRACIÓN!$F$2),0),0)</f>
        <v>11</v>
      </c>
      <c r="O26" s="8">
        <f t="shared" si="2"/>
        <v>0.25</v>
      </c>
      <c r="P26" s="9">
        <f t="shared" si="3"/>
        <v>8.333333333333337E-2</v>
      </c>
      <c r="Q26" s="5">
        <v>24</v>
      </c>
      <c r="R26" s="10" t="str">
        <f t="shared" si="4"/>
        <v>Si</v>
      </c>
    </row>
    <row r="27" spans="1:18" x14ac:dyDescent="0.25">
      <c r="A27" s="22">
        <v>21</v>
      </c>
      <c r="B27" s="6" t="s">
        <v>48</v>
      </c>
      <c r="C27" s="5">
        <v>15</v>
      </c>
      <c r="D27" s="7">
        <f t="shared" si="0"/>
        <v>0.25</v>
      </c>
      <c r="E27" s="5" t="s">
        <v>23</v>
      </c>
      <c r="F27" s="8">
        <f>IFERROR(D27*VLOOKUP(E27,[1]CALIBRACIÓN!$G$1:$H$6,2,FALSE),0)</f>
        <v>3</v>
      </c>
      <c r="G27" s="5" t="s">
        <v>25</v>
      </c>
      <c r="H27" s="5" t="s">
        <v>22</v>
      </c>
      <c r="I27" s="5">
        <v>0</v>
      </c>
      <c r="J27" s="8">
        <f>IFERROR(IF(I27&gt;0,VLOOKUP((G27&amp;" - "&amp;$C$3),[1]CALIBRACIÓN!$A$8:$D$23,MATCH(H27,[1]CALIBRACIÓN!$A$8:$D$8,0),FALSE)+(I27/60),VLOOKUP((G27&amp;" - "&amp;$C$3),[1]CALIBRACIÓN!$A$8:$D$23,MATCH(H27,[1]CALIBRACIÓN!$A$8:$D$8,0),FALSE)),0)</f>
        <v>2</v>
      </c>
      <c r="K27" s="5" t="s">
        <v>22</v>
      </c>
      <c r="L27" s="8">
        <f>IFERROR(VLOOKUP(K27,[1]CALIBRACIÓN!$C$1:$D$4,2,FALSE)*(J27-(I27/60)),0)</f>
        <v>0.2</v>
      </c>
      <c r="M27" s="8">
        <f t="shared" si="1"/>
        <v>2.2000000000000002</v>
      </c>
      <c r="N27" s="8">
        <f>IFERROR(ROUNDDOWN(M27/(F27/[1]CALIBRACIÓN!$F$2),0),0)</f>
        <v>8</v>
      </c>
      <c r="O27" s="8">
        <f t="shared" si="2"/>
        <v>0.79999999999999982</v>
      </c>
      <c r="P27" s="9">
        <f t="shared" si="3"/>
        <v>0.26666666666666661</v>
      </c>
      <c r="Q27" s="5">
        <v>24</v>
      </c>
      <c r="R27" s="10" t="str">
        <f t="shared" si="4"/>
        <v>Si</v>
      </c>
    </row>
    <row r="28" spans="1:18" x14ac:dyDescent="0.25">
      <c r="A28" s="22">
        <v>22</v>
      </c>
      <c r="B28" s="6" t="s">
        <v>49</v>
      </c>
      <c r="C28" s="5">
        <v>15</v>
      </c>
      <c r="D28" s="7">
        <f t="shared" si="0"/>
        <v>0.25</v>
      </c>
      <c r="E28" s="5" t="s">
        <v>23</v>
      </c>
      <c r="F28" s="8">
        <f>IFERROR(D28*VLOOKUP(E28,[1]CALIBRACIÓN!$G$1:$H$6,2,FALSE),0)</f>
        <v>3</v>
      </c>
      <c r="G28" s="5" t="s">
        <v>25</v>
      </c>
      <c r="H28" s="5" t="s">
        <v>22</v>
      </c>
      <c r="I28" s="5">
        <v>0</v>
      </c>
      <c r="J28" s="8">
        <f>IFERROR(IF(I28&gt;0,VLOOKUP((G28&amp;" - "&amp;$C$3),[1]CALIBRACIÓN!$A$8:$D$23,MATCH(H28,[1]CALIBRACIÓN!$A$8:$D$8,0),FALSE)+(I28/60),VLOOKUP((G28&amp;" - "&amp;$C$3),[1]CALIBRACIÓN!$A$8:$D$23,MATCH(H28,[1]CALIBRACIÓN!$A$8:$D$8,0),FALSE)),0)</f>
        <v>2</v>
      </c>
      <c r="K28" s="5" t="s">
        <v>22</v>
      </c>
      <c r="L28" s="8">
        <f>IFERROR(VLOOKUP(K28,[1]CALIBRACIÓN!$C$1:$D$4,2,FALSE)*(J28-(I28/60)),0)</f>
        <v>0.2</v>
      </c>
      <c r="M28" s="8">
        <f t="shared" si="1"/>
        <v>2.2000000000000002</v>
      </c>
      <c r="N28" s="8">
        <f>IFERROR(ROUNDDOWN(M28/(F28/[1]CALIBRACIÓN!$F$2),0),0)</f>
        <v>8</v>
      </c>
      <c r="O28" s="8">
        <f t="shared" si="2"/>
        <v>0.79999999999999982</v>
      </c>
      <c r="P28" s="9">
        <f t="shared" si="3"/>
        <v>0.26666666666666661</v>
      </c>
      <c r="Q28" s="5">
        <v>24</v>
      </c>
      <c r="R28" s="10" t="str">
        <f t="shared" si="4"/>
        <v>Si</v>
      </c>
    </row>
    <row r="29" spans="1:18" x14ac:dyDescent="0.25">
      <c r="A29" s="22">
        <v>23</v>
      </c>
      <c r="B29" s="6" t="s">
        <v>50</v>
      </c>
      <c r="C29" s="5">
        <v>15</v>
      </c>
      <c r="D29" s="7">
        <f t="shared" si="0"/>
        <v>0.25</v>
      </c>
      <c r="E29" s="5" t="s">
        <v>23</v>
      </c>
      <c r="F29" s="8">
        <f>IFERROR(D29*VLOOKUP(E29,[1]CALIBRACIÓN!$G$1:$H$6,2,FALSE),0)</f>
        <v>3</v>
      </c>
      <c r="G29" s="5" t="s">
        <v>25</v>
      </c>
      <c r="H29" s="5" t="s">
        <v>22</v>
      </c>
      <c r="I29" s="5">
        <v>0</v>
      </c>
      <c r="J29" s="8">
        <f>IFERROR(IF(I29&gt;0,VLOOKUP((G29&amp;" - "&amp;$C$3),[1]CALIBRACIÓN!$A$8:$D$23,MATCH(H29,[1]CALIBRACIÓN!$A$8:$D$8,0),FALSE)+(I29/60),VLOOKUP((G29&amp;" - "&amp;$C$3),[1]CALIBRACIÓN!$A$8:$D$23,MATCH(H29,[1]CALIBRACIÓN!$A$8:$D$8,0),FALSE)),0)</f>
        <v>2</v>
      </c>
      <c r="K29" s="5" t="s">
        <v>22</v>
      </c>
      <c r="L29" s="8">
        <f>IFERROR(VLOOKUP(K29,[1]CALIBRACIÓN!$C$1:$D$4,2,FALSE)*(J29-(I29/60)),0)</f>
        <v>0.2</v>
      </c>
      <c r="M29" s="8">
        <f t="shared" si="1"/>
        <v>2.2000000000000002</v>
      </c>
      <c r="N29" s="8">
        <f>IFERROR(ROUNDDOWN(M29/(F29/[1]CALIBRACIÓN!$F$2),0),0)</f>
        <v>8</v>
      </c>
      <c r="O29" s="8">
        <f t="shared" si="2"/>
        <v>0.79999999999999982</v>
      </c>
      <c r="P29" s="9">
        <f t="shared" si="3"/>
        <v>0.26666666666666661</v>
      </c>
      <c r="Q29" s="5">
        <v>24</v>
      </c>
      <c r="R29" s="10" t="str">
        <f t="shared" si="4"/>
        <v>Si</v>
      </c>
    </row>
    <row r="30" spans="1:18" x14ac:dyDescent="0.25">
      <c r="A30" s="22">
        <v>24</v>
      </c>
      <c r="B30" s="6" t="s">
        <v>51</v>
      </c>
      <c r="C30" s="5">
        <v>15</v>
      </c>
      <c r="D30" s="7">
        <f t="shared" si="0"/>
        <v>0.25</v>
      </c>
      <c r="E30" s="5" t="s">
        <v>23</v>
      </c>
      <c r="F30" s="8">
        <f>IFERROR(D30*VLOOKUP(E30,[1]CALIBRACIÓN!$G$1:$H$6,2,FALSE),0)</f>
        <v>3</v>
      </c>
      <c r="G30" s="5" t="s">
        <v>25</v>
      </c>
      <c r="H30" s="5" t="s">
        <v>22</v>
      </c>
      <c r="I30" s="5">
        <v>0</v>
      </c>
      <c r="J30" s="8">
        <f>IFERROR(IF(I30&gt;0,VLOOKUP((G30&amp;" - "&amp;$C$3),[1]CALIBRACIÓN!$A$8:$D$23,MATCH(H30,[1]CALIBRACIÓN!$A$8:$D$8,0),FALSE)+(I30/60),VLOOKUP((G30&amp;" - "&amp;$C$3),[1]CALIBRACIÓN!$A$8:$D$23,MATCH(H30,[1]CALIBRACIÓN!$A$8:$D$8,0),FALSE)),0)</f>
        <v>2</v>
      </c>
      <c r="K30" s="5" t="s">
        <v>22</v>
      </c>
      <c r="L30" s="8">
        <f>IFERROR(VLOOKUP(K30,[1]CALIBRACIÓN!$C$1:$D$4,2,FALSE)*(J30-(I30/60)),0)</f>
        <v>0.2</v>
      </c>
      <c r="M30" s="8">
        <f t="shared" si="1"/>
        <v>2.2000000000000002</v>
      </c>
      <c r="N30" s="8">
        <f>IFERROR(ROUNDDOWN(M30/(F30/[1]CALIBRACIÓN!$F$2),0),0)</f>
        <v>8</v>
      </c>
      <c r="O30" s="8">
        <f t="shared" si="2"/>
        <v>0.79999999999999982</v>
      </c>
      <c r="P30" s="9">
        <f t="shared" si="3"/>
        <v>0.26666666666666661</v>
      </c>
      <c r="Q30" s="5">
        <v>24</v>
      </c>
      <c r="R30" s="10" t="str">
        <f t="shared" si="4"/>
        <v>Si</v>
      </c>
    </row>
    <row r="31" spans="1:18" x14ac:dyDescent="0.25">
      <c r="A31" s="22">
        <v>25</v>
      </c>
      <c r="B31" s="6" t="s">
        <v>52</v>
      </c>
      <c r="C31" s="5">
        <v>15</v>
      </c>
      <c r="D31" s="7">
        <f t="shared" si="0"/>
        <v>0.25</v>
      </c>
      <c r="E31" s="5" t="s">
        <v>23</v>
      </c>
      <c r="F31" s="8">
        <f>IFERROR(D31*VLOOKUP(E31,[1]CALIBRACIÓN!$G$1:$H$6,2,FALSE),0)</f>
        <v>3</v>
      </c>
      <c r="G31" s="5" t="s">
        <v>25</v>
      </c>
      <c r="H31" s="5" t="s">
        <v>22</v>
      </c>
      <c r="I31" s="5">
        <v>0</v>
      </c>
      <c r="J31" s="8">
        <f>IFERROR(IF(I31&gt;0,VLOOKUP((G31&amp;" - "&amp;$C$3),[1]CALIBRACIÓN!$A$8:$D$23,MATCH(H31,[1]CALIBRACIÓN!$A$8:$D$8,0),FALSE)+(I31/60),VLOOKUP((G31&amp;" - "&amp;$C$3),[1]CALIBRACIÓN!$A$8:$D$23,MATCH(H31,[1]CALIBRACIÓN!$A$8:$D$8,0),FALSE)),0)</f>
        <v>2</v>
      </c>
      <c r="K31" s="5" t="s">
        <v>22</v>
      </c>
      <c r="L31" s="8">
        <f>IFERROR(VLOOKUP(K31,[1]CALIBRACIÓN!$C$1:$D$4,2,FALSE)*(J31-(I31/60)),0)</f>
        <v>0.2</v>
      </c>
      <c r="M31" s="8">
        <f t="shared" si="1"/>
        <v>2.2000000000000002</v>
      </c>
      <c r="N31" s="8">
        <f>IFERROR(ROUNDDOWN(M31/(F31/[1]CALIBRACIÓN!$F$2),0),0)</f>
        <v>8</v>
      </c>
      <c r="O31" s="8">
        <f t="shared" si="2"/>
        <v>0.79999999999999982</v>
      </c>
      <c r="P31" s="9">
        <f t="shared" si="3"/>
        <v>0.26666666666666661</v>
      </c>
      <c r="Q31" s="5">
        <v>24</v>
      </c>
      <c r="R31" s="10" t="str">
        <f t="shared" si="4"/>
        <v>Si</v>
      </c>
    </row>
    <row r="32" spans="1:18" x14ac:dyDescent="0.25">
      <c r="A32" s="22">
        <v>26</v>
      </c>
      <c r="B32" s="6" t="s">
        <v>53</v>
      </c>
      <c r="C32" s="5">
        <v>15</v>
      </c>
      <c r="D32" s="7">
        <f t="shared" si="0"/>
        <v>0.25</v>
      </c>
      <c r="E32" s="5" t="s">
        <v>23</v>
      </c>
      <c r="F32" s="8">
        <f>IFERROR(D32*VLOOKUP(E32,[1]CALIBRACIÓN!$G$1:$H$6,2,FALSE),0)</f>
        <v>3</v>
      </c>
      <c r="G32" s="5" t="s">
        <v>25</v>
      </c>
      <c r="H32" s="5" t="s">
        <v>22</v>
      </c>
      <c r="I32" s="5">
        <v>0</v>
      </c>
      <c r="J32" s="8">
        <f>IFERROR(IF(I32&gt;0,VLOOKUP((G32&amp;" - "&amp;$C$3),[1]CALIBRACIÓN!$A$8:$D$23,MATCH(H32,[1]CALIBRACIÓN!$A$8:$D$8,0),FALSE)+(I32/60),VLOOKUP((G32&amp;" - "&amp;$C$3),[1]CALIBRACIÓN!$A$8:$D$23,MATCH(H32,[1]CALIBRACIÓN!$A$8:$D$8,0),FALSE)),0)</f>
        <v>2</v>
      </c>
      <c r="K32" s="5" t="s">
        <v>22</v>
      </c>
      <c r="L32" s="8">
        <f>IFERROR(VLOOKUP(K32,[1]CALIBRACIÓN!$C$1:$D$4,2,FALSE)*(J32-(I32/60)),0)</f>
        <v>0.2</v>
      </c>
      <c r="M32" s="8">
        <f t="shared" si="1"/>
        <v>2.2000000000000002</v>
      </c>
      <c r="N32" s="8">
        <f>IFERROR(ROUNDDOWN(M32/(F32/[1]CALIBRACIÓN!$F$2),0),0)</f>
        <v>8</v>
      </c>
      <c r="O32" s="8">
        <f t="shared" si="2"/>
        <v>0.79999999999999982</v>
      </c>
      <c r="P32" s="9">
        <f t="shared" si="3"/>
        <v>0.26666666666666661</v>
      </c>
      <c r="Q32" s="5">
        <v>24</v>
      </c>
      <c r="R32" s="10" t="str">
        <f t="shared" si="4"/>
        <v>Si</v>
      </c>
    </row>
    <row r="33" spans="1:18" x14ac:dyDescent="0.25">
      <c r="A33" s="22">
        <v>27</v>
      </c>
      <c r="B33" s="6" t="s">
        <v>54</v>
      </c>
      <c r="C33" s="5">
        <v>15</v>
      </c>
      <c r="D33" s="7">
        <f t="shared" si="0"/>
        <v>0.25</v>
      </c>
      <c r="E33" s="5" t="s">
        <v>23</v>
      </c>
      <c r="F33" s="8">
        <f>IFERROR(D33*VLOOKUP(E33,[1]CALIBRACIÓN!$G$1:$H$6,2,FALSE),0)</f>
        <v>3</v>
      </c>
      <c r="G33" s="5" t="s">
        <v>25</v>
      </c>
      <c r="H33" s="5" t="s">
        <v>22</v>
      </c>
      <c r="I33" s="5">
        <v>0</v>
      </c>
      <c r="J33" s="8">
        <f>IFERROR(IF(I33&gt;0,VLOOKUP((G33&amp;" - "&amp;$C$3),[1]CALIBRACIÓN!$A$8:$D$23,MATCH(H33,[1]CALIBRACIÓN!$A$8:$D$8,0),FALSE)+(I33/60),VLOOKUP((G33&amp;" - "&amp;$C$3),[1]CALIBRACIÓN!$A$8:$D$23,MATCH(H33,[1]CALIBRACIÓN!$A$8:$D$8,0),FALSE)),0)</f>
        <v>2</v>
      </c>
      <c r="K33" s="5" t="s">
        <v>22</v>
      </c>
      <c r="L33" s="8">
        <f>IFERROR(VLOOKUP(K33,[1]CALIBRACIÓN!$C$1:$D$4,2,FALSE)*(J33-(I33/60)),0)</f>
        <v>0.2</v>
      </c>
      <c r="M33" s="8">
        <f t="shared" si="1"/>
        <v>2.2000000000000002</v>
      </c>
      <c r="N33" s="8">
        <f>IFERROR(ROUNDDOWN(M33/(F33/[1]CALIBRACIÓN!$F$2),0),0)</f>
        <v>8</v>
      </c>
      <c r="O33" s="8">
        <f t="shared" si="2"/>
        <v>0.79999999999999982</v>
      </c>
      <c r="P33" s="9">
        <f t="shared" si="3"/>
        <v>0.26666666666666661</v>
      </c>
      <c r="Q33" s="5">
        <v>24</v>
      </c>
      <c r="R33" s="10" t="str">
        <f t="shared" si="4"/>
        <v>Si</v>
      </c>
    </row>
    <row r="34" spans="1:18" x14ac:dyDescent="0.25">
      <c r="A34" s="22">
        <v>28</v>
      </c>
      <c r="B34" s="6" t="s">
        <v>55</v>
      </c>
      <c r="C34" s="5">
        <v>10</v>
      </c>
      <c r="D34" s="7">
        <f t="shared" si="0"/>
        <v>0.16666666666666666</v>
      </c>
      <c r="E34" s="5" t="s">
        <v>24</v>
      </c>
      <c r="F34" s="8">
        <f>IFERROR(D34*VLOOKUP(E34,[1]CALIBRACIÓN!$G$1:$H$6,2,FALSE),0)</f>
        <v>8.6666666666666661</v>
      </c>
      <c r="G34" s="5" t="s">
        <v>25</v>
      </c>
      <c r="H34" s="5" t="s">
        <v>26</v>
      </c>
      <c r="I34" s="5">
        <v>0</v>
      </c>
      <c r="J34" s="8">
        <f>IFERROR(IF(I34&gt;0,VLOOKUP((G34&amp;" - "&amp;$C$3),[1]CALIBRACIÓN!$A$8:$D$23,MATCH(H34,[1]CALIBRACIÓN!$A$8:$D$8,0),FALSE)+(I34/60),VLOOKUP((G34&amp;" - "&amp;$C$3),[1]CALIBRACIÓN!$A$8:$D$23,MATCH(H34,[1]CALIBRACIÓN!$A$8:$D$8,0),FALSE)),0)</f>
        <v>2.5</v>
      </c>
      <c r="K34" s="5" t="s">
        <v>22</v>
      </c>
      <c r="L34" s="8">
        <f>IFERROR(VLOOKUP(K34,[1]CALIBRACIÓN!$C$1:$D$4,2,FALSE)*(J34-(I34/60)),0)</f>
        <v>0.25</v>
      </c>
      <c r="M34" s="8">
        <f t="shared" si="1"/>
        <v>2.75</v>
      </c>
      <c r="N34" s="8">
        <f>IFERROR(ROUNDDOWN(M34/(F34/[1]CALIBRACIÓN!$F$2),0),0)</f>
        <v>3</v>
      </c>
      <c r="O34" s="8">
        <f t="shared" si="2"/>
        <v>5.9166666666666661</v>
      </c>
      <c r="P34" s="9">
        <f t="shared" si="3"/>
        <v>0.68269230769230771</v>
      </c>
      <c r="Q34" s="5">
        <v>24</v>
      </c>
      <c r="R34" s="10" t="str">
        <f t="shared" si="4"/>
        <v>Si</v>
      </c>
    </row>
    <row r="35" spans="1:18" x14ac:dyDescent="0.25">
      <c r="A35" s="22">
        <v>29</v>
      </c>
      <c r="B35" s="6" t="s">
        <v>56</v>
      </c>
      <c r="C35" s="5">
        <v>10</v>
      </c>
      <c r="D35" s="7">
        <f t="shared" si="0"/>
        <v>0.16666666666666666</v>
      </c>
      <c r="E35" s="5" t="s">
        <v>19</v>
      </c>
      <c r="F35" s="8">
        <f>IFERROR(D35*VLOOKUP(E35,[1]CALIBRACIÓN!$G$1:$H$6,2,FALSE),0)</f>
        <v>6.6666666666666661</v>
      </c>
      <c r="G35" s="5" t="s">
        <v>25</v>
      </c>
      <c r="H35" s="5" t="s">
        <v>26</v>
      </c>
      <c r="I35" s="5">
        <v>0</v>
      </c>
      <c r="J35" s="8">
        <f>IFERROR(IF(I35&gt;0,VLOOKUP((G35&amp;" - "&amp;$C$3),[1]CALIBRACIÓN!$A$8:$D$23,MATCH(H35,[1]CALIBRACIÓN!$A$8:$D$8,0),FALSE)+(I35/60),VLOOKUP((G35&amp;" - "&amp;$C$3),[1]CALIBRACIÓN!$A$8:$D$23,MATCH(H35,[1]CALIBRACIÓN!$A$8:$D$8,0),FALSE)),0)</f>
        <v>2.5</v>
      </c>
      <c r="K35" s="5" t="s">
        <v>22</v>
      </c>
      <c r="L35" s="8">
        <f>IFERROR(VLOOKUP(K35,[1]CALIBRACIÓN!$C$1:$D$4,2,FALSE)*(J35-(I35/60)),0)</f>
        <v>0.25</v>
      </c>
      <c r="M35" s="8">
        <f t="shared" si="1"/>
        <v>2.75</v>
      </c>
      <c r="N35" s="8">
        <f>IFERROR(ROUNDDOWN(M35/(F35/[1]CALIBRACIÓN!$F$2),0),0)</f>
        <v>4</v>
      </c>
      <c r="O35" s="8">
        <f t="shared" si="2"/>
        <v>3.9166666666666661</v>
      </c>
      <c r="P35" s="9">
        <f t="shared" si="3"/>
        <v>0.58749999999999991</v>
      </c>
      <c r="Q35" s="5">
        <v>24</v>
      </c>
      <c r="R35" s="10" t="str">
        <f t="shared" si="4"/>
        <v>Si</v>
      </c>
    </row>
    <row r="36" spans="1:18" x14ac:dyDescent="0.25">
      <c r="A36" s="22">
        <v>30</v>
      </c>
      <c r="B36" s="6" t="s">
        <v>57</v>
      </c>
      <c r="C36" s="5">
        <v>15</v>
      </c>
      <c r="D36" s="7">
        <f t="shared" si="0"/>
        <v>0.25</v>
      </c>
      <c r="E36" s="5" t="s">
        <v>23</v>
      </c>
      <c r="F36" s="8">
        <f>IFERROR(D36*VLOOKUP(E36,[1]CALIBRACIÓN!$G$1:$H$6,2,FALSE),0)</f>
        <v>3</v>
      </c>
      <c r="G36" s="5" t="s">
        <v>25</v>
      </c>
      <c r="H36" s="5" t="s">
        <v>26</v>
      </c>
      <c r="I36" s="5">
        <v>0</v>
      </c>
      <c r="J36" s="8">
        <f>IFERROR(IF(I36&gt;0,VLOOKUP((G36&amp;" - "&amp;$C$3),[1]CALIBRACIÓN!$A$8:$D$23,MATCH(H36,[1]CALIBRACIÓN!$A$8:$D$8,0),FALSE)+(I36/60),VLOOKUP((G36&amp;" - "&amp;$C$3),[1]CALIBRACIÓN!$A$8:$D$23,MATCH(H36,[1]CALIBRACIÓN!$A$8:$D$8,0),FALSE)),0)</f>
        <v>2.5</v>
      </c>
      <c r="K36" s="5" t="s">
        <v>22</v>
      </c>
      <c r="L36" s="8">
        <f>IFERROR(VLOOKUP(K36,[1]CALIBRACIÓN!$C$1:$D$4,2,FALSE)*(J36-(I36/60)),0)</f>
        <v>0.25</v>
      </c>
      <c r="M36" s="8">
        <f t="shared" si="1"/>
        <v>2.75</v>
      </c>
      <c r="N36" s="8">
        <f>IFERROR(ROUNDDOWN(M36/(F36/[1]CALIBRACIÓN!$F$2),0),0)</f>
        <v>11</v>
      </c>
      <c r="O36" s="8">
        <f t="shared" si="2"/>
        <v>0.25</v>
      </c>
      <c r="P36" s="9">
        <f t="shared" si="3"/>
        <v>8.333333333333337E-2</v>
      </c>
      <c r="Q36" s="5">
        <v>24</v>
      </c>
      <c r="R36" s="10" t="str">
        <f t="shared" si="4"/>
        <v>Si</v>
      </c>
    </row>
    <row r="37" spans="1:18" x14ac:dyDescent="0.25">
      <c r="A37" s="22">
        <v>31</v>
      </c>
      <c r="B37" s="6" t="s">
        <v>58</v>
      </c>
      <c r="C37" s="5">
        <v>15</v>
      </c>
      <c r="D37" s="7">
        <f t="shared" si="0"/>
        <v>0.25</v>
      </c>
      <c r="E37" s="5" t="s">
        <v>23</v>
      </c>
      <c r="F37" s="8">
        <f>IFERROR(D37*VLOOKUP(E37,[1]CALIBRACIÓN!$G$1:$H$6,2,FALSE),0)</f>
        <v>3</v>
      </c>
      <c r="G37" s="5" t="s">
        <v>25</v>
      </c>
      <c r="H37" s="5" t="s">
        <v>26</v>
      </c>
      <c r="I37" s="5">
        <v>0</v>
      </c>
      <c r="J37" s="8">
        <f>IFERROR(IF(I37&gt;0,VLOOKUP((G37&amp;" - "&amp;$C$3),[1]CALIBRACIÓN!$A$8:$D$23,MATCH(H37,[1]CALIBRACIÓN!$A$8:$D$8,0),FALSE)+(I37/60),VLOOKUP((G37&amp;" - "&amp;$C$3),[1]CALIBRACIÓN!$A$8:$D$23,MATCH(H37,[1]CALIBRACIÓN!$A$8:$D$8,0),FALSE)),0)</f>
        <v>2.5</v>
      </c>
      <c r="K37" s="5" t="s">
        <v>22</v>
      </c>
      <c r="L37" s="8">
        <f>IFERROR(VLOOKUP(K37,[1]CALIBRACIÓN!$C$1:$D$4,2,FALSE)*(J37-(I37/60)),0)</f>
        <v>0.25</v>
      </c>
      <c r="M37" s="8">
        <f t="shared" si="1"/>
        <v>2.75</v>
      </c>
      <c r="N37" s="8">
        <f>IFERROR(ROUNDDOWN(M37/(F37/[1]CALIBRACIÓN!$F$2),0),0)</f>
        <v>11</v>
      </c>
      <c r="O37" s="8">
        <f t="shared" si="2"/>
        <v>0.25</v>
      </c>
      <c r="P37" s="9">
        <f t="shared" si="3"/>
        <v>8.333333333333337E-2</v>
      </c>
      <c r="Q37" s="5">
        <v>24</v>
      </c>
      <c r="R37" s="10" t="str">
        <f t="shared" si="4"/>
        <v>Si</v>
      </c>
    </row>
    <row r="38" spans="1:18" x14ac:dyDescent="0.25">
      <c r="A38" s="22">
        <v>32</v>
      </c>
      <c r="B38" s="6" t="s">
        <v>59</v>
      </c>
      <c r="C38" s="5">
        <v>15</v>
      </c>
      <c r="D38" s="7">
        <f t="shared" si="0"/>
        <v>0.25</v>
      </c>
      <c r="E38" s="5" t="s">
        <v>23</v>
      </c>
      <c r="F38" s="8">
        <f>IFERROR(D38*VLOOKUP(E38,[1]CALIBRACIÓN!$G$1:$H$6,2,FALSE),0)</f>
        <v>3</v>
      </c>
      <c r="G38" s="5" t="s">
        <v>25</v>
      </c>
      <c r="H38" s="5" t="s">
        <v>26</v>
      </c>
      <c r="I38" s="5">
        <v>0</v>
      </c>
      <c r="J38" s="8">
        <f>IFERROR(IF(I38&gt;0,VLOOKUP((G38&amp;" - "&amp;$C$3),[1]CALIBRACIÓN!$A$8:$D$23,MATCH(H38,[1]CALIBRACIÓN!$A$8:$D$8,0),FALSE)+(I38/60),VLOOKUP((G38&amp;" - "&amp;$C$3),[1]CALIBRACIÓN!$A$8:$D$23,MATCH(H38,[1]CALIBRACIÓN!$A$8:$D$8,0),FALSE)),0)</f>
        <v>2.5</v>
      </c>
      <c r="K38" s="5" t="s">
        <v>22</v>
      </c>
      <c r="L38" s="8">
        <f>IFERROR(VLOOKUP(K38,[1]CALIBRACIÓN!$C$1:$D$4,2,FALSE)*(J38-(I38/60)),0)</f>
        <v>0.25</v>
      </c>
      <c r="M38" s="8">
        <f t="shared" si="1"/>
        <v>2.75</v>
      </c>
      <c r="N38" s="8">
        <f>IFERROR(ROUNDDOWN(M38/(F38/[1]CALIBRACIÓN!$F$2),0),0)</f>
        <v>11</v>
      </c>
      <c r="O38" s="8">
        <f t="shared" si="2"/>
        <v>0.25</v>
      </c>
      <c r="P38" s="9">
        <f t="shared" si="3"/>
        <v>8.333333333333337E-2</v>
      </c>
      <c r="Q38" s="5">
        <v>24</v>
      </c>
      <c r="R38" s="10" t="str">
        <f t="shared" si="4"/>
        <v>Si</v>
      </c>
    </row>
    <row r="39" spans="1:18" x14ac:dyDescent="0.25">
      <c r="A39" s="22">
        <v>33</v>
      </c>
      <c r="B39" s="6" t="s">
        <v>60</v>
      </c>
      <c r="C39" s="5">
        <v>15</v>
      </c>
      <c r="D39" s="7">
        <f t="shared" si="0"/>
        <v>0.25</v>
      </c>
      <c r="E39" s="5" t="s">
        <v>23</v>
      </c>
      <c r="F39" s="8">
        <f>IFERROR(D39*VLOOKUP(E39,[1]CALIBRACIÓN!$G$1:$H$6,2,FALSE),0)</f>
        <v>3</v>
      </c>
      <c r="G39" s="5" t="s">
        <v>25</v>
      </c>
      <c r="H39" s="5" t="s">
        <v>22</v>
      </c>
      <c r="I39" s="5">
        <v>0</v>
      </c>
      <c r="J39" s="8">
        <f>IFERROR(IF(I39&gt;0,VLOOKUP((G39&amp;" - "&amp;$C$3),[1]CALIBRACIÓN!$A$8:$D$23,MATCH(H39,[1]CALIBRACIÓN!$A$8:$D$8,0),FALSE)+(I39/60),VLOOKUP((G39&amp;" - "&amp;$C$3),[1]CALIBRACIÓN!$A$8:$D$23,MATCH(H39,[1]CALIBRACIÓN!$A$8:$D$8,0),FALSE)),0)</f>
        <v>2</v>
      </c>
      <c r="K39" s="5" t="s">
        <v>22</v>
      </c>
      <c r="L39" s="8">
        <f>IFERROR(VLOOKUP(K39,[1]CALIBRACIÓN!$C$1:$D$4,2,FALSE)*(J39-(I39/60)),0)</f>
        <v>0.2</v>
      </c>
      <c r="M39" s="8">
        <f t="shared" si="1"/>
        <v>2.2000000000000002</v>
      </c>
      <c r="N39" s="8">
        <f>IFERROR(ROUNDDOWN(M39/(F39/[1]CALIBRACIÓN!$F$2),0),0)</f>
        <v>8</v>
      </c>
      <c r="O39" s="8">
        <f t="shared" si="2"/>
        <v>0.79999999999999982</v>
      </c>
      <c r="P39" s="9">
        <f t="shared" si="3"/>
        <v>0.26666666666666661</v>
      </c>
      <c r="Q39" s="5">
        <v>24</v>
      </c>
      <c r="R39" s="10" t="str">
        <f t="shared" si="4"/>
        <v>Si</v>
      </c>
    </row>
    <row r="40" spans="1:18" x14ac:dyDescent="0.25">
      <c r="A40" s="22">
        <v>34</v>
      </c>
      <c r="B40" s="6" t="s">
        <v>61</v>
      </c>
      <c r="C40" s="5">
        <v>15</v>
      </c>
      <c r="D40" s="7">
        <f t="shared" si="0"/>
        <v>0.25</v>
      </c>
      <c r="E40" s="5" t="s">
        <v>23</v>
      </c>
      <c r="F40" s="8">
        <f>IFERROR(D40*VLOOKUP(E40,[1]CALIBRACIÓN!$G$1:$H$6,2,FALSE),0)</f>
        <v>3</v>
      </c>
      <c r="G40" s="5" t="s">
        <v>25</v>
      </c>
      <c r="H40" s="5" t="s">
        <v>22</v>
      </c>
      <c r="I40" s="5">
        <v>0</v>
      </c>
      <c r="J40" s="8">
        <f>IFERROR(IF(I40&gt;0,VLOOKUP((G40&amp;" - "&amp;$C$3),[1]CALIBRACIÓN!$A$8:$D$23,MATCH(H40,[1]CALIBRACIÓN!$A$8:$D$8,0),FALSE)+(I40/60),VLOOKUP((G40&amp;" - "&amp;$C$3),[1]CALIBRACIÓN!$A$8:$D$23,MATCH(H40,[1]CALIBRACIÓN!$A$8:$D$8,0),FALSE)),0)</f>
        <v>2</v>
      </c>
      <c r="K40" s="5" t="s">
        <v>22</v>
      </c>
      <c r="L40" s="8">
        <f>IFERROR(VLOOKUP(K40,[1]CALIBRACIÓN!$C$1:$D$4,2,FALSE)*(J40-(I40/60)),0)</f>
        <v>0.2</v>
      </c>
      <c r="M40" s="8">
        <f t="shared" si="1"/>
        <v>2.2000000000000002</v>
      </c>
      <c r="N40" s="8">
        <f>IFERROR(ROUNDDOWN(M40/(F40/[1]CALIBRACIÓN!$F$2),0),0)</f>
        <v>8</v>
      </c>
      <c r="O40" s="8">
        <f t="shared" si="2"/>
        <v>0.79999999999999982</v>
      </c>
      <c r="P40" s="9">
        <f t="shared" si="3"/>
        <v>0.26666666666666661</v>
      </c>
      <c r="Q40" s="5">
        <v>24</v>
      </c>
      <c r="R40" s="10" t="str">
        <f t="shared" si="4"/>
        <v>Si</v>
      </c>
    </row>
    <row r="41" spans="1:18" x14ac:dyDescent="0.25">
      <c r="A41" s="22">
        <v>35</v>
      </c>
      <c r="B41" s="6" t="s">
        <v>62</v>
      </c>
      <c r="C41" s="5">
        <v>15</v>
      </c>
      <c r="D41" s="7">
        <f t="shared" si="0"/>
        <v>0.25</v>
      </c>
      <c r="E41" s="5" t="s">
        <v>23</v>
      </c>
      <c r="F41" s="8">
        <f>IFERROR(D41*VLOOKUP(E41,[1]CALIBRACIÓN!$G$1:$H$6,2,FALSE),0)</f>
        <v>3</v>
      </c>
      <c r="G41" s="5" t="s">
        <v>25</v>
      </c>
      <c r="H41" s="5" t="s">
        <v>22</v>
      </c>
      <c r="I41" s="5">
        <v>0</v>
      </c>
      <c r="J41" s="8">
        <f>IFERROR(IF(I41&gt;0,VLOOKUP((G41&amp;" - "&amp;$C$3),[1]CALIBRACIÓN!$A$8:$D$23,MATCH(H41,[1]CALIBRACIÓN!$A$8:$D$8,0),FALSE)+(I41/60),VLOOKUP((G41&amp;" - "&amp;$C$3),[1]CALIBRACIÓN!$A$8:$D$23,MATCH(H41,[1]CALIBRACIÓN!$A$8:$D$8,0),FALSE)),0)</f>
        <v>2</v>
      </c>
      <c r="K41" s="5" t="s">
        <v>22</v>
      </c>
      <c r="L41" s="8">
        <f>IFERROR(VLOOKUP(K41,[1]CALIBRACIÓN!$C$1:$D$4,2,FALSE)*(J41-(I41/60)),0)</f>
        <v>0.2</v>
      </c>
      <c r="M41" s="8">
        <f t="shared" si="1"/>
        <v>2.2000000000000002</v>
      </c>
      <c r="N41" s="8">
        <f>IFERROR(ROUNDDOWN(M41/(F41/[1]CALIBRACIÓN!$F$2),0),0)</f>
        <v>8</v>
      </c>
      <c r="O41" s="8">
        <f t="shared" si="2"/>
        <v>0.79999999999999982</v>
      </c>
      <c r="P41" s="9">
        <f t="shared" si="3"/>
        <v>0.26666666666666661</v>
      </c>
      <c r="Q41" s="5">
        <v>24</v>
      </c>
      <c r="R41" s="10" t="str">
        <f t="shared" si="4"/>
        <v>Si</v>
      </c>
    </row>
    <row r="42" spans="1:18" x14ac:dyDescent="0.25">
      <c r="A42" s="22">
        <v>36</v>
      </c>
      <c r="B42" s="6" t="s">
        <v>63</v>
      </c>
      <c r="C42" s="5">
        <v>15</v>
      </c>
      <c r="D42" s="7">
        <f t="shared" si="0"/>
        <v>0.25</v>
      </c>
      <c r="E42" s="5" t="s">
        <v>23</v>
      </c>
      <c r="F42" s="8">
        <f>IFERROR(D42*VLOOKUP(E42,[1]CALIBRACIÓN!$G$1:$H$6,2,FALSE),0)</f>
        <v>3</v>
      </c>
      <c r="G42" s="5" t="s">
        <v>25</v>
      </c>
      <c r="H42" s="5" t="s">
        <v>22</v>
      </c>
      <c r="I42" s="5">
        <v>0</v>
      </c>
      <c r="J42" s="8">
        <f>IFERROR(IF(I42&gt;0,VLOOKUP((G42&amp;" - "&amp;$C$3),[1]CALIBRACIÓN!$A$8:$D$23,MATCH(H42,[1]CALIBRACIÓN!$A$8:$D$8,0),FALSE)+(I42/60),VLOOKUP((G42&amp;" - "&amp;$C$3),[1]CALIBRACIÓN!$A$8:$D$23,MATCH(H42,[1]CALIBRACIÓN!$A$8:$D$8,0),FALSE)),0)</f>
        <v>2</v>
      </c>
      <c r="K42" s="5" t="s">
        <v>22</v>
      </c>
      <c r="L42" s="8">
        <f>IFERROR(VLOOKUP(K42,[1]CALIBRACIÓN!$C$1:$D$4,2,FALSE)*(J42-(I42/60)),0)</f>
        <v>0.2</v>
      </c>
      <c r="M42" s="8">
        <f t="shared" si="1"/>
        <v>2.2000000000000002</v>
      </c>
      <c r="N42" s="8">
        <f>IFERROR(ROUNDDOWN(M42/(F42/[1]CALIBRACIÓN!$F$2),0),0)</f>
        <v>8</v>
      </c>
      <c r="O42" s="8">
        <f t="shared" si="2"/>
        <v>0.79999999999999982</v>
      </c>
      <c r="P42" s="9">
        <f t="shared" si="3"/>
        <v>0.26666666666666661</v>
      </c>
      <c r="Q42" s="5">
        <v>24</v>
      </c>
      <c r="R42" s="10" t="str">
        <f t="shared" si="4"/>
        <v>Si</v>
      </c>
    </row>
    <row r="43" spans="1:18" x14ac:dyDescent="0.25">
      <c r="A43" s="22">
        <v>37</v>
      </c>
      <c r="B43" s="6" t="s">
        <v>64</v>
      </c>
      <c r="C43" s="5">
        <v>15</v>
      </c>
      <c r="D43" s="7">
        <f t="shared" si="0"/>
        <v>0.25</v>
      </c>
      <c r="E43" s="5" t="s">
        <v>23</v>
      </c>
      <c r="F43" s="8">
        <f>IFERROR(D43*VLOOKUP(E43,[1]CALIBRACIÓN!$G$1:$H$6,2,FALSE),0)</f>
        <v>3</v>
      </c>
      <c r="G43" s="5" t="s">
        <v>25</v>
      </c>
      <c r="H43" s="5" t="s">
        <v>22</v>
      </c>
      <c r="I43" s="5">
        <v>0</v>
      </c>
      <c r="J43" s="8">
        <f>IFERROR(IF(I43&gt;0,VLOOKUP((G43&amp;" - "&amp;$C$3),[1]CALIBRACIÓN!$A$8:$D$23,MATCH(H43,[1]CALIBRACIÓN!$A$8:$D$8,0),FALSE)+(I43/60),VLOOKUP((G43&amp;" - "&amp;$C$3),[1]CALIBRACIÓN!$A$8:$D$23,MATCH(H43,[1]CALIBRACIÓN!$A$8:$D$8,0),FALSE)),0)</f>
        <v>2</v>
      </c>
      <c r="K43" s="5" t="s">
        <v>22</v>
      </c>
      <c r="L43" s="8">
        <f>IFERROR(VLOOKUP(K43,[1]CALIBRACIÓN!$C$1:$D$4,2,FALSE)*(J43-(I43/60)),0)</f>
        <v>0.2</v>
      </c>
      <c r="M43" s="8">
        <f t="shared" si="1"/>
        <v>2.2000000000000002</v>
      </c>
      <c r="N43" s="8">
        <f>IFERROR(ROUNDDOWN(M43/(F43/[1]CALIBRACIÓN!$F$2),0),0)</f>
        <v>8</v>
      </c>
      <c r="O43" s="8">
        <f t="shared" si="2"/>
        <v>0.79999999999999982</v>
      </c>
      <c r="P43" s="9">
        <f t="shared" si="3"/>
        <v>0.26666666666666661</v>
      </c>
      <c r="Q43" s="5">
        <v>24</v>
      </c>
      <c r="R43" s="10" t="str">
        <f t="shared" si="4"/>
        <v>Si</v>
      </c>
    </row>
    <row r="44" spans="1:18" x14ac:dyDescent="0.25">
      <c r="A44" s="22">
        <v>38</v>
      </c>
      <c r="B44" s="6" t="s">
        <v>65</v>
      </c>
      <c r="C44" s="5">
        <v>15</v>
      </c>
      <c r="D44" s="7">
        <f t="shared" si="0"/>
        <v>0.25</v>
      </c>
      <c r="E44" s="5" t="s">
        <v>23</v>
      </c>
      <c r="F44" s="8">
        <f>IFERROR(D44*VLOOKUP(E44,[1]CALIBRACIÓN!$G$1:$H$6,2,FALSE),0)</f>
        <v>3</v>
      </c>
      <c r="G44" s="5" t="s">
        <v>25</v>
      </c>
      <c r="H44" s="5" t="s">
        <v>22</v>
      </c>
      <c r="I44" s="5">
        <v>0</v>
      </c>
      <c r="J44" s="8">
        <f>IFERROR(IF(I44&gt;0,VLOOKUP((G44&amp;" - "&amp;$C$3),[1]CALIBRACIÓN!$A$8:$D$23,MATCH(H44,[1]CALIBRACIÓN!$A$8:$D$8,0),FALSE)+(I44/60),VLOOKUP((G44&amp;" - "&amp;$C$3),[1]CALIBRACIÓN!$A$8:$D$23,MATCH(H44,[1]CALIBRACIÓN!$A$8:$D$8,0),FALSE)),0)</f>
        <v>2</v>
      </c>
      <c r="K44" s="5" t="s">
        <v>22</v>
      </c>
      <c r="L44" s="8">
        <f>IFERROR(VLOOKUP(K44,[1]CALIBRACIÓN!$C$1:$D$4,2,FALSE)*(J44-(I44/60)),0)</f>
        <v>0.2</v>
      </c>
      <c r="M44" s="8">
        <f t="shared" si="1"/>
        <v>2.2000000000000002</v>
      </c>
      <c r="N44" s="8">
        <f>IFERROR(ROUNDDOWN(M44/(F44/[1]CALIBRACIÓN!$F$2),0),0)</f>
        <v>8</v>
      </c>
      <c r="O44" s="8">
        <f t="shared" si="2"/>
        <v>0.79999999999999982</v>
      </c>
      <c r="P44" s="9">
        <f t="shared" si="3"/>
        <v>0.26666666666666661</v>
      </c>
      <c r="Q44" s="5">
        <v>24</v>
      </c>
      <c r="R44" s="10" t="str">
        <f t="shared" si="4"/>
        <v>Si</v>
      </c>
    </row>
    <row r="45" spans="1:18" x14ac:dyDescent="0.25">
      <c r="A45" s="22">
        <v>39</v>
      </c>
      <c r="B45" s="6" t="s">
        <v>66</v>
      </c>
      <c r="C45" s="5">
        <v>15</v>
      </c>
      <c r="D45" s="7">
        <f t="shared" si="0"/>
        <v>0.25</v>
      </c>
      <c r="E45" s="5" t="s">
        <v>23</v>
      </c>
      <c r="F45" s="8">
        <f>IFERROR(D45*VLOOKUP(E45,[1]CALIBRACIÓN!$G$1:$H$6,2,FALSE),0)</f>
        <v>3</v>
      </c>
      <c r="G45" s="5" t="s">
        <v>25</v>
      </c>
      <c r="H45" s="5" t="s">
        <v>22</v>
      </c>
      <c r="I45" s="5">
        <v>0</v>
      </c>
      <c r="J45" s="8">
        <f>IFERROR(IF(I45&gt;0,VLOOKUP((G45&amp;" - "&amp;$C$3),[1]CALIBRACIÓN!$A$8:$D$23,MATCH(H45,[1]CALIBRACIÓN!$A$8:$D$8,0),FALSE)+(I45/60),VLOOKUP((G45&amp;" - "&amp;$C$3),[1]CALIBRACIÓN!$A$8:$D$23,MATCH(H45,[1]CALIBRACIÓN!$A$8:$D$8,0),FALSE)),0)</f>
        <v>2</v>
      </c>
      <c r="K45" s="5" t="s">
        <v>22</v>
      </c>
      <c r="L45" s="8">
        <f>IFERROR(VLOOKUP(K45,[1]CALIBRACIÓN!$C$1:$D$4,2,FALSE)*(J45-(I45/60)),0)</f>
        <v>0.2</v>
      </c>
      <c r="M45" s="8">
        <f t="shared" si="1"/>
        <v>2.2000000000000002</v>
      </c>
      <c r="N45" s="8">
        <f>IFERROR(ROUNDDOWN(M45/(F45/[1]CALIBRACIÓN!$F$2),0),0)</f>
        <v>8</v>
      </c>
      <c r="O45" s="8">
        <f t="shared" si="2"/>
        <v>0.79999999999999982</v>
      </c>
      <c r="P45" s="9">
        <f t="shared" si="3"/>
        <v>0.26666666666666661</v>
      </c>
      <c r="Q45" s="5">
        <v>24</v>
      </c>
      <c r="R45" s="10" t="str">
        <f t="shared" si="4"/>
        <v>Si</v>
      </c>
    </row>
    <row r="46" spans="1:18" x14ac:dyDescent="0.25">
      <c r="A46" s="22">
        <v>40</v>
      </c>
      <c r="B46" s="6" t="s">
        <v>67</v>
      </c>
      <c r="C46" s="5">
        <v>5</v>
      </c>
      <c r="D46" s="7">
        <f t="shared" si="0"/>
        <v>8.3333333333333329E-2</v>
      </c>
      <c r="E46" s="5" t="s">
        <v>19</v>
      </c>
      <c r="F46" s="8">
        <f>IFERROR(D46*VLOOKUP(E46,[1]CALIBRACIÓN!$G$1:$H$6,2,FALSE),0)</f>
        <v>3.333333333333333</v>
      </c>
      <c r="G46" s="5" t="s">
        <v>25</v>
      </c>
      <c r="H46" s="5" t="s">
        <v>26</v>
      </c>
      <c r="I46" s="5">
        <v>0</v>
      </c>
      <c r="J46" s="8">
        <f>IFERROR(IF(I46&gt;0,VLOOKUP((G46&amp;" - "&amp;$C$3),[1]CALIBRACIÓN!$A$8:$D$23,MATCH(H46,[1]CALIBRACIÓN!$A$8:$D$8,0),FALSE)+(I46/60),VLOOKUP((G46&amp;" - "&amp;$C$3),[1]CALIBRACIÓN!$A$8:$D$23,MATCH(H46,[1]CALIBRACIÓN!$A$8:$D$8,0),FALSE)),0)</f>
        <v>2.5</v>
      </c>
      <c r="K46" s="5" t="s">
        <v>22</v>
      </c>
      <c r="L46" s="8">
        <f>IFERROR(VLOOKUP(K46,[1]CALIBRACIÓN!$C$1:$D$4,2,FALSE)*(J46-(I46/60)),0)</f>
        <v>0.25</v>
      </c>
      <c r="M46" s="8">
        <f t="shared" si="1"/>
        <v>2.75</v>
      </c>
      <c r="N46" s="8">
        <f>IFERROR(ROUNDDOWN(M46/(F46/[1]CALIBRACIÓN!$F$2),0),0)</f>
        <v>9</v>
      </c>
      <c r="O46" s="8">
        <f t="shared" si="2"/>
        <v>0.58333333333333304</v>
      </c>
      <c r="P46" s="9">
        <f t="shared" si="3"/>
        <v>0.17499999999999993</v>
      </c>
      <c r="Q46" s="5">
        <v>24</v>
      </c>
      <c r="R46" s="10" t="str">
        <f t="shared" si="4"/>
        <v>Si</v>
      </c>
    </row>
    <row r="47" spans="1:18" x14ac:dyDescent="0.25">
      <c r="A47" s="22">
        <v>41</v>
      </c>
      <c r="B47" s="6" t="s">
        <v>68</v>
      </c>
      <c r="C47" s="5">
        <v>10</v>
      </c>
      <c r="D47" s="7">
        <f t="shared" si="0"/>
        <v>0.16666666666666666</v>
      </c>
      <c r="E47" s="5" t="s">
        <v>24</v>
      </c>
      <c r="F47" s="8">
        <f>IFERROR(D47*VLOOKUP(E47,[1]CALIBRACIÓN!$G$1:$H$6,2,FALSE),0)</f>
        <v>8.6666666666666661</v>
      </c>
      <c r="G47" s="5" t="s">
        <v>25</v>
      </c>
      <c r="H47" s="5" t="s">
        <v>26</v>
      </c>
      <c r="I47" s="5">
        <v>0</v>
      </c>
      <c r="J47" s="8">
        <f>IFERROR(IF(I47&gt;0,VLOOKUP((G47&amp;" - "&amp;$C$3),[1]CALIBRACIÓN!$A$8:$D$23,MATCH(H47,[1]CALIBRACIÓN!$A$8:$D$8,0),FALSE)+(I47/60),VLOOKUP((G47&amp;" - "&amp;$C$3),[1]CALIBRACIÓN!$A$8:$D$23,MATCH(H47,[1]CALIBRACIÓN!$A$8:$D$8,0),FALSE)),0)</f>
        <v>2.5</v>
      </c>
      <c r="K47" s="5" t="s">
        <v>22</v>
      </c>
      <c r="L47" s="8">
        <f>IFERROR(VLOOKUP(K47,[1]CALIBRACIÓN!$C$1:$D$4,2,FALSE)*(J47-(I47/60)),0)</f>
        <v>0.25</v>
      </c>
      <c r="M47" s="8">
        <f t="shared" si="1"/>
        <v>2.75</v>
      </c>
      <c r="N47" s="8">
        <f>IFERROR(ROUNDDOWN(M47/(F47/[1]CALIBRACIÓN!$F$2),0),0)</f>
        <v>3</v>
      </c>
      <c r="O47" s="8">
        <f t="shared" si="2"/>
        <v>5.9166666666666661</v>
      </c>
      <c r="P47" s="9">
        <f t="shared" si="3"/>
        <v>0.68269230769230771</v>
      </c>
      <c r="Q47" s="5">
        <v>24</v>
      </c>
      <c r="R47" s="10" t="str">
        <f t="shared" si="4"/>
        <v>Si</v>
      </c>
    </row>
    <row r="48" spans="1:18" x14ac:dyDescent="0.25">
      <c r="A48" s="22">
        <v>42</v>
      </c>
      <c r="B48" s="6" t="s">
        <v>69</v>
      </c>
      <c r="C48" s="5">
        <v>10</v>
      </c>
      <c r="D48" s="19">
        <f t="shared" si="0"/>
        <v>0.16666666666666666</v>
      </c>
      <c r="E48" s="5" t="s">
        <v>19</v>
      </c>
      <c r="F48" s="8">
        <f>IFERROR(D48*VLOOKUP(E48,[1]CALIBRACIÓN!$G$1:$H$6,2,FALSE),0)</f>
        <v>6.6666666666666661</v>
      </c>
      <c r="G48" s="5" t="s">
        <v>25</v>
      </c>
      <c r="H48" s="5" t="s">
        <v>26</v>
      </c>
      <c r="I48" s="5">
        <v>0</v>
      </c>
      <c r="J48" s="20">
        <f>IFERROR(IF(I48&gt;0,VLOOKUP((G48&amp;" - "&amp;$C$3),[1]CALIBRACIÓN!$A$8:$D$23,MATCH(H48,[1]CALIBRACIÓN!$A$8:$D$8,0),FALSE)+(I48/60),VLOOKUP((G48&amp;" - "&amp;$C$3),[1]CALIBRACIÓN!$A$8:$D$23,MATCH(H48,[1]CALIBRACIÓN!$A$8:$D$8,0),FALSE)),0)</f>
        <v>2.5</v>
      </c>
      <c r="K48" s="5" t="s">
        <v>22</v>
      </c>
      <c r="L48" s="20">
        <f>IFERROR(VLOOKUP(K48,[1]CALIBRACIÓN!$C$1:$D$4,2,FALSE)*(J48-(I48/60)),0)</f>
        <v>0.25</v>
      </c>
      <c r="M48" s="20">
        <f t="shared" si="1"/>
        <v>2.75</v>
      </c>
      <c r="N48" s="20">
        <f>IFERROR(ROUNDDOWN(M48/(F48/[1]CALIBRACIÓN!$F$2),0),0)</f>
        <v>4</v>
      </c>
      <c r="O48" s="20">
        <f t="shared" si="2"/>
        <v>3.9166666666666661</v>
      </c>
      <c r="P48" s="21">
        <f t="shared" si="3"/>
        <v>0.58749999999999991</v>
      </c>
      <c r="Q48" s="5">
        <v>24</v>
      </c>
      <c r="R48" s="10" t="str">
        <f t="shared" si="4"/>
        <v>Si</v>
      </c>
    </row>
    <row r="49" spans="1:18" x14ac:dyDescent="0.25">
      <c r="A49" s="22">
        <v>43</v>
      </c>
      <c r="B49" s="6" t="s">
        <v>70</v>
      </c>
      <c r="C49" s="5">
        <v>15</v>
      </c>
      <c r="D49" s="19">
        <f t="shared" si="0"/>
        <v>0.25</v>
      </c>
      <c r="E49" s="5" t="s">
        <v>23</v>
      </c>
      <c r="F49" s="8">
        <f>IFERROR(D49*VLOOKUP(E49,[1]CALIBRACIÓN!$G$1:$H$6,2,FALSE),0)</f>
        <v>3</v>
      </c>
      <c r="G49" s="5" t="s">
        <v>25</v>
      </c>
      <c r="H49" s="5" t="s">
        <v>26</v>
      </c>
      <c r="I49" s="5">
        <v>0</v>
      </c>
      <c r="J49" s="20">
        <f>IFERROR(IF(I49&gt;0,VLOOKUP((G49&amp;" - "&amp;$C$3),[1]CALIBRACIÓN!$A$8:$D$23,MATCH(H49,[1]CALIBRACIÓN!$A$8:$D$8,0),FALSE)+(I49/60),VLOOKUP((G49&amp;" - "&amp;$C$3),[1]CALIBRACIÓN!$A$8:$D$23,MATCH(H49,[1]CALIBRACIÓN!$A$8:$D$8,0),FALSE)),0)</f>
        <v>2.5</v>
      </c>
      <c r="K49" s="5" t="s">
        <v>22</v>
      </c>
      <c r="L49" s="20">
        <f>IFERROR(VLOOKUP(K49,[1]CALIBRACIÓN!$C$1:$D$4,2,FALSE)*(J49-(I49/60)),0)</f>
        <v>0.25</v>
      </c>
      <c r="M49" s="20">
        <f t="shared" si="1"/>
        <v>2.75</v>
      </c>
      <c r="N49" s="20">
        <f>IFERROR(ROUNDDOWN(M49/(F49/[1]CALIBRACIÓN!$F$2),0),0)</f>
        <v>11</v>
      </c>
      <c r="O49" s="20">
        <f t="shared" si="2"/>
        <v>0.25</v>
      </c>
      <c r="P49" s="21">
        <f t="shared" si="3"/>
        <v>8.333333333333337E-2</v>
      </c>
      <c r="Q49" s="5">
        <v>24</v>
      </c>
      <c r="R49" s="10" t="str">
        <f t="shared" si="4"/>
        <v>Si</v>
      </c>
    </row>
    <row r="50" spans="1:18" x14ac:dyDescent="0.25">
      <c r="A50" s="22">
        <v>44</v>
      </c>
      <c r="B50" s="6" t="s">
        <v>71</v>
      </c>
      <c r="C50" s="5">
        <v>15</v>
      </c>
      <c r="D50" s="19">
        <f t="shared" si="0"/>
        <v>0.25</v>
      </c>
      <c r="E50" s="5" t="s">
        <v>23</v>
      </c>
      <c r="F50" s="8">
        <f>IFERROR(D50*VLOOKUP(E50,[1]CALIBRACIÓN!$G$1:$H$6,2,FALSE),0)</f>
        <v>3</v>
      </c>
      <c r="G50" s="5" t="s">
        <v>25</v>
      </c>
      <c r="H50" s="5" t="s">
        <v>26</v>
      </c>
      <c r="I50" s="5">
        <v>0</v>
      </c>
      <c r="J50" s="20">
        <f>IFERROR(IF(I50&gt;0,VLOOKUP((G50&amp;" - "&amp;$C$3),[1]CALIBRACIÓN!$A$8:$D$23,MATCH(H50,[1]CALIBRACIÓN!$A$8:$D$8,0),FALSE)+(I50/60),VLOOKUP((G50&amp;" - "&amp;$C$3),[1]CALIBRACIÓN!$A$8:$D$23,MATCH(H50,[1]CALIBRACIÓN!$A$8:$D$8,0),FALSE)),0)</f>
        <v>2.5</v>
      </c>
      <c r="K50" s="5" t="s">
        <v>22</v>
      </c>
      <c r="L50" s="20">
        <f>IFERROR(VLOOKUP(K50,[1]CALIBRACIÓN!$C$1:$D$4,2,FALSE)*(J50-(I50/60)),0)</f>
        <v>0.25</v>
      </c>
      <c r="M50" s="20">
        <f t="shared" si="1"/>
        <v>2.75</v>
      </c>
      <c r="N50" s="20">
        <f>IFERROR(ROUNDDOWN(M50/(F50/[1]CALIBRACIÓN!$F$2),0),0)</f>
        <v>11</v>
      </c>
      <c r="O50" s="20">
        <f t="shared" si="2"/>
        <v>0.25</v>
      </c>
      <c r="P50" s="21">
        <f t="shared" si="3"/>
        <v>8.333333333333337E-2</v>
      </c>
      <c r="Q50" s="5">
        <v>24</v>
      </c>
      <c r="R50" s="10" t="str">
        <f t="shared" si="4"/>
        <v>Si</v>
      </c>
    </row>
    <row r="51" spans="1:18" x14ac:dyDescent="0.25">
      <c r="A51" s="22">
        <v>45</v>
      </c>
      <c r="B51" s="6" t="s">
        <v>72</v>
      </c>
      <c r="C51" s="5">
        <v>15</v>
      </c>
      <c r="D51" s="19">
        <f t="shared" si="0"/>
        <v>0.25</v>
      </c>
      <c r="E51" s="5" t="s">
        <v>23</v>
      </c>
      <c r="F51" s="8">
        <f>IFERROR(D51*VLOOKUP(E51,[1]CALIBRACIÓN!$G$1:$H$6,2,FALSE),0)</f>
        <v>3</v>
      </c>
      <c r="G51" s="5" t="s">
        <v>25</v>
      </c>
      <c r="H51" s="5" t="s">
        <v>26</v>
      </c>
      <c r="I51" s="5">
        <v>0</v>
      </c>
      <c r="J51" s="20">
        <f>IFERROR(IF(I51&gt;0,VLOOKUP((G51&amp;" - "&amp;$C$3),[1]CALIBRACIÓN!$A$8:$D$23,MATCH(H51,[1]CALIBRACIÓN!$A$8:$D$8,0),FALSE)+(I51/60),VLOOKUP((G51&amp;" - "&amp;$C$3),[1]CALIBRACIÓN!$A$8:$D$23,MATCH(H51,[1]CALIBRACIÓN!$A$8:$D$8,0),FALSE)),0)</f>
        <v>2.5</v>
      </c>
      <c r="K51" s="5" t="s">
        <v>22</v>
      </c>
      <c r="L51" s="20">
        <f>IFERROR(VLOOKUP(K51,[1]CALIBRACIÓN!$C$1:$D$4,2,FALSE)*(J51-(I51/60)),0)</f>
        <v>0.25</v>
      </c>
      <c r="M51" s="20">
        <f t="shared" si="1"/>
        <v>2.75</v>
      </c>
      <c r="N51" s="20">
        <f>IFERROR(ROUNDDOWN(M51/(F51/[1]CALIBRACIÓN!$F$2),0),0)</f>
        <v>11</v>
      </c>
      <c r="O51" s="20">
        <f t="shared" si="2"/>
        <v>0.25</v>
      </c>
      <c r="P51" s="21">
        <f t="shared" si="3"/>
        <v>8.333333333333337E-2</v>
      </c>
      <c r="Q51" s="5">
        <v>24</v>
      </c>
      <c r="R51" s="10" t="str">
        <f t="shared" si="4"/>
        <v>Si</v>
      </c>
    </row>
    <row r="52" spans="1:18" x14ac:dyDescent="0.25">
      <c r="A52" s="22">
        <v>46</v>
      </c>
      <c r="B52" s="6" t="s">
        <v>73</v>
      </c>
      <c r="C52" s="5">
        <v>15</v>
      </c>
      <c r="D52" s="19">
        <f t="shared" si="0"/>
        <v>0.25</v>
      </c>
      <c r="E52" s="5" t="s">
        <v>23</v>
      </c>
      <c r="F52" s="8">
        <f>IFERROR(D52*VLOOKUP(E52,[1]CALIBRACIÓN!$G$1:$H$6,2,FALSE),0)</f>
        <v>3</v>
      </c>
      <c r="G52" s="5" t="s">
        <v>25</v>
      </c>
      <c r="H52" s="5" t="s">
        <v>22</v>
      </c>
      <c r="I52" s="5">
        <v>0</v>
      </c>
      <c r="J52" s="20">
        <f>IFERROR(IF(I52&gt;0,VLOOKUP((G52&amp;" - "&amp;$C$3),[1]CALIBRACIÓN!$A$8:$D$23,MATCH(H52,[1]CALIBRACIÓN!$A$8:$D$8,0),FALSE)+(I52/60),VLOOKUP((G52&amp;" - "&amp;$C$3),[1]CALIBRACIÓN!$A$8:$D$23,MATCH(H52,[1]CALIBRACIÓN!$A$8:$D$8,0),FALSE)),0)</f>
        <v>2</v>
      </c>
      <c r="K52" s="5" t="s">
        <v>22</v>
      </c>
      <c r="L52" s="20">
        <f>IFERROR(VLOOKUP(K52,[1]CALIBRACIÓN!$C$1:$D$4,2,FALSE)*(J52-(I52/60)),0)</f>
        <v>0.2</v>
      </c>
      <c r="M52" s="20">
        <f t="shared" si="1"/>
        <v>2.2000000000000002</v>
      </c>
      <c r="N52" s="20">
        <f>IFERROR(ROUNDDOWN(M52/(F52/[1]CALIBRACIÓN!$F$2),0),0)</f>
        <v>8</v>
      </c>
      <c r="O52" s="20">
        <f t="shared" si="2"/>
        <v>0.79999999999999982</v>
      </c>
      <c r="P52" s="21">
        <f t="shared" si="3"/>
        <v>0.26666666666666661</v>
      </c>
      <c r="Q52" s="5">
        <v>24</v>
      </c>
      <c r="R52" s="10" t="str">
        <f t="shared" si="4"/>
        <v>Si</v>
      </c>
    </row>
    <row r="53" spans="1:18" x14ac:dyDescent="0.25">
      <c r="A53" s="22">
        <v>47</v>
      </c>
      <c r="B53" s="6" t="s">
        <v>74</v>
      </c>
      <c r="C53" s="5">
        <v>15</v>
      </c>
      <c r="D53" s="19">
        <f t="shared" si="0"/>
        <v>0.25</v>
      </c>
      <c r="E53" s="5" t="s">
        <v>23</v>
      </c>
      <c r="F53" s="8">
        <f>IFERROR(D53*VLOOKUP(E53,[1]CALIBRACIÓN!$G$1:$H$6,2,FALSE),0)</f>
        <v>3</v>
      </c>
      <c r="G53" s="5" t="s">
        <v>25</v>
      </c>
      <c r="H53" s="5" t="s">
        <v>22</v>
      </c>
      <c r="I53" s="5">
        <v>0</v>
      </c>
      <c r="J53" s="20">
        <f>IFERROR(IF(I53&gt;0,VLOOKUP((G53&amp;" - "&amp;$C$3),[1]CALIBRACIÓN!$A$8:$D$23,MATCH(H53,[1]CALIBRACIÓN!$A$8:$D$8,0),FALSE)+(I53/60),VLOOKUP((G53&amp;" - "&amp;$C$3),[1]CALIBRACIÓN!$A$8:$D$23,MATCH(H53,[1]CALIBRACIÓN!$A$8:$D$8,0),FALSE)),0)</f>
        <v>2</v>
      </c>
      <c r="K53" s="5" t="s">
        <v>22</v>
      </c>
      <c r="L53" s="20">
        <f>IFERROR(VLOOKUP(K53,[1]CALIBRACIÓN!$C$1:$D$4,2,FALSE)*(J53-(I53/60)),0)</f>
        <v>0.2</v>
      </c>
      <c r="M53" s="20">
        <f t="shared" si="1"/>
        <v>2.2000000000000002</v>
      </c>
      <c r="N53" s="20">
        <f>IFERROR(ROUNDDOWN(M53/(F53/[1]CALIBRACIÓN!$F$2),0),0)</f>
        <v>8</v>
      </c>
      <c r="O53" s="20">
        <f t="shared" si="2"/>
        <v>0.79999999999999982</v>
      </c>
      <c r="P53" s="21">
        <f t="shared" si="3"/>
        <v>0.26666666666666661</v>
      </c>
      <c r="Q53" s="5">
        <v>24</v>
      </c>
      <c r="R53" s="10" t="str">
        <f t="shared" si="4"/>
        <v>Si</v>
      </c>
    </row>
    <row r="54" spans="1:18" x14ac:dyDescent="0.25">
      <c r="A54" s="22">
        <v>48</v>
      </c>
      <c r="B54" s="6" t="s">
        <v>75</v>
      </c>
      <c r="C54" s="5">
        <v>15</v>
      </c>
      <c r="D54" s="19">
        <f t="shared" si="0"/>
        <v>0.25</v>
      </c>
      <c r="E54" s="5" t="s">
        <v>23</v>
      </c>
      <c r="F54" s="8">
        <f>IFERROR(D54*VLOOKUP(E54,[1]CALIBRACIÓN!$G$1:$H$6,2,FALSE),0)</f>
        <v>3</v>
      </c>
      <c r="G54" s="5" t="s">
        <v>25</v>
      </c>
      <c r="H54" s="5" t="s">
        <v>22</v>
      </c>
      <c r="I54" s="5">
        <v>0</v>
      </c>
      <c r="J54" s="20">
        <f>IFERROR(IF(I54&gt;0,VLOOKUP((G54&amp;" - "&amp;$C$3),[1]CALIBRACIÓN!$A$8:$D$23,MATCH(H54,[1]CALIBRACIÓN!$A$8:$D$8,0),FALSE)+(I54/60),VLOOKUP((G54&amp;" - "&amp;$C$3),[1]CALIBRACIÓN!$A$8:$D$23,MATCH(H54,[1]CALIBRACIÓN!$A$8:$D$8,0),FALSE)),0)</f>
        <v>2</v>
      </c>
      <c r="K54" s="5" t="s">
        <v>22</v>
      </c>
      <c r="L54" s="20">
        <f>IFERROR(VLOOKUP(K54,[1]CALIBRACIÓN!$C$1:$D$4,2,FALSE)*(J54-(I54/60)),0)</f>
        <v>0.2</v>
      </c>
      <c r="M54" s="20">
        <f t="shared" si="1"/>
        <v>2.2000000000000002</v>
      </c>
      <c r="N54" s="20">
        <f>IFERROR(ROUNDDOWN(M54/(F54/[1]CALIBRACIÓN!$F$2),0),0)</f>
        <v>8</v>
      </c>
      <c r="O54" s="20">
        <f t="shared" si="2"/>
        <v>0.79999999999999982</v>
      </c>
      <c r="P54" s="21">
        <f t="shared" si="3"/>
        <v>0.26666666666666661</v>
      </c>
      <c r="Q54" s="5">
        <v>24</v>
      </c>
      <c r="R54" s="10" t="str">
        <f t="shared" si="4"/>
        <v>Si</v>
      </c>
    </row>
    <row r="55" spans="1:18" x14ac:dyDescent="0.25">
      <c r="A55" s="22">
        <v>49</v>
      </c>
      <c r="B55" s="6" t="s">
        <v>76</v>
      </c>
      <c r="C55" s="5">
        <v>15</v>
      </c>
      <c r="D55" s="19">
        <f t="shared" si="0"/>
        <v>0.25</v>
      </c>
      <c r="E55" s="5" t="s">
        <v>23</v>
      </c>
      <c r="F55" s="8">
        <f>IFERROR(D55*VLOOKUP(E55,[1]CALIBRACIÓN!$G$1:$H$6,2,FALSE),0)</f>
        <v>3</v>
      </c>
      <c r="G55" s="5" t="s">
        <v>25</v>
      </c>
      <c r="H55" s="5" t="s">
        <v>22</v>
      </c>
      <c r="I55" s="5">
        <v>0</v>
      </c>
      <c r="J55" s="20">
        <f>IFERROR(IF(I55&gt;0,VLOOKUP((G55&amp;" - "&amp;$C$3),[1]CALIBRACIÓN!$A$8:$D$23,MATCH(H55,[1]CALIBRACIÓN!$A$8:$D$8,0),FALSE)+(I55/60),VLOOKUP((G55&amp;" - "&amp;$C$3),[1]CALIBRACIÓN!$A$8:$D$23,MATCH(H55,[1]CALIBRACIÓN!$A$8:$D$8,0),FALSE)),0)</f>
        <v>2</v>
      </c>
      <c r="K55" s="5" t="s">
        <v>22</v>
      </c>
      <c r="L55" s="20">
        <f>IFERROR(VLOOKUP(K55,[1]CALIBRACIÓN!$C$1:$D$4,2,FALSE)*(J55-(I55/60)),0)</f>
        <v>0.2</v>
      </c>
      <c r="M55" s="20">
        <f t="shared" si="1"/>
        <v>2.2000000000000002</v>
      </c>
      <c r="N55" s="20">
        <f>IFERROR(ROUNDDOWN(M55/(F55/[1]CALIBRACIÓN!$F$2),0),0)</f>
        <v>8</v>
      </c>
      <c r="O55" s="20">
        <f t="shared" si="2"/>
        <v>0.79999999999999982</v>
      </c>
      <c r="P55" s="21">
        <f t="shared" si="3"/>
        <v>0.26666666666666661</v>
      </c>
      <c r="Q55" s="5">
        <v>24</v>
      </c>
      <c r="R55" s="10" t="str">
        <f t="shared" si="4"/>
        <v>Si</v>
      </c>
    </row>
    <row r="56" spans="1:18" x14ac:dyDescent="0.25">
      <c r="A56" s="22">
        <v>50</v>
      </c>
      <c r="B56" s="6" t="s">
        <v>77</v>
      </c>
      <c r="C56" s="5">
        <v>15</v>
      </c>
      <c r="D56" s="19">
        <f t="shared" si="0"/>
        <v>0.25</v>
      </c>
      <c r="E56" s="5" t="s">
        <v>23</v>
      </c>
      <c r="F56" s="8">
        <f>IFERROR(D56*VLOOKUP(E56,[1]CALIBRACIÓN!$G$1:$H$6,2,FALSE),0)</f>
        <v>3</v>
      </c>
      <c r="G56" s="5" t="s">
        <v>25</v>
      </c>
      <c r="H56" s="5" t="s">
        <v>22</v>
      </c>
      <c r="I56" s="5">
        <v>0</v>
      </c>
      <c r="J56" s="20">
        <f>IFERROR(IF(I56&gt;0,VLOOKUP((G56&amp;" - "&amp;$C$3),[1]CALIBRACIÓN!$A$8:$D$23,MATCH(H56,[1]CALIBRACIÓN!$A$8:$D$8,0),FALSE)+(I56/60),VLOOKUP((G56&amp;" - "&amp;$C$3),[1]CALIBRACIÓN!$A$8:$D$23,MATCH(H56,[1]CALIBRACIÓN!$A$8:$D$8,0),FALSE)),0)</f>
        <v>2</v>
      </c>
      <c r="K56" s="5" t="s">
        <v>22</v>
      </c>
      <c r="L56" s="20">
        <f>IFERROR(VLOOKUP(K56,[1]CALIBRACIÓN!$C$1:$D$4,2,FALSE)*(J56-(I56/60)),0)</f>
        <v>0.2</v>
      </c>
      <c r="M56" s="20">
        <f t="shared" si="1"/>
        <v>2.2000000000000002</v>
      </c>
      <c r="N56" s="20">
        <f>IFERROR(ROUNDDOWN(M56/(F56/[1]CALIBRACIÓN!$F$2),0),0)</f>
        <v>8</v>
      </c>
      <c r="O56" s="20">
        <f t="shared" si="2"/>
        <v>0.79999999999999982</v>
      </c>
      <c r="P56" s="21">
        <f t="shared" si="3"/>
        <v>0.26666666666666661</v>
      </c>
      <c r="Q56" s="5">
        <v>24</v>
      </c>
      <c r="R56" s="10" t="str">
        <f t="shared" si="4"/>
        <v>Si</v>
      </c>
    </row>
    <row r="57" spans="1:18" x14ac:dyDescent="0.25">
      <c r="A57" s="22">
        <v>51</v>
      </c>
      <c r="B57" s="6" t="s">
        <v>78</v>
      </c>
      <c r="C57" s="5">
        <v>15</v>
      </c>
      <c r="D57" s="19">
        <f t="shared" si="0"/>
        <v>0.25</v>
      </c>
      <c r="E57" s="5" t="s">
        <v>23</v>
      </c>
      <c r="F57" s="8">
        <f>IFERROR(D57*VLOOKUP(E57,[1]CALIBRACIÓN!$G$1:$H$6,2,FALSE),0)</f>
        <v>3</v>
      </c>
      <c r="G57" s="5" t="s">
        <v>25</v>
      </c>
      <c r="H57" s="5" t="s">
        <v>22</v>
      </c>
      <c r="I57" s="5">
        <v>0</v>
      </c>
      <c r="J57" s="20">
        <f>IFERROR(IF(I57&gt;0,VLOOKUP((G57&amp;" - "&amp;$C$3),[1]CALIBRACIÓN!$A$8:$D$23,MATCH(H57,[1]CALIBRACIÓN!$A$8:$D$8,0),FALSE)+(I57/60),VLOOKUP((G57&amp;" - "&amp;$C$3),[1]CALIBRACIÓN!$A$8:$D$23,MATCH(H57,[1]CALIBRACIÓN!$A$8:$D$8,0),FALSE)),0)</f>
        <v>2</v>
      </c>
      <c r="K57" s="5" t="s">
        <v>22</v>
      </c>
      <c r="L57" s="20">
        <f>IFERROR(VLOOKUP(K57,[1]CALIBRACIÓN!$C$1:$D$4,2,FALSE)*(J57-(I57/60)),0)</f>
        <v>0.2</v>
      </c>
      <c r="M57" s="20">
        <f t="shared" si="1"/>
        <v>2.2000000000000002</v>
      </c>
      <c r="N57" s="20">
        <f>IFERROR(ROUNDDOWN(M57/(F57/[1]CALIBRACIÓN!$F$2),0),0)</f>
        <v>8</v>
      </c>
      <c r="O57" s="20">
        <f t="shared" si="2"/>
        <v>0.79999999999999982</v>
      </c>
      <c r="P57" s="21">
        <f t="shared" si="3"/>
        <v>0.26666666666666661</v>
      </c>
      <c r="Q57" s="5">
        <v>24</v>
      </c>
      <c r="R57" s="10" t="str">
        <f t="shared" si="4"/>
        <v>Si</v>
      </c>
    </row>
    <row r="58" spans="1:18" x14ac:dyDescent="0.25">
      <c r="A58" s="22">
        <v>52</v>
      </c>
      <c r="B58" s="6" t="s">
        <v>79</v>
      </c>
      <c r="C58" s="5">
        <v>15</v>
      </c>
      <c r="D58" s="19">
        <f t="shared" si="0"/>
        <v>0.25</v>
      </c>
      <c r="E58" s="5" t="s">
        <v>23</v>
      </c>
      <c r="F58" s="8">
        <f>IFERROR(D58*VLOOKUP(E58,[1]CALIBRACIÓN!$G$1:$H$6,2,FALSE),0)</f>
        <v>3</v>
      </c>
      <c r="G58" s="5" t="s">
        <v>25</v>
      </c>
      <c r="H58" s="5" t="s">
        <v>22</v>
      </c>
      <c r="I58" s="5">
        <v>0</v>
      </c>
      <c r="J58" s="20">
        <f>IFERROR(IF(I58&gt;0,VLOOKUP((G58&amp;" - "&amp;$C$3),[1]CALIBRACIÓN!$A$8:$D$23,MATCH(H58,[1]CALIBRACIÓN!$A$8:$D$8,0),FALSE)+(I58/60),VLOOKUP((G58&amp;" - "&amp;$C$3),[1]CALIBRACIÓN!$A$8:$D$23,MATCH(H58,[1]CALIBRACIÓN!$A$8:$D$8,0),FALSE)),0)</f>
        <v>2</v>
      </c>
      <c r="K58" s="5" t="s">
        <v>22</v>
      </c>
      <c r="L58" s="20">
        <f>IFERROR(VLOOKUP(K58,[1]CALIBRACIÓN!$C$1:$D$4,2,FALSE)*(J58-(I58/60)),0)</f>
        <v>0.2</v>
      </c>
      <c r="M58" s="20">
        <f t="shared" si="1"/>
        <v>2.2000000000000002</v>
      </c>
      <c r="N58" s="20">
        <f>IFERROR(ROUNDDOWN(M58/(F58/[1]CALIBRACIÓN!$F$2),0),0)</f>
        <v>8</v>
      </c>
      <c r="O58" s="20">
        <f t="shared" si="2"/>
        <v>0.79999999999999982</v>
      </c>
      <c r="P58" s="21">
        <f t="shared" si="3"/>
        <v>0.26666666666666661</v>
      </c>
      <c r="Q58" s="5">
        <v>24</v>
      </c>
      <c r="R58" s="10" t="str">
        <f t="shared" si="4"/>
        <v>Si</v>
      </c>
    </row>
    <row r="59" spans="1:18" x14ac:dyDescent="0.25">
      <c r="A59" s="22">
        <v>53</v>
      </c>
      <c r="B59" s="6" t="s">
        <v>67</v>
      </c>
      <c r="C59" s="5">
        <v>5</v>
      </c>
      <c r="D59" s="19">
        <f t="shared" si="0"/>
        <v>8.3333333333333329E-2</v>
      </c>
      <c r="E59" s="5" t="s">
        <v>19</v>
      </c>
      <c r="F59" s="8">
        <f>IFERROR(D59*VLOOKUP(E59,[1]CALIBRACIÓN!$G$1:$H$6,2,FALSE),0)</f>
        <v>3.333333333333333</v>
      </c>
      <c r="G59" s="5" t="s">
        <v>25</v>
      </c>
      <c r="H59" s="5" t="s">
        <v>26</v>
      </c>
      <c r="I59" s="5">
        <v>0</v>
      </c>
      <c r="J59" s="20">
        <f>IFERROR(IF(I59&gt;0,VLOOKUP((G59&amp;" - "&amp;$C$3),[1]CALIBRACIÓN!$A$8:$D$23,MATCH(H59,[1]CALIBRACIÓN!$A$8:$D$8,0),FALSE)+(I59/60),VLOOKUP((G59&amp;" - "&amp;$C$3),[1]CALIBRACIÓN!$A$8:$D$23,MATCH(H59,[1]CALIBRACIÓN!$A$8:$D$8,0),FALSE)),0)</f>
        <v>2.5</v>
      </c>
      <c r="K59" s="5" t="s">
        <v>22</v>
      </c>
      <c r="L59" s="20">
        <f>IFERROR(VLOOKUP(K59,[1]CALIBRACIÓN!$C$1:$D$4,2,FALSE)*(J59-(I59/60)),0)</f>
        <v>0.25</v>
      </c>
      <c r="M59" s="20">
        <f t="shared" si="1"/>
        <v>2.75</v>
      </c>
      <c r="N59" s="20">
        <f>IFERROR(ROUNDDOWN(M59/(F59/[1]CALIBRACIÓN!$F$2),0),0)</f>
        <v>9</v>
      </c>
      <c r="O59" s="20">
        <f t="shared" si="2"/>
        <v>0.58333333333333304</v>
      </c>
      <c r="P59" s="21">
        <f t="shared" si="3"/>
        <v>0.17499999999999993</v>
      </c>
      <c r="Q59" s="5">
        <v>24</v>
      </c>
      <c r="R59" s="10" t="str">
        <f t="shared" si="4"/>
        <v>Si</v>
      </c>
    </row>
    <row r="60" spans="1:18" x14ac:dyDescent="0.25">
      <c r="A60" s="22">
        <v>54</v>
      </c>
      <c r="B60" s="6" t="s">
        <v>80</v>
      </c>
      <c r="C60" s="5">
        <v>10</v>
      </c>
      <c r="D60" s="19">
        <f t="shared" si="0"/>
        <v>0.16666666666666666</v>
      </c>
      <c r="E60" s="5" t="s">
        <v>24</v>
      </c>
      <c r="F60" s="8">
        <f>IFERROR(D60*VLOOKUP(E60,[1]CALIBRACIÓN!$G$1:$H$6,2,FALSE),0)</f>
        <v>8.6666666666666661</v>
      </c>
      <c r="G60" s="5" t="s">
        <v>25</v>
      </c>
      <c r="H60" s="5" t="s">
        <v>26</v>
      </c>
      <c r="I60" s="5">
        <v>0</v>
      </c>
      <c r="J60" s="20">
        <f>IFERROR(IF(I60&gt;0,VLOOKUP((G60&amp;" - "&amp;$C$3),[1]CALIBRACIÓN!$A$8:$D$23,MATCH(H60,[1]CALIBRACIÓN!$A$8:$D$8,0),FALSE)+(I60/60),VLOOKUP((G60&amp;" - "&amp;$C$3),[1]CALIBRACIÓN!$A$8:$D$23,MATCH(H60,[1]CALIBRACIÓN!$A$8:$D$8,0),FALSE)),0)</f>
        <v>2.5</v>
      </c>
      <c r="K60" s="5" t="s">
        <v>22</v>
      </c>
      <c r="L60" s="20">
        <f>IFERROR(VLOOKUP(K60,[1]CALIBRACIÓN!$C$1:$D$4,2,FALSE)*(J60-(I60/60)),0)</f>
        <v>0.25</v>
      </c>
      <c r="M60" s="20">
        <f t="shared" si="1"/>
        <v>2.75</v>
      </c>
      <c r="N60" s="20">
        <f>IFERROR(ROUNDDOWN(M60/(F60/[1]CALIBRACIÓN!$F$2),0),0)</f>
        <v>3</v>
      </c>
      <c r="O60" s="20">
        <f t="shared" si="2"/>
        <v>5.9166666666666661</v>
      </c>
      <c r="P60" s="21">
        <f t="shared" si="3"/>
        <v>0.68269230769230771</v>
      </c>
      <c r="Q60" s="5">
        <v>24</v>
      </c>
      <c r="R60" s="10" t="str">
        <f t="shared" si="4"/>
        <v>Si</v>
      </c>
    </row>
    <row r="61" spans="1:18" x14ac:dyDescent="0.25">
      <c r="A61" s="22">
        <v>55</v>
      </c>
      <c r="B61" s="6" t="s">
        <v>81</v>
      </c>
      <c r="C61" s="5">
        <v>10</v>
      </c>
      <c r="D61" s="19">
        <f t="shared" si="0"/>
        <v>0.16666666666666666</v>
      </c>
      <c r="E61" s="5" t="s">
        <v>24</v>
      </c>
      <c r="F61" s="8">
        <f>IFERROR(D61*VLOOKUP(E61,[1]CALIBRACIÓN!$G$1:$H$6,2,FALSE),0)</f>
        <v>8.6666666666666661</v>
      </c>
      <c r="G61" s="5" t="s">
        <v>25</v>
      </c>
      <c r="H61" s="5" t="s">
        <v>26</v>
      </c>
      <c r="I61" s="5">
        <v>0</v>
      </c>
      <c r="J61" s="20">
        <f>IFERROR(IF(I61&gt;0,VLOOKUP((G61&amp;" - "&amp;$C$3),[1]CALIBRACIÓN!$A$8:$D$23,MATCH(H61,[1]CALIBRACIÓN!$A$8:$D$8,0),FALSE)+(I61/60),VLOOKUP((G61&amp;" - "&amp;$C$3),[1]CALIBRACIÓN!$A$8:$D$23,MATCH(H61,[1]CALIBRACIÓN!$A$8:$D$8,0),FALSE)),0)</f>
        <v>2.5</v>
      </c>
      <c r="K61" s="5" t="s">
        <v>22</v>
      </c>
      <c r="L61" s="20">
        <f>IFERROR(VLOOKUP(K61,[1]CALIBRACIÓN!$C$1:$D$4,2,FALSE)*(J61-(I61/60)),0)</f>
        <v>0.25</v>
      </c>
      <c r="M61" s="20">
        <f t="shared" si="1"/>
        <v>2.75</v>
      </c>
      <c r="N61" s="20">
        <f>IFERROR(ROUNDDOWN(M61/(F61/[1]CALIBRACIÓN!$F$2),0),0)</f>
        <v>3</v>
      </c>
      <c r="O61" s="20">
        <f t="shared" si="2"/>
        <v>5.9166666666666661</v>
      </c>
      <c r="P61" s="21">
        <f t="shared" si="3"/>
        <v>0.68269230769230771</v>
      </c>
      <c r="Q61" s="5">
        <v>24</v>
      </c>
      <c r="R61" s="10" t="str">
        <f t="shared" si="4"/>
        <v>Si</v>
      </c>
    </row>
    <row r="62" spans="1:18" x14ac:dyDescent="0.25">
      <c r="A62" s="22">
        <v>56</v>
      </c>
      <c r="B62" s="6" t="s">
        <v>82</v>
      </c>
      <c r="C62" s="5">
        <v>15</v>
      </c>
      <c r="D62" s="19">
        <f t="shared" si="0"/>
        <v>0.25</v>
      </c>
      <c r="E62" s="5" t="s">
        <v>23</v>
      </c>
      <c r="F62" s="8">
        <f>IFERROR(D62*VLOOKUP(E62,[1]CALIBRACIÓN!$G$1:$H$6,2,FALSE),0)</f>
        <v>3</v>
      </c>
      <c r="G62" s="5" t="s">
        <v>25</v>
      </c>
      <c r="H62" s="5" t="s">
        <v>26</v>
      </c>
      <c r="I62" s="5">
        <v>0</v>
      </c>
      <c r="J62" s="20">
        <f>IFERROR(IF(I62&gt;0,VLOOKUP((G62&amp;" - "&amp;$C$3),[1]CALIBRACIÓN!$A$8:$D$23,MATCH(H62,[1]CALIBRACIÓN!$A$8:$D$8,0),FALSE)+(I62/60),VLOOKUP((G62&amp;" - "&amp;$C$3),[1]CALIBRACIÓN!$A$8:$D$23,MATCH(H62,[1]CALIBRACIÓN!$A$8:$D$8,0),FALSE)),0)</f>
        <v>2.5</v>
      </c>
      <c r="K62" s="5" t="s">
        <v>22</v>
      </c>
      <c r="L62" s="20">
        <f>IFERROR(VLOOKUP(K62,[1]CALIBRACIÓN!$C$1:$D$4,2,FALSE)*(J62-(I62/60)),0)</f>
        <v>0.25</v>
      </c>
      <c r="M62" s="20">
        <f t="shared" si="1"/>
        <v>2.75</v>
      </c>
      <c r="N62" s="20">
        <f>IFERROR(ROUNDDOWN(M62/(F62/[1]CALIBRACIÓN!$F$2),0),0)</f>
        <v>11</v>
      </c>
      <c r="O62" s="20">
        <f t="shared" si="2"/>
        <v>0.25</v>
      </c>
      <c r="P62" s="21">
        <f t="shared" si="3"/>
        <v>8.333333333333337E-2</v>
      </c>
      <c r="Q62" s="5">
        <v>24</v>
      </c>
      <c r="R62" s="10" t="str">
        <f t="shared" si="4"/>
        <v>Si</v>
      </c>
    </row>
    <row r="63" spans="1:18" x14ac:dyDescent="0.25">
      <c r="A63" s="22">
        <v>57</v>
      </c>
      <c r="B63" s="6" t="s">
        <v>83</v>
      </c>
      <c r="C63" s="5">
        <v>15</v>
      </c>
      <c r="D63" s="19">
        <f t="shared" si="0"/>
        <v>0.25</v>
      </c>
      <c r="E63" s="5" t="s">
        <v>19</v>
      </c>
      <c r="F63" s="8">
        <f>IFERROR(D63*VLOOKUP(E63,[1]CALIBRACIÓN!$G$1:$H$6,2,FALSE),0)</f>
        <v>10</v>
      </c>
      <c r="G63" s="5" t="s">
        <v>25</v>
      </c>
      <c r="H63" s="5" t="s">
        <v>26</v>
      </c>
      <c r="I63" s="5">
        <v>0</v>
      </c>
      <c r="J63" s="20">
        <f>IFERROR(IF(I63&gt;0,VLOOKUP((G63&amp;" - "&amp;$C$3),[1]CALIBRACIÓN!$A$8:$D$23,MATCH(H63,[1]CALIBRACIÓN!$A$8:$D$8,0),FALSE)+(I63/60),VLOOKUP((G63&amp;" - "&amp;$C$3),[1]CALIBRACIÓN!$A$8:$D$23,MATCH(H63,[1]CALIBRACIÓN!$A$8:$D$8,0),FALSE)),0)</f>
        <v>2.5</v>
      </c>
      <c r="K63" s="5" t="s">
        <v>22</v>
      </c>
      <c r="L63" s="20">
        <f>IFERROR(VLOOKUP(K63,[1]CALIBRACIÓN!$C$1:$D$4,2,FALSE)*(J63-(I63/60)),0)</f>
        <v>0.25</v>
      </c>
      <c r="M63" s="20">
        <f t="shared" si="1"/>
        <v>2.75</v>
      </c>
      <c r="N63" s="20">
        <f>IFERROR(ROUNDDOWN(M63/(F63/[1]CALIBRACIÓN!$F$2),0),0)</f>
        <v>3</v>
      </c>
      <c r="O63" s="20">
        <f t="shared" si="2"/>
        <v>7.25</v>
      </c>
      <c r="P63" s="21">
        <f t="shared" si="3"/>
        <v>0.72499999999999998</v>
      </c>
      <c r="Q63" s="5">
        <v>24</v>
      </c>
      <c r="R63" s="10" t="str">
        <f t="shared" si="4"/>
        <v>Si</v>
      </c>
    </row>
    <row r="64" spans="1:18" x14ac:dyDescent="0.25">
      <c r="A64" s="22">
        <v>58</v>
      </c>
      <c r="B64" s="6" t="s">
        <v>84</v>
      </c>
      <c r="C64" s="5">
        <v>15</v>
      </c>
      <c r="D64" s="19">
        <f t="shared" si="0"/>
        <v>0.25</v>
      </c>
      <c r="E64" s="5" t="s">
        <v>19</v>
      </c>
      <c r="F64" s="8">
        <f>IFERROR(D64*VLOOKUP(E64,[1]CALIBRACIÓN!$G$1:$H$6,2,FALSE),0)</f>
        <v>10</v>
      </c>
      <c r="G64" s="5" t="s">
        <v>25</v>
      </c>
      <c r="H64" s="5" t="s">
        <v>26</v>
      </c>
      <c r="I64" s="5">
        <v>0</v>
      </c>
      <c r="J64" s="20">
        <f>IFERROR(IF(I64&gt;0,VLOOKUP((G64&amp;" - "&amp;$C$3),[1]CALIBRACIÓN!$A$8:$D$23,MATCH(H64,[1]CALIBRACIÓN!$A$8:$D$8,0),FALSE)+(I64/60),VLOOKUP((G64&amp;" - "&amp;$C$3),[1]CALIBRACIÓN!$A$8:$D$23,MATCH(H64,[1]CALIBRACIÓN!$A$8:$D$8,0),FALSE)),0)</f>
        <v>2.5</v>
      </c>
      <c r="K64" s="5" t="s">
        <v>22</v>
      </c>
      <c r="L64" s="20">
        <f>IFERROR(VLOOKUP(K64,[1]CALIBRACIÓN!$C$1:$D$4,2,FALSE)*(J64-(I64/60)),0)</f>
        <v>0.25</v>
      </c>
      <c r="M64" s="20">
        <f t="shared" si="1"/>
        <v>2.75</v>
      </c>
      <c r="N64" s="20">
        <f>IFERROR(ROUNDDOWN(M64/(F64/[1]CALIBRACIÓN!$F$2),0),0)</f>
        <v>3</v>
      </c>
      <c r="O64" s="20">
        <f t="shared" si="2"/>
        <v>7.25</v>
      </c>
      <c r="P64" s="21">
        <f t="shared" si="3"/>
        <v>0.72499999999999998</v>
      </c>
      <c r="Q64" s="5">
        <v>24</v>
      </c>
      <c r="R64" s="10" t="str">
        <f t="shared" si="4"/>
        <v>Si</v>
      </c>
    </row>
    <row r="65" spans="1:18" x14ac:dyDescent="0.25">
      <c r="A65" s="22">
        <v>59</v>
      </c>
      <c r="B65" s="6" t="s">
        <v>85</v>
      </c>
      <c r="C65" s="5">
        <v>15</v>
      </c>
      <c r="D65" s="19">
        <f t="shared" si="0"/>
        <v>0.25</v>
      </c>
      <c r="E65" s="5" t="s">
        <v>19</v>
      </c>
      <c r="F65" s="8">
        <f>IFERROR(D65*VLOOKUP(E65,[1]CALIBRACIÓN!$G$1:$H$6,2,FALSE),0)</f>
        <v>10</v>
      </c>
      <c r="G65" s="5" t="s">
        <v>25</v>
      </c>
      <c r="H65" s="5" t="s">
        <v>26</v>
      </c>
      <c r="I65" s="5">
        <v>0</v>
      </c>
      <c r="J65" s="20">
        <f>IFERROR(IF(I65&gt;0,VLOOKUP((G65&amp;" - "&amp;$C$3),[1]CALIBRACIÓN!$A$8:$D$23,MATCH(H65,[1]CALIBRACIÓN!$A$8:$D$8,0),FALSE)+(I65/60),VLOOKUP((G65&amp;" - "&amp;$C$3),[1]CALIBRACIÓN!$A$8:$D$23,MATCH(H65,[1]CALIBRACIÓN!$A$8:$D$8,0),FALSE)),0)</f>
        <v>2.5</v>
      </c>
      <c r="K65" s="5" t="s">
        <v>22</v>
      </c>
      <c r="L65" s="20">
        <f>IFERROR(VLOOKUP(K65,[1]CALIBRACIÓN!$C$1:$D$4,2,FALSE)*(J65-(I65/60)),0)</f>
        <v>0.25</v>
      </c>
      <c r="M65" s="20">
        <f t="shared" si="1"/>
        <v>2.75</v>
      </c>
      <c r="N65" s="20">
        <f>IFERROR(ROUNDDOWN(M65/(F65/[1]CALIBRACIÓN!$F$2),0),0)</f>
        <v>3</v>
      </c>
      <c r="O65" s="20">
        <f t="shared" si="2"/>
        <v>7.25</v>
      </c>
      <c r="P65" s="21">
        <f t="shared" si="3"/>
        <v>0.72499999999999998</v>
      </c>
      <c r="Q65" s="5">
        <v>24</v>
      </c>
      <c r="R65" s="10" t="str">
        <f t="shared" si="4"/>
        <v>Si</v>
      </c>
    </row>
    <row r="66" spans="1:18" x14ac:dyDescent="0.25">
      <c r="A66" s="22">
        <v>60</v>
      </c>
      <c r="B66" s="6" t="s">
        <v>86</v>
      </c>
      <c r="C66" s="5">
        <v>15</v>
      </c>
      <c r="D66" s="19">
        <f t="shared" si="0"/>
        <v>0.25</v>
      </c>
      <c r="E66" s="5" t="s">
        <v>19</v>
      </c>
      <c r="F66" s="8">
        <f>IFERROR(D66*VLOOKUP(E66,[1]CALIBRACIÓN!$G$1:$H$6,2,FALSE),0)</f>
        <v>10</v>
      </c>
      <c r="G66" s="5" t="s">
        <v>25</v>
      </c>
      <c r="H66" s="5" t="s">
        <v>26</v>
      </c>
      <c r="I66" s="5">
        <v>0</v>
      </c>
      <c r="J66" s="20">
        <f>IFERROR(IF(I66&gt;0,VLOOKUP((G66&amp;" - "&amp;$C$3),[1]CALIBRACIÓN!$A$8:$D$23,MATCH(H66,[1]CALIBRACIÓN!$A$8:$D$8,0),FALSE)+(I66/60),VLOOKUP((G66&amp;" - "&amp;$C$3),[1]CALIBRACIÓN!$A$8:$D$23,MATCH(H66,[1]CALIBRACIÓN!$A$8:$D$8,0),FALSE)),0)</f>
        <v>2.5</v>
      </c>
      <c r="K66" s="5" t="s">
        <v>22</v>
      </c>
      <c r="L66" s="20">
        <f>IFERROR(VLOOKUP(K66,[1]CALIBRACIÓN!$C$1:$D$4,2,FALSE)*(J66-(I66/60)),0)</f>
        <v>0.25</v>
      </c>
      <c r="M66" s="20">
        <f t="shared" si="1"/>
        <v>2.75</v>
      </c>
      <c r="N66" s="20">
        <f>IFERROR(ROUNDDOWN(M66/(F66/[1]CALIBRACIÓN!$F$2),0),0)</f>
        <v>3</v>
      </c>
      <c r="O66" s="20">
        <f t="shared" si="2"/>
        <v>7.25</v>
      </c>
      <c r="P66" s="21">
        <f t="shared" si="3"/>
        <v>0.72499999999999998</v>
      </c>
      <c r="Q66" s="5">
        <v>24</v>
      </c>
      <c r="R66" s="10" t="str">
        <f t="shared" si="4"/>
        <v>Si</v>
      </c>
    </row>
    <row r="67" spans="1:18" x14ac:dyDescent="0.25">
      <c r="A67" s="22">
        <v>61</v>
      </c>
      <c r="B67" s="6" t="s">
        <v>87</v>
      </c>
      <c r="C67" s="5">
        <v>15</v>
      </c>
      <c r="D67" s="19">
        <f t="shared" si="0"/>
        <v>0.25</v>
      </c>
      <c r="E67" s="5" t="s">
        <v>19</v>
      </c>
      <c r="F67" s="8">
        <f>IFERROR(D67*VLOOKUP(E67,[1]CALIBRACIÓN!$G$1:$H$6,2,FALSE),0)</f>
        <v>10</v>
      </c>
      <c r="G67" s="5" t="s">
        <v>25</v>
      </c>
      <c r="H67" s="5" t="s">
        <v>26</v>
      </c>
      <c r="I67" s="5">
        <v>0</v>
      </c>
      <c r="J67" s="20">
        <f>IFERROR(IF(I67&gt;0,VLOOKUP((G67&amp;" - "&amp;$C$3),[1]CALIBRACIÓN!$A$8:$D$23,MATCH(H67,[1]CALIBRACIÓN!$A$8:$D$8,0),FALSE)+(I67/60),VLOOKUP((G67&amp;" - "&amp;$C$3),[1]CALIBRACIÓN!$A$8:$D$23,MATCH(H67,[1]CALIBRACIÓN!$A$8:$D$8,0),FALSE)),0)</f>
        <v>2.5</v>
      </c>
      <c r="K67" s="5" t="s">
        <v>22</v>
      </c>
      <c r="L67" s="20">
        <f>IFERROR(VLOOKUP(K67,[1]CALIBRACIÓN!$C$1:$D$4,2,FALSE)*(J67-(I67/60)),0)</f>
        <v>0.25</v>
      </c>
      <c r="M67" s="20">
        <f t="shared" si="1"/>
        <v>2.75</v>
      </c>
      <c r="N67" s="20">
        <f>IFERROR(ROUNDDOWN(M67/(F67/[1]CALIBRACIÓN!$F$2),0),0)</f>
        <v>3</v>
      </c>
      <c r="O67" s="20">
        <f t="shared" si="2"/>
        <v>7.25</v>
      </c>
      <c r="P67" s="21">
        <f t="shared" si="3"/>
        <v>0.72499999999999998</v>
      </c>
      <c r="Q67" s="5">
        <v>24</v>
      </c>
      <c r="R67" s="10" t="str">
        <f t="shared" si="4"/>
        <v>Si</v>
      </c>
    </row>
    <row r="68" spans="1:18" x14ac:dyDescent="0.25">
      <c r="A68" s="22">
        <v>62</v>
      </c>
      <c r="B68" s="6" t="s">
        <v>88</v>
      </c>
      <c r="C68" s="5">
        <v>15</v>
      </c>
      <c r="D68" s="19">
        <f t="shared" si="0"/>
        <v>0.25</v>
      </c>
      <c r="E68" s="5" t="s">
        <v>23</v>
      </c>
      <c r="F68" s="8">
        <f>IFERROR(D68*VLOOKUP(E68,[1]CALIBRACIÓN!$G$1:$H$6,2,FALSE),0)</f>
        <v>3</v>
      </c>
      <c r="G68" s="5" t="s">
        <v>25</v>
      </c>
      <c r="H68" s="5" t="s">
        <v>26</v>
      </c>
      <c r="I68" s="5">
        <v>0</v>
      </c>
      <c r="J68" s="20">
        <f>IFERROR(IF(I68&gt;0,VLOOKUP((G68&amp;" - "&amp;$C$3),[1]CALIBRACIÓN!$A$8:$D$23,MATCH(H68,[1]CALIBRACIÓN!$A$8:$D$8,0),FALSE)+(I68/60),VLOOKUP((G68&amp;" - "&amp;$C$3),[1]CALIBRACIÓN!$A$8:$D$23,MATCH(H68,[1]CALIBRACIÓN!$A$8:$D$8,0),FALSE)),0)</f>
        <v>2.5</v>
      </c>
      <c r="K68" s="5" t="s">
        <v>22</v>
      </c>
      <c r="L68" s="20">
        <f>IFERROR(VLOOKUP(K68,[1]CALIBRACIÓN!$C$1:$D$4,2,FALSE)*(J68-(I68/60)),0)</f>
        <v>0.25</v>
      </c>
      <c r="M68" s="20">
        <f t="shared" si="1"/>
        <v>2.75</v>
      </c>
      <c r="N68" s="20">
        <f>IFERROR(ROUNDDOWN(M68/(F68/[1]CALIBRACIÓN!$F$2),0),0)</f>
        <v>11</v>
      </c>
      <c r="O68" s="20">
        <f t="shared" si="2"/>
        <v>0.25</v>
      </c>
      <c r="P68" s="21">
        <f t="shared" si="3"/>
        <v>8.333333333333337E-2</v>
      </c>
      <c r="Q68" s="5">
        <v>24</v>
      </c>
      <c r="R68" s="10" t="str">
        <f t="shared" si="4"/>
        <v>Si</v>
      </c>
    </row>
    <row r="69" spans="1:18" x14ac:dyDescent="0.25">
      <c r="A69" s="22">
        <v>63</v>
      </c>
      <c r="B69" s="6" t="s">
        <v>89</v>
      </c>
      <c r="C69" s="5">
        <v>15</v>
      </c>
      <c r="D69" s="19">
        <f t="shared" si="0"/>
        <v>0.25</v>
      </c>
      <c r="E69" s="5" t="s">
        <v>23</v>
      </c>
      <c r="F69" s="8">
        <f>IFERROR(D69*VLOOKUP(E69,[1]CALIBRACIÓN!$G$1:$H$6,2,FALSE),0)</f>
        <v>3</v>
      </c>
      <c r="G69" s="5" t="s">
        <v>25</v>
      </c>
      <c r="H69" s="5" t="s">
        <v>26</v>
      </c>
      <c r="I69" s="5">
        <v>0</v>
      </c>
      <c r="J69" s="20">
        <f>IFERROR(IF(I69&gt;0,VLOOKUP((G69&amp;" - "&amp;$C$3),[1]CALIBRACIÓN!$A$8:$D$23,MATCH(H69,[1]CALIBRACIÓN!$A$8:$D$8,0),FALSE)+(I69/60),VLOOKUP((G69&amp;" - "&amp;$C$3),[1]CALIBRACIÓN!$A$8:$D$23,MATCH(H69,[1]CALIBRACIÓN!$A$8:$D$8,0),FALSE)),0)</f>
        <v>2.5</v>
      </c>
      <c r="K69" s="5" t="s">
        <v>22</v>
      </c>
      <c r="L69" s="20">
        <f>IFERROR(VLOOKUP(K69,[1]CALIBRACIÓN!$C$1:$D$4,2,FALSE)*(J69-(I69/60)),0)</f>
        <v>0.25</v>
      </c>
      <c r="M69" s="20">
        <f t="shared" si="1"/>
        <v>2.75</v>
      </c>
      <c r="N69" s="20">
        <f>IFERROR(ROUNDDOWN(M69/(F69/[1]CALIBRACIÓN!$F$2),0),0)</f>
        <v>11</v>
      </c>
      <c r="O69" s="20">
        <f t="shared" si="2"/>
        <v>0.25</v>
      </c>
      <c r="P69" s="21">
        <f t="shared" si="3"/>
        <v>8.333333333333337E-2</v>
      </c>
      <c r="Q69" s="5">
        <v>24</v>
      </c>
      <c r="R69" s="10" t="str">
        <f t="shared" si="4"/>
        <v>Si</v>
      </c>
    </row>
    <row r="70" spans="1:18" x14ac:dyDescent="0.25">
      <c r="A70" s="22">
        <v>64</v>
      </c>
      <c r="B70" s="6" t="s">
        <v>90</v>
      </c>
      <c r="C70" s="5">
        <v>15</v>
      </c>
      <c r="D70" s="19">
        <f t="shared" si="0"/>
        <v>0.25</v>
      </c>
      <c r="E70" s="5" t="s">
        <v>23</v>
      </c>
      <c r="F70" s="8">
        <f>IFERROR(D70*VLOOKUP(E70,[1]CALIBRACIÓN!$G$1:$H$6,2,FALSE),0)</f>
        <v>3</v>
      </c>
      <c r="G70" s="5" t="s">
        <v>25</v>
      </c>
      <c r="H70" s="5" t="s">
        <v>26</v>
      </c>
      <c r="I70" s="5">
        <v>0</v>
      </c>
      <c r="J70" s="20">
        <f>IFERROR(IF(I70&gt;0,VLOOKUP((G70&amp;" - "&amp;$C$3),[1]CALIBRACIÓN!$A$8:$D$23,MATCH(H70,[1]CALIBRACIÓN!$A$8:$D$8,0),FALSE)+(I70/60),VLOOKUP((G70&amp;" - "&amp;$C$3),[1]CALIBRACIÓN!$A$8:$D$23,MATCH(H70,[1]CALIBRACIÓN!$A$8:$D$8,0),FALSE)),0)</f>
        <v>2.5</v>
      </c>
      <c r="K70" s="5" t="s">
        <v>22</v>
      </c>
      <c r="L70" s="20">
        <f>IFERROR(VLOOKUP(K70,[1]CALIBRACIÓN!$C$1:$D$4,2,FALSE)*(J70-(I70/60)),0)</f>
        <v>0.25</v>
      </c>
      <c r="M70" s="20">
        <f t="shared" si="1"/>
        <v>2.75</v>
      </c>
      <c r="N70" s="20">
        <f>IFERROR(ROUNDDOWN(M70/(F70/[1]CALIBRACIÓN!$F$2),0),0)</f>
        <v>11</v>
      </c>
      <c r="O70" s="20">
        <f t="shared" si="2"/>
        <v>0.25</v>
      </c>
      <c r="P70" s="21">
        <f t="shared" si="3"/>
        <v>8.333333333333337E-2</v>
      </c>
      <c r="Q70" s="5">
        <v>24</v>
      </c>
      <c r="R70" s="10" t="str">
        <f t="shared" si="4"/>
        <v>Si</v>
      </c>
    </row>
    <row r="71" spans="1:18" x14ac:dyDescent="0.25">
      <c r="A71" s="22">
        <v>65</v>
      </c>
      <c r="B71" s="6" t="s">
        <v>91</v>
      </c>
      <c r="C71" s="5">
        <v>15</v>
      </c>
      <c r="D71" s="19">
        <f t="shared" si="0"/>
        <v>0.25</v>
      </c>
      <c r="E71" s="5" t="s">
        <v>23</v>
      </c>
      <c r="F71" s="8">
        <f>IFERROR(D71*VLOOKUP(E71,[1]CALIBRACIÓN!$G$1:$H$6,2,FALSE),0)</f>
        <v>3</v>
      </c>
      <c r="G71" s="5" t="s">
        <v>25</v>
      </c>
      <c r="H71" s="5" t="s">
        <v>26</v>
      </c>
      <c r="I71" s="5">
        <v>0</v>
      </c>
      <c r="J71" s="20">
        <f>IFERROR(IF(I71&gt;0,VLOOKUP((G71&amp;" - "&amp;$C$3),[1]CALIBRACIÓN!$A$8:$D$23,MATCH(H71,[1]CALIBRACIÓN!$A$8:$D$8,0),FALSE)+(I71/60),VLOOKUP((G71&amp;" - "&amp;$C$3),[1]CALIBRACIÓN!$A$8:$D$23,MATCH(H71,[1]CALIBRACIÓN!$A$8:$D$8,0),FALSE)),0)</f>
        <v>2.5</v>
      </c>
      <c r="K71" s="5" t="s">
        <v>22</v>
      </c>
      <c r="L71" s="20">
        <f>IFERROR(VLOOKUP(K71,[1]CALIBRACIÓN!$C$1:$D$4,2,FALSE)*(J71-(I71/60)),0)</f>
        <v>0.25</v>
      </c>
      <c r="M71" s="20">
        <f t="shared" si="1"/>
        <v>2.75</v>
      </c>
      <c r="N71" s="20">
        <f>IFERROR(ROUNDDOWN(M71/(F71/[1]CALIBRACIÓN!$F$2),0),0)</f>
        <v>11</v>
      </c>
      <c r="O71" s="20">
        <f t="shared" si="2"/>
        <v>0.25</v>
      </c>
      <c r="P71" s="21">
        <f t="shared" si="3"/>
        <v>8.333333333333337E-2</v>
      </c>
      <c r="Q71" s="5">
        <v>24</v>
      </c>
      <c r="R71" s="10" t="str">
        <f t="shared" si="4"/>
        <v>Si</v>
      </c>
    </row>
    <row r="72" spans="1:18" x14ac:dyDescent="0.25">
      <c r="A72" s="22">
        <v>66</v>
      </c>
      <c r="B72" s="6" t="s">
        <v>92</v>
      </c>
      <c r="C72" s="5">
        <v>15</v>
      </c>
      <c r="D72" s="19">
        <f t="shared" ref="D72:D121" si="5">C72/60</f>
        <v>0.25</v>
      </c>
      <c r="E72" s="5" t="s">
        <v>23</v>
      </c>
      <c r="F72" s="8">
        <f>IFERROR(D72*VLOOKUP(E72,[1]CALIBRACIÓN!$G$1:$H$6,2,FALSE),0)</f>
        <v>3</v>
      </c>
      <c r="G72" s="5" t="s">
        <v>25</v>
      </c>
      <c r="H72" s="5" t="s">
        <v>26</v>
      </c>
      <c r="I72" s="5">
        <v>0</v>
      </c>
      <c r="J72" s="20">
        <f>IFERROR(IF(I72&gt;0,VLOOKUP((G72&amp;" - "&amp;$C$3),[1]CALIBRACIÓN!$A$8:$D$23,MATCH(H72,[1]CALIBRACIÓN!$A$8:$D$8,0),FALSE)+(I72/60),VLOOKUP((G72&amp;" - "&amp;$C$3),[1]CALIBRACIÓN!$A$8:$D$23,MATCH(H72,[1]CALIBRACIÓN!$A$8:$D$8,0),FALSE)),0)</f>
        <v>2.5</v>
      </c>
      <c r="K72" s="5" t="s">
        <v>22</v>
      </c>
      <c r="L72" s="20">
        <f>IFERROR(VLOOKUP(K72,[1]CALIBRACIÓN!$C$1:$D$4,2,FALSE)*(J72-(I72/60)),0)</f>
        <v>0.25</v>
      </c>
      <c r="M72" s="20">
        <f t="shared" ref="M72:M121" si="6">J72+L72</f>
        <v>2.75</v>
      </c>
      <c r="N72" s="20">
        <f>IFERROR(ROUNDDOWN(M72/(F72/[1]CALIBRACIÓN!$F$2),0),0)</f>
        <v>11</v>
      </c>
      <c r="O72" s="20">
        <f t="shared" ref="O72:O121" si="7">F72-M72</f>
        <v>0.25</v>
      </c>
      <c r="P72" s="21">
        <f t="shared" ref="P72:P121" si="8">IFERROR(1-(M72/F72),0)</f>
        <v>8.333333333333337E-2</v>
      </c>
      <c r="Q72" s="5">
        <v>24</v>
      </c>
      <c r="R72" s="10" t="str">
        <f t="shared" ref="R72:R106" si="9">IF(AND(P72&gt;0,N72&lt;=Q72),"Si","No")</f>
        <v>Si</v>
      </c>
    </row>
    <row r="73" spans="1:18" x14ac:dyDescent="0.25">
      <c r="A73" s="22">
        <v>67</v>
      </c>
      <c r="B73" s="6" t="s">
        <v>93</v>
      </c>
      <c r="C73" s="5">
        <v>15</v>
      </c>
      <c r="D73" s="19">
        <f t="shared" si="5"/>
        <v>0.25</v>
      </c>
      <c r="E73" s="5" t="s">
        <v>23</v>
      </c>
      <c r="F73" s="8">
        <f>IFERROR(D73*VLOOKUP(E73,[1]CALIBRACIÓN!$G$1:$H$6,2,FALSE),0)</f>
        <v>3</v>
      </c>
      <c r="G73" s="5" t="s">
        <v>25</v>
      </c>
      <c r="H73" s="5" t="s">
        <v>26</v>
      </c>
      <c r="I73" s="5">
        <v>0</v>
      </c>
      <c r="J73" s="20">
        <f>IFERROR(IF(I73&gt;0,VLOOKUP((G73&amp;" - "&amp;$C$3),[1]CALIBRACIÓN!$A$8:$D$23,MATCH(H73,[1]CALIBRACIÓN!$A$8:$D$8,0),FALSE)+(I73/60),VLOOKUP((G73&amp;" - "&amp;$C$3),[1]CALIBRACIÓN!$A$8:$D$23,MATCH(H73,[1]CALIBRACIÓN!$A$8:$D$8,0),FALSE)),0)</f>
        <v>2.5</v>
      </c>
      <c r="K73" s="5" t="s">
        <v>22</v>
      </c>
      <c r="L73" s="20">
        <f>IFERROR(VLOOKUP(K73,[1]CALIBRACIÓN!$C$1:$D$4,2,FALSE)*(J73-(I73/60)),0)</f>
        <v>0.25</v>
      </c>
      <c r="M73" s="20">
        <f t="shared" si="6"/>
        <v>2.75</v>
      </c>
      <c r="N73" s="20">
        <f>IFERROR(ROUNDDOWN(M73/(F73/[1]CALIBRACIÓN!$F$2),0),0)</f>
        <v>11</v>
      </c>
      <c r="O73" s="20">
        <f t="shared" si="7"/>
        <v>0.25</v>
      </c>
      <c r="P73" s="21">
        <f t="shared" si="8"/>
        <v>8.333333333333337E-2</v>
      </c>
      <c r="Q73" s="5">
        <v>24</v>
      </c>
      <c r="R73" s="10" t="str">
        <f t="shared" si="9"/>
        <v>Si</v>
      </c>
    </row>
    <row r="74" spans="1:18" x14ac:dyDescent="0.25">
      <c r="A74" s="22">
        <v>68</v>
      </c>
      <c r="B74" s="6" t="s">
        <v>94</v>
      </c>
      <c r="C74" s="5">
        <v>15</v>
      </c>
      <c r="D74" s="19">
        <f t="shared" si="5"/>
        <v>0.25</v>
      </c>
      <c r="E74" s="5" t="s">
        <v>23</v>
      </c>
      <c r="F74" s="8">
        <f>IFERROR(D74*VLOOKUP(E74,[1]CALIBRACIÓN!$G$1:$H$6,2,FALSE),0)</f>
        <v>3</v>
      </c>
      <c r="G74" s="5" t="s">
        <v>25</v>
      </c>
      <c r="H74" s="5" t="s">
        <v>26</v>
      </c>
      <c r="I74" s="5">
        <v>0</v>
      </c>
      <c r="J74" s="20">
        <f>IFERROR(IF(I74&gt;0,VLOOKUP((G74&amp;" - "&amp;$C$3),[1]CALIBRACIÓN!$A$8:$D$23,MATCH(H74,[1]CALIBRACIÓN!$A$8:$D$8,0),FALSE)+(I74/60),VLOOKUP((G74&amp;" - "&amp;$C$3),[1]CALIBRACIÓN!$A$8:$D$23,MATCH(H74,[1]CALIBRACIÓN!$A$8:$D$8,0),FALSE)),0)</f>
        <v>2.5</v>
      </c>
      <c r="K74" s="5" t="s">
        <v>22</v>
      </c>
      <c r="L74" s="20">
        <f>IFERROR(VLOOKUP(K74,[1]CALIBRACIÓN!$C$1:$D$4,2,FALSE)*(J74-(I74/60)),0)</f>
        <v>0.25</v>
      </c>
      <c r="M74" s="20">
        <f t="shared" si="6"/>
        <v>2.75</v>
      </c>
      <c r="N74" s="20">
        <f>IFERROR(ROUNDDOWN(M74/(F74/[1]CALIBRACIÓN!$F$2),0),0)</f>
        <v>11</v>
      </c>
      <c r="O74" s="20">
        <f t="shared" si="7"/>
        <v>0.25</v>
      </c>
      <c r="P74" s="21">
        <f t="shared" si="8"/>
        <v>8.333333333333337E-2</v>
      </c>
      <c r="Q74" s="5">
        <v>24</v>
      </c>
      <c r="R74" s="10" t="str">
        <f t="shared" si="9"/>
        <v>Si</v>
      </c>
    </row>
    <row r="75" spans="1:18" x14ac:dyDescent="0.25">
      <c r="A75" s="22">
        <v>69</v>
      </c>
      <c r="B75" s="6" t="s">
        <v>95</v>
      </c>
      <c r="C75" s="5">
        <v>15</v>
      </c>
      <c r="D75" s="19">
        <f t="shared" si="5"/>
        <v>0.25</v>
      </c>
      <c r="E75" s="5" t="s">
        <v>23</v>
      </c>
      <c r="F75" s="8">
        <f>IFERROR(D75*VLOOKUP(E75,[1]CALIBRACIÓN!$G$1:$H$6,2,FALSE),0)</f>
        <v>3</v>
      </c>
      <c r="G75" s="5" t="s">
        <v>25</v>
      </c>
      <c r="H75" s="5" t="s">
        <v>22</v>
      </c>
      <c r="I75" s="5">
        <v>0</v>
      </c>
      <c r="J75" s="20">
        <f>IFERROR(IF(I75&gt;0,VLOOKUP((G75&amp;" - "&amp;$C$3),[1]CALIBRACIÓN!$A$8:$D$23,MATCH(H75,[1]CALIBRACIÓN!$A$8:$D$8,0),FALSE)+(I75/60),VLOOKUP((G75&amp;" - "&amp;$C$3),[1]CALIBRACIÓN!$A$8:$D$23,MATCH(H75,[1]CALIBRACIÓN!$A$8:$D$8,0),FALSE)),0)</f>
        <v>2</v>
      </c>
      <c r="K75" s="5" t="s">
        <v>22</v>
      </c>
      <c r="L75" s="20">
        <f>IFERROR(VLOOKUP(K75,[1]CALIBRACIÓN!$C$1:$D$4,2,FALSE)*(J75-(I75/60)),0)</f>
        <v>0.2</v>
      </c>
      <c r="M75" s="20">
        <f t="shared" si="6"/>
        <v>2.2000000000000002</v>
      </c>
      <c r="N75" s="20">
        <f>IFERROR(ROUNDDOWN(M75/(F75/[1]CALIBRACIÓN!$F$2),0),0)</f>
        <v>8</v>
      </c>
      <c r="O75" s="20">
        <f t="shared" si="7"/>
        <v>0.79999999999999982</v>
      </c>
      <c r="P75" s="21">
        <f t="shared" si="8"/>
        <v>0.26666666666666661</v>
      </c>
      <c r="Q75" s="5">
        <v>24</v>
      </c>
      <c r="R75" s="10" t="str">
        <f t="shared" si="9"/>
        <v>Si</v>
      </c>
    </row>
    <row r="76" spans="1:18" x14ac:dyDescent="0.25">
      <c r="A76" s="22">
        <v>70</v>
      </c>
      <c r="B76" s="6" t="s">
        <v>96</v>
      </c>
      <c r="C76" s="5">
        <v>15</v>
      </c>
      <c r="D76" s="19">
        <f t="shared" si="5"/>
        <v>0.25</v>
      </c>
      <c r="E76" s="5" t="s">
        <v>23</v>
      </c>
      <c r="F76" s="8">
        <f>IFERROR(D76*VLOOKUP(E76,[1]CALIBRACIÓN!$G$1:$H$6,2,FALSE),0)</f>
        <v>3</v>
      </c>
      <c r="G76" s="5" t="s">
        <v>25</v>
      </c>
      <c r="H76" s="5" t="s">
        <v>22</v>
      </c>
      <c r="I76" s="5">
        <v>0</v>
      </c>
      <c r="J76" s="20">
        <f>IFERROR(IF(I76&gt;0,VLOOKUP((G76&amp;" - "&amp;$C$3),[1]CALIBRACIÓN!$A$8:$D$23,MATCH(H76,[1]CALIBRACIÓN!$A$8:$D$8,0),FALSE)+(I76/60),VLOOKUP((G76&amp;" - "&amp;$C$3),[1]CALIBRACIÓN!$A$8:$D$23,MATCH(H76,[1]CALIBRACIÓN!$A$8:$D$8,0),FALSE)),0)</f>
        <v>2</v>
      </c>
      <c r="K76" s="5" t="s">
        <v>22</v>
      </c>
      <c r="L76" s="20">
        <f>IFERROR(VLOOKUP(K76,[1]CALIBRACIÓN!$C$1:$D$4,2,FALSE)*(J76-(I76/60)),0)</f>
        <v>0.2</v>
      </c>
      <c r="M76" s="20">
        <f t="shared" si="6"/>
        <v>2.2000000000000002</v>
      </c>
      <c r="N76" s="20">
        <f>IFERROR(ROUNDDOWN(M76/(F76/[1]CALIBRACIÓN!$F$2),0),0)</f>
        <v>8</v>
      </c>
      <c r="O76" s="20">
        <f t="shared" si="7"/>
        <v>0.79999999999999982</v>
      </c>
      <c r="P76" s="21">
        <f t="shared" si="8"/>
        <v>0.26666666666666661</v>
      </c>
      <c r="Q76" s="5">
        <v>24</v>
      </c>
      <c r="R76" s="10" t="str">
        <f t="shared" si="9"/>
        <v>Si</v>
      </c>
    </row>
    <row r="77" spans="1:18" x14ac:dyDescent="0.25">
      <c r="A77" s="22">
        <v>71</v>
      </c>
      <c r="B77" s="6" t="s">
        <v>97</v>
      </c>
      <c r="C77" s="5">
        <v>15</v>
      </c>
      <c r="D77" s="19">
        <f t="shared" si="5"/>
        <v>0.25</v>
      </c>
      <c r="E77" s="5" t="s">
        <v>23</v>
      </c>
      <c r="F77" s="8">
        <f>IFERROR(D77*VLOOKUP(E77,[1]CALIBRACIÓN!$G$1:$H$6,2,FALSE),0)</f>
        <v>3</v>
      </c>
      <c r="G77" s="5" t="s">
        <v>25</v>
      </c>
      <c r="H77" s="5" t="s">
        <v>22</v>
      </c>
      <c r="I77" s="5">
        <v>0</v>
      </c>
      <c r="J77" s="20">
        <f>IFERROR(IF(I77&gt;0,VLOOKUP((G77&amp;" - "&amp;$C$3),[1]CALIBRACIÓN!$A$8:$D$23,MATCH(H77,[1]CALIBRACIÓN!$A$8:$D$8,0),FALSE)+(I77/60),VLOOKUP((G77&amp;" - "&amp;$C$3),[1]CALIBRACIÓN!$A$8:$D$23,MATCH(H77,[1]CALIBRACIÓN!$A$8:$D$8,0),FALSE)),0)</f>
        <v>2</v>
      </c>
      <c r="K77" s="5" t="s">
        <v>22</v>
      </c>
      <c r="L77" s="20">
        <f>IFERROR(VLOOKUP(K77,[1]CALIBRACIÓN!$C$1:$D$4,2,FALSE)*(J77-(I77/60)),0)</f>
        <v>0.2</v>
      </c>
      <c r="M77" s="20">
        <f t="shared" si="6"/>
        <v>2.2000000000000002</v>
      </c>
      <c r="N77" s="20">
        <f>IFERROR(ROUNDDOWN(M77/(F77/[1]CALIBRACIÓN!$F$2),0),0)</f>
        <v>8</v>
      </c>
      <c r="O77" s="20">
        <f t="shared" si="7"/>
        <v>0.79999999999999982</v>
      </c>
      <c r="P77" s="21">
        <f t="shared" si="8"/>
        <v>0.26666666666666661</v>
      </c>
      <c r="Q77" s="5">
        <v>24</v>
      </c>
      <c r="R77" s="10" t="str">
        <f t="shared" si="9"/>
        <v>Si</v>
      </c>
    </row>
    <row r="78" spans="1:18" x14ac:dyDescent="0.25">
      <c r="A78" s="22">
        <v>72</v>
      </c>
      <c r="B78" s="6" t="s">
        <v>98</v>
      </c>
      <c r="C78" s="5">
        <v>15</v>
      </c>
      <c r="D78" s="19">
        <f t="shared" si="5"/>
        <v>0.25</v>
      </c>
      <c r="E78" s="5" t="s">
        <v>23</v>
      </c>
      <c r="F78" s="8">
        <f>IFERROR(D78*VLOOKUP(E78,[1]CALIBRACIÓN!$G$1:$H$6,2,FALSE),0)</f>
        <v>3</v>
      </c>
      <c r="G78" s="5" t="s">
        <v>25</v>
      </c>
      <c r="H78" s="5" t="s">
        <v>22</v>
      </c>
      <c r="I78" s="5">
        <v>0</v>
      </c>
      <c r="J78" s="20">
        <f>IFERROR(IF(I78&gt;0,VLOOKUP((G78&amp;" - "&amp;$C$3),[1]CALIBRACIÓN!$A$8:$D$23,MATCH(H78,[1]CALIBRACIÓN!$A$8:$D$8,0),FALSE)+(I78/60),VLOOKUP((G78&amp;" - "&amp;$C$3),[1]CALIBRACIÓN!$A$8:$D$23,MATCH(H78,[1]CALIBRACIÓN!$A$8:$D$8,0),FALSE)),0)</f>
        <v>2</v>
      </c>
      <c r="K78" s="5" t="s">
        <v>22</v>
      </c>
      <c r="L78" s="20">
        <f>IFERROR(VLOOKUP(K78,[1]CALIBRACIÓN!$C$1:$D$4,2,FALSE)*(J78-(I78/60)),0)</f>
        <v>0.2</v>
      </c>
      <c r="M78" s="20">
        <f t="shared" si="6"/>
        <v>2.2000000000000002</v>
      </c>
      <c r="N78" s="20">
        <f>IFERROR(ROUNDDOWN(M78/(F78/[1]CALIBRACIÓN!$F$2),0),0)</f>
        <v>8</v>
      </c>
      <c r="O78" s="20">
        <f t="shared" si="7"/>
        <v>0.79999999999999982</v>
      </c>
      <c r="P78" s="21">
        <f t="shared" si="8"/>
        <v>0.26666666666666661</v>
      </c>
      <c r="Q78" s="5">
        <v>24</v>
      </c>
      <c r="R78" s="10" t="str">
        <f t="shared" si="9"/>
        <v>Si</v>
      </c>
    </row>
    <row r="79" spans="1:18" x14ac:dyDescent="0.25">
      <c r="A79" s="22">
        <v>73</v>
      </c>
      <c r="B79" s="6" t="s">
        <v>99</v>
      </c>
      <c r="C79" s="5">
        <v>15</v>
      </c>
      <c r="D79" s="19">
        <f t="shared" si="5"/>
        <v>0.25</v>
      </c>
      <c r="E79" s="5" t="s">
        <v>23</v>
      </c>
      <c r="F79" s="8">
        <f>IFERROR(D79*VLOOKUP(E79,[1]CALIBRACIÓN!$G$1:$H$6,2,FALSE),0)</f>
        <v>3</v>
      </c>
      <c r="G79" s="5" t="s">
        <v>25</v>
      </c>
      <c r="H79" s="5" t="s">
        <v>22</v>
      </c>
      <c r="I79" s="5">
        <v>0</v>
      </c>
      <c r="J79" s="20">
        <f>IFERROR(IF(I79&gt;0,VLOOKUP((G79&amp;" - "&amp;$C$3),[1]CALIBRACIÓN!$A$8:$D$23,MATCH(H79,[1]CALIBRACIÓN!$A$8:$D$8,0),FALSE)+(I79/60),VLOOKUP((G79&amp;" - "&amp;$C$3),[1]CALIBRACIÓN!$A$8:$D$23,MATCH(H79,[1]CALIBRACIÓN!$A$8:$D$8,0),FALSE)),0)</f>
        <v>2</v>
      </c>
      <c r="K79" s="5" t="s">
        <v>22</v>
      </c>
      <c r="L79" s="20">
        <f>IFERROR(VLOOKUP(K79,[1]CALIBRACIÓN!$C$1:$D$4,2,FALSE)*(J79-(I79/60)),0)</f>
        <v>0.2</v>
      </c>
      <c r="M79" s="20">
        <f t="shared" si="6"/>
        <v>2.2000000000000002</v>
      </c>
      <c r="N79" s="20">
        <f>IFERROR(ROUNDDOWN(M79/(F79/[1]CALIBRACIÓN!$F$2),0),0)</f>
        <v>8</v>
      </c>
      <c r="O79" s="20">
        <f t="shared" si="7"/>
        <v>0.79999999999999982</v>
      </c>
      <c r="P79" s="21">
        <f t="shared" si="8"/>
        <v>0.26666666666666661</v>
      </c>
      <c r="Q79" s="5">
        <v>24</v>
      </c>
      <c r="R79" s="10" t="str">
        <f t="shared" si="9"/>
        <v>Si</v>
      </c>
    </row>
    <row r="80" spans="1:18" x14ac:dyDescent="0.25">
      <c r="A80" s="22">
        <v>74</v>
      </c>
      <c r="B80" s="6" t="s">
        <v>100</v>
      </c>
      <c r="C80" s="5">
        <v>15</v>
      </c>
      <c r="D80" s="19">
        <f t="shared" si="5"/>
        <v>0.25</v>
      </c>
      <c r="E80" s="5" t="s">
        <v>23</v>
      </c>
      <c r="F80" s="8">
        <f>IFERROR(D80*VLOOKUP(E80,[1]CALIBRACIÓN!$G$1:$H$6,2,FALSE),0)</f>
        <v>3</v>
      </c>
      <c r="G80" s="5" t="s">
        <v>25</v>
      </c>
      <c r="H80" s="5" t="s">
        <v>22</v>
      </c>
      <c r="I80" s="5">
        <v>0</v>
      </c>
      <c r="J80" s="20">
        <f>IFERROR(IF(I80&gt;0,VLOOKUP((G80&amp;" - "&amp;$C$3),[1]CALIBRACIÓN!$A$8:$D$23,MATCH(H80,[1]CALIBRACIÓN!$A$8:$D$8,0),FALSE)+(I80/60),VLOOKUP((G80&amp;" - "&amp;$C$3),[1]CALIBRACIÓN!$A$8:$D$23,MATCH(H80,[1]CALIBRACIÓN!$A$8:$D$8,0),FALSE)),0)</f>
        <v>2</v>
      </c>
      <c r="K80" s="5" t="s">
        <v>22</v>
      </c>
      <c r="L80" s="20">
        <f>IFERROR(VLOOKUP(K80,[1]CALIBRACIÓN!$C$1:$D$4,2,FALSE)*(J80-(I80/60)),0)</f>
        <v>0.2</v>
      </c>
      <c r="M80" s="20">
        <f t="shared" si="6"/>
        <v>2.2000000000000002</v>
      </c>
      <c r="N80" s="20">
        <f>IFERROR(ROUNDDOWN(M80/(F80/[1]CALIBRACIÓN!$F$2),0),0)</f>
        <v>8</v>
      </c>
      <c r="O80" s="20">
        <f t="shared" si="7"/>
        <v>0.79999999999999982</v>
      </c>
      <c r="P80" s="21">
        <f t="shared" si="8"/>
        <v>0.26666666666666661</v>
      </c>
      <c r="Q80" s="5">
        <v>24</v>
      </c>
      <c r="R80" s="10" t="str">
        <f t="shared" si="9"/>
        <v>Si</v>
      </c>
    </row>
    <row r="81" spans="1:18" x14ac:dyDescent="0.25">
      <c r="A81" s="22">
        <v>75</v>
      </c>
      <c r="B81" s="6" t="s">
        <v>101</v>
      </c>
      <c r="C81" s="5">
        <v>15</v>
      </c>
      <c r="D81" s="19">
        <f t="shared" si="5"/>
        <v>0.25</v>
      </c>
      <c r="E81" s="5" t="s">
        <v>23</v>
      </c>
      <c r="F81" s="8">
        <f>IFERROR(D81*VLOOKUP(E81,[1]CALIBRACIÓN!$G$1:$H$6,2,FALSE),0)</f>
        <v>3</v>
      </c>
      <c r="G81" s="5" t="s">
        <v>25</v>
      </c>
      <c r="H81" s="5" t="s">
        <v>22</v>
      </c>
      <c r="I81" s="5">
        <v>0</v>
      </c>
      <c r="J81" s="20">
        <f>IFERROR(IF(I81&gt;0,VLOOKUP((G81&amp;" - "&amp;$C$3),[1]CALIBRACIÓN!$A$8:$D$23,MATCH(H81,[1]CALIBRACIÓN!$A$8:$D$8,0),FALSE)+(I81/60),VLOOKUP((G81&amp;" - "&amp;$C$3),[1]CALIBRACIÓN!$A$8:$D$23,MATCH(H81,[1]CALIBRACIÓN!$A$8:$D$8,0),FALSE)),0)</f>
        <v>2</v>
      </c>
      <c r="K81" s="5" t="s">
        <v>22</v>
      </c>
      <c r="L81" s="20">
        <f>IFERROR(VLOOKUP(K81,[1]CALIBRACIÓN!$C$1:$D$4,2,FALSE)*(J81-(I81/60)),0)</f>
        <v>0.2</v>
      </c>
      <c r="M81" s="20">
        <f t="shared" si="6"/>
        <v>2.2000000000000002</v>
      </c>
      <c r="N81" s="20">
        <f>IFERROR(ROUNDDOWN(M81/(F81/[1]CALIBRACIÓN!$F$2),0),0)</f>
        <v>8</v>
      </c>
      <c r="O81" s="20">
        <f t="shared" si="7"/>
        <v>0.79999999999999982</v>
      </c>
      <c r="P81" s="21">
        <f t="shared" si="8"/>
        <v>0.26666666666666661</v>
      </c>
      <c r="Q81" s="5">
        <v>24</v>
      </c>
      <c r="R81" s="10" t="str">
        <f t="shared" si="9"/>
        <v>Si</v>
      </c>
    </row>
    <row r="82" spans="1:18" x14ac:dyDescent="0.25">
      <c r="A82" s="22">
        <v>76</v>
      </c>
      <c r="B82" s="6" t="s">
        <v>102</v>
      </c>
      <c r="C82" s="5">
        <v>15</v>
      </c>
      <c r="D82" s="19">
        <f t="shared" si="5"/>
        <v>0.25</v>
      </c>
      <c r="E82" s="5" t="s">
        <v>23</v>
      </c>
      <c r="F82" s="8">
        <f>IFERROR(D82*VLOOKUP(E82,[1]CALIBRACIÓN!$G$1:$H$6,2,FALSE),0)</f>
        <v>3</v>
      </c>
      <c r="G82" s="5" t="s">
        <v>25</v>
      </c>
      <c r="H82" s="5" t="s">
        <v>22</v>
      </c>
      <c r="I82" s="5">
        <v>0</v>
      </c>
      <c r="J82" s="20">
        <f>IFERROR(IF(I82&gt;0,VLOOKUP((G82&amp;" - "&amp;$C$3),[1]CALIBRACIÓN!$A$8:$D$23,MATCH(H82,[1]CALIBRACIÓN!$A$8:$D$8,0),FALSE)+(I82/60),VLOOKUP((G82&amp;" - "&amp;$C$3),[1]CALIBRACIÓN!$A$8:$D$23,MATCH(H82,[1]CALIBRACIÓN!$A$8:$D$8,0),FALSE)),0)</f>
        <v>2</v>
      </c>
      <c r="K82" s="5" t="s">
        <v>22</v>
      </c>
      <c r="L82" s="20">
        <f>IFERROR(VLOOKUP(K82,[1]CALIBRACIÓN!$C$1:$D$4,2,FALSE)*(J82-(I82/60)),0)</f>
        <v>0.2</v>
      </c>
      <c r="M82" s="20">
        <f t="shared" si="6"/>
        <v>2.2000000000000002</v>
      </c>
      <c r="N82" s="20">
        <f>IFERROR(ROUNDDOWN(M82/(F82/[1]CALIBRACIÓN!$F$2),0),0)</f>
        <v>8</v>
      </c>
      <c r="O82" s="20">
        <f t="shared" si="7"/>
        <v>0.79999999999999982</v>
      </c>
      <c r="P82" s="21">
        <f t="shared" si="8"/>
        <v>0.26666666666666661</v>
      </c>
      <c r="Q82" s="5">
        <v>24</v>
      </c>
      <c r="R82" s="10" t="str">
        <f t="shared" si="9"/>
        <v>Si</v>
      </c>
    </row>
    <row r="83" spans="1:18" x14ac:dyDescent="0.25">
      <c r="A83" s="22">
        <v>77</v>
      </c>
      <c r="B83" s="6" t="s">
        <v>103</v>
      </c>
      <c r="C83" s="5">
        <v>15</v>
      </c>
      <c r="D83" s="19">
        <f t="shared" si="5"/>
        <v>0.25</v>
      </c>
      <c r="E83" s="5" t="s">
        <v>23</v>
      </c>
      <c r="F83" s="8">
        <f>IFERROR(D83*VLOOKUP(E83,[1]CALIBRACIÓN!$G$1:$H$6,2,FALSE),0)</f>
        <v>3</v>
      </c>
      <c r="G83" s="5" t="s">
        <v>25</v>
      </c>
      <c r="H83" s="5" t="s">
        <v>22</v>
      </c>
      <c r="I83" s="5">
        <v>0</v>
      </c>
      <c r="J83" s="20">
        <f>IFERROR(IF(I83&gt;0,VLOOKUP((G83&amp;" - "&amp;$C$3),[1]CALIBRACIÓN!$A$8:$D$23,MATCH(H83,[1]CALIBRACIÓN!$A$8:$D$8,0),FALSE)+(I83/60),VLOOKUP((G83&amp;" - "&amp;$C$3),[1]CALIBRACIÓN!$A$8:$D$23,MATCH(H83,[1]CALIBRACIÓN!$A$8:$D$8,0),FALSE)),0)</f>
        <v>2</v>
      </c>
      <c r="K83" s="5" t="s">
        <v>22</v>
      </c>
      <c r="L83" s="20">
        <f>IFERROR(VLOOKUP(K83,[1]CALIBRACIÓN!$C$1:$D$4,2,FALSE)*(J83-(I83/60)),0)</f>
        <v>0.2</v>
      </c>
      <c r="M83" s="20">
        <f t="shared" si="6"/>
        <v>2.2000000000000002</v>
      </c>
      <c r="N83" s="20">
        <f>IFERROR(ROUNDDOWN(M83/(F83/[1]CALIBRACIÓN!$F$2),0),0)</f>
        <v>8</v>
      </c>
      <c r="O83" s="20">
        <f t="shared" si="7"/>
        <v>0.79999999999999982</v>
      </c>
      <c r="P83" s="21">
        <f t="shared" si="8"/>
        <v>0.26666666666666661</v>
      </c>
      <c r="Q83" s="5">
        <v>24</v>
      </c>
      <c r="R83" s="10" t="str">
        <f t="shared" si="9"/>
        <v>Si</v>
      </c>
    </row>
    <row r="84" spans="1:18" x14ac:dyDescent="0.25">
      <c r="A84" s="22">
        <v>78</v>
      </c>
      <c r="B84" s="6" t="s">
        <v>104</v>
      </c>
      <c r="C84" s="5">
        <v>15</v>
      </c>
      <c r="D84" s="19">
        <f t="shared" si="5"/>
        <v>0.25</v>
      </c>
      <c r="E84" s="5" t="s">
        <v>23</v>
      </c>
      <c r="F84" s="8">
        <f>IFERROR(D84*VLOOKUP(E84,[1]CALIBRACIÓN!$G$1:$H$6,2,FALSE),0)</f>
        <v>3</v>
      </c>
      <c r="G84" s="5" t="s">
        <v>25</v>
      </c>
      <c r="H84" s="5" t="s">
        <v>22</v>
      </c>
      <c r="I84" s="5">
        <v>0</v>
      </c>
      <c r="J84" s="20">
        <f>IFERROR(IF(I84&gt;0,VLOOKUP((G84&amp;" - "&amp;$C$3),[1]CALIBRACIÓN!$A$8:$D$23,MATCH(H84,[1]CALIBRACIÓN!$A$8:$D$8,0),FALSE)+(I84/60),VLOOKUP((G84&amp;" - "&amp;$C$3),[1]CALIBRACIÓN!$A$8:$D$23,MATCH(H84,[1]CALIBRACIÓN!$A$8:$D$8,0),FALSE)),0)</f>
        <v>2</v>
      </c>
      <c r="K84" s="5" t="s">
        <v>22</v>
      </c>
      <c r="L84" s="20">
        <f>IFERROR(VLOOKUP(K84,[1]CALIBRACIÓN!$C$1:$D$4,2,FALSE)*(J84-(I84/60)),0)</f>
        <v>0.2</v>
      </c>
      <c r="M84" s="20">
        <f t="shared" si="6"/>
        <v>2.2000000000000002</v>
      </c>
      <c r="N84" s="20">
        <f>IFERROR(ROUNDDOWN(M84/(F84/[1]CALIBRACIÓN!$F$2),0),0)</f>
        <v>8</v>
      </c>
      <c r="O84" s="20">
        <f t="shared" si="7"/>
        <v>0.79999999999999982</v>
      </c>
      <c r="P84" s="21">
        <f t="shared" si="8"/>
        <v>0.26666666666666661</v>
      </c>
      <c r="Q84" s="5">
        <v>24</v>
      </c>
      <c r="R84" s="10" t="str">
        <f t="shared" si="9"/>
        <v>Si</v>
      </c>
    </row>
    <row r="85" spans="1:18" x14ac:dyDescent="0.25">
      <c r="A85" s="22">
        <v>79</v>
      </c>
      <c r="B85" s="6" t="s">
        <v>105</v>
      </c>
      <c r="C85" s="5">
        <v>15</v>
      </c>
      <c r="D85" s="19">
        <f t="shared" si="5"/>
        <v>0.25</v>
      </c>
      <c r="E85" s="5" t="s">
        <v>23</v>
      </c>
      <c r="F85" s="8">
        <f>IFERROR(D85*VLOOKUP(E85,[1]CALIBRACIÓN!$G$1:$H$6,2,FALSE),0)</f>
        <v>3</v>
      </c>
      <c r="G85" s="5" t="s">
        <v>25</v>
      </c>
      <c r="H85" s="5" t="s">
        <v>22</v>
      </c>
      <c r="I85" s="5">
        <v>0</v>
      </c>
      <c r="J85" s="20">
        <f>IFERROR(IF(I85&gt;0,VLOOKUP((G85&amp;" - "&amp;$C$3),[1]CALIBRACIÓN!$A$8:$D$23,MATCH(H85,[1]CALIBRACIÓN!$A$8:$D$8,0),FALSE)+(I85/60),VLOOKUP((G85&amp;" - "&amp;$C$3),[1]CALIBRACIÓN!$A$8:$D$23,MATCH(H85,[1]CALIBRACIÓN!$A$8:$D$8,0),FALSE)),0)</f>
        <v>2</v>
      </c>
      <c r="K85" s="5" t="s">
        <v>22</v>
      </c>
      <c r="L85" s="20">
        <f>IFERROR(VLOOKUP(K85,[1]CALIBRACIÓN!$C$1:$D$4,2,FALSE)*(J85-(I85/60)),0)</f>
        <v>0.2</v>
      </c>
      <c r="M85" s="20">
        <f t="shared" si="6"/>
        <v>2.2000000000000002</v>
      </c>
      <c r="N85" s="20">
        <f>IFERROR(ROUNDDOWN(M85/(F85/[1]CALIBRACIÓN!$F$2),0),0)</f>
        <v>8</v>
      </c>
      <c r="O85" s="20">
        <f t="shared" si="7"/>
        <v>0.79999999999999982</v>
      </c>
      <c r="P85" s="21">
        <f t="shared" si="8"/>
        <v>0.26666666666666661</v>
      </c>
      <c r="Q85" s="5">
        <v>24</v>
      </c>
      <c r="R85" s="10" t="str">
        <f t="shared" si="9"/>
        <v>Si</v>
      </c>
    </row>
    <row r="86" spans="1:18" x14ac:dyDescent="0.25">
      <c r="A86" s="22">
        <v>80</v>
      </c>
      <c r="B86" s="6" t="s">
        <v>106</v>
      </c>
      <c r="C86" s="5">
        <v>15</v>
      </c>
      <c r="D86" s="19">
        <f t="shared" si="5"/>
        <v>0.25</v>
      </c>
      <c r="E86" s="5" t="s">
        <v>23</v>
      </c>
      <c r="F86" s="8">
        <f>IFERROR(D86*VLOOKUP(E86,[1]CALIBRACIÓN!$G$1:$H$6,2,FALSE),0)</f>
        <v>3</v>
      </c>
      <c r="G86" s="5" t="s">
        <v>25</v>
      </c>
      <c r="H86" s="5" t="s">
        <v>22</v>
      </c>
      <c r="I86" s="5">
        <v>0</v>
      </c>
      <c r="J86" s="20">
        <f>IFERROR(IF(I86&gt;0,VLOOKUP((G86&amp;" - "&amp;$C$3),[1]CALIBRACIÓN!$A$8:$D$23,MATCH(H86,[1]CALIBRACIÓN!$A$8:$D$8,0),FALSE)+(I86/60),VLOOKUP((G86&amp;" - "&amp;$C$3),[1]CALIBRACIÓN!$A$8:$D$23,MATCH(H86,[1]CALIBRACIÓN!$A$8:$D$8,0),FALSE)),0)</f>
        <v>2</v>
      </c>
      <c r="K86" s="5" t="s">
        <v>22</v>
      </c>
      <c r="L86" s="20">
        <f>IFERROR(VLOOKUP(K86,[1]CALIBRACIÓN!$C$1:$D$4,2,FALSE)*(J86-(I86/60)),0)</f>
        <v>0.2</v>
      </c>
      <c r="M86" s="20">
        <f t="shared" si="6"/>
        <v>2.2000000000000002</v>
      </c>
      <c r="N86" s="20">
        <f>IFERROR(ROUNDDOWN(M86/(F86/[1]CALIBRACIÓN!$F$2),0),0)</f>
        <v>8</v>
      </c>
      <c r="O86" s="20">
        <f t="shared" si="7"/>
        <v>0.79999999999999982</v>
      </c>
      <c r="P86" s="21">
        <f t="shared" si="8"/>
        <v>0.26666666666666661</v>
      </c>
      <c r="Q86" s="5">
        <v>24</v>
      </c>
      <c r="R86" s="10" t="str">
        <f t="shared" si="9"/>
        <v>Si</v>
      </c>
    </row>
    <row r="87" spans="1:18" x14ac:dyDescent="0.25">
      <c r="A87" s="22">
        <v>81</v>
      </c>
      <c r="B87" s="6" t="s">
        <v>107</v>
      </c>
      <c r="C87" s="5">
        <v>10</v>
      </c>
      <c r="D87" s="19">
        <f t="shared" si="5"/>
        <v>0.16666666666666666</v>
      </c>
      <c r="E87" s="5" t="s">
        <v>24</v>
      </c>
      <c r="F87" s="8">
        <f>IFERROR(D87*VLOOKUP(E87,[1]CALIBRACIÓN!$G$1:$H$6,2,FALSE),0)</f>
        <v>8.6666666666666661</v>
      </c>
      <c r="G87" s="5" t="s">
        <v>25</v>
      </c>
      <c r="H87" s="5" t="s">
        <v>26</v>
      </c>
      <c r="I87" s="5">
        <v>0</v>
      </c>
      <c r="J87" s="20">
        <f>IFERROR(IF(I87&gt;0,VLOOKUP((G87&amp;" - "&amp;$C$3),[1]CALIBRACIÓN!$A$8:$D$23,MATCH(H87,[1]CALIBRACIÓN!$A$8:$D$8,0),FALSE)+(I87/60),VLOOKUP((G87&amp;" - "&amp;$C$3),[1]CALIBRACIÓN!$A$8:$D$23,MATCH(H87,[1]CALIBRACIÓN!$A$8:$D$8,0),FALSE)),0)</f>
        <v>2.5</v>
      </c>
      <c r="K87" s="5" t="s">
        <v>22</v>
      </c>
      <c r="L87" s="20">
        <f>IFERROR(VLOOKUP(K87,[1]CALIBRACIÓN!$C$1:$D$4,2,FALSE)*(J87-(I87/60)),0)</f>
        <v>0.25</v>
      </c>
      <c r="M87" s="20">
        <f t="shared" si="6"/>
        <v>2.75</v>
      </c>
      <c r="N87" s="20">
        <f>IFERROR(ROUNDDOWN(M87/(F87/[1]CALIBRACIÓN!$F$2),0),0)</f>
        <v>3</v>
      </c>
      <c r="O87" s="20">
        <f t="shared" si="7"/>
        <v>5.9166666666666661</v>
      </c>
      <c r="P87" s="21">
        <f t="shared" si="8"/>
        <v>0.68269230769230771</v>
      </c>
      <c r="Q87" s="5">
        <v>24</v>
      </c>
      <c r="R87" s="10" t="str">
        <f t="shared" si="9"/>
        <v>Si</v>
      </c>
    </row>
    <row r="88" spans="1:18" x14ac:dyDescent="0.25">
      <c r="A88" s="22">
        <v>82</v>
      </c>
      <c r="B88" s="6" t="s">
        <v>108</v>
      </c>
      <c r="C88" s="5">
        <v>10</v>
      </c>
      <c r="D88" s="19">
        <f t="shared" si="5"/>
        <v>0.16666666666666666</v>
      </c>
      <c r="E88" s="5" t="s">
        <v>19</v>
      </c>
      <c r="F88" s="8">
        <f>IFERROR(D88*VLOOKUP(E88,[1]CALIBRACIÓN!$G$1:$H$6,2,FALSE),0)</f>
        <v>6.6666666666666661</v>
      </c>
      <c r="G88" s="5" t="s">
        <v>25</v>
      </c>
      <c r="H88" s="5" t="s">
        <v>26</v>
      </c>
      <c r="I88" s="5">
        <v>0</v>
      </c>
      <c r="J88" s="20">
        <f>IFERROR(IF(I88&gt;0,VLOOKUP((G88&amp;" - "&amp;$C$3),[1]CALIBRACIÓN!$A$8:$D$23,MATCH(H88,[1]CALIBRACIÓN!$A$8:$D$8,0),FALSE)+(I88/60),VLOOKUP((G88&amp;" - "&amp;$C$3),[1]CALIBRACIÓN!$A$8:$D$23,MATCH(H88,[1]CALIBRACIÓN!$A$8:$D$8,0),FALSE)),0)</f>
        <v>2.5</v>
      </c>
      <c r="K88" s="5" t="s">
        <v>22</v>
      </c>
      <c r="L88" s="20">
        <f>IFERROR(VLOOKUP(K88,[1]CALIBRACIÓN!$C$1:$D$4,2,FALSE)*(J88-(I88/60)),0)</f>
        <v>0.25</v>
      </c>
      <c r="M88" s="20">
        <f t="shared" si="6"/>
        <v>2.75</v>
      </c>
      <c r="N88" s="20">
        <f>IFERROR(ROUNDDOWN(M88/(F88/[1]CALIBRACIÓN!$F$2),0),0)</f>
        <v>4</v>
      </c>
      <c r="O88" s="20">
        <f t="shared" si="7"/>
        <v>3.9166666666666661</v>
      </c>
      <c r="P88" s="21">
        <f t="shared" si="8"/>
        <v>0.58749999999999991</v>
      </c>
      <c r="Q88" s="5">
        <v>24</v>
      </c>
      <c r="R88" s="10" t="str">
        <f t="shared" si="9"/>
        <v>Si</v>
      </c>
    </row>
    <row r="89" spans="1:18" x14ac:dyDescent="0.25">
      <c r="A89" s="22">
        <v>83</v>
      </c>
      <c r="B89" s="6" t="s">
        <v>109</v>
      </c>
      <c r="C89" s="5">
        <v>15</v>
      </c>
      <c r="D89" s="19">
        <f t="shared" si="5"/>
        <v>0.25</v>
      </c>
      <c r="E89" s="5" t="s">
        <v>19</v>
      </c>
      <c r="F89" s="8">
        <f>IFERROR(D89*VLOOKUP(E89,[1]CALIBRACIÓN!$G$1:$H$6,2,FALSE),0)</f>
        <v>10</v>
      </c>
      <c r="G89" s="5" t="s">
        <v>25</v>
      </c>
      <c r="H89" s="5" t="s">
        <v>26</v>
      </c>
      <c r="I89" s="5">
        <v>0</v>
      </c>
      <c r="J89" s="20">
        <f>IFERROR(IF(I89&gt;0,VLOOKUP((G89&amp;" - "&amp;$C$3),[1]CALIBRACIÓN!$A$8:$D$23,MATCH(H89,[1]CALIBRACIÓN!$A$8:$D$8,0),FALSE)+(I89/60),VLOOKUP((G89&amp;" - "&amp;$C$3),[1]CALIBRACIÓN!$A$8:$D$23,MATCH(H89,[1]CALIBRACIÓN!$A$8:$D$8,0),FALSE)),0)</f>
        <v>2.5</v>
      </c>
      <c r="K89" s="5" t="s">
        <v>22</v>
      </c>
      <c r="L89" s="20">
        <f>IFERROR(VLOOKUP(K89,[1]CALIBRACIÓN!$C$1:$D$4,2,FALSE)*(J89-(I89/60)),0)</f>
        <v>0.25</v>
      </c>
      <c r="M89" s="20">
        <f t="shared" si="6"/>
        <v>2.75</v>
      </c>
      <c r="N89" s="20">
        <f>IFERROR(ROUNDDOWN(M89/(F89/[1]CALIBRACIÓN!$F$2),0),0)</f>
        <v>3</v>
      </c>
      <c r="O89" s="20">
        <f t="shared" si="7"/>
        <v>7.25</v>
      </c>
      <c r="P89" s="21">
        <f t="shared" si="8"/>
        <v>0.72499999999999998</v>
      </c>
      <c r="Q89" s="5">
        <v>24</v>
      </c>
      <c r="R89" s="10" t="str">
        <f t="shared" si="9"/>
        <v>Si</v>
      </c>
    </row>
    <row r="90" spans="1:18" x14ac:dyDescent="0.25">
      <c r="A90" s="22">
        <v>84</v>
      </c>
      <c r="B90" s="6" t="s">
        <v>110</v>
      </c>
      <c r="C90" s="5">
        <v>15</v>
      </c>
      <c r="D90" s="19">
        <f t="shared" si="5"/>
        <v>0.25</v>
      </c>
      <c r="E90" s="5" t="s">
        <v>19</v>
      </c>
      <c r="F90" s="8">
        <f>IFERROR(D90*VLOOKUP(E90,[1]CALIBRACIÓN!$G$1:$H$6,2,FALSE),0)</f>
        <v>10</v>
      </c>
      <c r="G90" s="5" t="s">
        <v>25</v>
      </c>
      <c r="H90" s="5" t="s">
        <v>26</v>
      </c>
      <c r="I90" s="5">
        <v>0</v>
      </c>
      <c r="J90" s="20">
        <f>IFERROR(IF(I90&gt;0,VLOOKUP((G90&amp;" - "&amp;$C$3),[1]CALIBRACIÓN!$A$8:$D$23,MATCH(H90,[1]CALIBRACIÓN!$A$8:$D$8,0),FALSE)+(I90/60),VLOOKUP((G90&amp;" - "&amp;$C$3),[1]CALIBRACIÓN!$A$8:$D$23,MATCH(H90,[1]CALIBRACIÓN!$A$8:$D$8,0),FALSE)),0)</f>
        <v>2.5</v>
      </c>
      <c r="K90" s="5" t="s">
        <v>22</v>
      </c>
      <c r="L90" s="20">
        <f>IFERROR(VLOOKUP(K90,[1]CALIBRACIÓN!$C$1:$D$4,2,FALSE)*(J90-(I90/60)),0)</f>
        <v>0.25</v>
      </c>
      <c r="M90" s="20">
        <f t="shared" si="6"/>
        <v>2.75</v>
      </c>
      <c r="N90" s="20">
        <f>IFERROR(ROUNDDOWN(M90/(F90/[1]CALIBRACIÓN!$F$2),0),0)</f>
        <v>3</v>
      </c>
      <c r="O90" s="20">
        <f t="shared" si="7"/>
        <v>7.25</v>
      </c>
      <c r="P90" s="21">
        <f t="shared" si="8"/>
        <v>0.72499999999999998</v>
      </c>
      <c r="Q90" s="5">
        <v>24</v>
      </c>
      <c r="R90" s="10" t="str">
        <f t="shared" si="9"/>
        <v>Si</v>
      </c>
    </row>
    <row r="91" spans="1:18" x14ac:dyDescent="0.25">
      <c r="A91" s="22">
        <v>85</v>
      </c>
      <c r="B91" s="6" t="s">
        <v>111</v>
      </c>
      <c r="C91" s="5">
        <v>15</v>
      </c>
      <c r="D91" s="19">
        <f t="shared" si="5"/>
        <v>0.25</v>
      </c>
      <c r="E91" s="5" t="s">
        <v>19</v>
      </c>
      <c r="F91" s="8">
        <f>IFERROR(D91*VLOOKUP(E91,[1]CALIBRACIÓN!$G$1:$H$6,2,FALSE),0)</f>
        <v>10</v>
      </c>
      <c r="G91" s="5" t="s">
        <v>25</v>
      </c>
      <c r="H91" s="5" t="s">
        <v>26</v>
      </c>
      <c r="I91" s="5">
        <v>0</v>
      </c>
      <c r="J91" s="20">
        <f>IFERROR(IF(I91&gt;0,VLOOKUP((G91&amp;" - "&amp;$C$3),[1]CALIBRACIÓN!$A$8:$D$23,MATCH(H91,[1]CALIBRACIÓN!$A$8:$D$8,0),FALSE)+(I91/60),VLOOKUP((G91&amp;" - "&amp;$C$3),[1]CALIBRACIÓN!$A$8:$D$23,MATCH(H91,[1]CALIBRACIÓN!$A$8:$D$8,0),FALSE)),0)</f>
        <v>2.5</v>
      </c>
      <c r="K91" s="5" t="s">
        <v>22</v>
      </c>
      <c r="L91" s="20">
        <f>IFERROR(VLOOKUP(K91,[1]CALIBRACIÓN!$C$1:$D$4,2,FALSE)*(J91-(I91/60)),0)</f>
        <v>0.25</v>
      </c>
      <c r="M91" s="20">
        <f t="shared" si="6"/>
        <v>2.75</v>
      </c>
      <c r="N91" s="20">
        <f>IFERROR(ROUNDDOWN(M91/(F91/[1]CALIBRACIÓN!$F$2),0),0)</f>
        <v>3</v>
      </c>
      <c r="O91" s="20">
        <f t="shared" si="7"/>
        <v>7.25</v>
      </c>
      <c r="P91" s="21">
        <f t="shared" si="8"/>
        <v>0.72499999999999998</v>
      </c>
      <c r="Q91" s="5">
        <v>24</v>
      </c>
      <c r="R91" s="10" t="str">
        <f t="shared" si="9"/>
        <v>Si</v>
      </c>
    </row>
    <row r="92" spans="1:18" x14ac:dyDescent="0.25">
      <c r="A92" s="22">
        <v>86</v>
      </c>
      <c r="B92" s="6" t="s">
        <v>112</v>
      </c>
      <c r="C92" s="5">
        <v>15</v>
      </c>
      <c r="D92" s="19">
        <f t="shared" si="5"/>
        <v>0.25</v>
      </c>
      <c r="E92" s="5" t="s">
        <v>19</v>
      </c>
      <c r="F92" s="8">
        <f>IFERROR(D92*VLOOKUP(E92,[1]CALIBRACIÓN!$G$1:$H$6,2,FALSE),0)</f>
        <v>10</v>
      </c>
      <c r="G92" s="5" t="s">
        <v>25</v>
      </c>
      <c r="H92" s="5" t="s">
        <v>26</v>
      </c>
      <c r="I92" s="5">
        <v>0</v>
      </c>
      <c r="J92" s="20">
        <f>IFERROR(IF(I92&gt;0,VLOOKUP((G92&amp;" - "&amp;$C$3),[1]CALIBRACIÓN!$A$8:$D$23,MATCH(H92,[1]CALIBRACIÓN!$A$8:$D$8,0),FALSE)+(I92/60),VLOOKUP((G92&amp;" - "&amp;$C$3),[1]CALIBRACIÓN!$A$8:$D$23,MATCH(H92,[1]CALIBRACIÓN!$A$8:$D$8,0),FALSE)),0)</f>
        <v>2.5</v>
      </c>
      <c r="K92" s="5" t="s">
        <v>22</v>
      </c>
      <c r="L92" s="20">
        <f>IFERROR(VLOOKUP(K92,[1]CALIBRACIÓN!$C$1:$D$4,2,FALSE)*(J92-(I92/60)),0)</f>
        <v>0.25</v>
      </c>
      <c r="M92" s="20">
        <f t="shared" si="6"/>
        <v>2.75</v>
      </c>
      <c r="N92" s="20">
        <f>IFERROR(ROUNDDOWN(M92/(F92/[1]CALIBRACIÓN!$F$2),0),0)</f>
        <v>3</v>
      </c>
      <c r="O92" s="20">
        <f t="shared" si="7"/>
        <v>7.25</v>
      </c>
      <c r="P92" s="21">
        <f t="shared" si="8"/>
        <v>0.72499999999999998</v>
      </c>
      <c r="Q92" s="5">
        <v>24</v>
      </c>
      <c r="R92" s="10" t="str">
        <f t="shared" si="9"/>
        <v>Si</v>
      </c>
    </row>
    <row r="93" spans="1:18" x14ac:dyDescent="0.25">
      <c r="A93" s="22">
        <v>87</v>
      </c>
      <c r="B93" s="6" t="s">
        <v>113</v>
      </c>
      <c r="C93" s="5">
        <v>15</v>
      </c>
      <c r="D93" s="19">
        <f t="shared" si="5"/>
        <v>0.25</v>
      </c>
      <c r="E93" s="5" t="s">
        <v>19</v>
      </c>
      <c r="F93" s="8">
        <f>IFERROR(D93*VLOOKUP(E93,[1]CALIBRACIÓN!$G$1:$H$6,2,FALSE),0)</f>
        <v>10</v>
      </c>
      <c r="G93" s="5" t="s">
        <v>25</v>
      </c>
      <c r="H93" s="5" t="s">
        <v>26</v>
      </c>
      <c r="I93" s="5">
        <v>0</v>
      </c>
      <c r="J93" s="20">
        <f>IFERROR(IF(I93&gt;0,VLOOKUP((G93&amp;" - "&amp;$C$3),[1]CALIBRACIÓN!$A$8:$D$23,MATCH(H93,[1]CALIBRACIÓN!$A$8:$D$8,0),FALSE)+(I93/60),VLOOKUP((G93&amp;" - "&amp;$C$3),[1]CALIBRACIÓN!$A$8:$D$23,MATCH(H93,[1]CALIBRACIÓN!$A$8:$D$8,0),FALSE)),0)</f>
        <v>2.5</v>
      </c>
      <c r="K93" s="5" t="s">
        <v>22</v>
      </c>
      <c r="L93" s="20">
        <f>IFERROR(VLOOKUP(K93,[1]CALIBRACIÓN!$C$1:$D$4,2,FALSE)*(J93-(I93/60)),0)</f>
        <v>0.25</v>
      </c>
      <c r="M93" s="20">
        <f t="shared" si="6"/>
        <v>2.75</v>
      </c>
      <c r="N93" s="20">
        <f>IFERROR(ROUNDDOWN(M93/(F93/[1]CALIBRACIÓN!$F$2),0),0)</f>
        <v>3</v>
      </c>
      <c r="O93" s="20">
        <f t="shared" si="7"/>
        <v>7.25</v>
      </c>
      <c r="P93" s="21">
        <f t="shared" si="8"/>
        <v>0.72499999999999998</v>
      </c>
      <c r="Q93" s="5">
        <v>24</v>
      </c>
      <c r="R93" s="10" t="str">
        <f t="shared" si="9"/>
        <v>Si</v>
      </c>
    </row>
    <row r="94" spans="1:18" x14ac:dyDescent="0.25">
      <c r="A94" s="22">
        <v>88</v>
      </c>
      <c r="B94" s="6" t="s">
        <v>114</v>
      </c>
      <c r="C94" s="5">
        <v>15</v>
      </c>
      <c r="D94" s="19">
        <f t="shared" si="5"/>
        <v>0.25</v>
      </c>
      <c r="E94" s="5" t="s">
        <v>19</v>
      </c>
      <c r="F94" s="8">
        <f>IFERROR(D94*VLOOKUP(E94,[1]CALIBRACIÓN!$G$1:$H$6,2,FALSE),0)</f>
        <v>10</v>
      </c>
      <c r="G94" s="5" t="s">
        <v>25</v>
      </c>
      <c r="H94" s="5" t="s">
        <v>26</v>
      </c>
      <c r="I94" s="5">
        <v>0</v>
      </c>
      <c r="J94" s="20">
        <f>IFERROR(IF(I94&gt;0,VLOOKUP((G94&amp;" - "&amp;$C$3),[1]CALIBRACIÓN!$A$8:$D$23,MATCH(H94,[1]CALIBRACIÓN!$A$8:$D$8,0),FALSE)+(I94/60),VLOOKUP((G94&amp;" - "&amp;$C$3),[1]CALIBRACIÓN!$A$8:$D$23,MATCH(H94,[1]CALIBRACIÓN!$A$8:$D$8,0),FALSE)),0)</f>
        <v>2.5</v>
      </c>
      <c r="K94" s="5" t="s">
        <v>22</v>
      </c>
      <c r="L94" s="20">
        <f>IFERROR(VLOOKUP(K94,[1]CALIBRACIÓN!$C$1:$D$4,2,FALSE)*(J94-(I94/60)),0)</f>
        <v>0.25</v>
      </c>
      <c r="M94" s="20">
        <f t="shared" si="6"/>
        <v>2.75</v>
      </c>
      <c r="N94" s="20">
        <f>IFERROR(ROUNDDOWN(M94/(F94/[1]CALIBRACIÓN!$F$2),0),0)</f>
        <v>3</v>
      </c>
      <c r="O94" s="20">
        <f t="shared" si="7"/>
        <v>7.25</v>
      </c>
      <c r="P94" s="21">
        <f t="shared" si="8"/>
        <v>0.72499999999999998</v>
      </c>
      <c r="Q94" s="5">
        <v>24</v>
      </c>
      <c r="R94" s="10" t="str">
        <f t="shared" si="9"/>
        <v>Si</v>
      </c>
    </row>
    <row r="95" spans="1:18" x14ac:dyDescent="0.25">
      <c r="A95" s="22">
        <v>89</v>
      </c>
      <c r="B95" s="6" t="s">
        <v>115</v>
      </c>
      <c r="C95" s="5">
        <v>15</v>
      </c>
      <c r="D95" s="19">
        <f t="shared" si="5"/>
        <v>0.25</v>
      </c>
      <c r="E95" s="5" t="s">
        <v>19</v>
      </c>
      <c r="F95" s="8">
        <f>IFERROR(D95*VLOOKUP(E95,[1]CALIBRACIÓN!$G$1:$H$6,2,FALSE),0)</f>
        <v>10</v>
      </c>
      <c r="G95" s="5" t="s">
        <v>25</v>
      </c>
      <c r="H95" s="5" t="s">
        <v>26</v>
      </c>
      <c r="I95" s="5">
        <v>0</v>
      </c>
      <c r="J95" s="20">
        <f>IFERROR(IF(I95&gt;0,VLOOKUP((G95&amp;" - "&amp;$C$3),[1]CALIBRACIÓN!$A$8:$D$23,MATCH(H95,[1]CALIBRACIÓN!$A$8:$D$8,0),FALSE)+(I95/60),VLOOKUP((G95&amp;" - "&amp;$C$3),[1]CALIBRACIÓN!$A$8:$D$23,MATCH(H95,[1]CALIBRACIÓN!$A$8:$D$8,0),FALSE)),0)</f>
        <v>2.5</v>
      </c>
      <c r="K95" s="5" t="s">
        <v>22</v>
      </c>
      <c r="L95" s="20">
        <f>IFERROR(VLOOKUP(K95,[1]CALIBRACIÓN!$C$1:$D$4,2,FALSE)*(J95-(I95/60)),0)</f>
        <v>0.25</v>
      </c>
      <c r="M95" s="20">
        <f t="shared" si="6"/>
        <v>2.75</v>
      </c>
      <c r="N95" s="20">
        <f>IFERROR(ROUNDDOWN(M95/(F95/[1]CALIBRACIÓN!$F$2),0),0)</f>
        <v>3</v>
      </c>
      <c r="O95" s="20">
        <f t="shared" si="7"/>
        <v>7.25</v>
      </c>
      <c r="P95" s="21">
        <f t="shared" si="8"/>
        <v>0.72499999999999998</v>
      </c>
      <c r="Q95" s="5">
        <v>24</v>
      </c>
      <c r="R95" s="10" t="str">
        <f t="shared" si="9"/>
        <v>Si</v>
      </c>
    </row>
    <row r="96" spans="1:18" x14ac:dyDescent="0.25">
      <c r="A96" s="22">
        <v>90</v>
      </c>
      <c r="B96" s="6" t="s">
        <v>116</v>
      </c>
      <c r="C96" s="5">
        <v>15</v>
      </c>
      <c r="D96" s="19">
        <f t="shared" si="5"/>
        <v>0.25</v>
      </c>
      <c r="E96" s="5" t="s">
        <v>19</v>
      </c>
      <c r="F96" s="8">
        <f>IFERROR(D96*VLOOKUP(E96,[1]CALIBRACIÓN!$G$1:$H$6,2,FALSE),0)</f>
        <v>10</v>
      </c>
      <c r="G96" s="5" t="s">
        <v>25</v>
      </c>
      <c r="H96" s="5" t="s">
        <v>26</v>
      </c>
      <c r="I96" s="5">
        <v>0</v>
      </c>
      <c r="J96" s="20">
        <f>IFERROR(IF(I96&gt;0,VLOOKUP((G96&amp;" - "&amp;$C$3),[1]CALIBRACIÓN!$A$8:$D$23,MATCH(H96,[1]CALIBRACIÓN!$A$8:$D$8,0),FALSE)+(I96/60),VLOOKUP((G96&amp;" - "&amp;$C$3),[1]CALIBRACIÓN!$A$8:$D$23,MATCH(H96,[1]CALIBRACIÓN!$A$8:$D$8,0),FALSE)),0)</f>
        <v>2.5</v>
      </c>
      <c r="K96" s="5" t="s">
        <v>22</v>
      </c>
      <c r="L96" s="20">
        <f>IFERROR(VLOOKUP(K96,[1]CALIBRACIÓN!$C$1:$D$4,2,FALSE)*(J96-(I96/60)),0)</f>
        <v>0.25</v>
      </c>
      <c r="M96" s="20">
        <f t="shared" si="6"/>
        <v>2.75</v>
      </c>
      <c r="N96" s="20">
        <f>IFERROR(ROUNDDOWN(M96/(F96/[1]CALIBRACIÓN!$F$2),0),0)</f>
        <v>3</v>
      </c>
      <c r="O96" s="20">
        <f t="shared" si="7"/>
        <v>7.25</v>
      </c>
      <c r="P96" s="21">
        <f t="shared" si="8"/>
        <v>0.72499999999999998</v>
      </c>
      <c r="Q96" s="5">
        <v>24</v>
      </c>
      <c r="R96" s="10" t="str">
        <f t="shared" si="9"/>
        <v>Si</v>
      </c>
    </row>
    <row r="97" spans="1:18" x14ac:dyDescent="0.25">
      <c r="A97" s="22">
        <v>91</v>
      </c>
      <c r="B97" s="6" t="s">
        <v>117</v>
      </c>
      <c r="C97" s="5">
        <v>15</v>
      </c>
      <c r="D97" s="19">
        <f t="shared" si="5"/>
        <v>0.25</v>
      </c>
      <c r="E97" s="5" t="s">
        <v>19</v>
      </c>
      <c r="F97" s="8">
        <f>IFERROR(D97*VLOOKUP(E97,[1]CALIBRACIÓN!$G$1:$H$6,2,FALSE),0)</f>
        <v>10</v>
      </c>
      <c r="G97" s="5" t="s">
        <v>25</v>
      </c>
      <c r="H97" s="5" t="s">
        <v>26</v>
      </c>
      <c r="I97" s="5">
        <v>0</v>
      </c>
      <c r="J97" s="20">
        <f>IFERROR(IF(I97&gt;0,VLOOKUP((G97&amp;" - "&amp;$C$3),[1]CALIBRACIÓN!$A$8:$D$23,MATCH(H97,[1]CALIBRACIÓN!$A$8:$D$8,0),FALSE)+(I97/60),VLOOKUP((G97&amp;" - "&amp;$C$3),[1]CALIBRACIÓN!$A$8:$D$23,MATCH(H97,[1]CALIBRACIÓN!$A$8:$D$8,0),FALSE)),0)</f>
        <v>2.5</v>
      </c>
      <c r="K97" s="5" t="s">
        <v>22</v>
      </c>
      <c r="L97" s="20">
        <f>IFERROR(VLOOKUP(K97,[1]CALIBRACIÓN!$C$1:$D$4,2,FALSE)*(J97-(I97/60)),0)</f>
        <v>0.25</v>
      </c>
      <c r="M97" s="20">
        <f t="shared" si="6"/>
        <v>2.75</v>
      </c>
      <c r="N97" s="20">
        <f>IFERROR(ROUNDDOWN(M97/(F97/[1]CALIBRACIÓN!$F$2),0),0)</f>
        <v>3</v>
      </c>
      <c r="O97" s="20">
        <f t="shared" si="7"/>
        <v>7.25</v>
      </c>
      <c r="P97" s="21">
        <f t="shared" si="8"/>
        <v>0.72499999999999998</v>
      </c>
      <c r="Q97" s="5">
        <v>24</v>
      </c>
      <c r="R97" s="10" t="str">
        <f t="shared" si="9"/>
        <v>Si</v>
      </c>
    </row>
    <row r="98" spans="1:18" x14ac:dyDescent="0.25">
      <c r="A98" s="22">
        <v>92</v>
      </c>
      <c r="B98" s="6" t="s">
        <v>118</v>
      </c>
      <c r="C98" s="5">
        <v>15</v>
      </c>
      <c r="D98" s="19">
        <f t="shared" si="5"/>
        <v>0.25</v>
      </c>
      <c r="E98" s="5" t="s">
        <v>19</v>
      </c>
      <c r="F98" s="8">
        <f>IFERROR(D98*VLOOKUP(E98,[1]CALIBRACIÓN!$G$1:$H$6,2,FALSE),0)</f>
        <v>10</v>
      </c>
      <c r="G98" s="5" t="s">
        <v>25</v>
      </c>
      <c r="H98" s="5" t="s">
        <v>26</v>
      </c>
      <c r="I98" s="5">
        <v>0</v>
      </c>
      <c r="J98" s="20">
        <f>IFERROR(IF(I98&gt;0,VLOOKUP((G98&amp;" - "&amp;$C$3),[1]CALIBRACIÓN!$A$8:$D$23,MATCH(H98,[1]CALIBRACIÓN!$A$8:$D$8,0),FALSE)+(I98/60),VLOOKUP((G98&amp;" - "&amp;$C$3),[1]CALIBRACIÓN!$A$8:$D$23,MATCH(H98,[1]CALIBRACIÓN!$A$8:$D$8,0),FALSE)),0)</f>
        <v>2.5</v>
      </c>
      <c r="K98" s="5" t="s">
        <v>22</v>
      </c>
      <c r="L98" s="20">
        <f>IFERROR(VLOOKUP(K98,[1]CALIBRACIÓN!$C$1:$D$4,2,FALSE)*(J98-(I98/60)),0)</f>
        <v>0.25</v>
      </c>
      <c r="M98" s="20">
        <f t="shared" si="6"/>
        <v>2.75</v>
      </c>
      <c r="N98" s="20">
        <f>IFERROR(ROUNDDOWN(M98/(F98/[1]CALIBRACIÓN!$F$2),0),0)</f>
        <v>3</v>
      </c>
      <c r="O98" s="20">
        <f t="shared" si="7"/>
        <v>7.25</v>
      </c>
      <c r="P98" s="21">
        <f t="shared" si="8"/>
        <v>0.72499999999999998</v>
      </c>
      <c r="Q98" s="5">
        <v>24</v>
      </c>
      <c r="R98" s="10" t="str">
        <f t="shared" si="9"/>
        <v>Si</v>
      </c>
    </row>
    <row r="99" spans="1:18" x14ac:dyDescent="0.25">
      <c r="A99" s="22">
        <v>93</v>
      </c>
      <c r="B99" s="6" t="s">
        <v>119</v>
      </c>
      <c r="C99" s="5">
        <v>15</v>
      </c>
      <c r="D99" s="19">
        <f t="shared" si="5"/>
        <v>0.25</v>
      </c>
      <c r="E99" s="5" t="s">
        <v>19</v>
      </c>
      <c r="F99" s="8">
        <f>IFERROR(D99*VLOOKUP(E99,[1]CALIBRACIÓN!$G$1:$H$6,2,FALSE),0)</f>
        <v>10</v>
      </c>
      <c r="G99" s="5" t="s">
        <v>25</v>
      </c>
      <c r="H99" s="5" t="s">
        <v>26</v>
      </c>
      <c r="I99" s="5">
        <v>0</v>
      </c>
      <c r="J99" s="20">
        <f>IFERROR(IF(I99&gt;0,VLOOKUP((G99&amp;" - "&amp;$C$3),[1]CALIBRACIÓN!$A$8:$D$23,MATCH(H99,[1]CALIBRACIÓN!$A$8:$D$8,0),FALSE)+(I99/60),VLOOKUP((G99&amp;" - "&amp;$C$3),[1]CALIBRACIÓN!$A$8:$D$23,MATCH(H99,[1]CALIBRACIÓN!$A$8:$D$8,0),FALSE)),0)</f>
        <v>2.5</v>
      </c>
      <c r="K99" s="5" t="s">
        <v>22</v>
      </c>
      <c r="L99" s="20">
        <f>IFERROR(VLOOKUP(K99,[1]CALIBRACIÓN!$C$1:$D$4,2,FALSE)*(J99-(I99/60)),0)</f>
        <v>0.25</v>
      </c>
      <c r="M99" s="20">
        <f t="shared" si="6"/>
        <v>2.75</v>
      </c>
      <c r="N99" s="20">
        <f>IFERROR(ROUNDDOWN(M99/(F99/[1]CALIBRACIÓN!$F$2),0),0)</f>
        <v>3</v>
      </c>
      <c r="O99" s="20">
        <f t="shared" si="7"/>
        <v>7.25</v>
      </c>
      <c r="P99" s="21">
        <f t="shared" si="8"/>
        <v>0.72499999999999998</v>
      </c>
      <c r="Q99" s="5">
        <v>24</v>
      </c>
      <c r="R99" s="10" t="str">
        <f t="shared" si="9"/>
        <v>Si</v>
      </c>
    </row>
    <row r="100" spans="1:18" x14ac:dyDescent="0.25">
      <c r="A100" s="22">
        <v>94</v>
      </c>
      <c r="B100" s="6" t="s">
        <v>120</v>
      </c>
      <c r="C100" s="5">
        <v>15</v>
      </c>
      <c r="D100" s="19">
        <f t="shared" si="5"/>
        <v>0.25</v>
      </c>
      <c r="E100" s="5" t="s">
        <v>19</v>
      </c>
      <c r="F100" s="8">
        <f>IFERROR(D100*VLOOKUP(E100,[1]CALIBRACIÓN!$G$1:$H$6,2,FALSE),0)</f>
        <v>10</v>
      </c>
      <c r="G100" s="5" t="s">
        <v>25</v>
      </c>
      <c r="H100" s="5" t="s">
        <v>26</v>
      </c>
      <c r="I100" s="5">
        <v>0</v>
      </c>
      <c r="J100" s="20">
        <f>IFERROR(IF(I100&gt;0,VLOOKUP((G100&amp;" - "&amp;$C$3),[1]CALIBRACIÓN!$A$8:$D$23,MATCH(H100,[1]CALIBRACIÓN!$A$8:$D$8,0),FALSE)+(I100/60),VLOOKUP((G100&amp;" - "&amp;$C$3),[1]CALIBRACIÓN!$A$8:$D$23,MATCH(H100,[1]CALIBRACIÓN!$A$8:$D$8,0),FALSE)),0)</f>
        <v>2.5</v>
      </c>
      <c r="K100" s="5" t="s">
        <v>22</v>
      </c>
      <c r="L100" s="20">
        <f>IFERROR(VLOOKUP(K100,[1]CALIBRACIÓN!$C$1:$D$4,2,FALSE)*(J100-(I100/60)),0)</f>
        <v>0.25</v>
      </c>
      <c r="M100" s="20">
        <f t="shared" si="6"/>
        <v>2.75</v>
      </c>
      <c r="N100" s="20">
        <f>IFERROR(ROUNDDOWN(M100/(F100/[1]CALIBRACIÓN!$F$2),0),0)</f>
        <v>3</v>
      </c>
      <c r="O100" s="20">
        <f t="shared" si="7"/>
        <v>7.25</v>
      </c>
      <c r="P100" s="21">
        <f t="shared" si="8"/>
        <v>0.72499999999999998</v>
      </c>
      <c r="Q100" s="5">
        <v>24</v>
      </c>
      <c r="R100" s="10" t="str">
        <f t="shared" si="9"/>
        <v>Si</v>
      </c>
    </row>
    <row r="101" spans="1:18" x14ac:dyDescent="0.25">
      <c r="A101" s="22">
        <v>95</v>
      </c>
      <c r="B101" s="6" t="s">
        <v>121</v>
      </c>
      <c r="C101" s="5">
        <v>15</v>
      </c>
      <c r="D101" s="19">
        <f t="shared" si="5"/>
        <v>0.25</v>
      </c>
      <c r="E101" s="5" t="s">
        <v>23</v>
      </c>
      <c r="F101" s="8">
        <f>IFERROR(D101*VLOOKUP(E101,[1]CALIBRACIÓN!$G$1:$H$6,2,FALSE),0)</f>
        <v>3</v>
      </c>
      <c r="G101" s="5" t="s">
        <v>25</v>
      </c>
      <c r="H101" s="5" t="s">
        <v>22</v>
      </c>
      <c r="I101" s="5">
        <v>0</v>
      </c>
      <c r="J101" s="20">
        <f>IFERROR(IF(I101&gt;0,VLOOKUP((G101&amp;" - "&amp;$C$3),[1]CALIBRACIÓN!$A$8:$D$23,MATCH(H101,[1]CALIBRACIÓN!$A$8:$D$8,0),FALSE)+(I101/60),VLOOKUP((G101&amp;" - "&amp;$C$3),[1]CALIBRACIÓN!$A$8:$D$23,MATCH(H101,[1]CALIBRACIÓN!$A$8:$D$8,0),FALSE)),0)</f>
        <v>2</v>
      </c>
      <c r="K101" s="5" t="s">
        <v>22</v>
      </c>
      <c r="L101" s="20">
        <f>IFERROR(VLOOKUP(K101,[1]CALIBRACIÓN!$C$1:$D$4,2,FALSE)*(J101-(I101/60)),0)</f>
        <v>0.2</v>
      </c>
      <c r="M101" s="20">
        <f t="shared" si="6"/>
        <v>2.2000000000000002</v>
      </c>
      <c r="N101" s="20">
        <f>IFERROR(ROUNDDOWN(M101/(F101/[1]CALIBRACIÓN!$F$2),0),0)</f>
        <v>8</v>
      </c>
      <c r="O101" s="20">
        <f t="shared" si="7"/>
        <v>0.79999999999999982</v>
      </c>
      <c r="P101" s="21">
        <f t="shared" si="8"/>
        <v>0.26666666666666661</v>
      </c>
      <c r="Q101" s="5">
        <v>24</v>
      </c>
      <c r="R101" s="10" t="str">
        <f t="shared" si="9"/>
        <v>Si</v>
      </c>
    </row>
    <row r="102" spans="1:18" x14ac:dyDescent="0.25">
      <c r="A102" s="22">
        <v>96</v>
      </c>
      <c r="B102" s="6" t="s">
        <v>122</v>
      </c>
      <c r="C102" s="5">
        <v>15</v>
      </c>
      <c r="D102" s="19">
        <f t="shared" si="5"/>
        <v>0.25</v>
      </c>
      <c r="E102" s="5" t="s">
        <v>23</v>
      </c>
      <c r="F102" s="8">
        <f>IFERROR(D102*VLOOKUP(E102,[1]CALIBRACIÓN!$G$1:$H$6,2,FALSE),0)</f>
        <v>3</v>
      </c>
      <c r="G102" s="5" t="s">
        <v>25</v>
      </c>
      <c r="H102" s="5" t="s">
        <v>22</v>
      </c>
      <c r="I102" s="5">
        <v>0</v>
      </c>
      <c r="J102" s="20">
        <f>IFERROR(IF(I102&gt;0,VLOOKUP((G102&amp;" - "&amp;$C$3),[1]CALIBRACIÓN!$A$8:$D$23,MATCH(H102,[1]CALIBRACIÓN!$A$8:$D$8,0),FALSE)+(I102/60),VLOOKUP((G102&amp;" - "&amp;$C$3),[1]CALIBRACIÓN!$A$8:$D$23,MATCH(H102,[1]CALIBRACIÓN!$A$8:$D$8,0),FALSE)),0)</f>
        <v>2</v>
      </c>
      <c r="K102" s="5" t="s">
        <v>22</v>
      </c>
      <c r="L102" s="20">
        <f>IFERROR(VLOOKUP(K102,[1]CALIBRACIÓN!$C$1:$D$4,2,FALSE)*(J102-(I102/60)),0)</f>
        <v>0.2</v>
      </c>
      <c r="M102" s="20">
        <f t="shared" si="6"/>
        <v>2.2000000000000002</v>
      </c>
      <c r="N102" s="20">
        <f>IFERROR(ROUNDDOWN(M102/(F102/[1]CALIBRACIÓN!$F$2),0),0)</f>
        <v>8</v>
      </c>
      <c r="O102" s="20">
        <f t="shared" si="7"/>
        <v>0.79999999999999982</v>
      </c>
      <c r="P102" s="21">
        <f t="shared" si="8"/>
        <v>0.26666666666666661</v>
      </c>
      <c r="Q102" s="5">
        <v>24</v>
      </c>
      <c r="R102" s="10" t="str">
        <f t="shared" si="9"/>
        <v>Si</v>
      </c>
    </row>
    <row r="103" spans="1:18" x14ac:dyDescent="0.25">
      <c r="A103" s="22">
        <v>97</v>
      </c>
      <c r="B103" s="6" t="s">
        <v>123</v>
      </c>
      <c r="C103" s="5">
        <v>15</v>
      </c>
      <c r="D103" s="19">
        <f t="shared" si="5"/>
        <v>0.25</v>
      </c>
      <c r="E103" s="5" t="s">
        <v>23</v>
      </c>
      <c r="F103" s="8">
        <f>IFERROR(D103*VLOOKUP(E103,[1]CALIBRACIÓN!$G$1:$H$6,2,FALSE),0)</f>
        <v>3</v>
      </c>
      <c r="G103" s="5" t="s">
        <v>25</v>
      </c>
      <c r="H103" s="5" t="s">
        <v>22</v>
      </c>
      <c r="I103" s="5">
        <v>0</v>
      </c>
      <c r="J103" s="20">
        <f>IFERROR(IF(I103&gt;0,VLOOKUP((G103&amp;" - "&amp;$C$3),[1]CALIBRACIÓN!$A$8:$D$23,MATCH(H103,[1]CALIBRACIÓN!$A$8:$D$8,0),FALSE)+(I103/60),VLOOKUP((G103&amp;" - "&amp;$C$3),[1]CALIBRACIÓN!$A$8:$D$23,MATCH(H103,[1]CALIBRACIÓN!$A$8:$D$8,0),FALSE)),0)</f>
        <v>2</v>
      </c>
      <c r="K103" s="5" t="s">
        <v>22</v>
      </c>
      <c r="L103" s="20">
        <f>IFERROR(VLOOKUP(K103,[1]CALIBRACIÓN!$C$1:$D$4,2,FALSE)*(J103-(I103/60)),0)</f>
        <v>0.2</v>
      </c>
      <c r="M103" s="20">
        <f t="shared" si="6"/>
        <v>2.2000000000000002</v>
      </c>
      <c r="N103" s="20">
        <f>IFERROR(ROUNDDOWN(M103/(F103/[1]CALIBRACIÓN!$F$2),0),0)</f>
        <v>8</v>
      </c>
      <c r="O103" s="20">
        <f t="shared" si="7"/>
        <v>0.79999999999999982</v>
      </c>
      <c r="P103" s="21">
        <f t="shared" si="8"/>
        <v>0.26666666666666661</v>
      </c>
      <c r="Q103" s="5">
        <v>24</v>
      </c>
      <c r="R103" s="10" t="str">
        <f t="shared" si="9"/>
        <v>Si</v>
      </c>
    </row>
    <row r="104" spans="1:18" x14ac:dyDescent="0.25">
      <c r="A104" s="22">
        <v>98</v>
      </c>
      <c r="B104" s="6" t="s">
        <v>124</v>
      </c>
      <c r="C104" s="5">
        <v>15</v>
      </c>
      <c r="D104" s="19">
        <f t="shared" si="5"/>
        <v>0.25</v>
      </c>
      <c r="E104" s="5" t="s">
        <v>23</v>
      </c>
      <c r="F104" s="8">
        <f>IFERROR(D104*VLOOKUP(E104,[1]CALIBRACIÓN!$G$1:$H$6,2,FALSE),0)</f>
        <v>3</v>
      </c>
      <c r="G104" s="5" t="s">
        <v>25</v>
      </c>
      <c r="H104" s="5" t="s">
        <v>22</v>
      </c>
      <c r="I104" s="5">
        <v>0</v>
      </c>
      <c r="J104" s="20">
        <f>IFERROR(IF(I104&gt;0,VLOOKUP((G104&amp;" - "&amp;$C$3),[1]CALIBRACIÓN!$A$8:$D$23,MATCH(H104,[1]CALIBRACIÓN!$A$8:$D$8,0),FALSE)+(I104/60),VLOOKUP((G104&amp;" - "&amp;$C$3),[1]CALIBRACIÓN!$A$8:$D$23,MATCH(H104,[1]CALIBRACIÓN!$A$8:$D$8,0),FALSE)),0)</f>
        <v>2</v>
      </c>
      <c r="K104" s="5" t="s">
        <v>22</v>
      </c>
      <c r="L104" s="20">
        <f>IFERROR(VLOOKUP(K104,[1]CALIBRACIÓN!$C$1:$D$4,2,FALSE)*(J104-(I104/60)),0)</f>
        <v>0.2</v>
      </c>
      <c r="M104" s="20">
        <f t="shared" si="6"/>
        <v>2.2000000000000002</v>
      </c>
      <c r="N104" s="20">
        <f>IFERROR(ROUNDDOWN(M104/(F104/[1]CALIBRACIÓN!$F$2),0),0)</f>
        <v>8</v>
      </c>
      <c r="O104" s="20">
        <f t="shared" si="7"/>
        <v>0.79999999999999982</v>
      </c>
      <c r="P104" s="21">
        <f t="shared" si="8"/>
        <v>0.26666666666666661</v>
      </c>
      <c r="Q104" s="5">
        <v>24</v>
      </c>
      <c r="R104" s="10" t="str">
        <f t="shared" si="9"/>
        <v>Si</v>
      </c>
    </row>
    <row r="105" spans="1:18" x14ac:dyDescent="0.25">
      <c r="A105" s="22">
        <v>99</v>
      </c>
      <c r="B105" s="6" t="s">
        <v>125</v>
      </c>
      <c r="C105" s="5">
        <v>15</v>
      </c>
      <c r="D105" s="19">
        <f t="shared" si="5"/>
        <v>0.25</v>
      </c>
      <c r="E105" s="5" t="s">
        <v>23</v>
      </c>
      <c r="F105" s="8">
        <f>IFERROR(D105*VLOOKUP(E105,[1]CALIBRACIÓN!$G$1:$H$6,2,FALSE),0)</f>
        <v>3</v>
      </c>
      <c r="G105" s="5" t="s">
        <v>25</v>
      </c>
      <c r="H105" s="5" t="s">
        <v>22</v>
      </c>
      <c r="I105" s="5">
        <v>0</v>
      </c>
      <c r="J105" s="20">
        <f>IFERROR(IF(I105&gt;0,VLOOKUP((G105&amp;" - "&amp;$C$3),[1]CALIBRACIÓN!$A$8:$D$23,MATCH(H105,[1]CALIBRACIÓN!$A$8:$D$8,0),FALSE)+(I105/60),VLOOKUP((G105&amp;" - "&amp;$C$3),[1]CALIBRACIÓN!$A$8:$D$23,MATCH(H105,[1]CALIBRACIÓN!$A$8:$D$8,0),FALSE)),0)</f>
        <v>2</v>
      </c>
      <c r="K105" s="5" t="s">
        <v>22</v>
      </c>
      <c r="L105" s="20">
        <f>IFERROR(VLOOKUP(K105,[1]CALIBRACIÓN!$C$1:$D$4,2,FALSE)*(J105-(I105/60)),0)</f>
        <v>0.2</v>
      </c>
      <c r="M105" s="20">
        <f t="shared" si="6"/>
        <v>2.2000000000000002</v>
      </c>
      <c r="N105" s="20">
        <f>IFERROR(ROUNDDOWN(M105/(F105/[1]CALIBRACIÓN!$F$2),0),0)</f>
        <v>8</v>
      </c>
      <c r="O105" s="20">
        <f t="shared" si="7"/>
        <v>0.79999999999999982</v>
      </c>
      <c r="P105" s="21">
        <f t="shared" si="8"/>
        <v>0.26666666666666661</v>
      </c>
      <c r="Q105" s="5">
        <v>24</v>
      </c>
      <c r="R105" s="10" t="str">
        <f t="shared" si="9"/>
        <v>Si</v>
      </c>
    </row>
    <row r="106" spans="1:18" x14ac:dyDescent="0.25">
      <c r="A106" s="22">
        <v>100</v>
      </c>
      <c r="B106" s="6" t="s">
        <v>126</v>
      </c>
      <c r="C106" s="5">
        <v>15</v>
      </c>
      <c r="D106" s="19">
        <f t="shared" si="5"/>
        <v>0.25</v>
      </c>
      <c r="E106" s="5" t="s">
        <v>23</v>
      </c>
      <c r="F106" s="8">
        <f>IFERROR(D106*VLOOKUP(E106,[1]CALIBRACIÓN!$G$1:$H$6,2,FALSE),0)</f>
        <v>3</v>
      </c>
      <c r="G106" s="5" t="s">
        <v>25</v>
      </c>
      <c r="H106" s="5" t="s">
        <v>22</v>
      </c>
      <c r="I106" s="5">
        <v>0</v>
      </c>
      <c r="J106" s="20">
        <f>IFERROR(IF(I106&gt;0,VLOOKUP((G106&amp;" - "&amp;$C$3),[1]CALIBRACIÓN!$A$8:$D$23,MATCH(H106,[1]CALIBRACIÓN!$A$8:$D$8,0),FALSE)+(I106/60),VLOOKUP((G106&amp;" - "&amp;$C$3),[1]CALIBRACIÓN!$A$8:$D$23,MATCH(H106,[1]CALIBRACIÓN!$A$8:$D$8,0),FALSE)),0)</f>
        <v>2</v>
      </c>
      <c r="K106" s="5" t="s">
        <v>22</v>
      </c>
      <c r="L106" s="20">
        <f>IFERROR(VLOOKUP(K106,[1]CALIBRACIÓN!$C$1:$D$4,2,FALSE)*(J106-(I106/60)),0)</f>
        <v>0.2</v>
      </c>
      <c r="M106" s="20">
        <f t="shared" si="6"/>
        <v>2.2000000000000002</v>
      </c>
      <c r="N106" s="20">
        <f>IFERROR(ROUNDDOWN(M106/(F106/[1]CALIBRACIÓN!$F$2),0),0)</f>
        <v>8</v>
      </c>
      <c r="O106" s="20">
        <f t="shared" si="7"/>
        <v>0.79999999999999982</v>
      </c>
      <c r="P106" s="21">
        <f t="shared" si="8"/>
        <v>0.26666666666666661</v>
      </c>
      <c r="Q106" s="5">
        <v>24</v>
      </c>
      <c r="R106" s="10" t="str">
        <f t="shared" si="9"/>
        <v>Si</v>
      </c>
    </row>
    <row r="107" spans="1:18" x14ac:dyDescent="0.25">
      <c r="A107" s="22">
        <v>101</v>
      </c>
      <c r="B107" s="16" t="s">
        <v>127</v>
      </c>
      <c r="C107" s="15">
        <v>10</v>
      </c>
      <c r="D107" s="24">
        <f>C107/60</f>
        <v>0.16666666666666666</v>
      </c>
      <c r="E107" s="15" t="s">
        <v>24</v>
      </c>
      <c r="F107" s="23">
        <f>IFERROR(D107*VLOOKUP(E107,[1]CALIBRACIÓN!$G$1:$H$6,2,FALSE),0)</f>
        <v>8.6666666666666661</v>
      </c>
      <c r="G107" s="15" t="s">
        <v>25</v>
      </c>
      <c r="H107" s="15" t="s">
        <v>26</v>
      </c>
      <c r="I107" s="15">
        <v>0</v>
      </c>
      <c r="J107" s="23">
        <f>IFERROR(IF(I107&gt;0,VLOOKUP((G107&amp;" - "&amp;$C$3),[1]CALIBRACIÓN!$A$8:$D$23,MATCH(H107,[1]CALIBRACIÓN!$A$8:$D$8,0),FALSE)+(I107/60),VLOOKUP((G107&amp;" - "&amp;$C$3),[1]CALIBRACIÓN!$A$8:$D$23,MATCH(H107,[1]CALIBRACIÓN!$A$8:$D$8,0),FALSE)),0)</f>
        <v>2.5</v>
      </c>
      <c r="K107" s="15" t="s">
        <v>22</v>
      </c>
      <c r="L107" s="23">
        <f>IFERROR(VLOOKUP(K107,[1]CALIBRACIÓN!$C$1:$D$4,2,FALSE)*(J107-(I107/60)),0)</f>
        <v>0.25</v>
      </c>
      <c r="M107" s="23">
        <f>J107+L107</f>
        <v>2.75</v>
      </c>
      <c r="N107" s="23">
        <f>IFERROR(ROUNDDOWN(M107/(F107/[1]CALIBRACIÓN!$F$2),0),0)</f>
        <v>3</v>
      </c>
      <c r="O107" s="23">
        <f>F107-M107</f>
        <v>5.9166666666666661</v>
      </c>
      <c r="P107" s="25">
        <f>IFERROR(1-(M107/F107),0)</f>
        <v>0.68269230769230771</v>
      </c>
      <c r="Q107" s="15">
        <v>24</v>
      </c>
      <c r="R107" s="15" t="str">
        <f>IF(AND(P107&gt;0,N107&lt;=Q107),"Si","No")</f>
        <v>Si</v>
      </c>
    </row>
    <row r="108" spans="1:18" x14ac:dyDescent="0.25">
      <c r="A108" s="22">
        <v>102</v>
      </c>
      <c r="B108" s="16" t="s">
        <v>82</v>
      </c>
      <c r="C108" s="15">
        <v>15</v>
      </c>
      <c r="D108" s="24">
        <f t="shared" ref="D108:D130" si="10">C108/60</f>
        <v>0.25</v>
      </c>
      <c r="E108" s="15" t="s">
        <v>19</v>
      </c>
      <c r="F108" s="23">
        <f>IFERROR(D108*VLOOKUP(E108,[1]CALIBRACIÓN!$G$1:$H$6,2,FALSE),0)</f>
        <v>10</v>
      </c>
      <c r="G108" s="15" t="s">
        <v>25</v>
      </c>
      <c r="H108" s="15" t="s">
        <v>26</v>
      </c>
      <c r="I108" s="15">
        <v>0</v>
      </c>
      <c r="J108" s="23">
        <f>IFERROR(IF(I108&gt;0,VLOOKUP((G108&amp;" - "&amp;$C$3),[1]CALIBRACIÓN!$A$8:$D$23,MATCH(H108,[1]CALIBRACIÓN!$A$8:$D$8,0),FALSE)+(I108/60),VLOOKUP((G108&amp;" - "&amp;$C$3),[1]CALIBRACIÓN!$A$8:$D$23,MATCH(H108,[1]CALIBRACIÓN!$A$8:$D$8,0),FALSE)),0)</f>
        <v>2.5</v>
      </c>
      <c r="K108" s="15" t="s">
        <v>22</v>
      </c>
      <c r="L108" s="23">
        <f>IFERROR(VLOOKUP(K108,[1]CALIBRACIÓN!$C$1:$D$4,2,FALSE)*(J108-(I108/60)),0)</f>
        <v>0.25</v>
      </c>
      <c r="M108" s="23">
        <f t="shared" ref="M108:M130" si="11">J108+L108</f>
        <v>2.75</v>
      </c>
      <c r="N108" s="23">
        <f>IFERROR(ROUNDDOWN(M108/(F108/[1]CALIBRACIÓN!$F$2),0),0)</f>
        <v>3</v>
      </c>
      <c r="O108" s="23">
        <f t="shared" ref="O108:O130" si="12">F108-M108</f>
        <v>7.25</v>
      </c>
      <c r="P108" s="25">
        <f t="shared" ref="P108:P130" si="13">IFERROR(1-(M108/F108),0)</f>
        <v>0.72499999999999998</v>
      </c>
      <c r="Q108" s="15">
        <v>24</v>
      </c>
      <c r="R108" s="15" t="str">
        <f t="shared" ref="R108:R130" si="14">IF(AND(P108&gt;0,N108&lt;=Q108),"Si","No")</f>
        <v>Si</v>
      </c>
    </row>
    <row r="109" spans="1:18" x14ac:dyDescent="0.25">
      <c r="A109" s="22">
        <v>103</v>
      </c>
      <c r="B109" s="16" t="s">
        <v>128</v>
      </c>
      <c r="C109" s="15">
        <v>15</v>
      </c>
      <c r="D109" s="24">
        <f t="shared" si="10"/>
        <v>0.25</v>
      </c>
      <c r="E109" s="15" t="s">
        <v>19</v>
      </c>
      <c r="F109" s="23">
        <f>IFERROR(D109*VLOOKUP(E109,[1]CALIBRACIÓN!$G$1:$H$6,2,FALSE),0)</f>
        <v>10</v>
      </c>
      <c r="G109" s="15" t="s">
        <v>25</v>
      </c>
      <c r="H109" s="15" t="s">
        <v>26</v>
      </c>
      <c r="I109" s="15">
        <v>0</v>
      </c>
      <c r="J109" s="23">
        <f>IFERROR(IF(I109&gt;0,VLOOKUP((G109&amp;" - "&amp;$C$3),[1]CALIBRACIÓN!$A$8:$D$23,MATCH(H109,[1]CALIBRACIÓN!$A$8:$D$8,0),FALSE)+(I109/60),VLOOKUP((G109&amp;" - "&amp;$C$3),[1]CALIBRACIÓN!$A$8:$D$23,MATCH(H109,[1]CALIBRACIÓN!$A$8:$D$8,0),FALSE)),0)</f>
        <v>2.5</v>
      </c>
      <c r="K109" s="15" t="s">
        <v>22</v>
      </c>
      <c r="L109" s="23">
        <f>IFERROR(VLOOKUP(K109,[1]CALIBRACIÓN!$C$1:$D$4,2,FALSE)*(J109-(I109/60)),0)</f>
        <v>0.25</v>
      </c>
      <c r="M109" s="23">
        <f t="shared" si="11"/>
        <v>2.75</v>
      </c>
      <c r="N109" s="23">
        <f>IFERROR(ROUNDDOWN(M109/(F109/[1]CALIBRACIÓN!$F$2),0),0)</f>
        <v>3</v>
      </c>
      <c r="O109" s="23">
        <f t="shared" si="12"/>
        <v>7.25</v>
      </c>
      <c r="P109" s="25">
        <f t="shared" si="13"/>
        <v>0.72499999999999998</v>
      </c>
      <c r="Q109" s="15">
        <v>24</v>
      </c>
      <c r="R109" s="15" t="str">
        <f t="shared" si="14"/>
        <v>Si</v>
      </c>
    </row>
    <row r="110" spans="1:18" x14ac:dyDescent="0.25">
      <c r="A110" s="22">
        <v>104</v>
      </c>
      <c r="B110" s="16" t="s">
        <v>129</v>
      </c>
      <c r="C110" s="15">
        <v>15</v>
      </c>
      <c r="D110" s="24">
        <f t="shared" si="10"/>
        <v>0.25</v>
      </c>
      <c r="E110" s="15" t="s">
        <v>23</v>
      </c>
      <c r="F110" s="23">
        <f>IFERROR(D110*VLOOKUP(E110,[1]CALIBRACIÓN!$G$1:$H$6,2,FALSE),0)</f>
        <v>3</v>
      </c>
      <c r="G110" s="15" t="s">
        <v>25</v>
      </c>
      <c r="H110" s="15" t="s">
        <v>26</v>
      </c>
      <c r="I110" s="15">
        <v>0</v>
      </c>
      <c r="J110" s="23">
        <f>IFERROR(IF(I110&gt;0,VLOOKUP((G110&amp;" - "&amp;$C$3),[1]CALIBRACIÓN!$A$8:$D$23,MATCH(H110,[1]CALIBRACIÓN!$A$8:$D$8,0),FALSE)+(I110/60),VLOOKUP((G110&amp;" - "&amp;$C$3),[1]CALIBRACIÓN!$A$8:$D$23,MATCH(H110,[1]CALIBRACIÓN!$A$8:$D$8,0),FALSE)),0)</f>
        <v>2.5</v>
      </c>
      <c r="K110" s="15" t="s">
        <v>22</v>
      </c>
      <c r="L110" s="23">
        <f>IFERROR(VLOOKUP(K110,[1]CALIBRACIÓN!$C$1:$D$4,2,FALSE)*(J110-(I110/60)),0)</f>
        <v>0.25</v>
      </c>
      <c r="M110" s="23">
        <f t="shared" si="11"/>
        <v>2.75</v>
      </c>
      <c r="N110" s="23">
        <f>IFERROR(ROUNDDOWN(M110/(F110/[1]CALIBRACIÓN!$F$2),0),0)</f>
        <v>11</v>
      </c>
      <c r="O110" s="23">
        <f t="shared" si="12"/>
        <v>0.25</v>
      </c>
      <c r="P110" s="25">
        <f t="shared" si="13"/>
        <v>8.333333333333337E-2</v>
      </c>
      <c r="Q110" s="15">
        <v>24</v>
      </c>
      <c r="R110" s="15" t="str">
        <f t="shared" si="14"/>
        <v>Si</v>
      </c>
    </row>
    <row r="111" spans="1:18" x14ac:dyDescent="0.25">
      <c r="A111" s="22">
        <v>105</v>
      </c>
      <c r="B111" s="16" t="s">
        <v>130</v>
      </c>
      <c r="C111" s="15">
        <v>15</v>
      </c>
      <c r="D111" s="24">
        <f t="shared" si="10"/>
        <v>0.25</v>
      </c>
      <c r="E111" s="15" t="s">
        <v>19</v>
      </c>
      <c r="F111" s="23">
        <f>IFERROR(D111*VLOOKUP(E111,[1]CALIBRACIÓN!$G$1:$H$6,2,FALSE),0)</f>
        <v>10</v>
      </c>
      <c r="G111" s="15" t="s">
        <v>25</v>
      </c>
      <c r="H111" s="15" t="s">
        <v>26</v>
      </c>
      <c r="I111" s="15">
        <v>0</v>
      </c>
      <c r="J111" s="23">
        <f>IFERROR(IF(I111&gt;0,VLOOKUP((G111&amp;" - "&amp;$C$3),[1]CALIBRACIÓN!$A$8:$D$23,MATCH(H111,[1]CALIBRACIÓN!$A$8:$D$8,0),FALSE)+(I111/60),VLOOKUP((G111&amp;" - "&amp;$C$3),[1]CALIBRACIÓN!$A$8:$D$23,MATCH(H111,[1]CALIBRACIÓN!$A$8:$D$8,0),FALSE)),0)</f>
        <v>2.5</v>
      </c>
      <c r="K111" s="15" t="s">
        <v>22</v>
      </c>
      <c r="L111" s="23">
        <f>IFERROR(VLOOKUP(K111,[1]CALIBRACIÓN!$C$1:$D$4,2,FALSE)*(J111-(I111/60)),0)</f>
        <v>0.25</v>
      </c>
      <c r="M111" s="23">
        <f t="shared" si="11"/>
        <v>2.75</v>
      </c>
      <c r="N111" s="23">
        <f>IFERROR(ROUNDDOWN(M111/(F111/[1]CALIBRACIÓN!$F$2),0),0)</f>
        <v>3</v>
      </c>
      <c r="O111" s="23">
        <f t="shared" si="12"/>
        <v>7.25</v>
      </c>
      <c r="P111" s="25">
        <f t="shared" si="13"/>
        <v>0.72499999999999998</v>
      </c>
      <c r="Q111" s="15">
        <v>24</v>
      </c>
      <c r="R111" s="15" t="str">
        <f t="shared" si="14"/>
        <v>Si</v>
      </c>
    </row>
    <row r="112" spans="1:18" x14ac:dyDescent="0.25">
      <c r="A112" s="22">
        <v>106</v>
      </c>
      <c r="B112" s="16" t="s">
        <v>131</v>
      </c>
      <c r="C112" s="15">
        <v>15</v>
      </c>
      <c r="D112" s="24">
        <f t="shared" si="10"/>
        <v>0.25</v>
      </c>
      <c r="E112" s="15" t="s">
        <v>19</v>
      </c>
      <c r="F112" s="23">
        <f>IFERROR(D112*VLOOKUP(E112,[1]CALIBRACIÓN!$G$1:$H$6,2,FALSE),0)</f>
        <v>10</v>
      </c>
      <c r="G112" s="15" t="s">
        <v>25</v>
      </c>
      <c r="H112" s="15" t="s">
        <v>26</v>
      </c>
      <c r="I112" s="15">
        <v>0</v>
      </c>
      <c r="J112" s="23">
        <f>IFERROR(IF(I112&gt;0,VLOOKUP((G112&amp;" - "&amp;$C$3),[1]CALIBRACIÓN!$A$8:$D$23,MATCH(H112,[1]CALIBRACIÓN!$A$8:$D$8,0),FALSE)+(I112/60),VLOOKUP((G112&amp;" - "&amp;$C$3),[1]CALIBRACIÓN!$A$8:$D$23,MATCH(H112,[1]CALIBRACIÓN!$A$8:$D$8,0),FALSE)),0)</f>
        <v>2.5</v>
      </c>
      <c r="K112" s="15" t="s">
        <v>22</v>
      </c>
      <c r="L112" s="23">
        <f>IFERROR(VLOOKUP(K112,[1]CALIBRACIÓN!$C$1:$D$4,2,FALSE)*(J112-(I112/60)),0)</f>
        <v>0.25</v>
      </c>
      <c r="M112" s="23">
        <f t="shared" si="11"/>
        <v>2.75</v>
      </c>
      <c r="N112" s="23">
        <f>IFERROR(ROUNDDOWN(M112/(F112/[1]CALIBRACIÓN!$F$2),0),0)</f>
        <v>3</v>
      </c>
      <c r="O112" s="23">
        <f t="shared" si="12"/>
        <v>7.25</v>
      </c>
      <c r="P112" s="25">
        <f t="shared" si="13"/>
        <v>0.72499999999999998</v>
      </c>
      <c r="Q112" s="15">
        <v>24</v>
      </c>
      <c r="R112" s="15" t="str">
        <f t="shared" si="14"/>
        <v>Si</v>
      </c>
    </row>
    <row r="113" spans="1:18" x14ac:dyDescent="0.25">
      <c r="A113" s="22">
        <v>107</v>
      </c>
      <c r="B113" s="16" t="s">
        <v>132</v>
      </c>
      <c r="C113" s="15">
        <v>15</v>
      </c>
      <c r="D113" s="24">
        <f t="shared" si="10"/>
        <v>0.25</v>
      </c>
      <c r="E113" s="15" t="s">
        <v>19</v>
      </c>
      <c r="F113" s="23">
        <f>IFERROR(D113*VLOOKUP(E113,[1]CALIBRACIÓN!$G$1:$H$6,2,FALSE),0)</f>
        <v>10</v>
      </c>
      <c r="G113" s="15" t="s">
        <v>25</v>
      </c>
      <c r="H113" s="15" t="s">
        <v>26</v>
      </c>
      <c r="I113" s="15">
        <v>0</v>
      </c>
      <c r="J113" s="23">
        <f>IFERROR(IF(I113&gt;0,VLOOKUP((G113&amp;" - "&amp;$C$3),[1]CALIBRACIÓN!$A$8:$D$23,MATCH(H113,[1]CALIBRACIÓN!$A$8:$D$8,0),FALSE)+(I113/60),VLOOKUP((G113&amp;" - "&amp;$C$3),[1]CALIBRACIÓN!$A$8:$D$23,MATCH(H113,[1]CALIBRACIÓN!$A$8:$D$8,0),FALSE)),0)</f>
        <v>2.5</v>
      </c>
      <c r="K113" s="15" t="s">
        <v>22</v>
      </c>
      <c r="L113" s="23">
        <f>IFERROR(VLOOKUP(K113,[1]CALIBRACIÓN!$C$1:$D$4,2,FALSE)*(J113-(I113/60)),0)</f>
        <v>0.25</v>
      </c>
      <c r="M113" s="23">
        <f t="shared" si="11"/>
        <v>2.75</v>
      </c>
      <c r="N113" s="23">
        <f>IFERROR(ROUNDDOWN(M113/(F113/[1]CALIBRACIÓN!$F$2),0),0)</f>
        <v>3</v>
      </c>
      <c r="O113" s="23">
        <f t="shared" si="12"/>
        <v>7.25</v>
      </c>
      <c r="P113" s="25">
        <f t="shared" si="13"/>
        <v>0.72499999999999998</v>
      </c>
      <c r="Q113" s="15">
        <v>24</v>
      </c>
      <c r="R113" s="15" t="str">
        <f t="shared" si="14"/>
        <v>Si</v>
      </c>
    </row>
    <row r="114" spans="1:18" x14ac:dyDescent="0.25">
      <c r="A114" s="22">
        <v>108</v>
      </c>
      <c r="B114" s="16" t="s">
        <v>133</v>
      </c>
      <c r="C114" s="15">
        <v>15</v>
      </c>
      <c r="D114" s="24">
        <f t="shared" si="10"/>
        <v>0.25</v>
      </c>
      <c r="E114" s="15" t="s">
        <v>23</v>
      </c>
      <c r="F114" s="23">
        <f>IFERROR(D114*VLOOKUP(E114,[1]CALIBRACIÓN!$G$1:$H$6,2,FALSE),0)</f>
        <v>3</v>
      </c>
      <c r="G114" s="15" t="s">
        <v>25</v>
      </c>
      <c r="H114" s="15" t="s">
        <v>26</v>
      </c>
      <c r="I114" s="15">
        <v>0</v>
      </c>
      <c r="J114" s="23">
        <f>IFERROR(IF(I114&gt;0,VLOOKUP((G114&amp;" - "&amp;$C$3),[1]CALIBRACIÓN!$A$8:$D$23,MATCH(H114,[1]CALIBRACIÓN!$A$8:$D$8,0),FALSE)+(I114/60),VLOOKUP((G114&amp;" - "&amp;$C$3),[1]CALIBRACIÓN!$A$8:$D$23,MATCH(H114,[1]CALIBRACIÓN!$A$8:$D$8,0),FALSE)),0)</f>
        <v>2.5</v>
      </c>
      <c r="K114" s="15" t="s">
        <v>22</v>
      </c>
      <c r="L114" s="23">
        <f>IFERROR(VLOOKUP(K114,[1]CALIBRACIÓN!$C$1:$D$4,2,FALSE)*(J114-(I114/60)),0)</f>
        <v>0.25</v>
      </c>
      <c r="M114" s="23">
        <f t="shared" si="11"/>
        <v>2.75</v>
      </c>
      <c r="N114" s="23">
        <f>IFERROR(ROUNDDOWN(M114/(F114/[1]CALIBRACIÓN!$F$2),0),0)</f>
        <v>11</v>
      </c>
      <c r="O114" s="23">
        <f t="shared" si="12"/>
        <v>0.25</v>
      </c>
      <c r="P114" s="25">
        <f t="shared" si="13"/>
        <v>8.333333333333337E-2</v>
      </c>
      <c r="Q114" s="15">
        <v>24</v>
      </c>
      <c r="R114" s="15" t="str">
        <f t="shared" si="14"/>
        <v>Si</v>
      </c>
    </row>
    <row r="115" spans="1:18" x14ac:dyDescent="0.25">
      <c r="A115" s="22">
        <v>109</v>
      </c>
      <c r="B115" s="16" t="s">
        <v>134</v>
      </c>
      <c r="C115" s="15">
        <v>15</v>
      </c>
      <c r="D115" s="24">
        <f t="shared" si="10"/>
        <v>0.25</v>
      </c>
      <c r="E115" s="15" t="s">
        <v>23</v>
      </c>
      <c r="F115" s="23">
        <f>IFERROR(D115*VLOOKUP(E115,[1]CALIBRACIÓN!$G$1:$H$6,2,FALSE),0)</f>
        <v>3</v>
      </c>
      <c r="G115" s="15" t="s">
        <v>25</v>
      </c>
      <c r="H115" s="15" t="s">
        <v>26</v>
      </c>
      <c r="I115" s="15">
        <v>0</v>
      </c>
      <c r="J115" s="23">
        <f>IFERROR(IF(I115&gt;0,VLOOKUP((G115&amp;" - "&amp;$C$3),[1]CALIBRACIÓN!$A$8:$D$23,MATCH(H115,[1]CALIBRACIÓN!$A$8:$D$8,0),FALSE)+(I115/60),VLOOKUP((G115&amp;" - "&amp;$C$3),[1]CALIBRACIÓN!$A$8:$D$23,MATCH(H115,[1]CALIBRACIÓN!$A$8:$D$8,0),FALSE)),0)</f>
        <v>2.5</v>
      </c>
      <c r="K115" s="15" t="s">
        <v>22</v>
      </c>
      <c r="L115" s="23">
        <f>IFERROR(VLOOKUP(K115,[1]CALIBRACIÓN!$C$1:$D$4,2,FALSE)*(J115-(I115/60)),0)</f>
        <v>0.25</v>
      </c>
      <c r="M115" s="23">
        <f t="shared" si="11"/>
        <v>2.75</v>
      </c>
      <c r="N115" s="23">
        <f>IFERROR(ROUNDDOWN(M115/(F115/[1]CALIBRACIÓN!$F$2),0),0)</f>
        <v>11</v>
      </c>
      <c r="O115" s="23">
        <f t="shared" si="12"/>
        <v>0.25</v>
      </c>
      <c r="P115" s="25">
        <f t="shared" si="13"/>
        <v>8.333333333333337E-2</v>
      </c>
      <c r="Q115" s="15">
        <v>24</v>
      </c>
      <c r="R115" s="15" t="str">
        <f t="shared" si="14"/>
        <v>Si</v>
      </c>
    </row>
    <row r="116" spans="1:18" x14ac:dyDescent="0.25">
      <c r="A116" s="22">
        <v>110</v>
      </c>
      <c r="B116" s="16" t="s">
        <v>135</v>
      </c>
      <c r="C116" s="15">
        <v>15</v>
      </c>
      <c r="D116" s="24">
        <f t="shared" si="10"/>
        <v>0.25</v>
      </c>
      <c r="E116" s="15" t="s">
        <v>19</v>
      </c>
      <c r="F116" s="23">
        <f>IFERROR(D116*VLOOKUP(E116,[1]CALIBRACIÓN!$G$1:$H$6,2,FALSE),0)</f>
        <v>10</v>
      </c>
      <c r="G116" s="15" t="s">
        <v>25</v>
      </c>
      <c r="H116" s="15" t="s">
        <v>26</v>
      </c>
      <c r="I116" s="15">
        <v>0</v>
      </c>
      <c r="J116" s="23">
        <f>IFERROR(IF(I116&gt;0,VLOOKUP((G116&amp;" - "&amp;$C$3),[1]CALIBRACIÓN!$A$8:$D$23,MATCH(H116,[1]CALIBRACIÓN!$A$8:$D$8,0),FALSE)+(I116/60),VLOOKUP((G116&amp;" - "&amp;$C$3),[1]CALIBRACIÓN!$A$8:$D$23,MATCH(H116,[1]CALIBRACIÓN!$A$8:$D$8,0),FALSE)),0)</f>
        <v>2.5</v>
      </c>
      <c r="K116" s="15" t="s">
        <v>22</v>
      </c>
      <c r="L116" s="23">
        <f>IFERROR(VLOOKUP(K116,[1]CALIBRACIÓN!$C$1:$D$4,2,FALSE)*(J116-(I116/60)),0)</f>
        <v>0.25</v>
      </c>
      <c r="M116" s="23">
        <f t="shared" si="11"/>
        <v>2.75</v>
      </c>
      <c r="N116" s="23">
        <f>IFERROR(ROUNDDOWN(M116/(F116/[1]CALIBRACIÓN!$F$2),0),0)</f>
        <v>3</v>
      </c>
      <c r="O116" s="23">
        <f t="shared" si="12"/>
        <v>7.25</v>
      </c>
      <c r="P116" s="25">
        <f t="shared" si="13"/>
        <v>0.72499999999999998</v>
      </c>
      <c r="Q116" s="15">
        <v>24</v>
      </c>
      <c r="R116" s="15" t="str">
        <f t="shared" si="14"/>
        <v>Si</v>
      </c>
    </row>
    <row r="117" spans="1:18" x14ac:dyDescent="0.25">
      <c r="A117" s="22">
        <v>111</v>
      </c>
      <c r="B117" s="16" t="s">
        <v>136</v>
      </c>
      <c r="C117" s="15">
        <v>15</v>
      </c>
      <c r="D117" s="24">
        <f t="shared" si="10"/>
        <v>0.25</v>
      </c>
      <c r="E117" s="15" t="s">
        <v>19</v>
      </c>
      <c r="F117" s="23">
        <f>IFERROR(D117*VLOOKUP(E117,[1]CALIBRACIÓN!$G$1:$H$6,2,FALSE),0)</f>
        <v>10</v>
      </c>
      <c r="G117" s="15" t="s">
        <v>25</v>
      </c>
      <c r="H117" s="15" t="s">
        <v>26</v>
      </c>
      <c r="I117" s="15">
        <v>0</v>
      </c>
      <c r="J117" s="23">
        <f>IFERROR(IF(I117&gt;0,VLOOKUP((G117&amp;" - "&amp;$C$3),[1]CALIBRACIÓN!$A$8:$D$23,MATCH(H117,[1]CALIBRACIÓN!$A$8:$D$8,0),FALSE)+(I117/60),VLOOKUP((G117&amp;" - "&amp;$C$3),[1]CALIBRACIÓN!$A$8:$D$23,MATCH(H117,[1]CALIBRACIÓN!$A$8:$D$8,0),FALSE)),0)</f>
        <v>2.5</v>
      </c>
      <c r="K117" s="15" t="s">
        <v>22</v>
      </c>
      <c r="L117" s="23">
        <f>IFERROR(VLOOKUP(K117,[1]CALIBRACIÓN!$C$1:$D$4,2,FALSE)*(J117-(I117/60)),0)</f>
        <v>0.25</v>
      </c>
      <c r="M117" s="23">
        <f t="shared" si="11"/>
        <v>2.75</v>
      </c>
      <c r="N117" s="23">
        <f>IFERROR(ROUNDDOWN(M117/(F117/[1]CALIBRACIÓN!$F$2),0),0)</f>
        <v>3</v>
      </c>
      <c r="O117" s="23">
        <f t="shared" si="12"/>
        <v>7.25</v>
      </c>
      <c r="P117" s="25">
        <f t="shared" si="13"/>
        <v>0.72499999999999998</v>
      </c>
      <c r="Q117" s="15">
        <v>24</v>
      </c>
      <c r="R117" s="15" t="str">
        <f t="shared" si="14"/>
        <v>Si</v>
      </c>
    </row>
    <row r="118" spans="1:18" x14ac:dyDescent="0.25">
      <c r="A118" s="22">
        <v>112</v>
      </c>
      <c r="B118" s="16" t="s">
        <v>137</v>
      </c>
      <c r="C118" s="15">
        <v>15</v>
      </c>
      <c r="D118" s="24">
        <f t="shared" si="10"/>
        <v>0.25</v>
      </c>
      <c r="E118" s="15" t="s">
        <v>19</v>
      </c>
      <c r="F118" s="23">
        <f>IFERROR(D118*VLOOKUP(E118,[1]CALIBRACIÓN!$G$1:$H$6,2,FALSE),0)</f>
        <v>10</v>
      </c>
      <c r="G118" s="15" t="s">
        <v>25</v>
      </c>
      <c r="H118" s="15" t="s">
        <v>26</v>
      </c>
      <c r="I118" s="15">
        <v>0</v>
      </c>
      <c r="J118" s="23">
        <f>IFERROR(IF(I118&gt;0,VLOOKUP((G118&amp;" - "&amp;$C$3),[1]CALIBRACIÓN!$A$8:$D$23,MATCH(H118,[1]CALIBRACIÓN!$A$8:$D$8,0),FALSE)+(I118/60),VLOOKUP((G118&amp;" - "&amp;$C$3),[1]CALIBRACIÓN!$A$8:$D$23,MATCH(H118,[1]CALIBRACIÓN!$A$8:$D$8,0),FALSE)),0)</f>
        <v>2.5</v>
      </c>
      <c r="K118" s="15" t="s">
        <v>22</v>
      </c>
      <c r="L118" s="23">
        <f>IFERROR(VLOOKUP(K118,[1]CALIBRACIÓN!$C$1:$D$4,2,FALSE)*(J118-(I118/60)),0)</f>
        <v>0.25</v>
      </c>
      <c r="M118" s="23">
        <f t="shared" si="11"/>
        <v>2.75</v>
      </c>
      <c r="N118" s="23">
        <f>IFERROR(ROUNDDOWN(M118/(F118/[1]CALIBRACIÓN!$F$2),0),0)</f>
        <v>3</v>
      </c>
      <c r="O118" s="23">
        <f t="shared" si="12"/>
        <v>7.25</v>
      </c>
      <c r="P118" s="25">
        <f t="shared" si="13"/>
        <v>0.72499999999999998</v>
      </c>
      <c r="Q118" s="15">
        <v>24</v>
      </c>
      <c r="R118" s="15" t="str">
        <f t="shared" si="14"/>
        <v>Si</v>
      </c>
    </row>
    <row r="119" spans="1:18" x14ac:dyDescent="0.25">
      <c r="A119" s="22">
        <v>113</v>
      </c>
      <c r="B119" s="16" t="s">
        <v>138</v>
      </c>
      <c r="C119" s="15">
        <v>15</v>
      </c>
      <c r="D119" s="24">
        <f t="shared" si="10"/>
        <v>0.25</v>
      </c>
      <c r="E119" s="15" t="s">
        <v>19</v>
      </c>
      <c r="F119" s="23">
        <f>IFERROR(D119*VLOOKUP(E119,[1]CALIBRACIÓN!$G$1:$H$6,2,FALSE),0)</f>
        <v>10</v>
      </c>
      <c r="G119" s="15" t="s">
        <v>25</v>
      </c>
      <c r="H119" s="15" t="s">
        <v>26</v>
      </c>
      <c r="I119" s="15">
        <v>0</v>
      </c>
      <c r="J119" s="23">
        <f>IFERROR(IF(I119&gt;0,VLOOKUP((G119&amp;" - "&amp;$C$3),[1]CALIBRACIÓN!$A$8:$D$23,MATCH(H119,[1]CALIBRACIÓN!$A$8:$D$8,0),FALSE)+(I119/60),VLOOKUP((G119&amp;" - "&amp;$C$3),[1]CALIBRACIÓN!$A$8:$D$23,MATCH(H119,[1]CALIBRACIÓN!$A$8:$D$8,0),FALSE)),0)</f>
        <v>2.5</v>
      </c>
      <c r="K119" s="15" t="s">
        <v>22</v>
      </c>
      <c r="L119" s="23">
        <f>IFERROR(VLOOKUP(K119,[1]CALIBRACIÓN!$C$1:$D$4,2,FALSE)*(J119-(I119/60)),0)</f>
        <v>0.25</v>
      </c>
      <c r="M119" s="23">
        <f t="shared" si="11"/>
        <v>2.75</v>
      </c>
      <c r="N119" s="23">
        <f>IFERROR(ROUNDDOWN(M119/(F119/[1]CALIBRACIÓN!$F$2),0),0)</f>
        <v>3</v>
      </c>
      <c r="O119" s="23">
        <f t="shared" si="12"/>
        <v>7.25</v>
      </c>
      <c r="P119" s="25">
        <f t="shared" si="13"/>
        <v>0.72499999999999998</v>
      </c>
      <c r="Q119" s="15">
        <v>24</v>
      </c>
      <c r="R119" s="15" t="str">
        <f t="shared" si="14"/>
        <v>Si</v>
      </c>
    </row>
    <row r="120" spans="1:18" x14ac:dyDescent="0.25">
      <c r="A120" s="22">
        <v>114</v>
      </c>
      <c r="B120" s="16" t="s">
        <v>139</v>
      </c>
      <c r="C120" s="15">
        <v>15</v>
      </c>
      <c r="D120" s="24">
        <f t="shared" si="10"/>
        <v>0.25</v>
      </c>
      <c r="E120" s="15" t="s">
        <v>23</v>
      </c>
      <c r="F120" s="23">
        <f>IFERROR(D120*VLOOKUP(E120,[1]CALIBRACIÓN!$G$1:$H$6,2,FALSE),0)</f>
        <v>3</v>
      </c>
      <c r="G120" s="15" t="s">
        <v>25</v>
      </c>
      <c r="H120" s="15" t="s">
        <v>26</v>
      </c>
      <c r="I120" s="15">
        <v>0</v>
      </c>
      <c r="J120" s="23">
        <f>IFERROR(IF(I120&gt;0,VLOOKUP((G120&amp;" - "&amp;$C$3),[1]CALIBRACIÓN!$A$8:$D$23,MATCH(H120,[1]CALIBRACIÓN!$A$8:$D$8,0),FALSE)+(I120/60),VLOOKUP((G120&amp;" - "&amp;$C$3),[1]CALIBRACIÓN!$A$8:$D$23,MATCH(H120,[1]CALIBRACIÓN!$A$8:$D$8,0),FALSE)),0)</f>
        <v>2.5</v>
      </c>
      <c r="K120" s="15" t="s">
        <v>22</v>
      </c>
      <c r="L120" s="23">
        <f>IFERROR(VLOOKUP(K120,[1]CALIBRACIÓN!$C$1:$D$4,2,FALSE)*(J120-(I120/60)),0)</f>
        <v>0.25</v>
      </c>
      <c r="M120" s="23">
        <f t="shared" si="11"/>
        <v>2.75</v>
      </c>
      <c r="N120" s="23">
        <f>IFERROR(ROUNDDOWN(M120/(F120/[1]CALIBRACIÓN!$F$2),0),0)</f>
        <v>11</v>
      </c>
      <c r="O120" s="23">
        <f t="shared" si="12"/>
        <v>0.25</v>
      </c>
      <c r="P120" s="25">
        <f t="shared" si="13"/>
        <v>8.333333333333337E-2</v>
      </c>
      <c r="Q120" s="15">
        <v>24</v>
      </c>
      <c r="R120" s="15" t="str">
        <f t="shared" si="14"/>
        <v>Si</v>
      </c>
    </row>
    <row r="121" spans="1:18" x14ac:dyDescent="0.25">
      <c r="A121" s="22">
        <v>115</v>
      </c>
      <c r="B121" s="16" t="s">
        <v>140</v>
      </c>
      <c r="C121" s="15">
        <v>15</v>
      </c>
      <c r="D121" s="24">
        <f t="shared" si="10"/>
        <v>0.25</v>
      </c>
      <c r="E121" s="15" t="s">
        <v>19</v>
      </c>
      <c r="F121" s="23">
        <f>IFERROR(D121*VLOOKUP(E121,[1]CALIBRACIÓN!$G$1:$H$6,2,FALSE),0)</f>
        <v>10</v>
      </c>
      <c r="G121" s="15" t="s">
        <v>25</v>
      </c>
      <c r="H121" s="15" t="s">
        <v>26</v>
      </c>
      <c r="I121" s="15">
        <v>0</v>
      </c>
      <c r="J121" s="23">
        <f>IFERROR(IF(I121&gt;0,VLOOKUP((G121&amp;" - "&amp;$C$3),[1]CALIBRACIÓN!$A$8:$D$23,MATCH(H121,[1]CALIBRACIÓN!$A$8:$D$8,0),FALSE)+(I121/60),VLOOKUP((G121&amp;" - "&amp;$C$3),[1]CALIBRACIÓN!$A$8:$D$23,MATCH(H121,[1]CALIBRACIÓN!$A$8:$D$8,0),FALSE)),0)</f>
        <v>2.5</v>
      </c>
      <c r="K121" s="15" t="s">
        <v>22</v>
      </c>
      <c r="L121" s="23">
        <f>IFERROR(VLOOKUP(K121,[1]CALIBRACIÓN!$C$1:$D$4,2,FALSE)*(J121-(I121/60)),0)</f>
        <v>0.25</v>
      </c>
      <c r="M121" s="23">
        <f t="shared" si="11"/>
        <v>2.75</v>
      </c>
      <c r="N121" s="23">
        <f>IFERROR(ROUNDDOWN(M121/(F121/[1]CALIBRACIÓN!$F$2),0),0)</f>
        <v>3</v>
      </c>
      <c r="O121" s="23">
        <f t="shared" si="12"/>
        <v>7.25</v>
      </c>
      <c r="P121" s="25">
        <f t="shared" si="13"/>
        <v>0.72499999999999998</v>
      </c>
      <c r="Q121" s="15">
        <v>24</v>
      </c>
      <c r="R121" s="15" t="str">
        <f t="shared" si="14"/>
        <v>Si</v>
      </c>
    </row>
    <row r="122" spans="1:18" x14ac:dyDescent="0.25">
      <c r="A122" s="22">
        <v>116</v>
      </c>
      <c r="B122" s="16" t="s">
        <v>141</v>
      </c>
      <c r="C122" s="15">
        <v>15</v>
      </c>
      <c r="D122" s="24">
        <f t="shared" si="10"/>
        <v>0.25</v>
      </c>
      <c r="E122" s="15" t="s">
        <v>23</v>
      </c>
      <c r="F122" s="23">
        <f>IFERROR(D122*VLOOKUP(E122,[1]CALIBRACIÓN!$G$1:$H$6,2,FALSE),0)</f>
        <v>3</v>
      </c>
      <c r="G122" s="15" t="s">
        <v>25</v>
      </c>
      <c r="H122" s="15" t="s">
        <v>22</v>
      </c>
      <c r="I122" s="15">
        <v>0</v>
      </c>
      <c r="J122" s="23">
        <f>IFERROR(IF(I122&gt;0,VLOOKUP((G122&amp;" - "&amp;$C$3),[1]CALIBRACIÓN!$A$8:$D$23,MATCH(H122,[1]CALIBRACIÓN!$A$8:$D$8,0),FALSE)+(I122/60),VLOOKUP((G122&amp;" - "&amp;$C$3),[1]CALIBRACIÓN!$A$8:$D$23,MATCH(H122,[1]CALIBRACIÓN!$A$8:$D$8,0),FALSE)),0)</f>
        <v>2</v>
      </c>
      <c r="K122" s="15" t="s">
        <v>22</v>
      </c>
      <c r="L122" s="23">
        <f>IFERROR(VLOOKUP(K122,[1]CALIBRACIÓN!$C$1:$D$4,2,FALSE)*(J122-(I122/60)),0)</f>
        <v>0.2</v>
      </c>
      <c r="M122" s="23">
        <f t="shared" si="11"/>
        <v>2.2000000000000002</v>
      </c>
      <c r="N122" s="23">
        <f>IFERROR(ROUNDDOWN(M122/(F122/[1]CALIBRACIÓN!$F$2),0),0)</f>
        <v>8</v>
      </c>
      <c r="O122" s="23">
        <f t="shared" si="12"/>
        <v>0.79999999999999982</v>
      </c>
      <c r="P122" s="25">
        <f t="shared" si="13"/>
        <v>0.26666666666666661</v>
      </c>
      <c r="Q122" s="15">
        <v>24</v>
      </c>
      <c r="R122" s="15" t="str">
        <f t="shared" si="14"/>
        <v>Si</v>
      </c>
    </row>
    <row r="123" spans="1:18" x14ac:dyDescent="0.25">
      <c r="A123" s="22">
        <v>117</v>
      </c>
      <c r="B123" s="16" t="s">
        <v>142</v>
      </c>
      <c r="C123" s="15">
        <v>15</v>
      </c>
      <c r="D123" s="24">
        <f t="shared" si="10"/>
        <v>0.25</v>
      </c>
      <c r="E123" s="15" t="s">
        <v>23</v>
      </c>
      <c r="F123" s="23">
        <f>IFERROR(D123*VLOOKUP(E123,[1]CALIBRACIÓN!$G$1:$H$6,2,FALSE),0)</f>
        <v>3</v>
      </c>
      <c r="G123" s="15" t="s">
        <v>25</v>
      </c>
      <c r="H123" s="15" t="s">
        <v>22</v>
      </c>
      <c r="I123" s="15">
        <v>0</v>
      </c>
      <c r="J123" s="23">
        <f>IFERROR(IF(I123&gt;0,VLOOKUP((G123&amp;" - "&amp;$C$3),[1]CALIBRACIÓN!$A$8:$D$23,MATCH(H123,[1]CALIBRACIÓN!$A$8:$D$8,0),FALSE)+(I123/60),VLOOKUP((G123&amp;" - "&amp;$C$3),[1]CALIBRACIÓN!$A$8:$D$23,MATCH(H123,[1]CALIBRACIÓN!$A$8:$D$8,0),FALSE)),0)</f>
        <v>2</v>
      </c>
      <c r="K123" s="15" t="s">
        <v>22</v>
      </c>
      <c r="L123" s="23">
        <f>IFERROR(VLOOKUP(K123,[1]CALIBRACIÓN!$C$1:$D$4,2,FALSE)*(J123-(I123/60)),0)</f>
        <v>0.2</v>
      </c>
      <c r="M123" s="23">
        <f t="shared" si="11"/>
        <v>2.2000000000000002</v>
      </c>
      <c r="N123" s="23">
        <f>IFERROR(ROUNDDOWN(M123/(F123/[1]CALIBRACIÓN!$F$2),0),0)</f>
        <v>8</v>
      </c>
      <c r="O123" s="23">
        <f t="shared" si="12"/>
        <v>0.79999999999999982</v>
      </c>
      <c r="P123" s="25">
        <f t="shared" si="13"/>
        <v>0.26666666666666661</v>
      </c>
      <c r="Q123" s="15">
        <v>24</v>
      </c>
      <c r="R123" s="15" t="str">
        <f t="shared" si="14"/>
        <v>Si</v>
      </c>
    </row>
    <row r="124" spans="1:18" x14ac:dyDescent="0.25">
      <c r="A124" s="22">
        <v>118</v>
      </c>
      <c r="B124" s="16" t="s">
        <v>143</v>
      </c>
      <c r="C124" s="15">
        <v>15</v>
      </c>
      <c r="D124" s="24">
        <f t="shared" si="10"/>
        <v>0.25</v>
      </c>
      <c r="E124" s="15" t="s">
        <v>23</v>
      </c>
      <c r="F124" s="23">
        <f>IFERROR(D124*VLOOKUP(E124,[1]CALIBRACIÓN!$G$1:$H$6,2,FALSE),0)</f>
        <v>3</v>
      </c>
      <c r="G124" s="15" t="s">
        <v>25</v>
      </c>
      <c r="H124" s="15" t="s">
        <v>22</v>
      </c>
      <c r="I124" s="15">
        <v>0</v>
      </c>
      <c r="J124" s="23">
        <f>IFERROR(IF(I124&gt;0,VLOOKUP((G124&amp;" - "&amp;$C$3),[1]CALIBRACIÓN!$A$8:$D$23,MATCH(H124,[1]CALIBRACIÓN!$A$8:$D$8,0),FALSE)+(I124/60),VLOOKUP((G124&amp;" - "&amp;$C$3),[1]CALIBRACIÓN!$A$8:$D$23,MATCH(H124,[1]CALIBRACIÓN!$A$8:$D$8,0),FALSE)),0)</f>
        <v>2</v>
      </c>
      <c r="K124" s="15" t="s">
        <v>22</v>
      </c>
      <c r="L124" s="23">
        <f>IFERROR(VLOOKUP(K124,[1]CALIBRACIÓN!$C$1:$D$4,2,FALSE)*(J124-(I124/60)),0)</f>
        <v>0.2</v>
      </c>
      <c r="M124" s="23">
        <f t="shared" si="11"/>
        <v>2.2000000000000002</v>
      </c>
      <c r="N124" s="23">
        <f>IFERROR(ROUNDDOWN(M124/(F124/[1]CALIBRACIÓN!$F$2),0),0)</f>
        <v>8</v>
      </c>
      <c r="O124" s="23">
        <f t="shared" si="12"/>
        <v>0.79999999999999982</v>
      </c>
      <c r="P124" s="25">
        <f t="shared" si="13"/>
        <v>0.26666666666666661</v>
      </c>
      <c r="Q124" s="15">
        <v>24</v>
      </c>
      <c r="R124" s="15" t="str">
        <f t="shared" si="14"/>
        <v>Si</v>
      </c>
    </row>
    <row r="125" spans="1:18" x14ac:dyDescent="0.25">
      <c r="A125" s="22">
        <v>119</v>
      </c>
      <c r="B125" s="16" t="s">
        <v>144</v>
      </c>
      <c r="C125" s="15">
        <v>15</v>
      </c>
      <c r="D125" s="24">
        <f t="shared" si="10"/>
        <v>0.25</v>
      </c>
      <c r="E125" s="15" t="s">
        <v>23</v>
      </c>
      <c r="F125" s="23">
        <f>IFERROR(D125*VLOOKUP(E125,[1]CALIBRACIÓN!$G$1:$H$6,2,FALSE),0)</f>
        <v>3</v>
      </c>
      <c r="G125" s="15" t="s">
        <v>25</v>
      </c>
      <c r="H125" s="15" t="s">
        <v>22</v>
      </c>
      <c r="I125" s="15">
        <v>0</v>
      </c>
      <c r="J125" s="23">
        <f>IFERROR(IF(I125&gt;0,VLOOKUP((G125&amp;" - "&amp;$C$3),[1]CALIBRACIÓN!$A$8:$D$23,MATCH(H125,[1]CALIBRACIÓN!$A$8:$D$8,0),FALSE)+(I125/60),VLOOKUP((G125&amp;" - "&amp;$C$3),[1]CALIBRACIÓN!$A$8:$D$23,MATCH(H125,[1]CALIBRACIÓN!$A$8:$D$8,0),FALSE)),0)</f>
        <v>2</v>
      </c>
      <c r="K125" s="15" t="s">
        <v>22</v>
      </c>
      <c r="L125" s="23">
        <f>IFERROR(VLOOKUP(K125,[1]CALIBRACIÓN!$C$1:$D$4,2,FALSE)*(J125-(I125/60)),0)</f>
        <v>0.2</v>
      </c>
      <c r="M125" s="23">
        <f t="shared" si="11"/>
        <v>2.2000000000000002</v>
      </c>
      <c r="N125" s="23">
        <f>IFERROR(ROUNDDOWN(M125/(F125/[1]CALIBRACIÓN!$F$2),0),0)</f>
        <v>8</v>
      </c>
      <c r="O125" s="23">
        <f t="shared" si="12"/>
        <v>0.79999999999999982</v>
      </c>
      <c r="P125" s="25">
        <f t="shared" si="13"/>
        <v>0.26666666666666661</v>
      </c>
      <c r="Q125" s="15">
        <v>24</v>
      </c>
      <c r="R125" s="15" t="str">
        <f t="shared" si="14"/>
        <v>Si</v>
      </c>
    </row>
    <row r="126" spans="1:18" x14ac:dyDescent="0.25">
      <c r="A126" s="22">
        <v>120</v>
      </c>
      <c r="B126" s="16" t="s">
        <v>145</v>
      </c>
      <c r="C126" s="15">
        <v>15</v>
      </c>
      <c r="D126" s="24">
        <f t="shared" si="10"/>
        <v>0.25</v>
      </c>
      <c r="E126" s="15" t="s">
        <v>23</v>
      </c>
      <c r="F126" s="23">
        <f>IFERROR(D126*VLOOKUP(E126,[1]CALIBRACIÓN!$G$1:$H$6,2,FALSE),0)</f>
        <v>3</v>
      </c>
      <c r="G126" s="15" t="s">
        <v>25</v>
      </c>
      <c r="H126" s="15" t="s">
        <v>22</v>
      </c>
      <c r="I126" s="15">
        <v>0</v>
      </c>
      <c r="J126" s="23">
        <f>IFERROR(IF(I126&gt;0,VLOOKUP((G126&amp;" - "&amp;$C$3),[1]CALIBRACIÓN!$A$8:$D$23,MATCH(H126,[1]CALIBRACIÓN!$A$8:$D$8,0),FALSE)+(I126/60),VLOOKUP((G126&amp;" - "&amp;$C$3),[1]CALIBRACIÓN!$A$8:$D$23,MATCH(H126,[1]CALIBRACIÓN!$A$8:$D$8,0),FALSE)),0)</f>
        <v>2</v>
      </c>
      <c r="K126" s="15" t="s">
        <v>22</v>
      </c>
      <c r="L126" s="23">
        <f>IFERROR(VLOOKUP(K126,[1]CALIBRACIÓN!$C$1:$D$4,2,FALSE)*(J126-(I126/60)),0)</f>
        <v>0.2</v>
      </c>
      <c r="M126" s="23">
        <f t="shared" si="11"/>
        <v>2.2000000000000002</v>
      </c>
      <c r="N126" s="23">
        <f>IFERROR(ROUNDDOWN(M126/(F126/[1]CALIBRACIÓN!$F$2),0),0)</f>
        <v>8</v>
      </c>
      <c r="O126" s="23">
        <f t="shared" si="12"/>
        <v>0.79999999999999982</v>
      </c>
      <c r="P126" s="25">
        <f t="shared" si="13"/>
        <v>0.26666666666666661</v>
      </c>
      <c r="Q126" s="15">
        <v>24</v>
      </c>
      <c r="R126" s="15" t="str">
        <f t="shared" si="14"/>
        <v>Si</v>
      </c>
    </row>
    <row r="127" spans="1:18" x14ac:dyDescent="0.25">
      <c r="A127" s="22">
        <v>121</v>
      </c>
      <c r="B127" s="16" t="s">
        <v>146</v>
      </c>
      <c r="C127" s="15">
        <v>15</v>
      </c>
      <c r="D127" s="24">
        <f t="shared" si="10"/>
        <v>0.25</v>
      </c>
      <c r="E127" s="15" t="s">
        <v>23</v>
      </c>
      <c r="F127" s="23">
        <f>IFERROR(D127*VLOOKUP(E127,[1]CALIBRACIÓN!$G$1:$H$6,2,FALSE),0)</f>
        <v>3</v>
      </c>
      <c r="G127" s="15" t="s">
        <v>25</v>
      </c>
      <c r="H127" s="15" t="s">
        <v>22</v>
      </c>
      <c r="I127" s="15">
        <v>0</v>
      </c>
      <c r="J127" s="23">
        <f>IFERROR(IF(I127&gt;0,VLOOKUP((G127&amp;" - "&amp;$C$3),[1]CALIBRACIÓN!$A$8:$D$23,MATCH(H127,[1]CALIBRACIÓN!$A$8:$D$8,0),FALSE)+(I127/60),VLOOKUP((G127&amp;" - "&amp;$C$3),[1]CALIBRACIÓN!$A$8:$D$23,MATCH(H127,[1]CALIBRACIÓN!$A$8:$D$8,0),FALSE)),0)</f>
        <v>2</v>
      </c>
      <c r="K127" s="15" t="s">
        <v>22</v>
      </c>
      <c r="L127" s="23">
        <f>IFERROR(VLOOKUP(K127,[1]CALIBRACIÓN!$C$1:$D$4,2,FALSE)*(J127-(I127/60)),0)</f>
        <v>0.2</v>
      </c>
      <c r="M127" s="23">
        <f t="shared" si="11"/>
        <v>2.2000000000000002</v>
      </c>
      <c r="N127" s="23">
        <f>IFERROR(ROUNDDOWN(M127/(F127/[1]CALIBRACIÓN!$F$2),0),0)</f>
        <v>8</v>
      </c>
      <c r="O127" s="23">
        <f t="shared" si="12"/>
        <v>0.79999999999999982</v>
      </c>
      <c r="P127" s="25">
        <f t="shared" si="13"/>
        <v>0.26666666666666661</v>
      </c>
      <c r="Q127" s="15">
        <v>24</v>
      </c>
      <c r="R127" s="15" t="str">
        <f t="shared" si="14"/>
        <v>Si</v>
      </c>
    </row>
    <row r="128" spans="1:18" x14ac:dyDescent="0.25">
      <c r="A128" s="22">
        <v>122</v>
      </c>
      <c r="B128" s="16" t="s">
        <v>147</v>
      </c>
      <c r="C128" s="15">
        <v>20</v>
      </c>
      <c r="D128" s="24">
        <f t="shared" si="10"/>
        <v>0.33333333333333331</v>
      </c>
      <c r="E128" s="15" t="s">
        <v>24</v>
      </c>
      <c r="F128" s="23">
        <f>IFERROR(D128*VLOOKUP(E128,[1]CALIBRACIÓN!$G$1:$H$6,2,FALSE),0)</f>
        <v>17.333333333333332</v>
      </c>
      <c r="G128" s="15" t="s">
        <v>27</v>
      </c>
      <c r="H128" s="15" t="s">
        <v>26</v>
      </c>
      <c r="I128" s="15">
        <v>0</v>
      </c>
      <c r="J128" s="23">
        <f>IFERROR(IF(I128&gt;0,VLOOKUP((G128&amp;" - "&amp;$C$3),[1]CALIBRACIÓN!$A$8:$D$23,MATCH(H128,[1]CALIBRACIÓN!$A$8:$D$8,0),FALSE)+(I128/60),VLOOKUP((G128&amp;" - "&amp;$C$3),[1]CALIBRACIÓN!$A$8:$D$23,MATCH(H128,[1]CALIBRACIÓN!$A$8:$D$8,0),FALSE)),0)</f>
        <v>4.5</v>
      </c>
      <c r="K128" s="15" t="s">
        <v>22</v>
      </c>
      <c r="L128" s="23">
        <f>IFERROR(VLOOKUP(K128,[1]CALIBRACIÓN!$C$1:$D$4,2,FALSE)*(J128-(I128/60)),0)</f>
        <v>0.45</v>
      </c>
      <c r="M128" s="23">
        <f t="shared" si="11"/>
        <v>4.95</v>
      </c>
      <c r="N128" s="23">
        <f>IFERROR(ROUNDDOWN(M128/(F128/[1]CALIBRACIÓN!$F$2),0),0)</f>
        <v>3</v>
      </c>
      <c r="O128" s="23">
        <f t="shared" si="12"/>
        <v>12.383333333333333</v>
      </c>
      <c r="P128" s="25">
        <f t="shared" si="13"/>
        <v>0.71442307692307683</v>
      </c>
      <c r="Q128" s="15">
        <v>24</v>
      </c>
      <c r="R128" s="15" t="str">
        <f t="shared" si="14"/>
        <v>Si</v>
      </c>
    </row>
    <row r="129" spans="1:18" x14ac:dyDescent="0.25">
      <c r="A129" s="22">
        <v>123</v>
      </c>
      <c r="B129" s="16" t="s">
        <v>148</v>
      </c>
      <c r="C129" s="15">
        <v>20</v>
      </c>
      <c r="D129" s="24">
        <f t="shared" si="10"/>
        <v>0.33333333333333331</v>
      </c>
      <c r="E129" s="15" t="s">
        <v>24</v>
      </c>
      <c r="F129" s="23">
        <f>IFERROR(D129*VLOOKUP(E129,[1]CALIBRACIÓN!$G$1:$H$6,2,FALSE),0)</f>
        <v>17.333333333333332</v>
      </c>
      <c r="G129" s="15" t="s">
        <v>27</v>
      </c>
      <c r="H129" s="15" t="s">
        <v>21</v>
      </c>
      <c r="I129" s="15">
        <v>0</v>
      </c>
      <c r="J129" s="23">
        <f>IFERROR(IF(I129&gt;0,VLOOKUP((G129&amp;" - "&amp;$C$3),[1]CALIBRACIÓN!$A$8:$D$23,MATCH(H129,[1]CALIBRACIÓN!$A$8:$D$8,0),FALSE)+(I129/60),VLOOKUP((G129&amp;" - "&amp;$C$3),[1]CALIBRACIÓN!$A$8:$D$23,MATCH(H129,[1]CALIBRACIÓN!$A$8:$D$8,0),FALSE)),0)</f>
        <v>6</v>
      </c>
      <c r="K129" s="15" t="s">
        <v>22</v>
      </c>
      <c r="L129" s="23">
        <f>IFERROR(VLOOKUP(K129,[1]CALIBRACIÓN!$C$1:$D$4,2,FALSE)*(J129-(I129/60)),0)</f>
        <v>0.60000000000000009</v>
      </c>
      <c r="M129" s="23">
        <f t="shared" si="11"/>
        <v>6.6</v>
      </c>
      <c r="N129" s="23">
        <f>IFERROR(ROUNDDOWN(M129/(F129/[1]CALIBRACIÓN!$F$2),0),0)</f>
        <v>4</v>
      </c>
      <c r="O129" s="23">
        <f t="shared" si="12"/>
        <v>10.733333333333333</v>
      </c>
      <c r="P129" s="25">
        <f t="shared" si="13"/>
        <v>0.61923076923076925</v>
      </c>
      <c r="Q129" s="15">
        <v>24</v>
      </c>
      <c r="R129" s="15" t="str">
        <f t="shared" si="14"/>
        <v>Si</v>
      </c>
    </row>
    <row r="130" spans="1:18" x14ac:dyDescent="0.25">
      <c r="A130" s="22">
        <v>124</v>
      </c>
      <c r="B130" s="16" t="s">
        <v>149</v>
      </c>
      <c r="C130" s="15">
        <v>20</v>
      </c>
      <c r="D130" s="24">
        <f t="shared" si="10"/>
        <v>0.33333333333333331</v>
      </c>
      <c r="E130" s="15" t="s">
        <v>24</v>
      </c>
      <c r="F130" s="23">
        <f>IFERROR(D130*VLOOKUP(E130,[1]CALIBRACIÓN!$G$1:$H$6,2,FALSE),0)</f>
        <v>17.333333333333332</v>
      </c>
      <c r="G130" s="15" t="s">
        <v>20</v>
      </c>
      <c r="H130" s="15" t="s">
        <v>26</v>
      </c>
      <c r="I130" s="15">
        <v>0</v>
      </c>
      <c r="J130" s="23">
        <f>IFERROR(IF(I130&gt;0,VLOOKUP((G130&amp;" - "&amp;$C$3),[1]CALIBRACIÓN!$A$8:$D$23,MATCH(H130,[1]CALIBRACIÓN!$A$8:$D$8,0),FALSE)+(I130/60),VLOOKUP((G130&amp;" - "&amp;$C$3),[1]CALIBRACIÓN!$A$8:$D$23,MATCH(H130,[1]CALIBRACIÓN!$A$8:$D$8,0),FALSE)),0)</f>
        <v>6</v>
      </c>
      <c r="K130" s="15" t="s">
        <v>22</v>
      </c>
      <c r="L130" s="23">
        <f>IFERROR(VLOOKUP(K130,[1]CALIBRACIÓN!$C$1:$D$4,2,FALSE)*(J130-(I130/60)),0)</f>
        <v>0.60000000000000009</v>
      </c>
      <c r="M130" s="23">
        <f t="shared" si="11"/>
        <v>6.6</v>
      </c>
      <c r="N130" s="23">
        <f>IFERROR(ROUNDDOWN(M130/(F130/[1]CALIBRACIÓN!$F$2),0),0)</f>
        <v>4</v>
      </c>
      <c r="O130" s="15">
        <f t="shared" si="12"/>
        <v>10.733333333333333</v>
      </c>
      <c r="P130" s="25">
        <f t="shared" si="13"/>
        <v>0.61923076923076925</v>
      </c>
      <c r="Q130" s="15">
        <v>24</v>
      </c>
      <c r="R130" s="15" t="str">
        <f t="shared" si="14"/>
        <v>Si</v>
      </c>
    </row>
  </sheetData>
  <mergeCells count="6">
    <mergeCell ref="A2:B2"/>
    <mergeCell ref="A3:B3"/>
    <mergeCell ref="C5:F5"/>
    <mergeCell ref="G5:M5"/>
    <mergeCell ref="N5:O5"/>
    <mergeCell ref="Q5:R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ROI GENERAL</vt:lpstr>
      <vt:lpstr>ROI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Soto</dc:creator>
  <cp:lastModifiedBy>Jeff Soto</cp:lastModifiedBy>
  <dcterms:created xsi:type="dcterms:W3CDTF">2024-05-23T22:26:59Z</dcterms:created>
  <dcterms:modified xsi:type="dcterms:W3CDTF">2024-05-24T01:53:04Z</dcterms:modified>
</cp:coreProperties>
</file>