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g\Documents\ICMAN\Papers\Erica-Oleg\"/>
    </mc:Choice>
  </mc:AlternateContent>
  <xr:revisionPtr revIDLastSave="0" documentId="8_{468EC6DF-D3D1-41FE-884C-68D8DF506042}" xr6:coauthVersionLast="47" xr6:coauthVersionMax="47" xr10:uidLastSave="{00000000-0000-0000-0000-000000000000}"/>
  <bookViews>
    <workbookView xWindow="-108" yWindow="-108" windowWidth="23256" windowHeight="12576" xr2:uid="{D1758473-126F-DF42-82D9-9AD66A7EB33B}"/>
  </bookViews>
  <sheets>
    <sheet name="Hoja1" sheetId="1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2" l="1"/>
  <c r="E58" i="2" s="1"/>
  <c r="F58" i="2" s="1"/>
  <c r="G58" i="2" s="1"/>
  <c r="D59" i="2"/>
  <c r="D60" i="2"/>
  <c r="E60" i="2" s="1"/>
  <c r="F60" i="2" s="1"/>
  <c r="G60" i="2" s="1"/>
  <c r="D61" i="2"/>
  <c r="D62" i="2"/>
  <c r="D63" i="2"/>
  <c r="E63" i="2" s="1"/>
  <c r="F63" i="2" s="1"/>
  <c r="G63" i="2" s="1"/>
  <c r="D64" i="2"/>
  <c r="D65" i="2"/>
  <c r="E65" i="2" s="1"/>
  <c r="F65" i="2" s="1"/>
  <c r="G65" i="2" s="1"/>
  <c r="D66" i="2"/>
  <c r="D67" i="2"/>
  <c r="D68" i="2"/>
  <c r="D69" i="2"/>
  <c r="D70" i="2"/>
  <c r="D71" i="2"/>
  <c r="D72" i="2"/>
  <c r="D73" i="2"/>
  <c r="D74" i="2"/>
  <c r="E74" i="2" s="1"/>
  <c r="F74" i="2" s="1"/>
  <c r="G74" i="2" s="1"/>
  <c r="D75" i="2"/>
  <c r="D76" i="2"/>
  <c r="D77" i="2"/>
  <c r="D78" i="2"/>
  <c r="D79" i="2"/>
  <c r="C58" i="2"/>
  <c r="C59" i="2"/>
  <c r="C60" i="2"/>
  <c r="C61" i="2"/>
  <c r="C62" i="2"/>
  <c r="E62" i="2" s="1"/>
  <c r="F62" i="2" s="1"/>
  <c r="G62" i="2" s="1"/>
  <c r="C63" i="2"/>
  <c r="C64" i="2"/>
  <c r="E64" i="2" s="1"/>
  <c r="F64" i="2" s="1"/>
  <c r="G64" i="2" s="1"/>
  <c r="C65" i="2"/>
  <c r="C66" i="2"/>
  <c r="E66" i="2" s="1"/>
  <c r="F66" i="2" s="1"/>
  <c r="G66" i="2" s="1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J67" i="2"/>
  <c r="K60" i="2"/>
  <c r="J60" i="2"/>
  <c r="A25" i="2"/>
  <c r="E59" i="2"/>
  <c r="F59" i="2" s="1"/>
  <c r="G59" i="2" s="1"/>
  <c r="E61" i="2"/>
  <c r="F61" i="2" s="1"/>
  <c r="G61" i="2" s="1"/>
  <c r="E75" i="2"/>
  <c r="F75" i="2" s="1"/>
  <c r="G75" i="2" s="1"/>
  <c r="E76" i="2"/>
  <c r="F76" i="2" s="1"/>
  <c r="G76" i="2" s="1"/>
  <c r="E77" i="2"/>
  <c r="F77" i="2" s="1"/>
  <c r="G77" i="2" s="1"/>
  <c r="E78" i="2"/>
  <c r="F78" i="2" s="1"/>
  <c r="G78" i="2" s="1"/>
  <c r="E79" i="2"/>
  <c r="F79" i="2" s="1"/>
  <c r="G79" i="2" s="1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57" i="2"/>
  <c r="C57" i="2" s="1"/>
  <c r="D57" i="2" s="1"/>
  <c r="E53" i="2"/>
  <c r="D53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30" i="2"/>
  <c r="B1" i="2"/>
  <c r="B2" i="2"/>
  <c r="B3" i="2"/>
  <c r="B4" i="2"/>
  <c r="B5" i="2"/>
  <c r="B6" i="2"/>
  <c r="B7" i="2"/>
  <c r="B8" i="2"/>
  <c r="B24" i="2" s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O14" i="2"/>
  <c r="N14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2" i="2"/>
  <c r="L1" i="2"/>
  <c r="N2" i="2"/>
  <c r="N1" i="2"/>
  <c r="A24" i="2"/>
  <c r="E57" i="2" l="1"/>
  <c r="F57" i="2" s="1"/>
  <c r="G57" i="2" s="1"/>
  <c r="E73" i="2"/>
  <c r="F73" i="2" s="1"/>
  <c r="G73" i="2" s="1"/>
  <c r="E72" i="2"/>
  <c r="F72" i="2" s="1"/>
  <c r="G72" i="2" s="1"/>
  <c r="E71" i="2"/>
  <c r="F71" i="2" s="1"/>
  <c r="G71" i="2" s="1"/>
  <c r="E70" i="2"/>
  <c r="F70" i="2" s="1"/>
  <c r="G70" i="2" s="1"/>
  <c r="E69" i="2"/>
  <c r="F69" i="2" s="1"/>
  <c r="G69" i="2" s="1"/>
  <c r="E68" i="2"/>
  <c r="F68" i="2" s="1"/>
  <c r="G68" i="2" s="1"/>
  <c r="E67" i="2"/>
  <c r="F67" i="2" s="1"/>
  <c r="G67" i="2" s="1"/>
  <c r="C24" i="2"/>
  <c r="G80" i="2" l="1"/>
  <c r="H80" i="2"/>
</calcChain>
</file>

<file path=xl/sharedStrings.xml><?xml version="1.0" encoding="utf-8"?>
<sst xmlns="http://schemas.openxmlformats.org/spreadsheetml/2006/main" count="40" uniqueCount="40">
  <si>
    <t>SD</t>
  </si>
  <si>
    <t>VC.G0130_3_ICE</t>
  </si>
  <si>
    <t>VC.G0130_4_ICE</t>
  </si>
  <si>
    <t>VC.G0130_5_ICE</t>
  </si>
  <si>
    <t>VC.G0201_1_ICE</t>
  </si>
  <si>
    <t>VC.G0201_2_ICE</t>
  </si>
  <si>
    <t>VC.G0208_1_ICE</t>
  </si>
  <si>
    <t>VC.GT0130_1_TRAP</t>
  </si>
  <si>
    <t>VC.GT0130_2_TRAP</t>
  </si>
  <si>
    <t>VC.GT0201_5_TRAP</t>
  </si>
  <si>
    <t>VC.GT0201_6_TRAP</t>
  </si>
  <si>
    <t>VC.GT0201_7_TRAP</t>
  </si>
  <si>
    <t>VC.G0128_1_SOIL</t>
  </si>
  <si>
    <t>VC.G0128_2_SOIL</t>
  </si>
  <si>
    <t>VC.G0128_3_SOIL</t>
  </si>
  <si>
    <t>VC.G0128_4_SOIL</t>
  </si>
  <si>
    <t>VC.G0128_5_SOIL</t>
  </si>
  <si>
    <t>VC.G0128_6_SOIL</t>
  </si>
  <si>
    <t>VC.G0201_3_SOIL</t>
  </si>
  <si>
    <t>VC.G0201_4_SOIL</t>
  </si>
  <si>
    <t>VC.G0203_1_SOIL</t>
  </si>
  <si>
    <t>VC.G0206_1_SOIL</t>
  </si>
  <si>
    <t>VC.G0206_2_SOIL</t>
  </si>
  <si>
    <t>VC.EXP_1_SOIL</t>
  </si>
  <si>
    <t>Fe yearly exported by CP</t>
  </si>
  <si>
    <t>mean and sd</t>
  </si>
  <si>
    <t>export efficiency</t>
  </si>
  <si>
    <t>and sd</t>
  </si>
  <si>
    <t>to g</t>
  </si>
  <si>
    <t>tonnes Fe yr</t>
  </si>
  <si>
    <t>photic zone</t>
  </si>
  <si>
    <t>bioavailable</t>
  </si>
  <si>
    <t>to umol Fe</t>
  </si>
  <si>
    <t>to g C</t>
  </si>
  <si>
    <t>SO m2</t>
  </si>
  <si>
    <t>SOIL SAMPLE</t>
  </si>
  <si>
    <t>ICE SAMPLES</t>
  </si>
  <si>
    <t>TRAP SAMPLES</t>
  </si>
  <si>
    <t>Fe Samples</t>
  </si>
  <si>
    <t xml:space="preserve">Fe (µg/g)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</si>
</sst>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" fontId="0" fillId="0" borderId="0" xfId="0" applyNumberFormat="1" applyBorder="1"/>
    <xf numFmtId="1" fontId="0" fillId="0" borderId="5" xfId="0" applyNumberFormat="1" applyBorder="1"/>
    <xf numFmtId="1" fontId="0" fillId="0" borderId="2" xfId="0" applyNumberForma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D892-2C03-6F4C-ACB6-C3135E3602B0}">
  <dimension ref="A1:D24"/>
  <sheetViews>
    <sheetView tabSelected="1" zoomScale="85" zoomScaleNormal="85" workbookViewId="0">
      <selection activeCell="F6" sqref="F6"/>
    </sheetView>
  </sheetViews>
  <sheetFormatPr baseColWidth="10" defaultRowHeight="15.6" x14ac:dyDescent="0.3"/>
  <cols>
    <col min="1" max="1" width="17.5" customWidth="1"/>
  </cols>
  <sheetData>
    <row r="1" spans="1:4" s="1" customFormat="1" x14ac:dyDescent="0.3">
      <c r="A1" s="1" t="s">
        <v>38</v>
      </c>
      <c r="C1" s="5" t="s">
        <v>39</v>
      </c>
      <c r="D1" s="6" t="s">
        <v>0</v>
      </c>
    </row>
    <row r="2" spans="1:4" x14ac:dyDescent="0.3">
      <c r="A2" s="12" t="s">
        <v>35</v>
      </c>
      <c r="B2" s="3" t="s">
        <v>12</v>
      </c>
      <c r="C2" s="7">
        <v>4365.0242643438087</v>
      </c>
      <c r="D2" s="7">
        <v>492.37827075308365</v>
      </c>
    </row>
    <row r="3" spans="1:4" x14ac:dyDescent="0.3">
      <c r="A3" s="12"/>
      <c r="B3" s="3" t="s">
        <v>13</v>
      </c>
      <c r="C3" s="7">
        <v>5264.0874968854569</v>
      </c>
      <c r="D3" s="7">
        <v>295.59936667199139</v>
      </c>
    </row>
    <row r="4" spans="1:4" x14ac:dyDescent="0.3">
      <c r="A4" s="12"/>
      <c r="B4" s="3" t="s">
        <v>14</v>
      </c>
      <c r="C4" s="7">
        <v>5891.5709201360542</v>
      </c>
      <c r="D4" s="7">
        <v>710.31995692738394</v>
      </c>
    </row>
    <row r="5" spans="1:4" x14ac:dyDescent="0.3">
      <c r="A5" s="12"/>
      <c r="B5" s="3" t="s">
        <v>15</v>
      </c>
      <c r="C5" s="7">
        <v>4991.9610562707649</v>
      </c>
      <c r="D5" s="7">
        <v>645.91431779050799</v>
      </c>
    </row>
    <row r="6" spans="1:4" x14ac:dyDescent="0.3">
      <c r="A6" s="12"/>
      <c r="B6" s="3" t="s">
        <v>16</v>
      </c>
      <c r="C6" s="7">
        <v>3775.0232714687518</v>
      </c>
      <c r="D6" s="7">
        <v>375.3510298672245</v>
      </c>
    </row>
    <row r="7" spans="1:4" x14ac:dyDescent="0.3">
      <c r="A7" s="12"/>
      <c r="B7" s="3" t="s">
        <v>17</v>
      </c>
      <c r="C7" s="7">
        <v>5145.1080250620262</v>
      </c>
      <c r="D7" s="7">
        <v>323.96113077227352</v>
      </c>
    </row>
    <row r="8" spans="1:4" x14ac:dyDescent="0.3">
      <c r="A8" s="12"/>
      <c r="B8" s="3" t="s">
        <v>18</v>
      </c>
      <c r="C8" s="7">
        <v>2114.8682918730947</v>
      </c>
      <c r="D8" s="7">
        <v>158.36167686376785</v>
      </c>
    </row>
    <row r="9" spans="1:4" x14ac:dyDescent="0.3">
      <c r="A9" s="12"/>
      <c r="B9" s="3" t="s">
        <v>19</v>
      </c>
      <c r="C9" s="7">
        <v>1830.4066351245667</v>
      </c>
      <c r="D9" s="7">
        <v>144.4185402223579</v>
      </c>
    </row>
    <row r="10" spans="1:4" x14ac:dyDescent="0.3">
      <c r="A10" s="12"/>
      <c r="B10" s="3" t="s">
        <v>20</v>
      </c>
      <c r="C10" s="7">
        <v>2595.7918080458962</v>
      </c>
      <c r="D10" s="7">
        <v>490.93082544294373</v>
      </c>
    </row>
    <row r="11" spans="1:4" x14ac:dyDescent="0.3">
      <c r="A11" s="12"/>
      <c r="B11" s="3" t="s">
        <v>21</v>
      </c>
      <c r="C11" s="7">
        <v>2024.4130328601277</v>
      </c>
      <c r="D11" s="7">
        <v>754.88730628378289</v>
      </c>
    </row>
    <row r="12" spans="1:4" x14ac:dyDescent="0.3">
      <c r="A12" s="12"/>
      <c r="B12" s="3" t="s">
        <v>22</v>
      </c>
      <c r="C12" s="7">
        <v>2220.5677719072096</v>
      </c>
      <c r="D12" s="7">
        <v>139.36099226723695</v>
      </c>
    </row>
    <row r="13" spans="1:4" x14ac:dyDescent="0.3">
      <c r="A13" s="12"/>
      <c r="B13" s="4" t="s">
        <v>23</v>
      </c>
      <c r="C13" s="8">
        <v>2928.7737043800366</v>
      </c>
      <c r="D13" s="8">
        <v>425.03409691594771</v>
      </c>
    </row>
    <row r="14" spans="1:4" x14ac:dyDescent="0.3">
      <c r="A14" s="12" t="s">
        <v>36</v>
      </c>
      <c r="B14" s="2" t="s">
        <v>1</v>
      </c>
      <c r="C14" s="9">
        <v>901.45220018104703</v>
      </c>
      <c r="D14" s="9">
        <v>214.8074403399267</v>
      </c>
    </row>
    <row r="15" spans="1:4" x14ac:dyDescent="0.3">
      <c r="A15" s="12"/>
      <c r="B15" s="3" t="s">
        <v>2</v>
      </c>
      <c r="C15" s="7">
        <v>1031.9468043721363</v>
      </c>
      <c r="D15" s="7">
        <v>25.744730902802665</v>
      </c>
    </row>
    <row r="16" spans="1:4" x14ac:dyDescent="0.3">
      <c r="A16" s="12"/>
      <c r="B16" s="3" t="s">
        <v>3</v>
      </c>
      <c r="C16" s="7">
        <v>935.80431675417765</v>
      </c>
      <c r="D16" s="7">
        <v>240.17872728778761</v>
      </c>
    </row>
    <row r="17" spans="1:4" x14ac:dyDescent="0.3">
      <c r="A17" s="12"/>
      <c r="B17" s="3" t="s">
        <v>4</v>
      </c>
      <c r="C17" s="7">
        <v>3234.2589798925005</v>
      </c>
      <c r="D17" s="7">
        <v>381.81192311172413</v>
      </c>
    </row>
    <row r="18" spans="1:4" x14ac:dyDescent="0.3">
      <c r="A18" s="12"/>
      <c r="B18" s="3" t="s">
        <v>5</v>
      </c>
      <c r="C18" s="7">
        <v>2649.6171757599918</v>
      </c>
      <c r="D18" s="7">
        <v>175.02373116070277</v>
      </c>
    </row>
    <row r="19" spans="1:4" x14ac:dyDescent="0.3">
      <c r="A19" s="12"/>
      <c r="B19" s="4" t="s">
        <v>6</v>
      </c>
      <c r="C19" s="8">
        <v>1307.1375258192181</v>
      </c>
      <c r="D19" s="8">
        <v>126.71003704293099</v>
      </c>
    </row>
    <row r="20" spans="1:4" x14ac:dyDescent="0.3">
      <c r="A20" s="12" t="s">
        <v>37</v>
      </c>
      <c r="B20" s="2" t="s">
        <v>7</v>
      </c>
      <c r="C20" s="9">
        <v>2288.0115155058006</v>
      </c>
      <c r="D20" s="9">
        <v>147.19382618428284</v>
      </c>
    </row>
    <row r="21" spans="1:4" x14ac:dyDescent="0.3">
      <c r="A21" s="12"/>
      <c r="B21" s="3" t="s">
        <v>8</v>
      </c>
      <c r="C21" s="7">
        <v>3410.4070953546125</v>
      </c>
      <c r="D21" s="7">
        <v>567.03306612125743</v>
      </c>
    </row>
    <row r="22" spans="1:4" x14ac:dyDescent="0.3">
      <c r="A22" s="12"/>
      <c r="B22" s="3" t="s">
        <v>9</v>
      </c>
      <c r="C22" s="7">
        <v>3791.8772078086627</v>
      </c>
      <c r="D22" s="7">
        <v>281.43984430157923</v>
      </c>
    </row>
    <row r="23" spans="1:4" x14ac:dyDescent="0.3">
      <c r="A23" s="12"/>
      <c r="B23" s="3" t="s">
        <v>10</v>
      </c>
      <c r="C23" s="7">
        <v>4096.0915700683299</v>
      </c>
      <c r="D23" s="7">
        <v>239.99820286086154</v>
      </c>
    </row>
    <row r="24" spans="1:4" x14ac:dyDescent="0.3">
      <c r="A24" s="12"/>
      <c r="B24" s="4" t="s">
        <v>11</v>
      </c>
      <c r="C24" s="8">
        <v>2664.0941140597083</v>
      </c>
      <c r="D24" s="8">
        <v>148.74543327845618</v>
      </c>
    </row>
  </sheetData>
  <mergeCells count="3">
    <mergeCell ref="A2:A13"/>
    <mergeCell ref="A14:A19"/>
    <mergeCell ref="A20:A24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1954C-EC21-4681-8D7E-F62BF9807A5C}">
  <dimension ref="A1:O80"/>
  <sheetViews>
    <sheetView topLeftCell="A52" workbookViewId="0">
      <selection activeCell="B1" sqref="B1"/>
    </sheetView>
  </sheetViews>
  <sheetFormatPr baseColWidth="10" defaultRowHeight="15.6" x14ac:dyDescent="0.3"/>
  <cols>
    <col min="4" max="6" width="11.8984375" bestFit="1" customWidth="1"/>
  </cols>
  <sheetData>
    <row r="1" spans="1:15" x14ac:dyDescent="0.3">
      <c r="A1" s="10">
        <v>4365</v>
      </c>
      <c r="B1">
        <f>(A1*H$10)/H$11</f>
        <v>722.40750000000003</v>
      </c>
      <c r="K1">
        <v>739.43100000000004</v>
      </c>
      <c r="L1">
        <f>H$15/K1</f>
        <v>3.5162171994411917</v>
      </c>
      <c r="N1">
        <f>AVERAGE(K1:K46)</f>
        <v>505.68443913043484</v>
      </c>
    </row>
    <row r="2" spans="1:15" x14ac:dyDescent="0.3">
      <c r="A2" s="10">
        <v>5264</v>
      </c>
      <c r="B2">
        <f t="shared" ref="B2:B23" si="0">(A2*H$10)/H$11</f>
        <v>871.19200000000001</v>
      </c>
      <c r="K2">
        <v>891.72159999999997</v>
      </c>
      <c r="L2">
        <f>H$15/K2</f>
        <v>2.9157082210411862</v>
      </c>
      <c r="N2">
        <f>_xlfn.STDEV.S(K1:K46)</f>
        <v>241.05198402102994</v>
      </c>
    </row>
    <row r="3" spans="1:15" x14ac:dyDescent="0.3">
      <c r="A3" s="10">
        <v>5892</v>
      </c>
      <c r="B3">
        <f t="shared" si="0"/>
        <v>975.12599999999998</v>
      </c>
      <c r="K3">
        <v>998.10479999999995</v>
      </c>
      <c r="L3">
        <f t="shared" ref="L3:L46" si="1">H$15/K3</f>
        <v>2.6049368763680931</v>
      </c>
    </row>
    <row r="4" spans="1:15" x14ac:dyDescent="0.3">
      <c r="A4" s="10">
        <v>4992</v>
      </c>
      <c r="B4">
        <f t="shared" si="0"/>
        <v>826.17600000000004</v>
      </c>
      <c r="K4">
        <v>845.64480000000003</v>
      </c>
      <c r="L4">
        <f t="shared" si="1"/>
        <v>3.0745769382133017</v>
      </c>
    </row>
    <row r="5" spans="1:15" x14ac:dyDescent="0.3">
      <c r="A5" s="10">
        <v>3775</v>
      </c>
      <c r="B5">
        <f t="shared" si="0"/>
        <v>624.76250000000005</v>
      </c>
      <c r="K5">
        <v>639.48500000000001</v>
      </c>
      <c r="L5">
        <f t="shared" si="1"/>
        <v>4.0657716756452453</v>
      </c>
    </row>
    <row r="6" spans="1:15" x14ac:dyDescent="0.3">
      <c r="A6" s="10">
        <v>5145</v>
      </c>
      <c r="B6">
        <f t="shared" si="0"/>
        <v>851.49749999999995</v>
      </c>
      <c r="K6">
        <v>871.56299999999999</v>
      </c>
      <c r="L6">
        <f t="shared" si="1"/>
        <v>2.9831463703713901</v>
      </c>
    </row>
    <row r="7" spans="1:15" x14ac:dyDescent="0.3">
      <c r="A7" s="10">
        <v>2115</v>
      </c>
      <c r="B7">
        <f t="shared" si="0"/>
        <v>350.03250000000003</v>
      </c>
      <c r="K7">
        <v>358.28100000000001</v>
      </c>
      <c r="L7">
        <f t="shared" si="1"/>
        <v>7.2568737945913959</v>
      </c>
    </row>
    <row r="8" spans="1:15" x14ac:dyDescent="0.3">
      <c r="A8" s="10">
        <v>1830</v>
      </c>
      <c r="B8">
        <f t="shared" si="0"/>
        <v>302.86500000000001</v>
      </c>
      <c r="K8">
        <v>310.00200000000001</v>
      </c>
      <c r="L8">
        <f t="shared" si="1"/>
        <v>8.3870426642408749</v>
      </c>
    </row>
    <row r="9" spans="1:15" x14ac:dyDescent="0.3">
      <c r="A9" s="10">
        <v>2596</v>
      </c>
      <c r="B9">
        <f t="shared" si="0"/>
        <v>429.63799999999998</v>
      </c>
      <c r="K9">
        <v>439.76240000000001</v>
      </c>
      <c r="L9">
        <f t="shared" si="1"/>
        <v>5.9122835422036992</v>
      </c>
    </row>
    <row r="10" spans="1:15" x14ac:dyDescent="0.3">
      <c r="A10" s="10">
        <v>2024</v>
      </c>
      <c r="B10">
        <f t="shared" si="0"/>
        <v>334.97199999999998</v>
      </c>
      <c r="H10">
        <v>165500000</v>
      </c>
      <c r="K10">
        <v>342.86559999999997</v>
      </c>
      <c r="L10">
        <f t="shared" si="1"/>
        <v>7.5831462823917013</v>
      </c>
      <c r="N10">
        <v>506</v>
      </c>
      <c r="O10">
        <v>241</v>
      </c>
    </row>
    <row r="11" spans="1:15" x14ac:dyDescent="0.3">
      <c r="A11" s="10">
        <v>2221</v>
      </c>
      <c r="B11">
        <f t="shared" si="0"/>
        <v>367.57549999999998</v>
      </c>
      <c r="H11">
        <v>1000000000</v>
      </c>
      <c r="K11">
        <v>376.23739999999998</v>
      </c>
      <c r="L11">
        <f t="shared" si="1"/>
        <v>6.9105304257365168</v>
      </c>
    </row>
    <row r="12" spans="1:15" x14ac:dyDescent="0.3">
      <c r="A12" s="10">
        <v>2929</v>
      </c>
      <c r="B12">
        <f t="shared" si="0"/>
        <v>484.74950000000001</v>
      </c>
      <c r="K12">
        <v>496.17259999999999</v>
      </c>
      <c r="L12">
        <f t="shared" si="1"/>
        <v>5.2401120094096285</v>
      </c>
    </row>
    <row r="13" spans="1:15" x14ac:dyDescent="0.3">
      <c r="A13" s="10">
        <v>901</v>
      </c>
      <c r="B13">
        <f t="shared" si="0"/>
        <v>149.1155</v>
      </c>
      <c r="K13">
        <v>152.6294</v>
      </c>
      <c r="L13">
        <f t="shared" si="1"/>
        <v>17.03472594401865</v>
      </c>
      <c r="N13" t="s">
        <v>26</v>
      </c>
      <c r="O13" t="s">
        <v>27</v>
      </c>
    </row>
    <row r="14" spans="1:15" x14ac:dyDescent="0.3">
      <c r="A14" s="10">
        <v>1032</v>
      </c>
      <c r="B14">
        <f t="shared" si="0"/>
        <v>170.79599999999999</v>
      </c>
      <c r="K14">
        <v>174.82079999999999</v>
      </c>
      <c r="L14">
        <f t="shared" si="1"/>
        <v>14.872372166241089</v>
      </c>
      <c r="N14">
        <f>AVERAGE(L1:L46)</f>
        <v>6.8537810198764957</v>
      </c>
      <c r="O14">
        <f>_xlfn.STDEV.S(L1:L46)</f>
        <v>4.2720040555031966</v>
      </c>
    </row>
    <row r="15" spans="1:15" x14ac:dyDescent="0.3">
      <c r="A15" s="10">
        <v>936</v>
      </c>
      <c r="B15">
        <f t="shared" si="0"/>
        <v>154.90799999999999</v>
      </c>
      <c r="H15">
        <v>2600</v>
      </c>
      <c r="K15">
        <v>158.55840000000001</v>
      </c>
      <c r="L15">
        <f t="shared" si="1"/>
        <v>16.397743670470941</v>
      </c>
    </row>
    <row r="16" spans="1:15" x14ac:dyDescent="0.3">
      <c r="A16" s="10">
        <v>3234</v>
      </c>
      <c r="B16">
        <f t="shared" si="0"/>
        <v>535.22699999999998</v>
      </c>
      <c r="K16">
        <v>547.83960000000002</v>
      </c>
      <c r="L16">
        <f t="shared" si="1"/>
        <v>4.7459146801363028</v>
      </c>
    </row>
    <row r="17" spans="1:12" x14ac:dyDescent="0.3">
      <c r="A17" s="10">
        <v>2650</v>
      </c>
      <c r="B17">
        <f t="shared" si="0"/>
        <v>438.57499999999999</v>
      </c>
      <c r="K17">
        <v>448.91</v>
      </c>
      <c r="L17">
        <f t="shared" si="1"/>
        <v>5.7918068209663405</v>
      </c>
    </row>
    <row r="18" spans="1:12" x14ac:dyDescent="0.3">
      <c r="A18" s="10">
        <v>1307</v>
      </c>
      <c r="B18">
        <f t="shared" si="0"/>
        <v>216.30850000000001</v>
      </c>
      <c r="K18">
        <v>221.4058</v>
      </c>
      <c r="L18">
        <f t="shared" si="1"/>
        <v>11.74314313355838</v>
      </c>
    </row>
    <row r="19" spans="1:12" x14ac:dyDescent="0.3">
      <c r="A19" s="10">
        <v>2288</v>
      </c>
      <c r="B19">
        <f t="shared" si="0"/>
        <v>378.66399999999999</v>
      </c>
      <c r="K19">
        <v>387.5872</v>
      </c>
      <c r="L19">
        <f t="shared" si="1"/>
        <v>6.7081678651926584</v>
      </c>
    </row>
    <row r="20" spans="1:12" x14ac:dyDescent="0.3">
      <c r="A20" s="10">
        <v>3410</v>
      </c>
      <c r="B20">
        <f t="shared" si="0"/>
        <v>564.35500000000002</v>
      </c>
      <c r="K20">
        <v>577.654</v>
      </c>
      <c r="L20">
        <f t="shared" si="1"/>
        <v>4.5009642450324936</v>
      </c>
    </row>
    <row r="21" spans="1:12" x14ac:dyDescent="0.3">
      <c r="A21" s="10">
        <v>3792</v>
      </c>
      <c r="B21">
        <f t="shared" si="0"/>
        <v>627.57600000000002</v>
      </c>
      <c r="K21">
        <v>642.36479999999995</v>
      </c>
      <c r="L21">
        <f t="shared" si="1"/>
        <v>4.0475443237238409</v>
      </c>
    </row>
    <row r="22" spans="1:12" x14ac:dyDescent="0.3">
      <c r="A22" s="10">
        <v>4096</v>
      </c>
      <c r="B22">
        <f t="shared" si="0"/>
        <v>677.88800000000003</v>
      </c>
      <c r="K22">
        <v>693.86239999999998</v>
      </c>
      <c r="L22">
        <f t="shared" si="1"/>
        <v>3.7471406434474619</v>
      </c>
    </row>
    <row r="23" spans="1:12" x14ac:dyDescent="0.3">
      <c r="A23" s="10">
        <v>2664</v>
      </c>
      <c r="B23">
        <f t="shared" si="0"/>
        <v>440.892</v>
      </c>
      <c r="K23">
        <v>451.28160000000003</v>
      </c>
      <c r="L23">
        <f t="shared" si="1"/>
        <v>5.7613693977330334</v>
      </c>
    </row>
    <row r="24" spans="1:12" x14ac:dyDescent="0.3">
      <c r="A24">
        <f>AVERAGE(A1:A23)</f>
        <v>3019.913043478261</v>
      </c>
      <c r="B24">
        <f>AVERAGE(B1:B23)</f>
        <v>499.79560869565222</v>
      </c>
      <c r="C24">
        <f>_xlfn.STDEV.S(B1:B23)</f>
        <v>240.84715094022116</v>
      </c>
      <c r="K24">
        <v>722.40750000000003</v>
      </c>
      <c r="L24">
        <f t="shared" si="1"/>
        <v>3.5990766984008333</v>
      </c>
    </row>
    <row r="25" spans="1:12" x14ac:dyDescent="0.3">
      <c r="A25">
        <f>_xlfn.STDEV.S(A1:A23)</f>
        <v>1455.269794200733</v>
      </c>
      <c r="K25">
        <v>871.19200000000001</v>
      </c>
      <c r="L25">
        <f t="shared" si="1"/>
        <v>2.9844167531382291</v>
      </c>
    </row>
    <row r="26" spans="1:12" x14ac:dyDescent="0.3">
      <c r="K26">
        <v>975.12599999999998</v>
      </c>
      <c r="L26">
        <f t="shared" si="1"/>
        <v>2.6663220958112079</v>
      </c>
    </row>
    <row r="27" spans="1:12" x14ac:dyDescent="0.3">
      <c r="K27">
        <v>826.17600000000004</v>
      </c>
      <c r="L27">
        <f t="shared" si="1"/>
        <v>3.1470292044310169</v>
      </c>
    </row>
    <row r="28" spans="1:12" x14ac:dyDescent="0.3">
      <c r="A28" s="11" t="s">
        <v>24</v>
      </c>
      <c r="B28" s="11"/>
      <c r="C28" s="11"/>
      <c r="D28" s="11"/>
      <c r="K28">
        <v>624.76250000000005</v>
      </c>
      <c r="L28">
        <f t="shared" si="1"/>
        <v>4.161581400932354</v>
      </c>
    </row>
    <row r="29" spans="1:12" x14ac:dyDescent="0.3">
      <c r="B29">
        <v>240</v>
      </c>
      <c r="C29">
        <v>120</v>
      </c>
      <c r="D29">
        <v>360</v>
      </c>
      <c r="K29">
        <v>851.49749999999995</v>
      </c>
      <c r="L29">
        <f t="shared" si="1"/>
        <v>3.0534440794012903</v>
      </c>
    </row>
    <row r="30" spans="1:12" x14ac:dyDescent="0.3">
      <c r="A30" s="10">
        <v>4365</v>
      </c>
      <c r="B30">
        <f>(A30*F$30*F$32*F$31)/F$33</f>
        <v>707.33951999999999</v>
      </c>
      <c r="C30">
        <f>(A30*F$30*F$35*F$32*F$34)/F$33</f>
        <v>35.366976000000001</v>
      </c>
      <c r="D30">
        <f>B30+C30</f>
        <v>742.70649600000002</v>
      </c>
      <c r="F30">
        <v>8000000</v>
      </c>
      <c r="K30">
        <v>350.03250000000003</v>
      </c>
      <c r="L30">
        <f t="shared" si="1"/>
        <v>7.4278816966995915</v>
      </c>
    </row>
    <row r="31" spans="1:12" x14ac:dyDescent="0.3">
      <c r="A31" s="10">
        <v>5264</v>
      </c>
      <c r="B31">
        <f t="shared" ref="B31:B52" si="2">(A31*F$30*F$32*F$31)/F$33</f>
        <v>853.02067199999999</v>
      </c>
      <c r="C31">
        <f t="shared" ref="C31:C52" si="3">(A31*F$30*F$35*F$32*F$34)/F$33</f>
        <v>42.651033599999998</v>
      </c>
      <c r="D31">
        <f t="shared" ref="D31:D52" si="4">B31+C31</f>
        <v>895.6717056</v>
      </c>
      <c r="F31">
        <v>240</v>
      </c>
      <c r="K31">
        <v>302.86500000000001</v>
      </c>
      <c r="L31">
        <f t="shared" si="1"/>
        <v>8.58468294454625</v>
      </c>
    </row>
    <row r="32" spans="1:12" x14ac:dyDescent="0.3">
      <c r="A32" s="10">
        <v>5892</v>
      </c>
      <c r="B32">
        <f t="shared" si="2"/>
        <v>954.78681600000016</v>
      </c>
      <c r="C32">
        <f t="shared" si="3"/>
        <v>47.739340800000008</v>
      </c>
      <c r="D32">
        <f t="shared" si="4"/>
        <v>1002.5261568000002</v>
      </c>
      <c r="F32">
        <v>84.4</v>
      </c>
      <c r="K32">
        <v>429.63799999999998</v>
      </c>
      <c r="L32">
        <f t="shared" si="1"/>
        <v>6.0516062359474727</v>
      </c>
    </row>
    <row r="33" spans="1:12" x14ac:dyDescent="0.3">
      <c r="A33" s="10">
        <v>4992</v>
      </c>
      <c r="B33">
        <f t="shared" si="2"/>
        <v>808.94361600000002</v>
      </c>
      <c r="C33">
        <f t="shared" si="3"/>
        <v>40.447180799999998</v>
      </c>
      <c r="D33">
        <f t="shared" si="4"/>
        <v>849.39079679999998</v>
      </c>
      <c r="F33">
        <v>1000000000000</v>
      </c>
      <c r="K33">
        <v>334.97199999999998</v>
      </c>
      <c r="L33">
        <f t="shared" si="1"/>
        <v>7.7618427808891495</v>
      </c>
    </row>
    <row r="34" spans="1:12" x14ac:dyDescent="0.3">
      <c r="A34" s="10">
        <v>3775</v>
      </c>
      <c r="B34">
        <f t="shared" si="2"/>
        <v>611.73119999999994</v>
      </c>
      <c r="C34">
        <f t="shared" si="3"/>
        <v>30.586559999999999</v>
      </c>
      <c r="D34">
        <f t="shared" si="4"/>
        <v>642.31775999999991</v>
      </c>
      <c r="F34">
        <v>0.1</v>
      </c>
      <c r="K34">
        <v>367.57549999999998</v>
      </c>
      <c r="L34">
        <f t="shared" si="1"/>
        <v>7.0733767620529662</v>
      </c>
    </row>
    <row r="35" spans="1:12" x14ac:dyDescent="0.3">
      <c r="A35" s="10">
        <v>5145</v>
      </c>
      <c r="B35">
        <f t="shared" si="2"/>
        <v>833.73695999999995</v>
      </c>
      <c r="C35">
        <f t="shared" si="3"/>
        <v>41.686847999999998</v>
      </c>
      <c r="D35">
        <f t="shared" si="4"/>
        <v>875.42380800000001</v>
      </c>
      <c r="F35">
        <v>120</v>
      </c>
      <c r="K35">
        <v>484.74950000000001</v>
      </c>
      <c r="L35">
        <f t="shared" si="1"/>
        <v>5.3635950114440547</v>
      </c>
    </row>
    <row r="36" spans="1:12" x14ac:dyDescent="0.3">
      <c r="A36" s="10">
        <v>2115</v>
      </c>
      <c r="B36">
        <f t="shared" si="2"/>
        <v>342.73151999999999</v>
      </c>
      <c r="C36">
        <f t="shared" si="3"/>
        <v>17.136576000000002</v>
      </c>
      <c r="D36">
        <f t="shared" si="4"/>
        <v>359.86809599999998</v>
      </c>
      <c r="K36">
        <v>149.1155</v>
      </c>
      <c r="L36">
        <f t="shared" si="1"/>
        <v>17.436148488923017</v>
      </c>
    </row>
    <row r="37" spans="1:12" x14ac:dyDescent="0.3">
      <c r="A37" s="10">
        <v>1830</v>
      </c>
      <c r="B37">
        <f t="shared" si="2"/>
        <v>296.54784000000001</v>
      </c>
      <c r="C37">
        <f t="shared" si="3"/>
        <v>14.827392</v>
      </c>
      <c r="D37">
        <f t="shared" si="4"/>
        <v>311.37523199999998</v>
      </c>
      <c r="K37">
        <v>170.79599999999999</v>
      </c>
      <c r="L37">
        <f t="shared" si="1"/>
        <v>15.222838942363991</v>
      </c>
    </row>
    <row r="38" spans="1:12" x14ac:dyDescent="0.3">
      <c r="A38" s="10">
        <v>2596</v>
      </c>
      <c r="B38">
        <f t="shared" si="2"/>
        <v>420.67660799999999</v>
      </c>
      <c r="C38">
        <f t="shared" si="3"/>
        <v>21.033830399999999</v>
      </c>
      <c r="D38">
        <f t="shared" si="4"/>
        <v>441.71043839999999</v>
      </c>
      <c r="K38">
        <v>154.90799999999999</v>
      </c>
      <c r="L38">
        <f t="shared" si="1"/>
        <v>16.784155756965426</v>
      </c>
    </row>
    <row r="39" spans="1:12" x14ac:dyDescent="0.3">
      <c r="A39" s="10">
        <v>2024</v>
      </c>
      <c r="B39">
        <f t="shared" si="2"/>
        <v>327.98515200000003</v>
      </c>
      <c r="C39">
        <f t="shared" si="3"/>
        <v>16.399257599999999</v>
      </c>
      <c r="D39">
        <f t="shared" si="4"/>
        <v>344.38440960000003</v>
      </c>
      <c r="K39">
        <v>535.22699999999998</v>
      </c>
      <c r="L39">
        <f t="shared" si="1"/>
        <v>4.8577519445020529</v>
      </c>
    </row>
    <row r="40" spans="1:12" x14ac:dyDescent="0.3">
      <c r="A40" s="10">
        <v>2221</v>
      </c>
      <c r="B40">
        <f t="shared" si="2"/>
        <v>359.90860800000002</v>
      </c>
      <c r="C40">
        <f t="shared" si="3"/>
        <v>17.9954304</v>
      </c>
      <c r="D40">
        <f t="shared" si="4"/>
        <v>377.90403839999999</v>
      </c>
      <c r="K40">
        <v>438.57499999999999</v>
      </c>
      <c r="L40">
        <f t="shared" si="1"/>
        <v>5.9282904862338253</v>
      </c>
    </row>
    <row r="41" spans="1:12" x14ac:dyDescent="0.3">
      <c r="A41" s="10">
        <v>2929</v>
      </c>
      <c r="B41">
        <f t="shared" si="2"/>
        <v>474.63859200000007</v>
      </c>
      <c r="C41">
        <f t="shared" si="3"/>
        <v>23.731929600000004</v>
      </c>
      <c r="D41">
        <f t="shared" si="4"/>
        <v>498.37052160000007</v>
      </c>
      <c r="K41">
        <v>216.30850000000001</v>
      </c>
      <c r="L41">
        <f t="shared" si="1"/>
        <v>12.019869769334075</v>
      </c>
    </row>
    <row r="42" spans="1:12" x14ac:dyDescent="0.3">
      <c r="A42" s="10">
        <v>901</v>
      </c>
      <c r="B42">
        <f t="shared" si="2"/>
        <v>146.00524799999999</v>
      </c>
      <c r="C42">
        <f t="shared" si="3"/>
        <v>7.3002624000000003</v>
      </c>
      <c r="D42">
        <f t="shared" si="4"/>
        <v>153.3055104</v>
      </c>
      <c r="K42">
        <v>378.66399999999999</v>
      </c>
      <c r="L42">
        <f t="shared" si="1"/>
        <v>6.8662455369404016</v>
      </c>
    </row>
    <row r="43" spans="1:12" x14ac:dyDescent="0.3">
      <c r="A43" s="10">
        <v>1032</v>
      </c>
      <c r="B43">
        <f t="shared" si="2"/>
        <v>167.23353599999999</v>
      </c>
      <c r="C43">
        <f t="shared" si="3"/>
        <v>8.3616767999999997</v>
      </c>
      <c r="D43">
        <f t="shared" si="4"/>
        <v>175.59521279999998</v>
      </c>
      <c r="K43">
        <v>564.35500000000002</v>
      </c>
      <c r="L43">
        <f t="shared" si="1"/>
        <v>4.6070292634954946</v>
      </c>
    </row>
    <row r="44" spans="1:12" x14ac:dyDescent="0.3">
      <c r="A44" s="10">
        <v>936</v>
      </c>
      <c r="B44">
        <f t="shared" si="2"/>
        <v>151.676928</v>
      </c>
      <c r="C44">
        <f t="shared" si="3"/>
        <v>7.5838463999999997</v>
      </c>
      <c r="D44">
        <f t="shared" si="4"/>
        <v>159.2607744</v>
      </c>
      <c r="K44">
        <v>627.57600000000002</v>
      </c>
      <c r="L44">
        <f t="shared" si="1"/>
        <v>4.1429245222889337</v>
      </c>
    </row>
    <row r="45" spans="1:12" x14ac:dyDescent="0.3">
      <c r="A45" s="10">
        <v>3234</v>
      </c>
      <c r="B45">
        <f t="shared" si="2"/>
        <v>524.06323200000008</v>
      </c>
      <c r="C45">
        <f t="shared" si="3"/>
        <v>26.203161600000005</v>
      </c>
      <c r="D45">
        <f t="shared" si="4"/>
        <v>550.26639360000013</v>
      </c>
      <c r="K45">
        <v>677.88800000000003</v>
      </c>
      <c r="L45">
        <f t="shared" si="1"/>
        <v>3.8354418429003019</v>
      </c>
    </row>
    <row r="46" spans="1:12" x14ac:dyDescent="0.3">
      <c r="A46" s="10">
        <v>2650</v>
      </c>
      <c r="B46">
        <f t="shared" si="2"/>
        <v>429.42720000000003</v>
      </c>
      <c r="C46">
        <f t="shared" si="3"/>
        <v>21.471360000000001</v>
      </c>
      <c r="D46">
        <f t="shared" si="4"/>
        <v>450.89856000000003</v>
      </c>
      <c r="K46">
        <v>440.892</v>
      </c>
      <c r="L46">
        <f t="shared" si="1"/>
        <v>5.8971358065013657</v>
      </c>
    </row>
    <row r="47" spans="1:12" x14ac:dyDescent="0.3">
      <c r="A47" s="10">
        <v>1307</v>
      </c>
      <c r="B47">
        <f t="shared" si="2"/>
        <v>211.79673600000001</v>
      </c>
      <c r="C47">
        <f t="shared" si="3"/>
        <v>10.5898368</v>
      </c>
      <c r="D47">
        <f t="shared" si="4"/>
        <v>222.38657280000001</v>
      </c>
    </row>
    <row r="48" spans="1:12" x14ac:dyDescent="0.3">
      <c r="A48" s="10">
        <v>2288</v>
      </c>
      <c r="B48">
        <f t="shared" si="2"/>
        <v>370.76582400000001</v>
      </c>
      <c r="C48">
        <f t="shared" si="3"/>
        <v>18.5382912</v>
      </c>
      <c r="D48">
        <f t="shared" si="4"/>
        <v>389.30411520000001</v>
      </c>
    </row>
    <row r="49" spans="1:11" x14ac:dyDescent="0.3">
      <c r="A49" s="10">
        <v>3410</v>
      </c>
      <c r="B49">
        <f t="shared" si="2"/>
        <v>552.58367999999996</v>
      </c>
      <c r="C49">
        <f t="shared" si="3"/>
        <v>27.629184000000002</v>
      </c>
      <c r="D49">
        <f t="shared" si="4"/>
        <v>580.21286399999997</v>
      </c>
    </row>
    <row r="50" spans="1:11" x14ac:dyDescent="0.3">
      <c r="A50" s="10">
        <v>3792</v>
      </c>
      <c r="B50">
        <f t="shared" si="2"/>
        <v>614.48601599999995</v>
      </c>
      <c r="C50">
        <f t="shared" si="3"/>
        <v>30.724300800000002</v>
      </c>
      <c r="D50">
        <f t="shared" si="4"/>
        <v>645.21031679999999</v>
      </c>
    </row>
    <row r="51" spans="1:11" x14ac:dyDescent="0.3">
      <c r="A51" s="10">
        <v>4096</v>
      </c>
      <c r="B51">
        <f t="shared" si="2"/>
        <v>663.74860799999999</v>
      </c>
      <c r="C51">
        <f t="shared" si="3"/>
        <v>33.187430399999997</v>
      </c>
      <c r="D51">
        <f t="shared" si="4"/>
        <v>696.93603840000003</v>
      </c>
    </row>
    <row r="52" spans="1:11" x14ac:dyDescent="0.3">
      <c r="A52" s="10">
        <v>2664</v>
      </c>
      <c r="B52">
        <f t="shared" si="2"/>
        <v>431.69587200000001</v>
      </c>
      <c r="C52">
        <f t="shared" si="3"/>
        <v>21.584793600000001</v>
      </c>
      <c r="D52">
        <f t="shared" si="4"/>
        <v>453.28066560000002</v>
      </c>
    </row>
    <row r="53" spans="1:11" x14ac:dyDescent="0.3">
      <c r="C53" t="s">
        <v>25</v>
      </c>
      <c r="D53">
        <f>AVERAGE(D30:D52)</f>
        <v>513.83941231304334</v>
      </c>
      <c r="E53">
        <f>_xlfn.STDEV.S(D30:D52)</f>
        <v>247.6147375911728</v>
      </c>
    </row>
    <row r="56" spans="1:11" x14ac:dyDescent="0.3">
      <c r="A56" t="s">
        <v>29</v>
      </c>
      <c r="B56" t="s">
        <v>28</v>
      </c>
      <c r="C56" t="s">
        <v>30</v>
      </c>
      <c r="D56" t="s">
        <v>31</v>
      </c>
      <c r="E56" t="s">
        <v>32</v>
      </c>
      <c r="F56" t="s">
        <v>33</v>
      </c>
      <c r="G56" t="s">
        <v>34</v>
      </c>
    </row>
    <row r="57" spans="1:11" x14ac:dyDescent="0.3">
      <c r="A57">
        <v>739.43100000000004</v>
      </c>
      <c r="B57">
        <f>A57*1000000</f>
        <v>739431000</v>
      </c>
      <c r="C57">
        <f>B57*0.5</f>
        <v>369715500</v>
      </c>
      <c r="D57">
        <f>C57*0.5</f>
        <v>184857750</v>
      </c>
      <c r="E57">
        <f>D57*0.018*1000000</f>
        <v>3327439499999.9995</v>
      </c>
      <c r="F57">
        <f>(E57*12.01)/3</f>
        <v>13320849464999.998</v>
      </c>
      <c r="G57">
        <f>F57/20000000000000</f>
        <v>0.66604247324999988</v>
      </c>
      <c r="J57">
        <v>0.63052499999999989</v>
      </c>
    </row>
    <row r="58" spans="1:11" x14ac:dyDescent="0.3">
      <c r="A58">
        <v>895.6717056</v>
      </c>
      <c r="B58">
        <f t="shared" ref="B58:B79" si="5">A58*1000000</f>
        <v>895671705.60000002</v>
      </c>
      <c r="C58">
        <f t="shared" ref="C58:D79" si="6">B58*0.5</f>
        <v>447835852.80000001</v>
      </c>
      <c r="D58">
        <f t="shared" si="6"/>
        <v>223917926.40000001</v>
      </c>
      <c r="E58">
        <f t="shared" ref="E58:E79" si="7">D58*0.018*1000000</f>
        <v>4030522675200</v>
      </c>
      <c r="F58">
        <f t="shared" ref="F58:F79" si="8">(E58*12.01)/3</f>
        <v>16135525776384</v>
      </c>
      <c r="G58">
        <f t="shared" ref="G58:G79" si="9">F58/20000000000000</f>
        <v>0.80677628881920005</v>
      </c>
      <c r="J58">
        <v>1.0809</v>
      </c>
    </row>
    <row r="59" spans="1:11" x14ac:dyDescent="0.3">
      <c r="A59">
        <v>1002.5261568000002</v>
      </c>
      <c r="B59">
        <f t="shared" si="5"/>
        <v>1002526156.8000002</v>
      </c>
      <c r="C59">
        <f t="shared" si="6"/>
        <v>501263078.4000001</v>
      </c>
      <c r="D59">
        <f t="shared" si="6"/>
        <v>250631539.20000005</v>
      </c>
      <c r="E59">
        <f t="shared" si="7"/>
        <v>4511367705600.001</v>
      </c>
      <c r="F59">
        <f t="shared" si="8"/>
        <v>18060508714752.004</v>
      </c>
      <c r="G59">
        <f t="shared" si="9"/>
        <v>0.90302543573760019</v>
      </c>
      <c r="J59">
        <v>1.3511249999999999</v>
      </c>
    </row>
    <row r="60" spans="1:11" x14ac:dyDescent="0.3">
      <c r="A60">
        <v>849.39079679999998</v>
      </c>
      <c r="B60">
        <f t="shared" si="5"/>
        <v>849390796.79999995</v>
      </c>
      <c r="C60">
        <f t="shared" si="6"/>
        <v>424695398.39999998</v>
      </c>
      <c r="D60">
        <f t="shared" si="6"/>
        <v>212347699.19999999</v>
      </c>
      <c r="E60">
        <f t="shared" si="7"/>
        <v>3822258585599.9995</v>
      </c>
      <c r="F60">
        <f t="shared" si="8"/>
        <v>15301775204351.998</v>
      </c>
      <c r="G60">
        <f t="shared" si="9"/>
        <v>0.76508876021759986</v>
      </c>
      <c r="J60">
        <f>AVERAGE(J57:J59)</f>
        <v>1.02085</v>
      </c>
      <c r="K60">
        <f>_xlfn.STDEV.S(J57:J59)</f>
        <v>0.36403377848078861</v>
      </c>
    </row>
    <row r="61" spans="1:11" x14ac:dyDescent="0.3">
      <c r="A61">
        <v>642.31775999999991</v>
      </c>
      <c r="B61">
        <f t="shared" si="5"/>
        <v>642317759.99999988</v>
      </c>
      <c r="C61">
        <f t="shared" si="6"/>
        <v>321158879.99999994</v>
      </c>
      <c r="D61">
        <f t="shared" si="6"/>
        <v>160579439.99999997</v>
      </c>
      <c r="E61">
        <f t="shared" si="7"/>
        <v>2890429919999.9995</v>
      </c>
      <c r="F61">
        <f t="shared" si="8"/>
        <v>11571354446399.998</v>
      </c>
      <c r="G61">
        <f t="shared" si="9"/>
        <v>0.57856772231999987</v>
      </c>
    </row>
    <row r="62" spans="1:11" x14ac:dyDescent="0.3">
      <c r="A62">
        <v>875.42380800000001</v>
      </c>
      <c r="B62">
        <f t="shared" si="5"/>
        <v>875423808</v>
      </c>
      <c r="C62">
        <f t="shared" si="6"/>
        <v>437711904</v>
      </c>
      <c r="D62">
        <f t="shared" si="6"/>
        <v>218855952</v>
      </c>
      <c r="E62">
        <f t="shared" si="7"/>
        <v>3939407135999.9995</v>
      </c>
      <c r="F62">
        <f t="shared" si="8"/>
        <v>15770759901119.998</v>
      </c>
      <c r="G62">
        <f t="shared" si="9"/>
        <v>0.78853799505599986</v>
      </c>
    </row>
    <row r="63" spans="1:11" x14ac:dyDescent="0.3">
      <c r="A63">
        <v>359.86809599999998</v>
      </c>
      <c r="B63">
        <f t="shared" si="5"/>
        <v>359868096</v>
      </c>
      <c r="C63">
        <f t="shared" si="6"/>
        <v>179934048</v>
      </c>
      <c r="D63">
        <f t="shared" si="6"/>
        <v>89967024</v>
      </c>
      <c r="E63">
        <f t="shared" si="7"/>
        <v>1619406431999.9998</v>
      </c>
      <c r="F63">
        <f t="shared" si="8"/>
        <v>6483023749439.999</v>
      </c>
      <c r="G63">
        <f t="shared" si="9"/>
        <v>0.32415118747199995</v>
      </c>
    </row>
    <row r="64" spans="1:11" x14ac:dyDescent="0.3">
      <c r="A64">
        <v>311.37523199999998</v>
      </c>
      <c r="B64">
        <f t="shared" si="5"/>
        <v>311375232</v>
      </c>
      <c r="C64">
        <f t="shared" si="6"/>
        <v>155687616</v>
      </c>
      <c r="D64">
        <f t="shared" si="6"/>
        <v>77843808</v>
      </c>
      <c r="E64">
        <f t="shared" si="7"/>
        <v>1401188544000</v>
      </c>
      <c r="F64">
        <f t="shared" si="8"/>
        <v>5609424804480</v>
      </c>
      <c r="G64">
        <f t="shared" si="9"/>
        <v>0.280471240224</v>
      </c>
      <c r="J64">
        <v>700</v>
      </c>
    </row>
    <row r="65" spans="1:10" x14ac:dyDescent="0.3">
      <c r="A65">
        <v>441.71043839999999</v>
      </c>
      <c r="B65">
        <f t="shared" si="5"/>
        <v>441710438.39999998</v>
      </c>
      <c r="C65">
        <f t="shared" si="6"/>
        <v>220855219.19999999</v>
      </c>
      <c r="D65">
        <f t="shared" si="6"/>
        <v>110427609.59999999</v>
      </c>
      <c r="E65">
        <f t="shared" si="7"/>
        <v>1987696972799.9998</v>
      </c>
      <c r="F65">
        <f t="shared" si="8"/>
        <v>7957413547775.999</v>
      </c>
      <c r="G65">
        <f t="shared" si="9"/>
        <v>0.39787067738879994</v>
      </c>
      <c r="J65">
        <v>1200</v>
      </c>
    </row>
    <row r="66" spans="1:10" x14ac:dyDescent="0.3">
      <c r="A66">
        <v>344.38440960000003</v>
      </c>
      <c r="B66">
        <f t="shared" si="5"/>
        <v>344384409.60000002</v>
      </c>
      <c r="C66">
        <f t="shared" si="6"/>
        <v>172192204.80000001</v>
      </c>
      <c r="D66">
        <f t="shared" si="6"/>
        <v>86096102.400000006</v>
      </c>
      <c r="E66">
        <f t="shared" si="7"/>
        <v>1549729843200</v>
      </c>
      <c r="F66">
        <f t="shared" si="8"/>
        <v>6204085138944</v>
      </c>
      <c r="G66">
        <f t="shared" si="9"/>
        <v>0.3102042569472</v>
      </c>
      <c r="J66">
        <v>1500</v>
      </c>
    </row>
    <row r="67" spans="1:10" x14ac:dyDescent="0.3">
      <c r="A67">
        <v>377.90403839999999</v>
      </c>
      <c r="B67">
        <f t="shared" si="5"/>
        <v>377904038.39999998</v>
      </c>
      <c r="C67">
        <f t="shared" si="6"/>
        <v>188952019.19999999</v>
      </c>
      <c r="D67">
        <f t="shared" si="6"/>
        <v>94476009.599999994</v>
      </c>
      <c r="E67">
        <f t="shared" si="7"/>
        <v>1700568172799.9998</v>
      </c>
      <c r="F67">
        <f t="shared" si="8"/>
        <v>6807941251775.999</v>
      </c>
      <c r="G67">
        <f t="shared" si="9"/>
        <v>0.34039706258879993</v>
      </c>
      <c r="J67">
        <f>AVERAGE(J64:J66)</f>
        <v>1133.3333333333333</v>
      </c>
    </row>
    <row r="68" spans="1:10" x14ac:dyDescent="0.3">
      <c r="A68">
        <v>498.37052160000007</v>
      </c>
      <c r="B68">
        <f t="shared" si="5"/>
        <v>498370521.60000008</v>
      </c>
      <c r="C68">
        <f t="shared" si="6"/>
        <v>249185260.80000004</v>
      </c>
      <c r="D68">
        <f t="shared" si="6"/>
        <v>124592630.40000002</v>
      </c>
      <c r="E68">
        <f t="shared" si="7"/>
        <v>2242667347200</v>
      </c>
      <c r="F68">
        <f t="shared" si="8"/>
        <v>8978144946624</v>
      </c>
      <c r="G68">
        <f t="shared" si="9"/>
        <v>0.44890724733120002</v>
      </c>
    </row>
    <row r="69" spans="1:10" x14ac:dyDescent="0.3">
      <c r="A69">
        <v>153.3055104</v>
      </c>
      <c r="B69">
        <f t="shared" si="5"/>
        <v>153305510.40000001</v>
      </c>
      <c r="C69">
        <f t="shared" si="6"/>
        <v>76652755.200000003</v>
      </c>
      <c r="D69">
        <f t="shared" si="6"/>
        <v>38326377.600000001</v>
      </c>
      <c r="E69">
        <f t="shared" si="7"/>
        <v>689874796800</v>
      </c>
      <c r="F69">
        <f t="shared" si="8"/>
        <v>2761798769856</v>
      </c>
      <c r="G69">
        <f t="shared" si="9"/>
        <v>0.13808993849279999</v>
      </c>
    </row>
    <row r="70" spans="1:10" x14ac:dyDescent="0.3">
      <c r="A70">
        <v>175.59521279999998</v>
      </c>
      <c r="B70">
        <f t="shared" si="5"/>
        <v>175595212.79999998</v>
      </c>
      <c r="C70">
        <f t="shared" si="6"/>
        <v>87797606.399999991</v>
      </c>
      <c r="D70">
        <f t="shared" si="6"/>
        <v>43898803.199999996</v>
      </c>
      <c r="E70">
        <f t="shared" si="7"/>
        <v>790178457599.99988</v>
      </c>
      <c r="F70">
        <f t="shared" si="8"/>
        <v>3163347758591.9995</v>
      </c>
      <c r="G70">
        <f t="shared" si="9"/>
        <v>0.15816738792959997</v>
      </c>
    </row>
    <row r="71" spans="1:10" x14ac:dyDescent="0.3">
      <c r="A71">
        <v>159.2607744</v>
      </c>
      <c r="B71">
        <f t="shared" si="5"/>
        <v>159260774.40000001</v>
      </c>
      <c r="C71">
        <f t="shared" si="6"/>
        <v>79630387.200000003</v>
      </c>
      <c r="D71">
        <f t="shared" si="6"/>
        <v>39815193.600000001</v>
      </c>
      <c r="E71">
        <f t="shared" si="7"/>
        <v>716673484800</v>
      </c>
      <c r="F71">
        <f t="shared" si="8"/>
        <v>2869082850816</v>
      </c>
      <c r="G71">
        <f t="shared" si="9"/>
        <v>0.14345414254079999</v>
      </c>
    </row>
    <row r="72" spans="1:10" x14ac:dyDescent="0.3">
      <c r="A72">
        <v>550.26639360000013</v>
      </c>
      <c r="B72">
        <f t="shared" si="5"/>
        <v>550266393.60000014</v>
      </c>
      <c r="C72">
        <f t="shared" si="6"/>
        <v>275133196.80000007</v>
      </c>
      <c r="D72">
        <f t="shared" si="6"/>
        <v>137566598.40000004</v>
      </c>
      <c r="E72">
        <f t="shared" si="7"/>
        <v>2476198771200.0005</v>
      </c>
      <c r="F72">
        <f t="shared" si="8"/>
        <v>9913049080704.002</v>
      </c>
      <c r="G72">
        <f t="shared" si="9"/>
        <v>0.49565245403520009</v>
      </c>
    </row>
    <row r="73" spans="1:10" x14ac:dyDescent="0.3">
      <c r="A73">
        <v>450.89856000000003</v>
      </c>
      <c r="B73">
        <f t="shared" si="5"/>
        <v>450898560.00000006</v>
      </c>
      <c r="C73">
        <f t="shared" si="6"/>
        <v>225449280.00000003</v>
      </c>
      <c r="D73">
        <f t="shared" si="6"/>
        <v>112724640.00000001</v>
      </c>
      <c r="E73">
        <f t="shared" si="7"/>
        <v>2029043520000</v>
      </c>
      <c r="F73">
        <f t="shared" si="8"/>
        <v>8122937558400</v>
      </c>
      <c r="G73">
        <f t="shared" si="9"/>
        <v>0.40614687791999998</v>
      </c>
    </row>
    <row r="74" spans="1:10" x14ac:dyDescent="0.3">
      <c r="A74">
        <v>222.38657280000001</v>
      </c>
      <c r="B74">
        <f t="shared" si="5"/>
        <v>222386572.80000001</v>
      </c>
      <c r="C74">
        <f t="shared" si="6"/>
        <v>111193286.40000001</v>
      </c>
      <c r="D74">
        <f t="shared" si="6"/>
        <v>55596643.200000003</v>
      </c>
      <c r="E74">
        <f t="shared" si="7"/>
        <v>1000739577600</v>
      </c>
      <c r="F74">
        <f t="shared" si="8"/>
        <v>4006294108992</v>
      </c>
      <c r="G74">
        <f t="shared" si="9"/>
        <v>0.20031470544960001</v>
      </c>
    </row>
    <row r="75" spans="1:10" x14ac:dyDescent="0.3">
      <c r="A75">
        <v>389.30411520000001</v>
      </c>
      <c r="B75">
        <f t="shared" si="5"/>
        <v>389304115.19999999</v>
      </c>
      <c r="C75">
        <f t="shared" si="6"/>
        <v>194652057.59999999</v>
      </c>
      <c r="D75">
        <f t="shared" si="6"/>
        <v>97326028.799999997</v>
      </c>
      <c r="E75">
        <f t="shared" si="7"/>
        <v>1751868518399.9998</v>
      </c>
      <c r="F75">
        <f t="shared" si="8"/>
        <v>7013313635327.999</v>
      </c>
      <c r="G75">
        <f t="shared" si="9"/>
        <v>0.35066568176639995</v>
      </c>
    </row>
    <row r="76" spans="1:10" x14ac:dyDescent="0.3">
      <c r="A76">
        <v>580.21286399999997</v>
      </c>
      <c r="B76">
        <f t="shared" si="5"/>
        <v>580212864</v>
      </c>
      <c r="C76">
        <f t="shared" si="6"/>
        <v>290106432</v>
      </c>
      <c r="D76">
        <f t="shared" si="6"/>
        <v>145053216</v>
      </c>
      <c r="E76">
        <f t="shared" si="7"/>
        <v>2610957888000</v>
      </c>
      <c r="F76">
        <f t="shared" si="8"/>
        <v>10452534744960</v>
      </c>
      <c r="G76">
        <f t="shared" si="9"/>
        <v>0.52262673724800002</v>
      </c>
    </row>
    <row r="77" spans="1:10" x14ac:dyDescent="0.3">
      <c r="A77">
        <v>645.21031679999999</v>
      </c>
      <c r="B77">
        <f t="shared" si="5"/>
        <v>645210316.79999995</v>
      </c>
      <c r="C77">
        <f t="shared" si="6"/>
        <v>322605158.39999998</v>
      </c>
      <c r="D77">
        <f t="shared" si="6"/>
        <v>161302579.19999999</v>
      </c>
      <c r="E77">
        <f t="shared" si="7"/>
        <v>2903446425599.9995</v>
      </c>
      <c r="F77">
        <f t="shared" si="8"/>
        <v>11623463857151.998</v>
      </c>
      <c r="G77">
        <f t="shared" si="9"/>
        <v>0.58117319285759994</v>
      </c>
    </row>
    <row r="78" spans="1:10" x14ac:dyDescent="0.3">
      <c r="A78">
        <v>696.93603840000003</v>
      </c>
      <c r="B78">
        <f t="shared" si="5"/>
        <v>696936038.39999998</v>
      </c>
      <c r="C78">
        <f t="shared" si="6"/>
        <v>348468019.19999999</v>
      </c>
      <c r="D78">
        <f t="shared" si="6"/>
        <v>174234009.59999999</v>
      </c>
      <c r="E78">
        <f t="shared" si="7"/>
        <v>3136212172800</v>
      </c>
      <c r="F78">
        <f t="shared" si="8"/>
        <v>12555302731776</v>
      </c>
      <c r="G78">
        <f t="shared" si="9"/>
        <v>0.62776513658879995</v>
      </c>
    </row>
    <row r="79" spans="1:10" x14ac:dyDescent="0.3">
      <c r="A79">
        <v>453.28066560000002</v>
      </c>
      <c r="B79">
        <f t="shared" si="5"/>
        <v>453280665.60000002</v>
      </c>
      <c r="C79">
        <f t="shared" si="6"/>
        <v>226640332.80000001</v>
      </c>
      <c r="D79">
        <f t="shared" si="6"/>
        <v>113320166.40000001</v>
      </c>
      <c r="E79">
        <f t="shared" si="7"/>
        <v>2039762995200</v>
      </c>
      <c r="F79">
        <f t="shared" si="8"/>
        <v>8165851190784</v>
      </c>
      <c r="G79">
        <f t="shared" si="9"/>
        <v>0.40829255953920002</v>
      </c>
    </row>
    <row r="80" spans="1:10" x14ac:dyDescent="0.3">
      <c r="G80">
        <f>AVERAGE(G57:G79)</f>
        <v>0.46271257224871304</v>
      </c>
      <c r="H80">
        <f>_xlfn.STDEV.S(G57:G79)</f>
        <v>0.2229158339209896</v>
      </c>
    </row>
  </sheetData>
  <mergeCells count="1">
    <mergeCell ref="A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</dc:creator>
  <cp:lastModifiedBy>Oleg</cp:lastModifiedBy>
  <dcterms:created xsi:type="dcterms:W3CDTF">2022-05-15T17:13:33Z</dcterms:created>
  <dcterms:modified xsi:type="dcterms:W3CDTF">2022-06-28T16:52:47Z</dcterms:modified>
</cp:coreProperties>
</file>