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constantParams" sheetId="2" state="visible" r:id="rId3"/>
    <sheet name="initialConditions" sheetId="3" state="visible" r:id="rId4"/>
    <sheet name="rocketProps" sheetId="4" state="visible" r:id="rId5"/>
    <sheet name="truthStateParams" sheetId="5" state="visible" r:id="rId6"/>
    <sheet name="truthStateInitialUncertainty" sheetId="6" state="visible" r:id="rId7"/>
    <sheet name="navStateParams" sheetId="7" state="visible" r:id="rId8"/>
    <sheet name="navStateInitialUncertainty" sheetId="8" state="visible" r:id="rId9"/>
    <sheet name="errorInjection" sheetId="9" state="visible" r:id="rId10"/>
    <sheet name="Constants" sheetId="10" state="visible" r:id="rId11"/>
  </sheets>
  <definedNames>
    <definedName function="false" hidden="false" name="g2mps2" vbProcedure="false">Constants!$B$4</definedName>
    <definedName function="false" hidden="false" name="hr2min" vbProcedure="false">Constants!$B$1</definedName>
    <definedName function="false" hidden="false" name="hr2sec" vbProcedure="false">Constants!$B$3</definedName>
    <definedName function="false" hidden="false" name="min2sec" vbProcedure="false">Constants!$B$2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<sst xmlns="http://schemas.openxmlformats.org/spreadsheetml/2006/main" count="394" uniqueCount="251">
  <si>
    <t xml:space="preserve">Name</t>
  </si>
  <si>
    <t xml:space="preserve">Value</t>
  </si>
  <si>
    <t xml:space="preserve">Units</t>
  </si>
  <si>
    <t xml:space="preserve">Description</t>
  </si>
  <si>
    <t xml:space="preserve">Matlab_Values</t>
  </si>
  <si>
    <t xml:space="preserve">dt_kalmanUpdate</t>
  </si>
  <si>
    <t xml:space="preserve">sec</t>
  </si>
  <si>
    <t xml:space="preserve">kalman update sampling time</t>
  </si>
  <si>
    <t xml:space="preserve">dt</t>
  </si>
  <si>
    <t xml:space="preserve">Simulation timestep</t>
  </si>
  <si>
    <t xml:space="preserve">tsim</t>
  </si>
  <si>
    <t xml:space="preserve">Simulation time</t>
  </si>
  <si>
    <t xml:space="preserve">n_truth</t>
  </si>
  <si>
    <t xml:space="preserve">unitless</t>
  </si>
  <si>
    <t xml:space="preserve">number of truth states</t>
  </si>
  <si>
    <t xml:space="preserve">n_nav</t>
  </si>
  <si>
    <t xml:space="preserve">number of navigation states</t>
  </si>
  <si>
    <t xml:space="preserve">n_inertialMeas</t>
  </si>
  <si>
    <t xml:space="preserve">number of "model replacement" measurements</t>
  </si>
  <si>
    <t xml:space="preserve">N_MonteCarloRuns</t>
  </si>
  <si>
    <t xml:space="preserve">number of Monte Carlo runs</t>
  </si>
  <si>
    <t xml:space="preserve">tau_accel</t>
  </si>
  <si>
    <t xml:space="preserve">Accel bias ECRV time constant</t>
  </si>
  <si>
    <t xml:space="preserve">tau_gyro</t>
  </si>
  <si>
    <t xml:space="preserve">Gyro bias ECRV time constant</t>
  </si>
  <si>
    <t xml:space="preserve">tau_alt</t>
  </si>
  <si>
    <t xml:space="preserve">Altimeter bias ECRV time constant</t>
  </si>
  <si>
    <t xml:space="preserve">tau_air</t>
  </si>
  <si>
    <t xml:space="preserve">Airspeed bias ECRV time constant</t>
  </si>
  <si>
    <t xml:space="preserve">tau_wind</t>
  </si>
  <si>
    <t xml:space="preserve">Wind ECRV time constant</t>
  </si>
  <si>
    <t xml:space="preserve">injectErrorEnable</t>
  </si>
  <si>
    <t xml:space="preserve">flag to enable error injection</t>
  </si>
  <si>
    <t xml:space="preserve">errorPropTestEnable</t>
  </si>
  <si>
    <t xml:space="preserve">flag to enable error propagation test</t>
  </si>
  <si>
    <t xml:space="preserve">measPertCheckEnable</t>
  </si>
  <si>
    <t xml:space="preserve">flag to enable measurement perturbation check</t>
  </si>
  <si>
    <t xml:space="preserve">MU</t>
  </si>
  <si>
    <t xml:space="preserve">m^3/s^2</t>
  </si>
  <si>
    <t xml:space="preserve">Earth's gravitational parameter</t>
  </si>
  <si>
    <t xml:space="preserve">J2</t>
  </si>
  <si>
    <t xml:space="preserve">Earth's J2 parameter</t>
  </si>
  <si>
    <t xml:space="preserve">R_E</t>
  </si>
  <si>
    <t xml:space="preserve">m</t>
  </si>
  <si>
    <t xml:space="preserve">Earth's mean radius</t>
  </si>
  <si>
    <t xml:space="preserve">R_EQ</t>
  </si>
  <si>
    <t xml:space="preserve">Earth's equatorial radius</t>
  </si>
  <si>
    <t xml:space="preserve">g_0</t>
  </si>
  <si>
    <t xml:space="preserve">m/s^2</t>
  </si>
  <si>
    <t xml:space="preserve">Scale factor</t>
  </si>
  <si>
    <t xml:space="preserve">lat</t>
  </si>
  <si>
    <t xml:space="preserve">degrees</t>
  </si>
  <si>
    <t xml:space="preserve">Initial latitude</t>
  </si>
  <si>
    <t xml:space="preserve">lon</t>
  </si>
  <si>
    <t xml:space="preserve">Initial longitude</t>
  </si>
  <si>
    <t xml:space="preserve">alt</t>
  </si>
  <si>
    <t xml:space="preserve">Initial altitude</t>
  </si>
  <si>
    <t xml:space="preserve">l_rail</t>
  </si>
  <si>
    <t xml:space="preserve">Launch rail length</t>
  </si>
  <si>
    <t xml:space="preserve">azimuth</t>
  </si>
  <si>
    <t xml:space="preserve">Launch rail azimuth</t>
  </si>
  <si>
    <t xml:space="preserve">elevation</t>
  </si>
  <si>
    <t xml:space="preserve">Launch rail elevation</t>
  </si>
  <si>
    <t xml:space="preserve">A_ref</t>
  </si>
  <si>
    <t xml:space="preserve">m^2</t>
  </si>
  <si>
    <t xml:space="preserve">Rocket reference area</t>
  </si>
  <si>
    <t xml:space="preserve">A_wet</t>
  </si>
  <si>
    <t xml:space="preserve">Rocket "wetted" area</t>
  </si>
  <si>
    <t xml:space="preserve">c_ref</t>
  </si>
  <si>
    <t xml:space="preserve">Rocket diameter</t>
  </si>
  <si>
    <t xml:space="preserve">l_ref</t>
  </si>
  <si>
    <t xml:space="preserve">Rocket length</t>
  </si>
  <si>
    <t xml:space="preserve">x_cp</t>
  </si>
  <si>
    <t xml:space="preserve">Distance to cp from nose</t>
  </si>
  <si>
    <t xml:space="preserve">x_cg_i</t>
  </si>
  <si>
    <t xml:space="preserve">Distance to cg from nose at launch</t>
  </si>
  <si>
    <t xml:space="preserve">x_cg_b</t>
  </si>
  <si>
    <t xml:space="preserve">Distance to cg from nose at burnout</t>
  </si>
  <si>
    <t xml:space="preserve">k</t>
  </si>
  <si>
    <t xml:space="preserve">F_thrust</t>
  </si>
  <si>
    <t xml:space="preserve">N</t>
  </si>
  <si>
    <t xml:space="preserve">Constant thrust value</t>
  </si>
  <si>
    <t xml:space="preserve">I_sp</t>
  </si>
  <si>
    <t xml:space="preserve">Specific impulse</t>
  </si>
  <si>
    <t xml:space="preserve">A_e</t>
  </si>
  <si>
    <t xml:space="preserve">nozzle exit area</t>
  </si>
  <si>
    <t xml:space="preserve">fin_c_root</t>
  </si>
  <si>
    <t xml:space="preserve">fin root chord length</t>
  </si>
  <si>
    <t xml:space="preserve">fin_A_surf</t>
  </si>
  <si>
    <t xml:space="preserve">fin surface area</t>
  </si>
  <si>
    <t xml:space="preserve">fin_W</t>
  </si>
  <si>
    <t xml:space="preserve">fin width</t>
  </si>
  <si>
    <t xml:space="preserve">fin_t</t>
  </si>
  <si>
    <t xml:space="preserve">fin thickness</t>
  </si>
  <si>
    <t xml:space="preserve">fin_AR</t>
  </si>
  <si>
    <t xml:space="preserve">fin aspect ratio</t>
  </si>
  <si>
    <t xml:space="preserve">fin_theta_LE</t>
  </si>
  <si>
    <t xml:space="preserve">deg</t>
  </si>
  <si>
    <t xml:space="preserve">fin leading edge sweep angle</t>
  </si>
  <si>
    <t xml:space="preserve">fin_theta_TE</t>
  </si>
  <si>
    <t xml:space="preserve">fin trailing edge sweep angle</t>
  </si>
  <si>
    <t xml:space="preserve">tail_d</t>
  </si>
  <si>
    <t xml:space="preserve">tail_D</t>
  </si>
  <si>
    <t xml:space="preserve">N_fins</t>
  </si>
  <si>
    <t xml:space="preserve">number of fins</t>
  </si>
  <si>
    <t xml:space="preserve">I_xx</t>
  </si>
  <si>
    <t xml:space="preserve">Mass moment of inertia about x</t>
  </si>
  <si>
    <t xml:space="preserve">I_yy</t>
  </si>
  <si>
    <t xml:space="preserve">Mass moment of inertia about y</t>
  </si>
  <si>
    <t xml:space="preserve">I_zz</t>
  </si>
  <si>
    <t xml:space="preserve">Mass moment of inertia about z</t>
  </si>
  <si>
    <t xml:space="preserve">I_xy</t>
  </si>
  <si>
    <t xml:space="preserve">Mass moment of inertia about xy</t>
  </si>
  <si>
    <t xml:space="preserve">I_xz</t>
  </si>
  <si>
    <t xml:space="preserve">Mass moment of inertia about xz</t>
  </si>
  <si>
    <t xml:space="preserve">I_yz</t>
  </si>
  <si>
    <t xml:space="preserve">Mass moment of inertia about yz</t>
  </si>
  <si>
    <t xml:space="preserve">C_L_0</t>
  </si>
  <si>
    <t xml:space="preserve">C_L_alpha</t>
  </si>
  <si>
    <t xml:space="preserve">deg^-1</t>
  </si>
  <si>
    <t xml:space="preserve">C_L_beta</t>
  </si>
  <si>
    <t xml:space="preserve">C_D</t>
  </si>
  <si>
    <t xml:space="preserve">C_m</t>
  </si>
  <si>
    <t xml:space="preserve">C_f</t>
  </si>
  <si>
    <t xml:space="preserve">m_prop</t>
  </si>
  <si>
    <t xml:space="preserve">kg</t>
  </si>
  <si>
    <t xml:space="preserve">m_motor</t>
  </si>
  <si>
    <t xml:space="preserve">m_frame</t>
  </si>
  <si>
    <t xml:space="preserve">m_chutes</t>
  </si>
  <si>
    <t xml:space="preserve">m_avionics</t>
  </si>
  <si>
    <t xml:space="preserve">m_total</t>
  </si>
  <si>
    <t xml:space="preserve">main.d</t>
  </si>
  <si>
    <t xml:space="preserve">Main parachute diameter</t>
  </si>
  <si>
    <t xml:space="preserve">main.A_ref</t>
  </si>
  <si>
    <t xml:space="preserve">M^2</t>
  </si>
  <si>
    <t xml:space="preserve">Main parachute reference area</t>
  </si>
  <si>
    <t xml:space="preserve">main.C_D</t>
  </si>
  <si>
    <t xml:space="preserve">Main parachute coefficient of drag</t>
  </si>
  <si>
    <t xml:space="preserve">main.C_x</t>
  </si>
  <si>
    <t xml:space="preserve">Main parachute opening load factor</t>
  </si>
  <si>
    <t xml:space="preserve">main.t_inflate</t>
  </si>
  <si>
    <t xml:space="preserve">Main parachute inflation time</t>
  </si>
  <si>
    <t xml:space="preserve">main.t_deploy</t>
  </si>
  <si>
    <t xml:space="preserve">Main parachute deployment time</t>
  </si>
  <si>
    <t xml:space="preserve">main.h_deploy</t>
  </si>
  <si>
    <t xml:space="preserve">Main parachute deployment altitude</t>
  </si>
  <si>
    <t xml:space="preserve">main.n</t>
  </si>
  <si>
    <t xml:space="preserve">Main parachute inflation exponent</t>
  </si>
  <si>
    <t xml:space="preserve">drogue.d</t>
  </si>
  <si>
    <t xml:space="preserve">Drogue parachute diameter</t>
  </si>
  <si>
    <t xml:space="preserve">drogue.A_ref</t>
  </si>
  <si>
    <t xml:space="preserve">Drogue parachute reference area</t>
  </si>
  <si>
    <t xml:space="preserve">drogue.C_D</t>
  </si>
  <si>
    <t xml:space="preserve">Drogue parachute coefficient of drag</t>
  </si>
  <si>
    <t xml:space="preserve">drogue.C_x</t>
  </si>
  <si>
    <t xml:space="preserve">Drogue parachute opening load factor</t>
  </si>
  <si>
    <t xml:space="preserve">drogue.t_inflate</t>
  </si>
  <si>
    <t xml:space="preserve">Drogue parachute inflation time</t>
  </si>
  <si>
    <t xml:space="preserve">drogue.t_deploy</t>
  </si>
  <si>
    <t xml:space="preserve">Drogue parachute deployment time</t>
  </si>
  <si>
    <t xml:space="preserve">drogue.v_deploy</t>
  </si>
  <si>
    <t xml:space="preserve">m/sec</t>
  </si>
  <si>
    <t xml:space="preserve">Drogue parachute deployment velocity</t>
  </si>
  <si>
    <t xml:space="preserve">drogue.n</t>
  </si>
  <si>
    <t xml:space="preserve">Drogue parachute inflation exponent</t>
  </si>
  <si>
    <t xml:space="preserve">Low</t>
  </si>
  <si>
    <t xml:space="preserve">Med</t>
  </si>
  <si>
    <t xml:space="preserve">High</t>
  </si>
  <si>
    <t xml:space="preserve">Q_a</t>
  </si>
  <si>
    <t xml:space="preserve">m^2/s^3</t>
  </si>
  <si>
    <t xml:space="preserve">Process noise strength</t>
  </si>
  <si>
    <t xml:space="preserve">sig_accel_ss</t>
  </si>
  <si>
    <t xml:space="preserve">g</t>
  </si>
  <si>
    <t xml:space="preserve">3-sigma steady-state accel bias</t>
  </si>
  <si>
    <t xml:space="preserve">vrw</t>
  </si>
  <si>
    <t xml:space="preserve">m/s/sqrt(hr)</t>
  </si>
  <si>
    <t xml:space="preserve">3-sigma velocity random walk</t>
  </si>
  <si>
    <t xml:space="preserve">Q_w</t>
  </si>
  <si>
    <t xml:space="preserve">sig_gyro_ss</t>
  </si>
  <si>
    <t xml:space="preserve">deg/hr</t>
  </si>
  <si>
    <t xml:space="preserve">3-sigma steady-state gyro bias</t>
  </si>
  <si>
    <t xml:space="preserve">arw</t>
  </si>
  <si>
    <t xml:space="preserve">deg/sqrt(hr)</t>
  </si>
  <si>
    <t xml:space="preserve">3-sigma angular random walk</t>
  </si>
  <si>
    <t xml:space="preserve">sig_alt_ss</t>
  </si>
  <si>
    <t xml:space="preserve">3-sigma steady-state altimeter bias</t>
  </si>
  <si>
    <t xml:space="preserve">sig_air_ss</t>
  </si>
  <si>
    <t xml:space="preserve">m/s</t>
  </si>
  <si>
    <t xml:space="preserve">3-sigma steady-state airspeed bias</t>
  </si>
  <si>
    <t xml:space="preserve">sig_wind_ss</t>
  </si>
  <si>
    <t xml:space="preserve">3-sigma steady-state windspeed</t>
  </si>
  <si>
    <t xml:space="preserve">sig_meas_alt</t>
  </si>
  <si>
    <t xml:space="preserve">3-sigma range measurement uncertainty</t>
  </si>
  <si>
    <t xml:space="preserve">sig_meas_air</t>
  </si>
  <si>
    <t xml:space="preserve">3-sigma doppler measurement uncertainty</t>
  </si>
  <si>
    <t xml:space="preserve">sig_rx</t>
  </si>
  <si>
    <t xml:space="preserve">3-sigma initial position uncertainty</t>
  </si>
  <si>
    <t xml:space="preserve">sig_ry</t>
  </si>
  <si>
    <t xml:space="preserve">sig_rz</t>
  </si>
  <si>
    <t xml:space="preserve">sig_vx</t>
  </si>
  <si>
    <t xml:space="preserve">3-sigma initial velocity uncertainty</t>
  </si>
  <si>
    <t xml:space="preserve">sig_vy</t>
  </si>
  <si>
    <t xml:space="preserve">sig_vz</t>
  </si>
  <si>
    <t xml:space="preserve">sig_thx</t>
  </si>
  <si>
    <t xml:space="preserve">arcsec</t>
  </si>
  <si>
    <t xml:space="preserve">3-sigma initial attitude uncertainty</t>
  </si>
  <si>
    <t xml:space="preserve">rad</t>
  </si>
  <si>
    <t xml:space="preserve">sig_thy</t>
  </si>
  <si>
    <t xml:space="preserve">sig_thz</t>
  </si>
  <si>
    <t xml:space="preserve">sig_accelx</t>
  </si>
  <si>
    <t xml:space="preserve">3-sigma initial accelerometer bias uncertainty</t>
  </si>
  <si>
    <t xml:space="preserve">sig_accely</t>
  </si>
  <si>
    <t xml:space="preserve">sig_accelz</t>
  </si>
  <si>
    <t xml:space="preserve">sig_gyrox</t>
  </si>
  <si>
    <t xml:space="preserve">3-sigma initial gyro bias uncertainty</t>
  </si>
  <si>
    <t xml:space="preserve">sig_gyroy</t>
  </si>
  <si>
    <t xml:space="preserve">sig_gyroz</t>
  </si>
  <si>
    <t xml:space="preserve">sig_alt</t>
  </si>
  <si>
    <t xml:space="preserve">3-sigma initial altimeter bias uncertainty</t>
  </si>
  <si>
    <t xml:space="preserve">sig_air</t>
  </si>
  <si>
    <t xml:space="preserve">3-sigma initial airspeed bias uncertainty</t>
  </si>
  <si>
    <t xml:space="preserve">sig_wind</t>
  </si>
  <si>
    <t xml:space="preserve">3-sigma initial windspeed uncertainty</t>
  </si>
  <si>
    <t xml:space="preserve">del_rx</t>
  </si>
  <si>
    <t xml:space="preserve">Injected position error</t>
  </si>
  <si>
    <t xml:space="preserve">del_ry</t>
  </si>
  <si>
    <t xml:space="preserve">del_rz</t>
  </si>
  <si>
    <t xml:space="preserve">del_vx</t>
  </si>
  <si>
    <t xml:space="preserve">Injected velocity error</t>
  </si>
  <si>
    <t xml:space="preserve">del_vy</t>
  </si>
  <si>
    <t xml:space="preserve">del_vz</t>
  </si>
  <si>
    <t xml:space="preserve">del_thsx</t>
  </si>
  <si>
    <t xml:space="preserve">Injected orientation error</t>
  </si>
  <si>
    <t xml:space="preserve">del_thsy</t>
  </si>
  <si>
    <t xml:space="preserve">del_thsz</t>
  </si>
  <si>
    <t xml:space="preserve">del_accelx</t>
  </si>
  <si>
    <t xml:space="preserve">Injected accel bias error</t>
  </si>
  <si>
    <t xml:space="preserve">del_accely</t>
  </si>
  <si>
    <t xml:space="preserve">del_accelz</t>
  </si>
  <si>
    <t xml:space="preserve">del_gyrox</t>
  </si>
  <si>
    <t xml:space="preserve">Injected gyro bias error</t>
  </si>
  <si>
    <t xml:space="preserve">del_gyroy</t>
  </si>
  <si>
    <t xml:space="preserve">del_gyroz</t>
  </si>
  <si>
    <t xml:space="preserve">del_alt</t>
  </si>
  <si>
    <t xml:space="preserve">Injected altimeter bias error</t>
  </si>
  <si>
    <t xml:space="preserve">del_air</t>
  </si>
  <si>
    <t xml:space="preserve">Injected airspeed bias error</t>
  </si>
  <si>
    <t xml:space="preserve">hrs2min</t>
  </si>
  <si>
    <t xml:space="preserve">min2sec</t>
  </si>
  <si>
    <t xml:space="preserve">hrs2sec</t>
  </si>
  <si>
    <t xml:space="preserve">g2mps2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</si>
</sst>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000"/>
    <numFmt numFmtId="166" formatCode="0.00000000E+00"/>
    <numFmt numFmtId="167" formatCode="0"/>
    <numFmt numFmtId="168" formatCode="0.000000"/>
    <numFmt numFmtId="169" formatCode="0.00E+00"/>
    <numFmt numFmtId="170" formatCode="0.0000E+00"/>
    <numFmt numFmtId="171" formatCode="0.0000000"/>
    <numFmt numFmtId="172" formatCode="0.0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1" width="15.15"/>
    <col collapsed="false" customWidth="true" hidden="false" outlineLevel="0" max="3" min="3" style="0" width="16.57"/>
    <col collapsed="false" customWidth="true" hidden="false" outlineLevel="0" max="4" min="4" style="0" width="52.29"/>
    <col collapsed="false" customWidth="true" hidden="false" outlineLevel="0" max="5" min="5" style="2" width="16.3"/>
    <col collapsed="false" customWidth="true" hidden="false" outlineLevel="0" max="6" min="6" style="0" width="2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7" t="s">
        <v>5</v>
      </c>
      <c r="B2" s="8" t="n">
        <v>0.05</v>
      </c>
      <c r="C2" s="9" t="s">
        <v>6</v>
      </c>
      <c r="D2" s="9" t="s">
        <v>7</v>
      </c>
      <c r="E2" s="10" t="n">
        <f aca="false">B2</f>
        <v>0.05</v>
      </c>
    </row>
    <row r="3" customFormat="false" ht="15" hidden="false" customHeight="false" outlineLevel="0" collapsed="false">
      <c r="A3" s="11" t="s">
        <v>8</v>
      </c>
      <c r="B3" s="12" t="n">
        <v>0.01</v>
      </c>
      <c r="C3" s="13" t="s">
        <v>6</v>
      </c>
      <c r="D3" s="13" t="s">
        <v>9</v>
      </c>
      <c r="E3" s="14" t="n">
        <f aca="false">B3</f>
        <v>0.01</v>
      </c>
    </row>
    <row r="4" customFormat="false" ht="15" hidden="false" customHeight="false" outlineLevel="0" collapsed="false">
      <c r="A4" s="11" t="s">
        <v>10</v>
      </c>
      <c r="B4" s="12" t="n">
        <v>60</v>
      </c>
      <c r="C4" s="13" t="s">
        <v>6</v>
      </c>
      <c r="D4" s="13" t="s">
        <v>11</v>
      </c>
      <c r="E4" s="14" t="n">
        <f aca="false">B4</f>
        <v>60</v>
      </c>
    </row>
    <row r="5" customFormat="false" ht="15" hidden="false" customHeight="false" outlineLevel="0" collapsed="false">
      <c r="A5" s="11" t="s">
        <v>12</v>
      </c>
      <c r="B5" s="15" t="n">
        <v>25</v>
      </c>
      <c r="C5" s="13" t="s">
        <v>13</v>
      </c>
      <c r="D5" s="13" t="s">
        <v>14</v>
      </c>
      <c r="E5" s="14" t="n">
        <f aca="false">B5</f>
        <v>25</v>
      </c>
    </row>
    <row r="6" customFormat="false" ht="15" hidden="false" customHeight="false" outlineLevel="0" collapsed="false">
      <c r="A6" s="11" t="s">
        <v>15</v>
      </c>
      <c r="B6" s="15" t="n">
        <v>18</v>
      </c>
      <c r="C6" s="13" t="s">
        <v>13</v>
      </c>
      <c r="D6" s="13" t="s">
        <v>16</v>
      </c>
      <c r="E6" s="14" t="n">
        <f aca="false">B6</f>
        <v>18</v>
      </c>
    </row>
    <row r="7" customFormat="false" ht="15" hidden="false" customHeight="false" outlineLevel="0" collapsed="false">
      <c r="A7" s="11" t="s">
        <v>17</v>
      </c>
      <c r="B7" s="15" t="n">
        <v>6</v>
      </c>
      <c r="C7" s="13" t="s">
        <v>13</v>
      </c>
      <c r="D7" s="13" t="s">
        <v>18</v>
      </c>
      <c r="E7" s="14" t="n">
        <f aca="false">B7</f>
        <v>6</v>
      </c>
    </row>
    <row r="8" customFormat="false" ht="15" hidden="false" customHeight="false" outlineLevel="0" collapsed="false">
      <c r="A8" s="11" t="s">
        <v>19</v>
      </c>
      <c r="B8" s="15" t="n">
        <v>200</v>
      </c>
      <c r="C8" s="13" t="s">
        <v>13</v>
      </c>
      <c r="D8" s="13" t="s">
        <v>20</v>
      </c>
      <c r="E8" s="14" t="n">
        <f aca="false">B8</f>
        <v>200</v>
      </c>
    </row>
    <row r="9" customFormat="false" ht="15" hidden="false" customHeight="false" outlineLevel="0" collapsed="false">
      <c r="A9" s="11" t="s">
        <v>21</v>
      </c>
      <c r="B9" s="16" t="n">
        <v>10</v>
      </c>
      <c r="C9" s="17" t="s">
        <v>6</v>
      </c>
      <c r="D9" s="13" t="s">
        <v>22</v>
      </c>
      <c r="E9" s="14" t="n">
        <f aca="false">B9</f>
        <v>10</v>
      </c>
    </row>
    <row r="10" customFormat="false" ht="15" hidden="false" customHeight="false" outlineLevel="0" collapsed="false">
      <c r="A10" s="11" t="s">
        <v>23</v>
      </c>
      <c r="B10" s="16" t="n">
        <v>10</v>
      </c>
      <c r="C10" s="17" t="s">
        <v>6</v>
      </c>
      <c r="D10" s="13" t="s">
        <v>24</v>
      </c>
      <c r="E10" s="14" t="n">
        <f aca="false">B10</f>
        <v>10</v>
      </c>
    </row>
    <row r="11" customFormat="false" ht="15" hidden="false" customHeight="false" outlineLevel="0" collapsed="false">
      <c r="A11" s="11" t="s">
        <v>25</v>
      </c>
      <c r="B11" s="16" t="n">
        <v>3500</v>
      </c>
      <c r="C11" s="17" t="s">
        <v>6</v>
      </c>
      <c r="D11" s="18" t="s">
        <v>26</v>
      </c>
      <c r="E11" s="14" t="n">
        <f aca="false">B11</f>
        <v>3500</v>
      </c>
    </row>
    <row r="12" customFormat="false" ht="15" hidden="false" customHeight="false" outlineLevel="0" collapsed="false">
      <c r="A12" s="11" t="s">
        <v>27</v>
      </c>
      <c r="B12" s="16" t="n">
        <v>3500</v>
      </c>
      <c r="C12" s="17" t="s">
        <v>6</v>
      </c>
      <c r="D12" s="18" t="s">
        <v>28</v>
      </c>
      <c r="E12" s="14" t="n">
        <f aca="false">B12</f>
        <v>3500</v>
      </c>
    </row>
    <row r="13" customFormat="false" ht="15" hidden="false" customHeight="false" outlineLevel="0" collapsed="false">
      <c r="A13" s="11" t="s">
        <v>29</v>
      </c>
      <c r="B13" s="16" t="n">
        <v>20</v>
      </c>
      <c r="C13" s="17" t="s">
        <v>6</v>
      </c>
      <c r="D13" s="18" t="s">
        <v>30</v>
      </c>
      <c r="E13" s="14" t="n">
        <f aca="false">B13</f>
        <v>20</v>
      </c>
    </row>
    <row r="14" customFormat="false" ht="15" hidden="false" customHeight="false" outlineLevel="0" collapsed="false">
      <c r="A14" s="19" t="s">
        <v>31</v>
      </c>
      <c r="B14" s="12" t="n">
        <v>0</v>
      </c>
      <c r="C14" s="18" t="s">
        <v>13</v>
      </c>
      <c r="D14" s="18" t="s">
        <v>32</v>
      </c>
      <c r="E14" s="14" t="n">
        <f aca="false">B14</f>
        <v>0</v>
      </c>
    </row>
    <row r="15" customFormat="false" ht="15" hidden="false" customHeight="false" outlineLevel="0" collapsed="false">
      <c r="A15" s="19" t="s">
        <v>33</v>
      </c>
      <c r="B15" s="12" t="n">
        <v>0</v>
      </c>
      <c r="C15" s="18" t="s">
        <v>13</v>
      </c>
      <c r="D15" s="18" t="s">
        <v>34</v>
      </c>
      <c r="E15" s="14" t="n">
        <f aca="false">B15</f>
        <v>0</v>
      </c>
    </row>
    <row r="16" customFormat="false" ht="15" hidden="false" customHeight="false" outlineLevel="0" collapsed="false">
      <c r="A16" s="20" t="s">
        <v>35</v>
      </c>
      <c r="B16" s="21" t="n">
        <v>0</v>
      </c>
      <c r="C16" s="22" t="s">
        <v>13</v>
      </c>
      <c r="D16" s="22" t="s">
        <v>36</v>
      </c>
      <c r="E16" s="23" t="n">
        <f aca="false">B16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20.99"/>
    <col collapsed="false" customWidth="true" hidden="false" outlineLevel="0" max="2" min="2" style="0" width="14.35"/>
    <col collapsed="false" customWidth="true" hidden="false" outlineLevel="0" max="3" min="3" style="0" width="8.42"/>
    <col collapsed="false" customWidth="true" hidden="false" outlineLevel="0" max="4" min="4" style="0" width="47.43"/>
    <col collapsed="false" customWidth="true" hidden="false" outlineLevel="0" max="5" min="5" style="0" width="14.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11" t="s">
        <v>37</v>
      </c>
      <c r="B2" s="17" t="n">
        <v>399000000000000</v>
      </c>
      <c r="C2" s="13" t="s">
        <v>38</v>
      </c>
      <c r="D2" s="13" t="s">
        <v>39</v>
      </c>
      <c r="E2" s="14" t="n">
        <f aca="false">B2</f>
        <v>399000000000000</v>
      </c>
    </row>
    <row r="3" customFormat="false" ht="15" hidden="false" customHeight="false" outlineLevel="0" collapsed="false">
      <c r="A3" s="11" t="s">
        <v>40</v>
      </c>
      <c r="B3" s="12" t="n">
        <v>0.0011</v>
      </c>
      <c r="C3" s="13"/>
      <c r="D3" s="18" t="s">
        <v>41</v>
      </c>
      <c r="E3" s="14" t="n">
        <f aca="false">B3</f>
        <v>0.0011</v>
      </c>
    </row>
    <row r="4" customFormat="false" ht="15" hidden="false" customHeight="false" outlineLevel="0" collapsed="false">
      <c r="A4" s="11" t="s">
        <v>42</v>
      </c>
      <c r="B4" s="12" t="n">
        <v>6371000</v>
      </c>
      <c r="C4" s="18" t="s">
        <v>43</v>
      </c>
      <c r="D4" s="18" t="s">
        <v>44</v>
      </c>
      <c r="E4" s="14" t="n">
        <f aca="false">B4</f>
        <v>6371000</v>
      </c>
    </row>
    <row r="5" customFormat="false" ht="15" hidden="false" customHeight="false" outlineLevel="0" collapsed="false">
      <c r="A5" s="11" t="s">
        <v>45</v>
      </c>
      <c r="B5" s="12" t="n">
        <v>6378137</v>
      </c>
      <c r="C5" s="18" t="s">
        <v>43</v>
      </c>
      <c r="D5" s="18" t="s">
        <v>46</v>
      </c>
      <c r="E5" s="14" t="n">
        <f aca="false">B5</f>
        <v>6378137</v>
      </c>
    </row>
    <row r="6" customFormat="false" ht="15" hidden="false" customHeight="false" outlineLevel="0" collapsed="false">
      <c r="A6" s="11" t="s">
        <v>47</v>
      </c>
      <c r="B6" s="12" t="n">
        <v>9.81</v>
      </c>
      <c r="C6" s="18" t="s">
        <v>48</v>
      </c>
      <c r="D6" s="13" t="s">
        <v>49</v>
      </c>
      <c r="E6" s="14" t="n">
        <f aca="false">B6</f>
        <v>9.81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28.99"/>
    <col collapsed="false" customWidth="true" hidden="false" outlineLevel="0" max="2" min="2" style="1" width="15.15"/>
    <col collapsed="false" customWidth="true" hidden="false" outlineLevel="0" max="3" min="3" style="0" width="16.57"/>
    <col collapsed="false" customWidth="true" hidden="false" outlineLevel="0" max="4" min="4" style="0" width="52.29"/>
    <col collapsed="false" customWidth="true" hidden="false" outlineLevel="0" max="5" min="5" style="2" width="15"/>
    <col collapsed="false" customWidth="true" hidden="false" outlineLevel="0" max="6" min="6" style="0" width="25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7" t="s">
        <v>50</v>
      </c>
      <c r="B2" s="8" t="n">
        <v>41.6662</v>
      </c>
      <c r="C2" s="9" t="s">
        <v>51</v>
      </c>
      <c r="D2" s="9" t="s">
        <v>52</v>
      </c>
      <c r="E2" s="10" t="n">
        <f aca="false">RADIANS(B2)</f>
        <v>0.727212376794461</v>
      </c>
      <c r="F2" s="8" t="n">
        <v>1767400</v>
      </c>
    </row>
    <row r="3" customFormat="false" ht="15" hidden="false" customHeight="false" outlineLevel="0" collapsed="false">
      <c r="A3" s="11" t="s">
        <v>53</v>
      </c>
      <c r="B3" s="12" t="n">
        <v>-111.4632</v>
      </c>
      <c r="C3" s="13" t="s">
        <v>51</v>
      </c>
      <c r="D3" s="13" t="s">
        <v>54</v>
      </c>
      <c r="E3" s="10" t="n">
        <f aca="false">RADIANS(B3)</f>
        <v>-1.94539983480894</v>
      </c>
      <c r="F3" s="15" t="n">
        <v>0</v>
      </c>
    </row>
    <row r="4" customFormat="false" ht="15" hidden="false" customHeight="false" outlineLevel="0" collapsed="false">
      <c r="A4" s="11" t="s">
        <v>55</v>
      </c>
      <c r="B4" s="12" t="n">
        <v>1380</v>
      </c>
      <c r="C4" s="13" t="s">
        <v>43</v>
      </c>
      <c r="D4" s="13" t="s">
        <v>56</v>
      </c>
      <c r="E4" s="14" t="n">
        <f aca="false">B4</f>
        <v>1380</v>
      </c>
      <c r="F4" s="12" t="n">
        <v>95</v>
      </c>
    </row>
    <row r="5" customFormat="false" ht="15" hidden="false" customHeight="false" outlineLevel="0" collapsed="false">
      <c r="A5" s="11" t="s">
        <v>57</v>
      </c>
      <c r="B5" s="12" t="n">
        <v>3</v>
      </c>
      <c r="C5" s="18" t="s">
        <v>43</v>
      </c>
      <c r="D5" s="18" t="s">
        <v>58</v>
      </c>
      <c r="E5" s="14" t="n">
        <f aca="false">B5</f>
        <v>3</v>
      </c>
      <c r="F5" s="12"/>
    </row>
    <row r="6" customFormat="false" ht="15" hidden="false" customHeight="false" outlineLevel="0" collapsed="false">
      <c r="A6" s="11" t="s">
        <v>59</v>
      </c>
      <c r="B6" s="15" t="n">
        <v>45</v>
      </c>
      <c r="C6" s="13" t="s">
        <v>51</v>
      </c>
      <c r="D6" s="18" t="s">
        <v>60</v>
      </c>
      <c r="E6" s="14" t="n">
        <f aca="false">RADIANS(B6)</f>
        <v>0.785398163397448</v>
      </c>
      <c r="F6" s="15" t="n">
        <v>0</v>
      </c>
    </row>
    <row r="7" customFormat="false" ht="15" hidden="false" customHeight="false" outlineLevel="0" collapsed="false">
      <c r="A7" s="24" t="s">
        <v>61</v>
      </c>
      <c r="B7" s="25" t="n">
        <v>85</v>
      </c>
      <c r="C7" s="22" t="s">
        <v>51</v>
      </c>
      <c r="D7" s="26" t="s">
        <v>62</v>
      </c>
      <c r="E7" s="23" t="n">
        <f aca="false">RADIANS(B7)</f>
        <v>1.48352986419518</v>
      </c>
      <c r="F7" s="15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F41" activeCellId="0" sqref="F41"/>
    </sheetView>
  </sheetViews>
  <sheetFormatPr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43"/>
    <col collapsed="false" customWidth="true" hidden="false" outlineLevel="0" max="3" min="3" style="0" width="8.42"/>
    <col collapsed="false" customWidth="true" hidden="false" outlineLevel="0" max="4" min="4" style="0" width="33"/>
    <col collapsed="false" customWidth="true" hidden="false" outlineLevel="0" max="5" min="5" style="0" width="16.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11" t="s">
        <v>63</v>
      </c>
      <c r="B2" s="17" t="n">
        <f aca="false">PI()*(B4/2)^2</f>
        <v>0.0283528736986479</v>
      </c>
      <c r="C2" s="13" t="s">
        <v>64</v>
      </c>
      <c r="D2" s="13" t="s">
        <v>65</v>
      </c>
      <c r="E2" s="14" t="n">
        <f aca="false">B2</f>
        <v>0.0283528736986479</v>
      </c>
    </row>
    <row r="3" customFormat="false" ht="15" hidden="false" customHeight="false" outlineLevel="0" collapsed="false">
      <c r="A3" s="11" t="s">
        <v>66</v>
      </c>
      <c r="B3" s="17" t="n">
        <f aca="false">PI()*B4*B5</f>
        <v>1.13411494794592</v>
      </c>
      <c r="C3" s="13" t="s">
        <v>64</v>
      </c>
      <c r="D3" s="13" t="s">
        <v>67</v>
      </c>
      <c r="E3" s="14" t="n">
        <f aca="false">B3</f>
        <v>1.13411494794592</v>
      </c>
    </row>
    <row r="4" customFormat="false" ht="15" hidden="false" customHeight="false" outlineLevel="0" collapsed="false">
      <c r="A4" s="11" t="s">
        <v>68</v>
      </c>
      <c r="B4" s="12" t="n">
        <v>0.19</v>
      </c>
      <c r="C4" s="13" t="s">
        <v>43</v>
      </c>
      <c r="D4" s="18" t="s">
        <v>69</v>
      </c>
      <c r="E4" s="14" t="n">
        <f aca="false">B4</f>
        <v>0.19</v>
      </c>
    </row>
    <row r="5" customFormat="false" ht="15" hidden="false" customHeight="false" outlineLevel="0" collapsed="false">
      <c r="A5" s="11" t="s">
        <v>70</v>
      </c>
      <c r="B5" s="12" t="n">
        <v>1.9</v>
      </c>
      <c r="C5" s="13" t="s">
        <v>43</v>
      </c>
      <c r="D5" s="18" t="s">
        <v>71</v>
      </c>
      <c r="E5" s="14" t="n">
        <f aca="false">B5</f>
        <v>1.9</v>
      </c>
    </row>
    <row r="6" customFormat="false" ht="15" hidden="false" customHeight="false" outlineLevel="0" collapsed="false">
      <c r="A6" s="11" t="s">
        <v>72</v>
      </c>
      <c r="B6" s="12" t="n">
        <v>1.98</v>
      </c>
      <c r="C6" s="18" t="s">
        <v>43</v>
      </c>
      <c r="D6" s="18" t="s">
        <v>73</v>
      </c>
      <c r="E6" s="14" t="n">
        <f aca="false">B6</f>
        <v>1.98</v>
      </c>
    </row>
    <row r="7" customFormat="false" ht="15" hidden="false" customHeight="false" outlineLevel="0" collapsed="false">
      <c r="A7" s="11" t="s">
        <v>74</v>
      </c>
      <c r="B7" s="12" t="n">
        <v>1.66</v>
      </c>
      <c r="C7" s="18" t="s">
        <v>43</v>
      </c>
      <c r="D7" s="18" t="s">
        <v>75</v>
      </c>
      <c r="E7" s="14" t="n">
        <f aca="false">B7</f>
        <v>1.66</v>
      </c>
    </row>
    <row r="8" customFormat="false" ht="15" hidden="false" customHeight="false" outlineLevel="0" collapsed="false">
      <c r="A8" s="11" t="s">
        <v>76</v>
      </c>
      <c r="B8" s="12" t="n">
        <v>1.5</v>
      </c>
      <c r="C8" s="18" t="s">
        <v>43</v>
      </c>
      <c r="D8" s="13" t="s">
        <v>77</v>
      </c>
      <c r="E8" s="14" t="n">
        <f aca="false">B8</f>
        <v>1.5</v>
      </c>
    </row>
    <row r="9" customFormat="false" ht="15" hidden="false" customHeight="false" outlineLevel="0" collapsed="false">
      <c r="A9" s="11" t="s">
        <v>78</v>
      </c>
      <c r="B9" s="12" t="n">
        <v>0.2</v>
      </c>
      <c r="C9" s="18"/>
      <c r="D9" s="13"/>
      <c r="E9" s="14" t="n">
        <f aca="false">B9</f>
        <v>0.2</v>
      </c>
    </row>
    <row r="10" customFormat="false" ht="15" hidden="false" customHeight="false" outlineLevel="0" collapsed="false">
      <c r="A10" s="19" t="s">
        <v>79</v>
      </c>
      <c r="B10" s="27" t="n">
        <v>200</v>
      </c>
      <c r="C10" s="18" t="s">
        <v>80</v>
      </c>
      <c r="D10" s="18" t="s">
        <v>81</v>
      </c>
      <c r="E10" s="14" t="n">
        <f aca="false">B10</f>
        <v>200</v>
      </c>
      <c r="F10" s="0" t="n">
        <v>2100</v>
      </c>
    </row>
    <row r="11" customFormat="false" ht="15" hidden="false" customHeight="false" outlineLevel="0" collapsed="false">
      <c r="A11" s="19" t="s">
        <v>82</v>
      </c>
      <c r="B11" s="27" t="n">
        <v>199</v>
      </c>
      <c r="C11" s="18" t="s">
        <v>6</v>
      </c>
      <c r="D11" s="18" t="s">
        <v>83</v>
      </c>
      <c r="E11" s="14" t="n">
        <f aca="false">B11</f>
        <v>199</v>
      </c>
    </row>
    <row r="12" customFormat="false" ht="15" hidden="false" customHeight="false" outlineLevel="0" collapsed="false">
      <c r="A12" s="19" t="s">
        <v>84</v>
      </c>
      <c r="B12" s="27" t="n">
        <v>0.00061359</v>
      </c>
      <c r="C12" s="0" t="s">
        <v>64</v>
      </c>
      <c r="D12" s="18" t="s">
        <v>85</v>
      </c>
      <c r="E12" s="14" t="n">
        <f aca="false">B12</f>
        <v>0.00061359</v>
      </c>
    </row>
    <row r="13" customFormat="false" ht="15" hidden="false" customHeight="false" outlineLevel="0" collapsed="false">
      <c r="A13" s="19" t="s">
        <v>86</v>
      </c>
      <c r="B13" s="27" t="n">
        <v>0.25</v>
      </c>
      <c r="C13" s="0" t="s">
        <v>43</v>
      </c>
      <c r="D13" s="18" t="s">
        <v>87</v>
      </c>
      <c r="E13" s="14" t="n">
        <f aca="false">B13</f>
        <v>0.25</v>
      </c>
    </row>
    <row r="14" customFormat="false" ht="15" hidden="false" customHeight="false" outlineLevel="0" collapsed="false">
      <c r="A14" s="19" t="s">
        <v>88</v>
      </c>
      <c r="B14" s="28" t="n">
        <f aca="false">B13*B15 - 0.5*B15^2*(TAN(E18) + TAN(E19))</f>
        <v>0.0674695825913361</v>
      </c>
      <c r="C14" s="0" t="s">
        <v>64</v>
      </c>
      <c r="D14" s="18" t="s">
        <v>89</v>
      </c>
      <c r="E14" s="14" t="n">
        <f aca="false">B14</f>
        <v>0.0674695825913361</v>
      </c>
    </row>
    <row r="15" customFormat="false" ht="15" hidden="false" customHeight="false" outlineLevel="0" collapsed="false">
      <c r="A15" s="19" t="s">
        <v>90</v>
      </c>
      <c r="B15" s="27" t="n">
        <v>0.3</v>
      </c>
      <c r="C15" s="0" t="s">
        <v>43</v>
      </c>
      <c r="D15" s="18" t="s">
        <v>91</v>
      </c>
      <c r="E15" s="14" t="n">
        <f aca="false">B15</f>
        <v>0.3</v>
      </c>
    </row>
    <row r="16" customFormat="false" ht="15" hidden="false" customHeight="false" outlineLevel="0" collapsed="false">
      <c r="A16" s="19" t="s">
        <v>92</v>
      </c>
      <c r="B16" s="27" t="n">
        <v>0.01</v>
      </c>
      <c r="C16" s="0" t="s">
        <v>43</v>
      </c>
      <c r="D16" s="18" t="s">
        <v>93</v>
      </c>
      <c r="E16" s="14" t="n">
        <f aca="false">B16</f>
        <v>0.01</v>
      </c>
    </row>
    <row r="17" customFormat="false" ht="15" hidden="false" customHeight="false" outlineLevel="0" collapsed="false">
      <c r="A17" s="19" t="s">
        <v>94</v>
      </c>
      <c r="B17" s="1" t="n">
        <f aca="false">B15^2/B14</f>
        <v>1.33393444191186</v>
      </c>
      <c r="D17" s="18" t="s">
        <v>95</v>
      </c>
      <c r="E17" s="14" t="n">
        <f aca="false">B17</f>
        <v>1.33393444191186</v>
      </c>
    </row>
    <row r="18" customFormat="false" ht="15" hidden="false" customHeight="false" outlineLevel="0" collapsed="false">
      <c r="A18" s="19" t="s">
        <v>96</v>
      </c>
      <c r="B18" s="27" t="n">
        <v>9.5</v>
      </c>
      <c r="C18" s="0" t="s">
        <v>97</v>
      </c>
      <c r="D18" s="18" t="s">
        <v>98</v>
      </c>
      <c r="E18" s="14" t="n">
        <f aca="false">RADIANS(B18)</f>
        <v>0.165806278939461</v>
      </c>
    </row>
    <row r="19" customFormat="false" ht="15" hidden="false" customHeight="false" outlineLevel="0" collapsed="false">
      <c r="A19" s="19" t="s">
        <v>99</v>
      </c>
      <c r="B19" s="27" t="n">
        <v>0</v>
      </c>
      <c r="C19" s="0" t="s">
        <v>97</v>
      </c>
      <c r="D19" s="18" t="s">
        <v>100</v>
      </c>
      <c r="E19" s="14" t="n">
        <f aca="false">RADIANS(B19)</f>
        <v>0</v>
      </c>
    </row>
    <row r="20" customFormat="false" ht="15" hidden="false" customHeight="false" outlineLevel="0" collapsed="false">
      <c r="A20" s="19" t="s">
        <v>101</v>
      </c>
      <c r="B20" s="27" t="n">
        <f aca="false">B4</f>
        <v>0.19</v>
      </c>
      <c r="C20" s="0" t="s">
        <v>43</v>
      </c>
      <c r="D20" s="18"/>
      <c r="E20" s="14" t="n">
        <f aca="false">B20</f>
        <v>0.19</v>
      </c>
    </row>
    <row r="21" customFormat="false" ht="15" hidden="false" customHeight="false" outlineLevel="0" collapsed="false">
      <c r="A21" s="19" t="s">
        <v>102</v>
      </c>
      <c r="B21" s="27" t="n">
        <f aca="false">B4</f>
        <v>0.19</v>
      </c>
      <c r="C21" s="0" t="s">
        <v>43</v>
      </c>
      <c r="D21" s="18"/>
      <c r="E21" s="14" t="n">
        <f aca="false">B21</f>
        <v>0.19</v>
      </c>
    </row>
    <row r="22" customFormat="false" ht="15" hidden="false" customHeight="false" outlineLevel="0" collapsed="false">
      <c r="A22" s="19" t="s">
        <v>103</v>
      </c>
      <c r="B22" s="27" t="n">
        <v>4</v>
      </c>
      <c r="D22" s="18" t="s">
        <v>104</v>
      </c>
      <c r="E22" s="14" t="n">
        <f aca="false">B22</f>
        <v>4</v>
      </c>
    </row>
    <row r="23" customFormat="false" ht="15" hidden="false" customHeight="false" outlineLevel="0" collapsed="false">
      <c r="A23" s="19" t="s">
        <v>105</v>
      </c>
      <c r="B23" s="27" t="n">
        <v>20</v>
      </c>
      <c r="D23" s="18" t="s">
        <v>106</v>
      </c>
      <c r="E23" s="14" t="n">
        <f aca="false">B23</f>
        <v>20</v>
      </c>
    </row>
    <row r="24" customFormat="false" ht="15" hidden="false" customHeight="false" outlineLevel="0" collapsed="false">
      <c r="A24" s="19" t="s">
        <v>107</v>
      </c>
      <c r="B24" s="27" t="n">
        <v>506</v>
      </c>
      <c r="D24" s="18" t="s">
        <v>108</v>
      </c>
      <c r="E24" s="14" t="n">
        <f aca="false">B24</f>
        <v>506</v>
      </c>
    </row>
    <row r="25" customFormat="false" ht="15" hidden="false" customHeight="false" outlineLevel="0" collapsed="false">
      <c r="A25" s="19" t="s">
        <v>109</v>
      </c>
      <c r="B25" s="27" t="n">
        <v>506</v>
      </c>
      <c r="D25" s="18" t="s">
        <v>110</v>
      </c>
      <c r="E25" s="14" t="n">
        <f aca="false">B25</f>
        <v>506</v>
      </c>
    </row>
    <row r="26" customFormat="false" ht="15" hidden="false" customHeight="false" outlineLevel="0" collapsed="false">
      <c r="A26" s="19" t="s">
        <v>111</v>
      </c>
      <c r="B26" s="27" t="n">
        <v>0</v>
      </c>
      <c r="D26" s="18" t="s">
        <v>112</v>
      </c>
      <c r="E26" s="14" t="n">
        <f aca="false">B26</f>
        <v>0</v>
      </c>
    </row>
    <row r="27" customFormat="false" ht="15" hidden="false" customHeight="false" outlineLevel="0" collapsed="false">
      <c r="A27" s="19" t="s">
        <v>113</v>
      </c>
      <c r="B27" s="27" t="n">
        <v>15</v>
      </c>
      <c r="D27" s="18" t="s">
        <v>114</v>
      </c>
      <c r="E27" s="14" t="n">
        <f aca="false">B27</f>
        <v>15</v>
      </c>
    </row>
    <row r="28" customFormat="false" ht="15" hidden="false" customHeight="false" outlineLevel="0" collapsed="false">
      <c r="A28" s="19" t="s">
        <v>115</v>
      </c>
      <c r="B28" s="27" t="n">
        <v>0</v>
      </c>
      <c r="D28" s="18" t="s">
        <v>116</v>
      </c>
      <c r="E28" s="14" t="n">
        <f aca="false">B28</f>
        <v>0</v>
      </c>
    </row>
    <row r="29" customFormat="false" ht="15" hidden="false" customHeight="false" outlineLevel="0" collapsed="false">
      <c r="A29" s="19" t="s">
        <v>117</v>
      </c>
      <c r="B29" s="27" t="n">
        <v>0</v>
      </c>
      <c r="D29" s="18"/>
      <c r="E29" s="14" t="n">
        <f aca="false">B29</f>
        <v>0</v>
      </c>
    </row>
    <row r="30" customFormat="false" ht="15" hidden="false" customHeight="false" outlineLevel="0" collapsed="false">
      <c r="A30" s="19" t="s">
        <v>118</v>
      </c>
      <c r="B30" s="1" t="n">
        <v>0.001</v>
      </c>
      <c r="C30" s="0" t="s">
        <v>119</v>
      </c>
      <c r="E30" s="14" t="n">
        <f aca="false">1/RADIANS(1/B30)</f>
        <v>0.0572957795130823</v>
      </c>
    </row>
    <row r="31" customFormat="false" ht="15" hidden="false" customHeight="false" outlineLevel="0" collapsed="false">
      <c r="A31" s="19" t="s">
        <v>120</v>
      </c>
      <c r="B31" s="1" t="n">
        <v>0.001</v>
      </c>
      <c r="C31" s="0" t="s">
        <v>119</v>
      </c>
      <c r="E31" s="14" t="n">
        <f aca="false">1/RADIANS(1/B31)</f>
        <v>0.0572957795130823</v>
      </c>
    </row>
    <row r="32" customFormat="false" ht="15.1" hidden="false" customHeight="true" outlineLevel="0" collapsed="false">
      <c r="A32" s="19" t="s">
        <v>121</v>
      </c>
      <c r="B32" s="1" t="n">
        <v>0.002</v>
      </c>
      <c r="E32" s="14" t="n">
        <f aca="false">B32</f>
        <v>0.002</v>
      </c>
    </row>
    <row r="33" customFormat="false" ht="15.1" hidden="false" customHeight="true" outlineLevel="0" collapsed="false">
      <c r="A33" s="19" t="s">
        <v>122</v>
      </c>
      <c r="B33" s="1" t="n">
        <v>0.3</v>
      </c>
      <c r="E33" s="14" t="n">
        <f aca="false">B33</f>
        <v>0.3</v>
      </c>
    </row>
    <row r="34" customFormat="false" ht="15.1" hidden="false" customHeight="true" outlineLevel="0" collapsed="false">
      <c r="A34" s="19" t="s">
        <v>123</v>
      </c>
      <c r="B34" s="1" t="n">
        <v>0.4</v>
      </c>
      <c r="E34" s="14" t="n">
        <f aca="false">B34</f>
        <v>0.4</v>
      </c>
    </row>
    <row r="35" customFormat="false" ht="15.1" hidden="false" customHeight="true" outlineLevel="0" collapsed="false">
      <c r="A35" s="19" t="s">
        <v>124</v>
      </c>
      <c r="B35" s="1" t="n">
        <v>3.835</v>
      </c>
      <c r="C35" s="0" t="s">
        <v>125</v>
      </c>
      <c r="E35" s="14" t="n">
        <f aca="false">B35</f>
        <v>3.835</v>
      </c>
    </row>
    <row r="36" customFormat="false" ht="15.1" hidden="false" customHeight="true" outlineLevel="0" collapsed="false">
      <c r="A36" s="19" t="s">
        <v>126</v>
      </c>
      <c r="B36" s="1" t="n">
        <v>2.489</v>
      </c>
      <c r="C36" s="0" t="s">
        <v>125</v>
      </c>
      <c r="E36" s="14" t="n">
        <f aca="false">B36</f>
        <v>2.489</v>
      </c>
    </row>
    <row r="37" customFormat="false" ht="15.1" hidden="false" customHeight="true" outlineLevel="0" collapsed="false">
      <c r="A37" s="19" t="s">
        <v>127</v>
      </c>
      <c r="B37" s="1" t="n">
        <f aca="false">1.012+0.984+0.0642</f>
        <v>2.0602</v>
      </c>
      <c r="C37" s="0" t="s">
        <v>125</v>
      </c>
      <c r="E37" s="14" t="n">
        <f aca="false">B37</f>
        <v>2.0602</v>
      </c>
    </row>
    <row r="38" customFormat="false" ht="15.1" hidden="false" customHeight="true" outlineLevel="0" collapsed="false">
      <c r="A38" s="19" t="s">
        <v>128</v>
      </c>
      <c r="B38" s="1" t="n">
        <v>0.056</v>
      </c>
      <c r="C38" s="0" t="s">
        <v>125</v>
      </c>
      <c r="E38" s="14" t="n">
        <f aca="false">B38</f>
        <v>0.056</v>
      </c>
    </row>
    <row r="39" customFormat="false" ht="15.1" hidden="false" customHeight="true" outlineLevel="0" collapsed="false">
      <c r="A39" s="19" t="s">
        <v>129</v>
      </c>
      <c r="B39" s="1" t="n">
        <v>0.2</v>
      </c>
      <c r="C39" s="0" t="s">
        <v>125</v>
      </c>
      <c r="E39" s="14" t="n">
        <f aca="false">B39</f>
        <v>0.2</v>
      </c>
    </row>
    <row r="40" customFormat="false" ht="15.1" hidden="false" customHeight="true" outlineLevel="0" collapsed="false">
      <c r="A40" s="19" t="s">
        <v>130</v>
      </c>
      <c r="B40" s="1" t="n">
        <f aca="false">SUM(B35:B39)</f>
        <v>8.6402</v>
      </c>
      <c r="C40" s="0" t="s">
        <v>125</v>
      </c>
      <c r="E40" s="14" t="n">
        <f aca="false">B40</f>
        <v>8.6402</v>
      </c>
    </row>
    <row r="41" customFormat="false" ht="15.1" hidden="false" customHeight="true" outlineLevel="0" collapsed="false">
      <c r="A41" s="0" t="s">
        <v>131</v>
      </c>
      <c r="B41" s="1" t="n">
        <v>2.44</v>
      </c>
      <c r="C41" s="0" t="s">
        <v>43</v>
      </c>
      <c r="D41" s="0" t="s">
        <v>132</v>
      </c>
      <c r="E41" s="14" t="n">
        <f aca="false">B41</f>
        <v>2.44</v>
      </c>
      <c r="F41" s="13"/>
    </row>
    <row r="42" customFormat="false" ht="15.1" hidden="false" customHeight="true" outlineLevel="0" collapsed="false">
      <c r="A42" s="0" t="s">
        <v>133</v>
      </c>
      <c r="B42" s="0" t="n">
        <f aca="false">PI()*(B41/2)^2</f>
        <v>4.67594650560305</v>
      </c>
      <c r="C42" s="0" t="s">
        <v>134</v>
      </c>
      <c r="D42" s="0" t="s">
        <v>135</v>
      </c>
      <c r="E42" s="14" t="n">
        <f aca="false">B42</f>
        <v>4.67594650560305</v>
      </c>
    </row>
    <row r="43" customFormat="false" ht="15.1" hidden="false" customHeight="true" outlineLevel="0" collapsed="false">
      <c r="A43" s="0" t="s">
        <v>136</v>
      </c>
      <c r="B43" s="0" t="n">
        <v>0.8</v>
      </c>
      <c r="D43" s="0" t="s">
        <v>137</v>
      </c>
      <c r="E43" s="14" t="n">
        <f aca="false">B43</f>
        <v>0.8</v>
      </c>
    </row>
    <row r="44" customFormat="false" ht="15.1" hidden="false" customHeight="true" outlineLevel="0" collapsed="false">
      <c r="A44" s="0" t="s">
        <v>138</v>
      </c>
      <c r="B44" s="0" t="n">
        <v>1.8</v>
      </c>
      <c r="D44" s="0" t="s">
        <v>139</v>
      </c>
      <c r="E44" s="14" t="n">
        <f aca="false">B44</f>
        <v>1.8</v>
      </c>
    </row>
    <row r="45" customFormat="false" ht="15.1" hidden="false" customHeight="true" outlineLevel="0" collapsed="false">
      <c r="A45" s="0" t="s">
        <v>140</v>
      </c>
      <c r="B45" s="0" t="n">
        <v>1.5</v>
      </c>
      <c r="C45" s="0" t="s">
        <v>6</v>
      </c>
      <c r="D45" s="0" t="s">
        <v>141</v>
      </c>
      <c r="E45" s="14" t="n">
        <f aca="false">B45</f>
        <v>1.5</v>
      </c>
    </row>
    <row r="46" customFormat="false" ht="15.1" hidden="false" customHeight="true" outlineLevel="0" collapsed="false">
      <c r="A46" s="0" t="s">
        <v>142</v>
      </c>
      <c r="B46" s="0" t="n">
        <v>0</v>
      </c>
      <c r="C46" s="0" t="s">
        <v>6</v>
      </c>
      <c r="D46" s="0" t="s">
        <v>143</v>
      </c>
      <c r="E46" s="14" t="n">
        <f aca="false">B46</f>
        <v>0</v>
      </c>
    </row>
    <row r="47" customFormat="false" ht="15.1" hidden="false" customHeight="true" outlineLevel="0" collapsed="false">
      <c r="A47" s="0" t="s">
        <v>144</v>
      </c>
      <c r="B47" s="0" t="n">
        <v>300</v>
      </c>
      <c r="C47" s="0" t="s">
        <v>43</v>
      </c>
      <c r="D47" s="0" t="s">
        <v>145</v>
      </c>
      <c r="E47" s="14" t="n">
        <f aca="false">B47</f>
        <v>300</v>
      </c>
    </row>
    <row r="48" customFormat="false" ht="15.1" hidden="false" customHeight="true" outlineLevel="0" collapsed="false">
      <c r="A48" s="0" t="s">
        <v>146</v>
      </c>
      <c r="B48" s="0" t="n">
        <v>4</v>
      </c>
      <c r="D48" s="0" t="s">
        <v>147</v>
      </c>
      <c r="E48" s="14" t="n">
        <f aca="false">B48</f>
        <v>4</v>
      </c>
    </row>
    <row r="49" customFormat="false" ht="15.1" hidden="false" customHeight="true" outlineLevel="0" collapsed="false">
      <c r="A49" s="0" t="s">
        <v>148</v>
      </c>
      <c r="B49" s="0" t="n">
        <v>0.601</v>
      </c>
      <c r="C49" s="0" t="s">
        <v>43</v>
      </c>
      <c r="D49" s="0" t="s">
        <v>149</v>
      </c>
      <c r="E49" s="14" t="n">
        <f aca="false">B49</f>
        <v>0.601</v>
      </c>
    </row>
    <row r="50" customFormat="false" ht="15.1" hidden="false" customHeight="true" outlineLevel="0" collapsed="false">
      <c r="A50" s="0" t="s">
        <v>150</v>
      </c>
      <c r="B50" s="0" t="n">
        <f aca="false">PI()*(B49/2)^2</f>
        <v>0.283686602017322</v>
      </c>
      <c r="C50" s="0" t="s">
        <v>134</v>
      </c>
      <c r="D50" s="0" t="s">
        <v>151</v>
      </c>
      <c r="E50" s="14" t="n">
        <f aca="false">B50</f>
        <v>0.283686602017322</v>
      </c>
    </row>
    <row r="51" customFormat="false" ht="15.1" hidden="false" customHeight="true" outlineLevel="0" collapsed="false">
      <c r="A51" s="0" t="s">
        <v>152</v>
      </c>
      <c r="B51" s="0" t="n">
        <v>0.8</v>
      </c>
      <c r="D51" s="0" t="s">
        <v>153</v>
      </c>
      <c r="E51" s="14" t="n">
        <f aca="false">B51</f>
        <v>0.8</v>
      </c>
    </row>
    <row r="52" customFormat="false" ht="15.1" hidden="false" customHeight="true" outlineLevel="0" collapsed="false">
      <c r="A52" s="0" t="s">
        <v>154</v>
      </c>
      <c r="B52" s="0" t="n">
        <v>1.8</v>
      </c>
      <c r="D52" s="0" t="s">
        <v>155</v>
      </c>
      <c r="E52" s="14" t="n">
        <f aca="false">B52</f>
        <v>1.8</v>
      </c>
    </row>
    <row r="53" customFormat="false" ht="15.1" hidden="false" customHeight="true" outlineLevel="0" collapsed="false">
      <c r="A53" s="0" t="s">
        <v>156</v>
      </c>
      <c r="B53" s="0" t="n">
        <v>0.5</v>
      </c>
      <c r="C53" s="0" t="s">
        <v>6</v>
      </c>
      <c r="D53" s="0" t="s">
        <v>157</v>
      </c>
      <c r="E53" s="14" t="n">
        <f aca="false">B53</f>
        <v>0.5</v>
      </c>
    </row>
    <row r="54" customFormat="false" ht="15.1" hidden="false" customHeight="true" outlineLevel="0" collapsed="false">
      <c r="A54" s="0" t="s">
        <v>158</v>
      </c>
      <c r="B54" s="0" t="n">
        <v>0</v>
      </c>
      <c r="C54" s="0" t="s">
        <v>6</v>
      </c>
      <c r="D54" s="0" t="s">
        <v>159</v>
      </c>
      <c r="E54" s="14" t="n">
        <f aca="false">B54</f>
        <v>0</v>
      </c>
    </row>
    <row r="55" customFormat="false" ht="15.1" hidden="false" customHeight="true" outlineLevel="0" collapsed="false">
      <c r="A55" s="0" t="s">
        <v>160</v>
      </c>
      <c r="B55" s="0" t="n">
        <v>45</v>
      </c>
      <c r="C55" s="0" t="s">
        <v>161</v>
      </c>
      <c r="D55" s="0" t="s">
        <v>162</v>
      </c>
      <c r="E55" s="14" t="n">
        <f aca="false">B55</f>
        <v>45</v>
      </c>
    </row>
    <row r="56" customFormat="false" ht="15.1" hidden="false" customHeight="true" outlineLevel="0" collapsed="false">
      <c r="A56" s="0" t="s">
        <v>163</v>
      </c>
      <c r="B56" s="0" t="n">
        <v>4</v>
      </c>
      <c r="D56" s="29" t="s">
        <v>164</v>
      </c>
      <c r="E56" s="14" t="n">
        <f aca="false">B56</f>
        <v>4</v>
      </c>
    </row>
    <row r="57" customFormat="false" ht="15.1" hidden="false" customHeight="true" outlineLevel="0" collapsed="false"/>
    <row r="58" customFormat="false" ht="15.1" hidden="false" customHeight="true" outlineLevel="0" collapsed="false"/>
    <row r="59" customFormat="false" ht="15.1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21.86"/>
    <col collapsed="false" customWidth="true" hidden="false" outlineLevel="0" max="2" min="2" style="30" width="15"/>
    <col collapsed="false" customWidth="true" hidden="false" outlineLevel="0" max="3" min="3" style="0" width="16.57"/>
    <col collapsed="false" customWidth="true" hidden="false" outlineLevel="0" max="4" min="4" style="0" width="46.71"/>
    <col collapsed="false" customWidth="true" hidden="false" outlineLevel="0" max="5" min="5" style="2" width="16.3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31" t="s">
        <v>0</v>
      </c>
      <c r="B1" s="32" t="s">
        <v>1</v>
      </c>
      <c r="C1" s="31" t="s">
        <v>2</v>
      </c>
      <c r="D1" s="31" t="s">
        <v>3</v>
      </c>
      <c r="E1" s="6" t="s">
        <v>4</v>
      </c>
      <c r="F1" s="31" t="s">
        <v>165</v>
      </c>
      <c r="G1" s="31" t="s">
        <v>166</v>
      </c>
      <c r="H1" s="31" t="s">
        <v>167</v>
      </c>
    </row>
    <row r="2" customFormat="false" ht="15" hidden="false" customHeight="false" outlineLevel="0" collapsed="false">
      <c r="A2" s="9" t="s">
        <v>168</v>
      </c>
      <c r="B2" s="33" t="n">
        <v>0</v>
      </c>
      <c r="C2" s="9" t="s">
        <v>169</v>
      </c>
      <c r="D2" s="9" t="s">
        <v>170</v>
      </c>
      <c r="E2" s="10" t="n">
        <f aca="false">B2</f>
        <v>0</v>
      </c>
      <c r="F2" s="34" t="n">
        <v>1E-010</v>
      </c>
    </row>
    <row r="3" customFormat="false" ht="15" hidden="false" customHeight="false" outlineLevel="0" collapsed="false">
      <c r="A3" s="11" t="s">
        <v>171</v>
      </c>
      <c r="B3" s="16" t="n">
        <v>0.01</v>
      </c>
      <c r="C3" s="17" t="s">
        <v>172</v>
      </c>
      <c r="D3" s="13" t="s">
        <v>173</v>
      </c>
      <c r="E3" s="14" t="n">
        <f aca="false">B3*g2mps2/3</f>
        <v>0.0327</v>
      </c>
      <c r="F3" s="0" t="n">
        <v>0.01</v>
      </c>
      <c r="G3" s="0" t="n">
        <v>0.001</v>
      </c>
    </row>
    <row r="4" customFormat="false" ht="15" hidden="false" customHeight="false" outlineLevel="0" collapsed="false">
      <c r="A4" s="24" t="s">
        <v>174</v>
      </c>
      <c r="B4" s="35" t="n">
        <v>0.6</v>
      </c>
      <c r="C4" s="22" t="s">
        <v>175</v>
      </c>
      <c r="D4" s="22" t="s">
        <v>176</v>
      </c>
      <c r="E4" s="23" t="n">
        <f aca="false">B4/SQRT(hr2sec)/3</f>
        <v>0.00333333333333333</v>
      </c>
      <c r="F4" s="0" t="n">
        <v>0.6</v>
      </c>
      <c r="G4" s="0" t="n">
        <v>0.06</v>
      </c>
    </row>
    <row r="5" customFormat="false" ht="15" hidden="false" customHeight="false" outlineLevel="0" collapsed="false">
      <c r="A5" s="11" t="s">
        <v>177</v>
      </c>
      <c r="B5" s="17" t="n">
        <v>0</v>
      </c>
      <c r="C5" s="13"/>
      <c r="D5" s="18" t="s">
        <v>170</v>
      </c>
      <c r="E5" s="14" t="n">
        <f aca="false">B5</f>
        <v>0</v>
      </c>
      <c r="F5" s="34" t="n">
        <v>1E-006</v>
      </c>
    </row>
    <row r="6" customFormat="false" ht="15" hidden="false" customHeight="false" outlineLevel="0" collapsed="false">
      <c r="A6" s="11" t="s">
        <v>178</v>
      </c>
      <c r="B6" s="16" t="n">
        <v>10</v>
      </c>
      <c r="C6" s="17" t="s">
        <v>179</v>
      </c>
      <c r="D6" s="13" t="s">
        <v>180</v>
      </c>
      <c r="E6" s="14" t="n">
        <f aca="false">RADIANS(B6)/hr2sec/3</f>
        <v>1.61604560369845E-005</v>
      </c>
      <c r="F6" s="0" t="n">
        <v>10</v>
      </c>
      <c r="G6" s="0" t="n">
        <v>1</v>
      </c>
      <c r="H6" s="0" t="n">
        <v>0.1</v>
      </c>
    </row>
    <row r="7" customFormat="false" ht="15" hidden="false" customHeight="false" outlineLevel="0" collapsed="false">
      <c r="A7" s="24" t="s">
        <v>181</v>
      </c>
      <c r="B7" s="35" t="n">
        <v>0.7</v>
      </c>
      <c r="C7" s="22" t="s">
        <v>182</v>
      </c>
      <c r="D7" s="22" t="s">
        <v>183</v>
      </c>
      <c r="E7" s="23" t="n">
        <f aca="false">RADIANS(B7)/SQRT(hr2sec)/3</f>
        <v>6.7873915355335E-005</v>
      </c>
      <c r="F7" s="0" t="n">
        <v>0.7</v>
      </c>
      <c r="G7" s="0" t="n">
        <v>0.07</v>
      </c>
      <c r="H7" s="0" t="n">
        <v>0.007</v>
      </c>
    </row>
    <row r="8" customFormat="false" ht="15" hidden="false" customHeight="false" outlineLevel="0" collapsed="false">
      <c r="A8" s="11" t="s">
        <v>184</v>
      </c>
      <c r="B8" s="16" t="n">
        <v>4</v>
      </c>
      <c r="C8" s="13" t="s">
        <v>43</v>
      </c>
      <c r="D8" s="18" t="s">
        <v>185</v>
      </c>
      <c r="E8" s="14" t="n">
        <f aca="false">B8/3</f>
        <v>1.33333333333333</v>
      </c>
    </row>
    <row r="9" customFormat="false" ht="15" hidden="false" customHeight="false" outlineLevel="0" collapsed="false">
      <c r="A9" s="11" t="s">
        <v>186</v>
      </c>
      <c r="B9" s="16" t="n">
        <v>1</v>
      </c>
      <c r="C9" s="18" t="s">
        <v>187</v>
      </c>
      <c r="D9" s="18" t="s">
        <v>188</v>
      </c>
      <c r="E9" s="14" t="n">
        <f aca="false">B9/3</f>
        <v>0.333333333333333</v>
      </c>
    </row>
    <row r="10" customFormat="false" ht="15" hidden="false" customHeight="false" outlineLevel="0" collapsed="false">
      <c r="A10" s="11" t="s">
        <v>189</v>
      </c>
      <c r="B10" s="17" t="n">
        <v>5</v>
      </c>
      <c r="C10" s="18" t="s">
        <v>187</v>
      </c>
      <c r="D10" s="18" t="s">
        <v>190</v>
      </c>
      <c r="E10" s="14" t="n">
        <f aca="false">B10/3</f>
        <v>1.66666666666667</v>
      </c>
      <c r="I10" s="34"/>
    </row>
    <row r="11" customFormat="false" ht="15" hidden="false" customHeight="false" outlineLevel="0" collapsed="false">
      <c r="A11" s="36" t="s">
        <v>191</v>
      </c>
      <c r="B11" s="37" t="n">
        <f aca="false">B8</f>
        <v>4</v>
      </c>
      <c r="C11" s="9" t="s">
        <v>43</v>
      </c>
      <c r="D11" s="38" t="s">
        <v>192</v>
      </c>
      <c r="E11" s="10" t="n">
        <f aca="false">B11/3</f>
        <v>1.33333333333333</v>
      </c>
    </row>
    <row r="12" customFormat="false" ht="15" hidden="false" customHeight="false" outlineLevel="0" collapsed="false">
      <c r="A12" s="20" t="s">
        <v>193</v>
      </c>
      <c r="B12" s="35" t="n">
        <f aca="false">B9</f>
        <v>1</v>
      </c>
      <c r="C12" s="22" t="s">
        <v>187</v>
      </c>
      <c r="D12" s="26" t="s">
        <v>194</v>
      </c>
      <c r="E12" s="23" t="n">
        <f aca="false">B12/3</f>
        <v>0.333333333333333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5" zeroHeight="false" outlineLevelRow="0" outlineLevelCol="0"/>
  <cols>
    <col collapsed="false" customWidth="true" hidden="false" outlineLevel="0" max="1" min="1" style="13" width="18.42"/>
    <col collapsed="false" customWidth="true" hidden="false" outlineLevel="0" max="2" min="2" style="13" width="18.85"/>
    <col collapsed="false" customWidth="true" hidden="false" outlineLevel="0" max="3" min="3" style="13" width="10.99"/>
    <col collapsed="false" customWidth="true" hidden="false" outlineLevel="0" max="4" min="4" style="13" width="63.42"/>
    <col collapsed="false" customWidth="true" hidden="false" outlineLevel="0" max="5" min="5" style="39" width="18.14"/>
    <col collapsed="false" customWidth="true" hidden="false" outlineLevel="0" max="6" min="6" style="13" width="17.42"/>
    <col collapsed="false" customWidth="true" hidden="false" outlineLevel="0" max="1025" min="7" style="13" width="9.14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true" outlineLevel="0" collapsed="false">
      <c r="A2" s="7" t="s">
        <v>195</v>
      </c>
      <c r="B2" s="9" t="n">
        <v>0</v>
      </c>
      <c r="C2" s="9" t="s">
        <v>43</v>
      </c>
      <c r="D2" s="9" t="s">
        <v>196</v>
      </c>
      <c r="E2" s="10" t="n">
        <f aca="false">B2/3</f>
        <v>0</v>
      </c>
      <c r="J2" s="9" t="n">
        <v>4500</v>
      </c>
    </row>
    <row r="3" customFormat="false" ht="15" hidden="false" customHeight="false" outlineLevel="0" collapsed="false">
      <c r="A3" s="11" t="s">
        <v>197</v>
      </c>
      <c r="B3" s="13" t="n">
        <v>0</v>
      </c>
      <c r="C3" s="13" t="s">
        <v>43</v>
      </c>
      <c r="D3" s="13" t="s">
        <v>196</v>
      </c>
      <c r="E3" s="14" t="n">
        <f aca="false">B3/3</f>
        <v>0</v>
      </c>
      <c r="J3" s="13" t="n">
        <v>600</v>
      </c>
    </row>
    <row r="4" customFormat="false" ht="15" hidden="false" customHeight="false" outlineLevel="0" collapsed="false">
      <c r="A4" s="11" t="s">
        <v>198</v>
      </c>
      <c r="B4" s="13" t="n">
        <v>0</v>
      </c>
      <c r="C4" s="13" t="s">
        <v>43</v>
      </c>
      <c r="D4" s="13" t="s">
        <v>196</v>
      </c>
      <c r="E4" s="14" t="n">
        <f aca="false">B4/3</f>
        <v>0</v>
      </c>
      <c r="J4" s="13" t="n">
        <v>150</v>
      </c>
    </row>
    <row r="5" customFormat="false" ht="15" hidden="false" customHeight="false" outlineLevel="0" collapsed="false">
      <c r="A5" s="11" t="s">
        <v>199</v>
      </c>
      <c r="B5" s="13" t="n">
        <v>0</v>
      </c>
      <c r="C5" s="13" t="s">
        <v>161</v>
      </c>
      <c r="D5" s="13" t="s">
        <v>200</v>
      </c>
      <c r="E5" s="14" t="n">
        <f aca="false">B5/3</f>
        <v>0</v>
      </c>
      <c r="F5" s="18"/>
      <c r="G5" s="18"/>
      <c r="H5" s="18"/>
      <c r="J5" s="13" t="n">
        <f aca="false">O5*3</f>
        <v>0</v>
      </c>
    </row>
    <row r="6" customFormat="false" ht="15" hidden="false" customHeight="false" outlineLevel="0" collapsed="false">
      <c r="A6" s="11" t="s">
        <v>201</v>
      </c>
      <c r="B6" s="13" t="n">
        <v>0</v>
      </c>
      <c r="C6" s="13" t="s">
        <v>161</v>
      </c>
      <c r="D6" s="13" t="s">
        <v>200</v>
      </c>
      <c r="E6" s="14" t="n">
        <f aca="false">B6/3</f>
        <v>0</v>
      </c>
      <c r="F6" s="18"/>
      <c r="G6" s="18"/>
      <c r="H6" s="18"/>
      <c r="J6" s="13" t="n">
        <f aca="false">O6*3</f>
        <v>0</v>
      </c>
    </row>
    <row r="7" customFormat="false" ht="15" hidden="false" customHeight="false" outlineLevel="0" collapsed="false">
      <c r="A7" s="11" t="s">
        <v>202</v>
      </c>
      <c r="B7" s="13" t="n">
        <v>0</v>
      </c>
      <c r="C7" s="13" t="s">
        <v>161</v>
      </c>
      <c r="D7" s="13" t="s">
        <v>200</v>
      </c>
      <c r="E7" s="14" t="n">
        <f aca="false">B7/3</f>
        <v>0</v>
      </c>
      <c r="F7" s="18"/>
      <c r="G7" s="18"/>
      <c r="H7" s="18"/>
      <c r="J7" s="13" t="n">
        <f aca="false">O7*3</f>
        <v>0</v>
      </c>
    </row>
    <row r="8" customFormat="false" ht="15" hidden="false" customHeight="false" outlineLevel="0" collapsed="false">
      <c r="A8" s="11" t="s">
        <v>203</v>
      </c>
      <c r="B8" s="12" t="n">
        <v>30</v>
      </c>
      <c r="C8" s="13" t="s">
        <v>204</v>
      </c>
      <c r="D8" s="13" t="s">
        <v>205</v>
      </c>
      <c r="E8" s="14" t="n">
        <f aca="false">RADIANS(B8)/3600/3</f>
        <v>4.84813681109536E-005</v>
      </c>
      <c r="J8" s="12" t="n">
        <v>0.0005</v>
      </c>
      <c r="K8" s="13" t="s">
        <v>206</v>
      </c>
    </row>
    <row r="9" customFormat="false" ht="15" hidden="false" customHeight="false" outlineLevel="0" collapsed="false">
      <c r="A9" s="11" t="s">
        <v>207</v>
      </c>
      <c r="B9" s="12" t="n">
        <v>30</v>
      </c>
      <c r="C9" s="13" t="s">
        <v>204</v>
      </c>
      <c r="D9" s="13" t="s">
        <v>205</v>
      </c>
      <c r="E9" s="14" t="n">
        <f aca="false">RADIANS(B9)/3600/3</f>
        <v>4.84813681109536E-005</v>
      </c>
      <c r="J9" s="12" t="n">
        <v>0.0005</v>
      </c>
      <c r="K9" s="13" t="s">
        <v>206</v>
      </c>
    </row>
    <row r="10" customFormat="false" ht="15" hidden="false" customHeight="false" outlineLevel="0" collapsed="false">
      <c r="A10" s="11" t="s">
        <v>208</v>
      </c>
      <c r="B10" s="12" t="n">
        <v>30</v>
      </c>
      <c r="C10" s="13" t="s">
        <v>204</v>
      </c>
      <c r="D10" s="13" t="s">
        <v>205</v>
      </c>
      <c r="E10" s="14" t="n">
        <f aca="false">RADIANS(B10)/3600/3</f>
        <v>4.84813681109536E-005</v>
      </c>
      <c r="J10" s="12" t="n">
        <v>0.0005</v>
      </c>
      <c r="K10" s="13" t="s">
        <v>206</v>
      </c>
    </row>
    <row r="11" customFormat="false" ht="15" hidden="false" customHeight="false" outlineLevel="0" collapsed="false">
      <c r="A11" s="11" t="s">
        <v>209</v>
      </c>
      <c r="B11" s="12" t="n">
        <f aca="false">truthStateParams!$B$3</f>
        <v>0.01</v>
      </c>
      <c r="C11" s="18" t="s">
        <v>172</v>
      </c>
      <c r="D11" s="18" t="s">
        <v>210</v>
      </c>
      <c r="E11" s="14" t="n">
        <f aca="false">B11*g2mps2/3</f>
        <v>0.0327</v>
      </c>
      <c r="J11" s="12" t="n">
        <v>5</v>
      </c>
    </row>
    <row r="12" customFormat="false" ht="15" hidden="false" customHeight="false" outlineLevel="0" collapsed="false">
      <c r="A12" s="11" t="s">
        <v>211</v>
      </c>
      <c r="B12" s="12" t="n">
        <f aca="false">truthStateParams!$B$3</f>
        <v>0.01</v>
      </c>
      <c r="C12" s="18" t="s">
        <v>172</v>
      </c>
      <c r="D12" s="18" t="s">
        <v>210</v>
      </c>
      <c r="E12" s="14" t="n">
        <f aca="false">B12*g2mps2/3</f>
        <v>0.0327</v>
      </c>
      <c r="J12" s="12" t="n">
        <v>5</v>
      </c>
    </row>
    <row r="13" customFormat="false" ht="15" hidden="false" customHeight="false" outlineLevel="0" collapsed="false">
      <c r="A13" s="11" t="s">
        <v>212</v>
      </c>
      <c r="B13" s="12" t="n">
        <f aca="false">truthStateParams!$B$3</f>
        <v>0.01</v>
      </c>
      <c r="C13" s="18" t="s">
        <v>172</v>
      </c>
      <c r="D13" s="18" t="s">
        <v>210</v>
      </c>
      <c r="E13" s="14" t="n">
        <f aca="false">B13*g2mps2/3</f>
        <v>0.0327</v>
      </c>
      <c r="J13" s="12" t="n">
        <v>10</v>
      </c>
    </row>
    <row r="14" customFormat="false" ht="15" hidden="false" customHeight="false" outlineLevel="0" collapsed="false">
      <c r="A14" s="11" t="s">
        <v>213</v>
      </c>
      <c r="B14" s="12" t="n">
        <f aca="false">truthStateParams!$B$6</f>
        <v>10</v>
      </c>
      <c r="C14" s="17" t="str">
        <f aca="false">truthStateParams!$C$6</f>
        <v>deg/hr</v>
      </c>
      <c r="D14" s="13" t="s">
        <v>214</v>
      </c>
      <c r="E14" s="14" t="n">
        <f aca="false">RADIANS(B14)/hr2sec/3</f>
        <v>1.61604560369845E-005</v>
      </c>
      <c r="J14" s="12" t="n">
        <f aca="false">truthStateParams!$B$6</f>
        <v>10</v>
      </c>
    </row>
    <row r="15" customFormat="false" ht="15" hidden="false" customHeight="false" outlineLevel="0" collapsed="false">
      <c r="A15" s="11" t="s">
        <v>215</v>
      </c>
      <c r="B15" s="12" t="n">
        <f aca="false">truthStateParams!$B$6</f>
        <v>10</v>
      </c>
      <c r="C15" s="17" t="str">
        <f aca="false">truthStateParams!$C$6</f>
        <v>deg/hr</v>
      </c>
      <c r="D15" s="13" t="s">
        <v>214</v>
      </c>
      <c r="E15" s="14" t="n">
        <f aca="false">RADIANS(B15)/hr2sec/3</f>
        <v>1.61604560369845E-005</v>
      </c>
      <c r="J15" s="12" t="n">
        <f aca="false">truthStateParams!$B$6</f>
        <v>10</v>
      </c>
    </row>
    <row r="16" customFormat="false" ht="15" hidden="false" customHeight="false" outlineLevel="0" collapsed="false">
      <c r="A16" s="11" t="s">
        <v>216</v>
      </c>
      <c r="B16" s="12" t="n">
        <f aca="false">truthStateParams!$B$6</f>
        <v>10</v>
      </c>
      <c r="C16" s="17" t="str">
        <f aca="false">truthStateParams!$C$6</f>
        <v>deg/hr</v>
      </c>
      <c r="D16" s="13" t="s">
        <v>214</v>
      </c>
      <c r="E16" s="14" t="n">
        <f aca="false">RADIANS(B16)/hr2sec/3</f>
        <v>1.61604560369845E-005</v>
      </c>
      <c r="J16" s="12" t="n">
        <f aca="false">truthStateParams!$B$6</f>
        <v>10</v>
      </c>
    </row>
    <row r="17" customFormat="false" ht="15" hidden="false" customHeight="false" outlineLevel="0" collapsed="false">
      <c r="A17" s="11" t="s">
        <v>217</v>
      </c>
      <c r="B17" s="12" t="n">
        <f aca="false">truthStateParams!B8</f>
        <v>4</v>
      </c>
      <c r="C17" s="13" t="s">
        <v>43</v>
      </c>
      <c r="D17" s="18" t="s">
        <v>218</v>
      </c>
      <c r="E17" s="14" t="n">
        <f aca="false">B17/3</f>
        <v>1.33333333333333</v>
      </c>
      <c r="J17" s="12" t="n">
        <f aca="false">truthStateParams!J8</f>
        <v>0</v>
      </c>
    </row>
    <row r="18" customFormat="false" ht="15" hidden="false" customHeight="false" outlineLevel="0" collapsed="false">
      <c r="A18" s="11" t="s">
        <v>219</v>
      </c>
      <c r="B18" s="12" t="n">
        <f aca="false">truthStateParams!B9</f>
        <v>1</v>
      </c>
      <c r="C18" s="13" t="s">
        <v>161</v>
      </c>
      <c r="D18" s="18" t="s">
        <v>220</v>
      </c>
      <c r="E18" s="14" t="n">
        <f aca="false">B18/3</f>
        <v>0.333333333333333</v>
      </c>
      <c r="J18" s="12" t="n">
        <f aca="false">truthStateParams!J9</f>
        <v>0</v>
      </c>
    </row>
    <row r="19" customFormat="false" ht="15" hidden="false" customHeight="false" outlineLevel="0" collapsed="false">
      <c r="A19" s="24" t="s">
        <v>221</v>
      </c>
      <c r="B19" s="40" t="n">
        <f aca="false">truthStateParams!B10</f>
        <v>5</v>
      </c>
      <c r="C19" s="41" t="s">
        <v>161</v>
      </c>
      <c r="D19" s="22" t="s">
        <v>222</v>
      </c>
      <c r="E19" s="23" t="n">
        <f aca="false">B19/3</f>
        <v>1.66666666666667</v>
      </c>
      <c r="J19" s="17" t="n">
        <f aca="false">truthStateParams!J10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5" zeroHeight="false" outlineLevelRow="0" outlineLevelCol="0"/>
  <cols>
    <col collapsed="false" customWidth="true" hidden="false" outlineLevel="0" max="1" min="1" style="13" width="21.86"/>
    <col collapsed="false" customWidth="true" hidden="false" outlineLevel="0" max="2" min="2" style="42" width="15"/>
    <col collapsed="false" customWidth="true" hidden="false" outlineLevel="0" max="3" min="3" style="13" width="16.57"/>
    <col collapsed="false" customWidth="true" hidden="false" outlineLevel="0" max="4" min="4" style="13" width="46.71"/>
    <col collapsed="false" customWidth="true" hidden="false" outlineLevel="0" max="5" min="5" style="39" width="16.3"/>
    <col collapsed="false" customWidth="true" hidden="false" outlineLevel="0" max="6" min="6" style="13" width="25"/>
    <col collapsed="false" customWidth="true" hidden="false" outlineLevel="0" max="1025" min="7" style="13" width="9.14"/>
  </cols>
  <sheetData>
    <row r="1" customFormat="false" ht="15" hidden="false" customHeight="false" outlineLevel="0" collapsed="false">
      <c r="A1" s="31" t="s">
        <v>0</v>
      </c>
      <c r="B1" s="32" t="s">
        <v>1</v>
      </c>
      <c r="C1" s="31" t="s">
        <v>2</v>
      </c>
      <c r="D1" s="31" t="s">
        <v>3</v>
      </c>
      <c r="E1" s="6" t="s">
        <v>4</v>
      </c>
    </row>
    <row r="2" customFormat="false" ht="15" hidden="false" customHeight="false" outlineLevel="0" collapsed="false">
      <c r="A2" s="9" t="str">
        <f aca="false">truthStateParams!A2</f>
        <v>Q_a</v>
      </c>
      <c r="B2" s="33" t="n">
        <f aca="false">truthStateParams!B2</f>
        <v>0</v>
      </c>
      <c r="C2" s="9" t="str">
        <f aca="false">truthStateParams!C2</f>
        <v>m^2/s^3</v>
      </c>
      <c r="D2" s="9" t="str">
        <f aca="false">truthStateParams!D2</f>
        <v>Process noise strength</v>
      </c>
      <c r="E2" s="10" t="n">
        <f aca="false">truthStateParams!E2</f>
        <v>0</v>
      </c>
    </row>
    <row r="3" customFormat="false" ht="15" hidden="false" customHeight="false" outlineLevel="0" collapsed="false">
      <c r="A3" s="13" t="str">
        <f aca="false">truthStateParams!A3</f>
        <v>sig_accel_ss</v>
      </c>
      <c r="B3" s="16" t="n">
        <f aca="false">truthStateParams!B3</f>
        <v>0.01</v>
      </c>
      <c r="C3" s="17" t="str">
        <f aca="false">truthStateParams!C3</f>
        <v>g</v>
      </c>
      <c r="D3" s="13" t="str">
        <f aca="false">truthStateParams!D3</f>
        <v>3-sigma steady-state accel bias</v>
      </c>
      <c r="E3" s="14" t="n">
        <f aca="false">truthStateParams!E3</f>
        <v>0.0327</v>
      </c>
      <c r="F3" s="39"/>
    </row>
    <row r="4" customFormat="false" ht="15" hidden="false" customHeight="false" outlineLevel="0" collapsed="false">
      <c r="A4" s="11" t="str">
        <f aca="false">truthStateParams!A4</f>
        <v>vrw</v>
      </c>
      <c r="B4" s="16" t="n">
        <f aca="false">truthStateParams!B4</f>
        <v>0.6</v>
      </c>
      <c r="C4" s="17" t="str">
        <f aca="false">truthStateParams!C4</f>
        <v>m/s/sqrt(hr)</v>
      </c>
      <c r="D4" s="13" t="str">
        <f aca="false">truthStateParams!D4</f>
        <v>3-sigma velocity random walk</v>
      </c>
      <c r="E4" s="14" t="n">
        <f aca="false">truthStateParams!E4</f>
        <v>0.00333333333333333</v>
      </c>
      <c r="F4" s="39"/>
    </row>
    <row r="5" customFormat="false" ht="15" hidden="false" customHeight="false" outlineLevel="0" collapsed="false">
      <c r="A5" s="7" t="str">
        <f aca="false">truthStateParams!A5</f>
        <v>Q_w</v>
      </c>
      <c r="B5" s="33" t="n">
        <f aca="false">truthStateParams!B5</f>
        <v>0</v>
      </c>
      <c r="C5" s="9" t="n">
        <f aca="false">truthStateParams!C5</f>
        <v>0</v>
      </c>
      <c r="D5" s="9" t="str">
        <f aca="false">truthStateParams!D5</f>
        <v>Process noise strength</v>
      </c>
      <c r="E5" s="10" t="n">
        <f aca="false">truthStateParams!E5</f>
        <v>0</v>
      </c>
      <c r="F5" s="39"/>
    </row>
    <row r="6" customFormat="false" ht="15" hidden="false" customHeight="false" outlineLevel="0" collapsed="false">
      <c r="A6" s="11" t="str">
        <f aca="false">truthStateParams!A6</f>
        <v>sig_gyro_ss</v>
      </c>
      <c r="B6" s="16" t="n">
        <f aca="false">truthStateParams!B6</f>
        <v>10</v>
      </c>
      <c r="C6" s="17" t="str">
        <f aca="false">truthStateParams!C6</f>
        <v>deg/hr</v>
      </c>
      <c r="D6" s="13" t="str">
        <f aca="false">truthStateParams!D6</f>
        <v>3-sigma steady-state gyro bias</v>
      </c>
      <c r="E6" s="14" t="n">
        <f aca="false">truthStateParams!E6</f>
        <v>1.61604560369845E-005</v>
      </c>
      <c r="F6" s="39"/>
    </row>
    <row r="7" customFormat="false" ht="15" hidden="false" customHeight="false" outlineLevel="0" collapsed="false">
      <c r="A7" s="24" t="str">
        <f aca="false">truthStateParams!A7</f>
        <v>arw</v>
      </c>
      <c r="B7" s="35" t="n">
        <f aca="false">truthStateParams!B7</f>
        <v>0.7</v>
      </c>
      <c r="C7" s="40" t="str">
        <f aca="false">truthStateParams!C7</f>
        <v>deg/sqrt(hr)</v>
      </c>
      <c r="D7" s="22" t="str">
        <f aca="false">truthStateParams!D7</f>
        <v>3-sigma angular random walk</v>
      </c>
      <c r="E7" s="23" t="n">
        <f aca="false">truthStateParams!E7</f>
        <v>6.7873915355335E-005</v>
      </c>
      <c r="F7" s="39"/>
    </row>
    <row r="8" customFormat="false" ht="15" hidden="false" customHeight="false" outlineLevel="0" collapsed="false">
      <c r="A8" s="7" t="str">
        <f aca="false">truthStateParams!A8</f>
        <v>sig_alt_ss</v>
      </c>
      <c r="B8" s="37" t="n">
        <f aca="false">truthStateParams!B8</f>
        <v>4</v>
      </c>
      <c r="C8" s="33" t="str">
        <f aca="false">truthStateParams!C8</f>
        <v>m</v>
      </c>
      <c r="D8" s="9" t="str">
        <f aca="false">truthStateParams!D8</f>
        <v>3-sigma steady-state altimeter bias</v>
      </c>
      <c r="E8" s="10" t="n">
        <f aca="false">truthStateParams!E8</f>
        <v>1.33333333333333</v>
      </c>
    </row>
    <row r="9" customFormat="false" ht="15" hidden="false" customHeight="false" outlineLevel="0" collapsed="false">
      <c r="A9" s="11" t="str">
        <f aca="false">truthStateParams!A9</f>
        <v>sig_air_ss</v>
      </c>
      <c r="B9" s="16" t="n">
        <f aca="false">truthStateParams!B9</f>
        <v>1</v>
      </c>
      <c r="C9" s="17" t="str">
        <f aca="false">truthStateParams!C9</f>
        <v>m/s</v>
      </c>
      <c r="D9" s="13" t="str">
        <f aca="false">truthStateParams!D9</f>
        <v>3-sigma steady-state airspeed bias</v>
      </c>
      <c r="E9" s="14" t="n">
        <f aca="false">truthStateParams!E9</f>
        <v>0.333333333333333</v>
      </c>
    </row>
    <row r="10" customFormat="false" ht="15" hidden="false" customHeight="false" outlineLevel="0" collapsed="false">
      <c r="A10" s="11" t="str">
        <f aca="false">truthStateParams!A10</f>
        <v>sig_wind_ss</v>
      </c>
      <c r="B10" s="17" t="n">
        <f aca="false">truthStateParams!B10</f>
        <v>5</v>
      </c>
      <c r="C10" s="17" t="str">
        <f aca="false">truthStateParams!C10</f>
        <v>m/s</v>
      </c>
      <c r="D10" s="13" t="str">
        <f aca="false">truthStateParams!D10</f>
        <v>3-sigma steady-state windspeed</v>
      </c>
      <c r="E10" s="14" t="n">
        <f aca="false">truthStateParams!E10</f>
        <v>1.66666666666667</v>
      </c>
    </row>
    <row r="11" customFormat="false" ht="15" hidden="false" customHeight="false" outlineLevel="0" collapsed="false">
      <c r="A11" s="7" t="str">
        <f aca="false">truthStateParams!A11</f>
        <v>sig_meas_alt</v>
      </c>
      <c r="B11" s="37" t="n">
        <f aca="false">truthStateParams!B11</f>
        <v>4</v>
      </c>
      <c r="C11" s="33" t="str">
        <f aca="false">truthStateParams!C11</f>
        <v>m</v>
      </c>
      <c r="D11" s="9" t="str">
        <f aca="false">truthStateParams!D11</f>
        <v>3-sigma range measurement uncertainty</v>
      </c>
      <c r="E11" s="10" t="n">
        <f aca="false">truthStateParams!E11</f>
        <v>1.33333333333333</v>
      </c>
    </row>
    <row r="12" customFormat="false" ht="15" hidden="false" customHeight="false" outlineLevel="0" collapsed="false">
      <c r="A12" s="24" t="str">
        <f aca="false">truthStateParams!A12</f>
        <v>sig_meas_air</v>
      </c>
      <c r="B12" s="35" t="n">
        <f aca="false">truthStateParams!B12</f>
        <v>1</v>
      </c>
      <c r="C12" s="40" t="str">
        <f aca="false">truthStateParams!C12</f>
        <v>m/s</v>
      </c>
      <c r="D12" s="22" t="str">
        <f aca="false">truthStateParams!D12</f>
        <v>3-sigma doppler measurement uncertainty</v>
      </c>
      <c r="E12" s="23" t="n">
        <f aca="false">truthStateParams!E12</f>
        <v>0.333333333333333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13" width="18.42"/>
    <col collapsed="false" customWidth="true" hidden="false" outlineLevel="0" max="2" min="2" style="13" width="18.85"/>
    <col collapsed="false" customWidth="true" hidden="false" outlineLevel="0" max="3" min="3" style="13" width="10.99"/>
    <col collapsed="false" customWidth="true" hidden="false" outlineLevel="0" max="4" min="4" style="13" width="63.42"/>
    <col collapsed="false" customWidth="true" hidden="false" outlineLevel="0" max="5" min="5" style="39" width="18.14"/>
    <col collapsed="false" customWidth="true" hidden="false" outlineLevel="0" max="1025" min="6" style="13" width="9.14"/>
  </cols>
  <sheetData>
    <row r="1" customFormat="false" ht="15" hidden="false" customHeight="false" outlineLevel="0" collapsed="false">
      <c r="A1" s="43" t="s">
        <v>0</v>
      </c>
      <c r="B1" s="44" t="s">
        <v>1</v>
      </c>
      <c r="C1" s="43" t="s">
        <v>2</v>
      </c>
      <c r="D1" s="43" t="s">
        <v>3</v>
      </c>
      <c r="E1" s="6" t="s">
        <v>4</v>
      </c>
    </row>
    <row r="2" customFormat="false" ht="15" hidden="false" customHeight="true" outlineLevel="0" collapsed="false">
      <c r="A2" s="7" t="str">
        <f aca="false">truthStateInitialUncertainty!A2</f>
        <v>sig_rx</v>
      </c>
      <c r="B2" s="9" t="n">
        <f aca="false">truthStateInitialUncertainty!B2</f>
        <v>0</v>
      </c>
      <c r="C2" s="9" t="str">
        <f aca="false">truthStateInitialUncertainty!C2</f>
        <v>m</v>
      </c>
      <c r="D2" s="9" t="str">
        <f aca="false">truthStateInitialUncertainty!D2</f>
        <v>3-sigma initial position uncertainty</v>
      </c>
      <c r="E2" s="10" t="n">
        <f aca="false">truthStateInitialUncertainty!E2</f>
        <v>0</v>
      </c>
    </row>
    <row r="3" customFormat="false" ht="15" hidden="false" customHeight="false" outlineLevel="0" collapsed="false">
      <c r="A3" s="11" t="str">
        <f aca="false">truthStateInitialUncertainty!A3</f>
        <v>sig_ry</v>
      </c>
      <c r="B3" s="13" t="n">
        <f aca="false">truthStateInitialUncertainty!B3</f>
        <v>0</v>
      </c>
      <c r="C3" s="13" t="str">
        <f aca="false">truthStateInitialUncertainty!C3</f>
        <v>m</v>
      </c>
      <c r="D3" s="13" t="str">
        <f aca="false">truthStateInitialUncertainty!D3</f>
        <v>3-sigma initial position uncertainty</v>
      </c>
      <c r="E3" s="14" t="n">
        <f aca="false">truthStateInitialUncertainty!E3</f>
        <v>0</v>
      </c>
    </row>
    <row r="4" customFormat="false" ht="15" hidden="false" customHeight="false" outlineLevel="0" collapsed="false">
      <c r="A4" s="11" t="str">
        <f aca="false">truthStateInitialUncertainty!A4</f>
        <v>sig_rz</v>
      </c>
      <c r="B4" s="13" t="n">
        <f aca="false">truthStateInitialUncertainty!B4</f>
        <v>0</v>
      </c>
      <c r="C4" s="13" t="str">
        <f aca="false">truthStateInitialUncertainty!C4</f>
        <v>m</v>
      </c>
      <c r="D4" s="13" t="str">
        <f aca="false">truthStateInitialUncertainty!D4</f>
        <v>3-sigma initial position uncertainty</v>
      </c>
      <c r="E4" s="14" t="n">
        <f aca="false">truthStateInitialUncertainty!E4</f>
        <v>0</v>
      </c>
    </row>
    <row r="5" customFormat="false" ht="15" hidden="false" customHeight="false" outlineLevel="0" collapsed="false">
      <c r="A5" s="11" t="str">
        <f aca="false">truthStateInitialUncertainty!A5</f>
        <v>sig_vx</v>
      </c>
      <c r="B5" s="13" t="n">
        <f aca="false">truthStateInitialUncertainty!B5</f>
        <v>0</v>
      </c>
      <c r="C5" s="13" t="str">
        <f aca="false">truthStateInitialUncertainty!C5</f>
        <v>m/sec</v>
      </c>
      <c r="D5" s="13" t="str">
        <f aca="false">truthStateInitialUncertainty!D5</f>
        <v>3-sigma initial velocity uncertainty</v>
      </c>
      <c r="E5" s="14" t="n">
        <f aca="false">truthStateInitialUncertainty!E5</f>
        <v>0</v>
      </c>
    </row>
    <row r="6" customFormat="false" ht="15" hidden="false" customHeight="false" outlineLevel="0" collapsed="false">
      <c r="A6" s="11" t="str">
        <f aca="false">truthStateInitialUncertainty!A6</f>
        <v>sig_vy</v>
      </c>
      <c r="B6" s="13" t="n">
        <f aca="false">truthStateInitialUncertainty!B6</f>
        <v>0</v>
      </c>
      <c r="C6" s="13" t="str">
        <f aca="false">truthStateInitialUncertainty!C6</f>
        <v>m/sec</v>
      </c>
      <c r="D6" s="13" t="str">
        <f aca="false">truthStateInitialUncertainty!D6</f>
        <v>3-sigma initial velocity uncertainty</v>
      </c>
      <c r="E6" s="14" t="n">
        <f aca="false">truthStateInitialUncertainty!E6</f>
        <v>0</v>
      </c>
    </row>
    <row r="7" customFormat="false" ht="15" hidden="false" customHeight="false" outlineLevel="0" collapsed="false">
      <c r="A7" s="11" t="str">
        <f aca="false">truthStateInitialUncertainty!A7</f>
        <v>sig_vz</v>
      </c>
      <c r="B7" s="13" t="n">
        <f aca="false">truthStateInitialUncertainty!B7</f>
        <v>0</v>
      </c>
      <c r="C7" s="13" t="str">
        <f aca="false">truthStateInitialUncertainty!C7</f>
        <v>m/sec</v>
      </c>
      <c r="D7" s="13" t="str">
        <f aca="false">truthStateInitialUncertainty!D7</f>
        <v>3-sigma initial velocity uncertainty</v>
      </c>
      <c r="E7" s="14" t="n">
        <f aca="false">truthStateInitialUncertainty!E7</f>
        <v>0</v>
      </c>
    </row>
    <row r="8" customFormat="false" ht="15" hidden="false" customHeight="false" outlineLevel="0" collapsed="false">
      <c r="A8" s="11" t="str">
        <f aca="false">truthStateInitialUncertainty!A8</f>
        <v>sig_thx</v>
      </c>
      <c r="B8" s="12" t="n">
        <f aca="false">truthStateInitialUncertainty!B8</f>
        <v>30</v>
      </c>
      <c r="C8" s="13" t="str">
        <f aca="false">truthStateInitialUncertainty!C8</f>
        <v>arcsec</v>
      </c>
      <c r="D8" s="13" t="str">
        <f aca="false">truthStateInitialUncertainty!D8</f>
        <v>3-sigma initial attitude uncertainty</v>
      </c>
      <c r="E8" s="14" t="n">
        <f aca="false">truthStateInitialUncertainty!E8</f>
        <v>4.84813681109536E-005</v>
      </c>
    </row>
    <row r="9" customFormat="false" ht="15" hidden="false" customHeight="false" outlineLevel="0" collapsed="false">
      <c r="A9" s="11" t="str">
        <f aca="false">truthStateInitialUncertainty!A9</f>
        <v>sig_thy</v>
      </c>
      <c r="B9" s="12" t="n">
        <f aca="false">truthStateInitialUncertainty!B9</f>
        <v>30</v>
      </c>
      <c r="C9" s="13" t="str">
        <f aca="false">truthStateInitialUncertainty!C9</f>
        <v>arcsec</v>
      </c>
      <c r="D9" s="13" t="str">
        <f aca="false">truthStateInitialUncertainty!D9</f>
        <v>3-sigma initial attitude uncertainty</v>
      </c>
      <c r="E9" s="14" t="n">
        <f aca="false">truthStateInitialUncertainty!E9</f>
        <v>4.84813681109536E-005</v>
      </c>
    </row>
    <row r="10" customFormat="false" ht="15" hidden="false" customHeight="false" outlineLevel="0" collapsed="false">
      <c r="A10" s="11" t="str">
        <f aca="false">truthStateInitialUncertainty!A10</f>
        <v>sig_thz</v>
      </c>
      <c r="B10" s="12" t="n">
        <f aca="false">truthStateInitialUncertainty!B10</f>
        <v>30</v>
      </c>
      <c r="C10" s="13" t="str">
        <f aca="false">truthStateInitialUncertainty!C10</f>
        <v>arcsec</v>
      </c>
      <c r="D10" s="13" t="str">
        <f aca="false">truthStateInitialUncertainty!D10</f>
        <v>3-sigma initial attitude uncertainty</v>
      </c>
      <c r="E10" s="14" t="n">
        <f aca="false">truthStateInitialUncertainty!E10</f>
        <v>4.84813681109536E-005</v>
      </c>
    </row>
    <row r="11" customFormat="false" ht="15" hidden="false" customHeight="false" outlineLevel="0" collapsed="false">
      <c r="A11" s="11" t="str">
        <f aca="false">truthStateInitialUncertainty!A11</f>
        <v>sig_accelx</v>
      </c>
      <c r="B11" s="12" t="n">
        <f aca="false">truthStateInitialUncertainty!B11</f>
        <v>0.01</v>
      </c>
      <c r="C11" s="13" t="str">
        <f aca="false">truthStateInitialUncertainty!C11</f>
        <v>g</v>
      </c>
      <c r="D11" s="13" t="str">
        <f aca="false">truthStateInitialUncertainty!D11</f>
        <v>3-sigma initial accelerometer bias uncertainty</v>
      </c>
      <c r="E11" s="14" t="n">
        <f aca="false">truthStateInitialUncertainty!E11</f>
        <v>0.0327</v>
      </c>
    </row>
    <row r="12" customFormat="false" ht="15" hidden="false" customHeight="false" outlineLevel="0" collapsed="false">
      <c r="A12" s="11" t="str">
        <f aca="false">truthStateInitialUncertainty!A12</f>
        <v>sig_accely</v>
      </c>
      <c r="B12" s="12" t="n">
        <f aca="false">truthStateInitialUncertainty!B12</f>
        <v>0.01</v>
      </c>
      <c r="C12" s="13" t="str">
        <f aca="false">truthStateInitialUncertainty!C12</f>
        <v>g</v>
      </c>
      <c r="D12" s="13" t="str">
        <f aca="false">truthStateInitialUncertainty!D12</f>
        <v>3-sigma initial accelerometer bias uncertainty</v>
      </c>
      <c r="E12" s="14" t="n">
        <f aca="false">truthStateInitialUncertainty!E12</f>
        <v>0.0327</v>
      </c>
    </row>
    <row r="13" customFormat="false" ht="15" hidden="false" customHeight="false" outlineLevel="0" collapsed="false">
      <c r="A13" s="11" t="str">
        <f aca="false">truthStateInitialUncertainty!A13</f>
        <v>sig_accelz</v>
      </c>
      <c r="B13" s="12" t="n">
        <f aca="false">truthStateInitialUncertainty!B13</f>
        <v>0.01</v>
      </c>
      <c r="C13" s="13" t="str">
        <f aca="false">truthStateInitialUncertainty!C13</f>
        <v>g</v>
      </c>
      <c r="D13" s="13" t="str">
        <f aca="false">truthStateInitialUncertainty!D13</f>
        <v>3-sigma initial accelerometer bias uncertainty</v>
      </c>
      <c r="E13" s="14" t="n">
        <f aca="false">truthStateInitialUncertainty!E13</f>
        <v>0.0327</v>
      </c>
    </row>
    <row r="14" customFormat="false" ht="15" hidden="false" customHeight="false" outlineLevel="0" collapsed="false">
      <c r="A14" s="11" t="str">
        <f aca="false">truthStateInitialUncertainty!A14</f>
        <v>sig_gyrox</v>
      </c>
      <c r="B14" s="12" t="n">
        <f aca="false">truthStateInitialUncertainty!B14</f>
        <v>10</v>
      </c>
      <c r="C14" s="13" t="str">
        <f aca="false">truthStateInitialUncertainty!C14</f>
        <v>deg/hr</v>
      </c>
      <c r="D14" s="13" t="str">
        <f aca="false">truthStateInitialUncertainty!D14</f>
        <v>3-sigma initial gyro bias uncertainty</v>
      </c>
      <c r="E14" s="14" t="n">
        <f aca="false">truthStateInitialUncertainty!E14</f>
        <v>1.61604560369845E-005</v>
      </c>
    </row>
    <row r="15" customFormat="false" ht="15" hidden="false" customHeight="false" outlineLevel="0" collapsed="false">
      <c r="A15" s="11" t="str">
        <f aca="false">truthStateInitialUncertainty!A15</f>
        <v>sig_gyroy</v>
      </c>
      <c r="B15" s="12" t="n">
        <f aca="false">truthStateInitialUncertainty!B15</f>
        <v>10</v>
      </c>
      <c r="C15" s="13" t="str">
        <f aca="false">truthStateInitialUncertainty!C15</f>
        <v>deg/hr</v>
      </c>
      <c r="D15" s="13" t="str">
        <f aca="false">truthStateInitialUncertainty!D15</f>
        <v>3-sigma initial gyro bias uncertainty</v>
      </c>
      <c r="E15" s="14" t="n">
        <f aca="false">truthStateInitialUncertainty!E15</f>
        <v>1.61604560369845E-005</v>
      </c>
    </row>
    <row r="16" customFormat="false" ht="15" hidden="false" customHeight="false" outlineLevel="0" collapsed="false">
      <c r="A16" s="11" t="str">
        <f aca="false">truthStateInitialUncertainty!A16</f>
        <v>sig_gyroz</v>
      </c>
      <c r="B16" s="12" t="n">
        <f aca="false">truthStateInitialUncertainty!B16</f>
        <v>10</v>
      </c>
      <c r="C16" s="13" t="str">
        <f aca="false">truthStateInitialUncertainty!C16</f>
        <v>deg/hr</v>
      </c>
      <c r="D16" s="13" t="str">
        <f aca="false">truthStateInitialUncertainty!D16</f>
        <v>3-sigma initial gyro bias uncertainty</v>
      </c>
      <c r="E16" s="14" t="n">
        <f aca="false">truthStateInitialUncertainty!E16</f>
        <v>1.61604560369845E-005</v>
      </c>
    </row>
    <row r="17" customFormat="false" ht="15" hidden="false" customHeight="false" outlineLevel="0" collapsed="false">
      <c r="A17" s="11" t="str">
        <f aca="false">truthStateInitialUncertainty!A17</f>
        <v>sig_alt</v>
      </c>
      <c r="B17" s="12" t="n">
        <f aca="false">truthStateInitialUncertainty!B17</f>
        <v>4</v>
      </c>
      <c r="C17" s="13" t="str">
        <f aca="false">truthStateInitialUncertainty!C17</f>
        <v>m</v>
      </c>
      <c r="D17" s="13" t="str">
        <f aca="false">truthStateInitialUncertainty!D17</f>
        <v>3-sigma initial altimeter bias uncertainty</v>
      </c>
      <c r="E17" s="14" t="n">
        <f aca="false">truthStateInitialUncertainty!E17</f>
        <v>1.33333333333333</v>
      </c>
    </row>
    <row r="18" customFormat="false" ht="15" hidden="false" customHeight="false" outlineLevel="0" collapsed="false">
      <c r="A18" s="11" t="str">
        <f aca="false">truthStateInitialUncertainty!A18</f>
        <v>sig_air</v>
      </c>
      <c r="B18" s="12" t="n">
        <f aca="false">truthStateInitialUncertainty!B18</f>
        <v>1</v>
      </c>
      <c r="C18" s="13" t="str">
        <f aca="false">truthStateInitialUncertainty!C18</f>
        <v>m/sec</v>
      </c>
      <c r="D18" s="13" t="str">
        <f aca="false">truthStateInitialUncertainty!D18</f>
        <v>3-sigma initial airspeed bias uncertainty</v>
      </c>
      <c r="E18" s="14" t="n">
        <f aca="false">truthStateInitialUncertainty!E18</f>
        <v>0.333333333333333</v>
      </c>
    </row>
    <row r="19" customFormat="false" ht="15" hidden="false" customHeight="false" outlineLevel="0" collapsed="false">
      <c r="A19" s="24" t="str">
        <f aca="false">truthStateInitialUncertainty!A19</f>
        <v>sig_wind</v>
      </c>
      <c r="B19" s="40" t="n">
        <f aca="false">truthStateInitialUncertainty!B19</f>
        <v>5</v>
      </c>
      <c r="C19" s="22" t="str">
        <f aca="false">truthStateInitialUncertainty!C19</f>
        <v>m/sec</v>
      </c>
      <c r="D19" s="22" t="str">
        <f aca="false">truthStateInitialUncertainty!D19</f>
        <v>3-sigma initial windspeed uncertainty</v>
      </c>
      <c r="E19" s="23" t="n">
        <f aca="false">truthStateInitialUncertainty!E19</f>
        <v>1.66666666666667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H12" activeCellId="0" sqref="H12"/>
    </sheetView>
  </sheetViews>
  <sheetFormatPr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6.57"/>
    <col collapsed="false" customWidth="true" hidden="false" outlineLevel="0" max="3" min="3" style="0" width="8.67"/>
    <col collapsed="false" customWidth="true" hidden="false" outlineLevel="0" max="4" min="4" style="0" width="24"/>
    <col collapsed="false" customWidth="true" hidden="false" outlineLevel="0" max="5" min="5" style="0" width="14.7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</row>
    <row r="2" customFormat="false" ht="15" hidden="false" customHeight="false" outlineLevel="0" collapsed="false">
      <c r="A2" s="7" t="s">
        <v>223</v>
      </c>
      <c r="B2" s="9" t="n">
        <v>5</v>
      </c>
      <c r="C2" s="9" t="s">
        <v>43</v>
      </c>
      <c r="D2" s="9" t="s">
        <v>224</v>
      </c>
      <c r="E2" s="10" t="n">
        <f aca="false">B2</f>
        <v>5</v>
      </c>
    </row>
    <row r="3" customFormat="false" ht="15" hidden="false" customHeight="false" outlineLevel="0" collapsed="false">
      <c r="A3" s="11" t="s">
        <v>225</v>
      </c>
      <c r="B3" s="13" t="n">
        <v>6</v>
      </c>
      <c r="C3" s="13" t="s">
        <v>43</v>
      </c>
      <c r="D3" s="13" t="s">
        <v>224</v>
      </c>
      <c r="E3" s="14" t="n">
        <f aca="false">B3</f>
        <v>6</v>
      </c>
    </row>
    <row r="4" customFormat="false" ht="15" hidden="false" customHeight="false" outlineLevel="0" collapsed="false">
      <c r="A4" s="11" t="s">
        <v>226</v>
      </c>
      <c r="B4" s="13" t="n">
        <v>7</v>
      </c>
      <c r="C4" s="13" t="s">
        <v>43</v>
      </c>
      <c r="D4" s="13" t="s">
        <v>224</v>
      </c>
      <c r="E4" s="14" t="n">
        <f aca="false">B4</f>
        <v>7</v>
      </c>
    </row>
    <row r="5" customFormat="false" ht="15" hidden="false" customHeight="false" outlineLevel="0" collapsed="false">
      <c r="A5" s="11" t="s">
        <v>227</v>
      </c>
      <c r="B5" s="13" t="n">
        <v>0.1</v>
      </c>
      <c r="C5" s="13" t="s">
        <v>161</v>
      </c>
      <c r="D5" s="13" t="s">
        <v>228</v>
      </c>
      <c r="E5" s="14" t="n">
        <f aca="false">B5</f>
        <v>0.1</v>
      </c>
    </row>
    <row r="6" customFormat="false" ht="15" hidden="false" customHeight="false" outlineLevel="0" collapsed="false">
      <c r="A6" s="11" t="s">
        <v>229</v>
      </c>
      <c r="B6" s="13" t="n">
        <v>0.2</v>
      </c>
      <c r="C6" s="13" t="s">
        <v>161</v>
      </c>
      <c r="D6" s="13" t="s">
        <v>228</v>
      </c>
      <c r="E6" s="14" t="n">
        <f aca="false">B6</f>
        <v>0.2</v>
      </c>
    </row>
    <row r="7" customFormat="false" ht="15" hidden="false" customHeight="false" outlineLevel="0" collapsed="false">
      <c r="A7" s="11" t="s">
        <v>230</v>
      </c>
      <c r="B7" s="13" t="n">
        <v>0.3</v>
      </c>
      <c r="C7" s="13" t="s">
        <v>161</v>
      </c>
      <c r="D7" s="13" t="s">
        <v>228</v>
      </c>
      <c r="E7" s="14" t="n">
        <f aca="false">B7</f>
        <v>0.3</v>
      </c>
    </row>
    <row r="8" customFormat="false" ht="15" hidden="false" customHeight="false" outlineLevel="0" collapsed="false">
      <c r="A8" s="11" t="s">
        <v>231</v>
      </c>
      <c r="B8" s="12" t="n">
        <v>0.01</v>
      </c>
      <c r="C8" s="13" t="s">
        <v>206</v>
      </c>
      <c r="D8" s="13" t="s">
        <v>232</v>
      </c>
      <c r="E8" s="14" t="n">
        <f aca="false">B8</f>
        <v>0.01</v>
      </c>
    </row>
    <row r="9" customFormat="false" ht="15" hidden="false" customHeight="false" outlineLevel="0" collapsed="false">
      <c r="A9" s="11" t="s">
        <v>233</v>
      </c>
      <c r="B9" s="12" t="n">
        <v>0.02</v>
      </c>
      <c r="C9" s="13" t="s">
        <v>206</v>
      </c>
      <c r="D9" s="13" t="s">
        <v>232</v>
      </c>
      <c r="E9" s="14" t="n">
        <f aca="false">B9</f>
        <v>0.02</v>
      </c>
    </row>
    <row r="10" customFormat="false" ht="15" hidden="false" customHeight="false" outlineLevel="0" collapsed="false">
      <c r="A10" s="11" t="s">
        <v>234</v>
      </c>
      <c r="B10" s="12" t="n">
        <v>0.03</v>
      </c>
      <c r="C10" s="13" t="s">
        <v>206</v>
      </c>
      <c r="D10" s="13" t="s">
        <v>232</v>
      </c>
      <c r="E10" s="14" t="n">
        <f aca="false">B10</f>
        <v>0.03</v>
      </c>
    </row>
    <row r="11" customFormat="false" ht="15" hidden="false" customHeight="false" outlineLevel="0" collapsed="false">
      <c r="A11" s="11" t="s">
        <v>235</v>
      </c>
      <c r="B11" s="12" t="n">
        <v>0.2</v>
      </c>
      <c r="C11" s="45" t="s">
        <v>48</v>
      </c>
      <c r="D11" s="13" t="s">
        <v>236</v>
      </c>
      <c r="E11" s="14" t="n">
        <f aca="false">B11</f>
        <v>0.2</v>
      </c>
    </row>
    <row r="12" customFormat="false" ht="15" hidden="false" customHeight="false" outlineLevel="0" collapsed="false">
      <c r="A12" s="11" t="s">
        <v>237</v>
      </c>
      <c r="B12" s="12" t="n">
        <v>0.3</v>
      </c>
      <c r="C12" s="45" t="s">
        <v>48</v>
      </c>
      <c r="D12" s="13" t="s">
        <v>236</v>
      </c>
      <c r="E12" s="14" t="n">
        <f aca="false">B12</f>
        <v>0.3</v>
      </c>
    </row>
    <row r="13" customFormat="false" ht="15" hidden="false" customHeight="false" outlineLevel="0" collapsed="false">
      <c r="A13" s="11" t="s">
        <v>238</v>
      </c>
      <c r="B13" s="12" t="n">
        <v>0.4</v>
      </c>
      <c r="C13" s="45" t="s">
        <v>48</v>
      </c>
      <c r="D13" s="13" t="s">
        <v>236</v>
      </c>
      <c r="E13" s="14" t="n">
        <f aca="false">B13</f>
        <v>0.4</v>
      </c>
    </row>
    <row r="14" customFormat="false" ht="15" hidden="false" customHeight="false" outlineLevel="0" collapsed="false">
      <c r="A14" s="11" t="s">
        <v>239</v>
      </c>
      <c r="B14" s="12" t="n">
        <v>1</v>
      </c>
      <c r="C14" s="17" t="str">
        <f aca="false">truthStateParams!$C$6</f>
        <v>deg/hr</v>
      </c>
      <c r="D14" s="13" t="s">
        <v>240</v>
      </c>
      <c r="E14" s="14" t="n">
        <f aca="false">RADIANS(B14)/hr2sec</f>
        <v>4.84813681109536E-006</v>
      </c>
    </row>
    <row r="15" customFormat="false" ht="15" hidden="false" customHeight="false" outlineLevel="0" collapsed="false">
      <c r="A15" s="11" t="s">
        <v>241</v>
      </c>
      <c r="B15" s="12" t="n">
        <v>2</v>
      </c>
      <c r="C15" s="17" t="str">
        <f aca="false">truthStateParams!$C$6</f>
        <v>deg/hr</v>
      </c>
      <c r="D15" s="13" t="s">
        <v>240</v>
      </c>
      <c r="E15" s="14" t="n">
        <f aca="false">RADIANS(B15)/hr2sec</f>
        <v>9.69627362219072E-006</v>
      </c>
    </row>
    <row r="16" customFormat="false" ht="15" hidden="false" customHeight="false" outlineLevel="0" collapsed="false">
      <c r="A16" s="11" t="s">
        <v>242</v>
      </c>
      <c r="B16" s="12" t="n">
        <v>3</v>
      </c>
      <c r="C16" s="17" t="str">
        <f aca="false">truthStateParams!$C$6</f>
        <v>deg/hr</v>
      </c>
      <c r="D16" s="13" t="s">
        <v>240</v>
      </c>
      <c r="E16" s="14" t="n">
        <f aca="false">RADIANS(B16)/hr2sec</f>
        <v>1.45444104332861E-005</v>
      </c>
    </row>
    <row r="17" customFormat="false" ht="15" hidden="false" customHeight="false" outlineLevel="0" collapsed="false">
      <c r="A17" s="19" t="s">
        <v>243</v>
      </c>
      <c r="B17" s="27" t="n">
        <v>1</v>
      </c>
      <c r="C17" s="13" t="s">
        <v>43</v>
      </c>
      <c r="D17" s="18" t="s">
        <v>244</v>
      </c>
      <c r="E17" s="46" t="n">
        <f aca="false">B17</f>
        <v>1</v>
      </c>
    </row>
    <row r="18" customFormat="false" ht="15" hidden="false" customHeight="false" outlineLevel="0" collapsed="false">
      <c r="A18" s="19" t="s">
        <v>245</v>
      </c>
      <c r="B18" s="27" t="n">
        <v>0.5</v>
      </c>
      <c r="C18" s="22" t="s">
        <v>161</v>
      </c>
      <c r="D18" s="26" t="s">
        <v>246</v>
      </c>
      <c r="E18" s="47" t="n">
        <f aca="false">B18</f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5" zeroHeight="false" outlineLevelRow="0" outlineLevelCol="0"/>
  <cols>
    <col collapsed="false" customWidth="true" hidden="false" outlineLevel="0" max="1" min="1" style="0" width="10.58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0" t="s">
        <v>247</v>
      </c>
      <c r="B1" s="0" t="n">
        <v>60</v>
      </c>
    </row>
    <row r="2" customFormat="false" ht="15" hidden="false" customHeight="false" outlineLevel="0" collapsed="false">
      <c r="A2" s="0" t="s">
        <v>248</v>
      </c>
      <c r="B2" s="0" t="n">
        <v>60</v>
      </c>
    </row>
    <row r="3" customFormat="false" ht="15" hidden="false" customHeight="false" outlineLevel="0" collapsed="false">
      <c r="A3" s="0" t="s">
        <v>249</v>
      </c>
      <c r="B3" s="0" t="n">
        <f aca="false">hr2min*min2sec</f>
        <v>3600</v>
      </c>
    </row>
    <row r="4" customFormat="false" ht="15" hidden="false" customHeight="false" outlineLevel="0" collapsed="false">
      <c r="A4" s="0" t="s">
        <v>250</v>
      </c>
      <c r="B4" s="0" t="n">
        <v>9.81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LibreOffice/5.3.6.1$Linux_X86_64 LibreOffice_project/30$Build-1</Application>
  <Company>Space Dynamics 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2010-12-01T20:08:29Z</dcterms:created>
  <dc:creator>Randy Christensen</dc:creator>
  <dc:description/>
  <dc:language>en-US</dc:language>
  <cp:lastModifiedBy/>
  <dcterms:modified xsi:type="dcterms:W3CDTF">2022-10-26T10:17:04Z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Space Dynamics Lab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