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7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8.xml" ContentType="application/vnd.openxmlformats-officedocument.drawing+xml"/>
  <Override PartName="/xl/ctrlProps/ctrlProp5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trlProps/ctrlProp6.xml" ContentType="application/vnd.ms-excel.controlproperti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SK\New folder\New folder\New folder\New folder (2)\New\"/>
    </mc:Choice>
  </mc:AlternateContent>
  <xr:revisionPtr revIDLastSave="0" documentId="8_{7038EA0B-6509-459A-85DC-CF5103F18C21}" xr6:coauthVersionLast="36" xr6:coauthVersionMax="36" xr10:uidLastSave="{00000000-0000-0000-0000-000000000000}"/>
  <bookViews>
    <workbookView showSheetTabs="0" xWindow="0" yWindow="0" windowWidth="20490" windowHeight="7545" xr2:uid="{00000000-000D-0000-FFFF-FFFF00000000}"/>
  </bookViews>
  <sheets>
    <sheet name="Dashboard" sheetId="1" r:id="rId1"/>
    <sheet name="Gantt" sheetId="2" r:id="rId2"/>
    <sheet name="Resource" sheetId="3" r:id="rId3"/>
    <sheet name="Timeline" sheetId="6" r:id="rId4"/>
    <sheet name="Heat Map" sheetId="4" r:id="rId5"/>
    <sheet name="Risk" sheetId="5" r:id="rId6"/>
    <sheet name="Data" sheetId="7" state="hidden" r:id="rId7"/>
    <sheet name="Settings" sheetId="8" state="hidden" r:id="rId8"/>
    <sheet name="Support" sheetId="10" state="hidden" r:id="rId9"/>
  </sheets>
  <definedNames>
    <definedName name="_xlnm._FilterDatabase" localSheetId="6" hidden="1">Data!$A$1:$I$73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4" i="1" l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N23" i="1" l="1"/>
  <c r="N22" i="1"/>
  <c r="N18" i="1"/>
  <c r="N15" i="1"/>
  <c r="N21" i="1" l="1"/>
  <c r="N17" i="1"/>
  <c r="N24" i="1"/>
  <c r="N20" i="1"/>
  <c r="O23" i="1"/>
  <c r="O24" i="1"/>
  <c r="N19" i="1"/>
  <c r="O19" i="1"/>
  <c r="O22" i="1"/>
  <c r="O21" i="1"/>
  <c r="O20" i="1"/>
  <c r="O18" i="1"/>
  <c r="O17" i="1"/>
  <c r="N16" i="1"/>
  <c r="O16" i="1"/>
  <c r="O15" i="1"/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3" i="7"/>
  <c r="J4" i="7"/>
  <c r="J2" i="7"/>
  <c r="N13" i="10"/>
  <c r="N14" i="10"/>
  <c r="N12" i="10"/>
  <c r="N5" i="10"/>
  <c r="N6" i="10"/>
  <c r="N4" i="10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N3" i="10" l="1"/>
  <c r="O3" i="10" s="1"/>
  <c r="N19" i="10"/>
  <c r="N18" i="10"/>
  <c r="N17" i="10"/>
  <c r="N11" i="10"/>
  <c r="D6" i="4"/>
  <c r="F10" i="4" s="1"/>
  <c r="O12" i="10" l="1"/>
  <c r="O11" i="10"/>
  <c r="O5" i="10"/>
  <c r="O6" i="10"/>
  <c r="O4" i="10"/>
  <c r="N23" i="10"/>
  <c r="O18" i="10"/>
  <c r="O19" i="10"/>
  <c r="O14" i="10"/>
  <c r="P14" i="10" s="1"/>
  <c r="O13" i="10"/>
  <c r="P13" i="10" s="1"/>
  <c r="P37" i="4"/>
  <c r="O37" i="4"/>
  <c r="N37" i="4"/>
  <c r="M37" i="4"/>
  <c r="L37" i="4"/>
  <c r="K37" i="4"/>
  <c r="J37" i="4"/>
  <c r="I37" i="4"/>
  <c r="H37" i="4"/>
  <c r="G37" i="4"/>
  <c r="F37" i="4"/>
  <c r="E37" i="4"/>
  <c r="P36" i="4"/>
  <c r="O36" i="4"/>
  <c r="N36" i="4"/>
  <c r="M36" i="4"/>
  <c r="L36" i="4"/>
  <c r="K36" i="4"/>
  <c r="J36" i="4"/>
  <c r="I36" i="4"/>
  <c r="H36" i="4"/>
  <c r="G36" i="4"/>
  <c r="F36" i="4"/>
  <c r="E36" i="4"/>
  <c r="P35" i="4"/>
  <c r="O35" i="4"/>
  <c r="N35" i="4"/>
  <c r="M35" i="4"/>
  <c r="L35" i="4"/>
  <c r="K35" i="4"/>
  <c r="J35" i="4"/>
  <c r="I35" i="4"/>
  <c r="H35" i="4"/>
  <c r="G35" i="4"/>
  <c r="F35" i="4"/>
  <c r="E35" i="4"/>
  <c r="P34" i="4"/>
  <c r="O34" i="4"/>
  <c r="N34" i="4"/>
  <c r="M34" i="4"/>
  <c r="L34" i="4"/>
  <c r="K34" i="4"/>
  <c r="J34" i="4"/>
  <c r="I34" i="4"/>
  <c r="H34" i="4"/>
  <c r="G34" i="4"/>
  <c r="F34" i="4"/>
  <c r="E34" i="4"/>
  <c r="P33" i="4"/>
  <c r="O33" i="4"/>
  <c r="N33" i="4"/>
  <c r="M33" i="4"/>
  <c r="L33" i="4"/>
  <c r="K33" i="4"/>
  <c r="J33" i="4"/>
  <c r="I33" i="4"/>
  <c r="H33" i="4"/>
  <c r="G33" i="4"/>
  <c r="F33" i="4"/>
  <c r="E33" i="4"/>
  <c r="P32" i="4"/>
  <c r="O32" i="4"/>
  <c r="N32" i="4"/>
  <c r="M32" i="4"/>
  <c r="L32" i="4"/>
  <c r="K32" i="4"/>
  <c r="J32" i="4"/>
  <c r="I32" i="4"/>
  <c r="H32" i="4"/>
  <c r="G32" i="4"/>
  <c r="F32" i="4"/>
  <c r="E32" i="4"/>
  <c r="P31" i="4"/>
  <c r="O31" i="4"/>
  <c r="N31" i="4"/>
  <c r="M31" i="4"/>
  <c r="L31" i="4"/>
  <c r="K31" i="4"/>
  <c r="J31" i="4"/>
  <c r="I31" i="4"/>
  <c r="H31" i="4"/>
  <c r="G31" i="4"/>
  <c r="F31" i="4"/>
  <c r="E31" i="4"/>
  <c r="P30" i="4"/>
  <c r="O30" i="4"/>
  <c r="N30" i="4"/>
  <c r="M30" i="4"/>
  <c r="L30" i="4"/>
  <c r="K30" i="4"/>
  <c r="J30" i="4"/>
  <c r="I30" i="4"/>
  <c r="H30" i="4"/>
  <c r="G30" i="4"/>
  <c r="F30" i="4"/>
  <c r="E30" i="4"/>
  <c r="P29" i="4"/>
  <c r="O29" i="4"/>
  <c r="N29" i="4"/>
  <c r="M29" i="4"/>
  <c r="L29" i="4"/>
  <c r="K29" i="4"/>
  <c r="J29" i="4"/>
  <c r="I29" i="4"/>
  <c r="H29" i="4"/>
  <c r="G29" i="4"/>
  <c r="F29" i="4"/>
  <c r="E29" i="4"/>
  <c r="P28" i="4"/>
  <c r="O28" i="4"/>
  <c r="N28" i="4"/>
  <c r="M28" i="4"/>
  <c r="L28" i="4"/>
  <c r="K28" i="4"/>
  <c r="J28" i="4"/>
  <c r="I28" i="4"/>
  <c r="H28" i="4"/>
  <c r="G28" i="4"/>
  <c r="F28" i="4"/>
  <c r="E28" i="4"/>
  <c r="P27" i="4"/>
  <c r="O27" i="4"/>
  <c r="N27" i="4"/>
  <c r="M27" i="4"/>
  <c r="L27" i="4"/>
  <c r="K27" i="4"/>
  <c r="J27" i="4"/>
  <c r="I27" i="4"/>
  <c r="H27" i="4"/>
  <c r="G27" i="4"/>
  <c r="F27" i="4"/>
  <c r="E27" i="4"/>
  <c r="P26" i="4"/>
  <c r="O26" i="4"/>
  <c r="N26" i="4"/>
  <c r="M26" i="4"/>
  <c r="L26" i="4"/>
  <c r="K26" i="4"/>
  <c r="J26" i="4"/>
  <c r="I26" i="4"/>
  <c r="H26" i="4"/>
  <c r="G26" i="4"/>
  <c r="F26" i="4"/>
  <c r="E26" i="4"/>
  <c r="P25" i="4"/>
  <c r="O25" i="4"/>
  <c r="N25" i="4"/>
  <c r="M25" i="4"/>
  <c r="L25" i="4"/>
  <c r="K25" i="4"/>
  <c r="J25" i="4"/>
  <c r="I25" i="4"/>
  <c r="H25" i="4"/>
  <c r="G25" i="4"/>
  <c r="F25" i="4"/>
  <c r="E25" i="4"/>
  <c r="P24" i="4"/>
  <c r="O24" i="4"/>
  <c r="N24" i="4"/>
  <c r="M24" i="4"/>
  <c r="L24" i="4"/>
  <c r="K24" i="4"/>
  <c r="J24" i="4"/>
  <c r="I24" i="4"/>
  <c r="H24" i="4"/>
  <c r="G24" i="4"/>
  <c r="F24" i="4"/>
  <c r="E24" i="4"/>
  <c r="P23" i="4"/>
  <c r="O23" i="4"/>
  <c r="N23" i="4"/>
  <c r="M23" i="4"/>
  <c r="L23" i="4"/>
  <c r="K23" i="4"/>
  <c r="J23" i="4"/>
  <c r="I23" i="4"/>
  <c r="H23" i="4"/>
  <c r="G23" i="4"/>
  <c r="F23" i="4"/>
  <c r="E23" i="4"/>
  <c r="P22" i="4"/>
  <c r="O22" i="4"/>
  <c r="N22" i="4"/>
  <c r="M22" i="4"/>
  <c r="L22" i="4"/>
  <c r="K22" i="4"/>
  <c r="J22" i="4"/>
  <c r="I22" i="4"/>
  <c r="H22" i="4"/>
  <c r="G22" i="4"/>
  <c r="F22" i="4"/>
  <c r="E22" i="4"/>
  <c r="P21" i="4"/>
  <c r="O21" i="4"/>
  <c r="N21" i="4"/>
  <c r="M21" i="4"/>
  <c r="L21" i="4"/>
  <c r="K21" i="4"/>
  <c r="J21" i="4"/>
  <c r="I21" i="4"/>
  <c r="H21" i="4"/>
  <c r="G21" i="4"/>
  <c r="F21" i="4"/>
  <c r="E21" i="4"/>
  <c r="P20" i="4"/>
  <c r="O20" i="4"/>
  <c r="N20" i="4"/>
  <c r="M20" i="4"/>
  <c r="L20" i="4"/>
  <c r="K20" i="4"/>
  <c r="J20" i="4"/>
  <c r="I20" i="4"/>
  <c r="H20" i="4"/>
  <c r="G20" i="4"/>
  <c r="F20" i="4"/>
  <c r="E20" i="4"/>
  <c r="P19" i="4"/>
  <c r="O19" i="4"/>
  <c r="N19" i="4"/>
  <c r="M19" i="4"/>
  <c r="L19" i="4"/>
  <c r="K19" i="4"/>
  <c r="J19" i="4"/>
  <c r="I19" i="4"/>
  <c r="H19" i="4"/>
  <c r="G19" i="4"/>
  <c r="F19" i="4"/>
  <c r="E19" i="4"/>
  <c r="P18" i="4"/>
  <c r="O18" i="4"/>
  <c r="N18" i="4"/>
  <c r="M18" i="4"/>
  <c r="L18" i="4"/>
  <c r="K18" i="4"/>
  <c r="J18" i="4"/>
  <c r="I18" i="4"/>
  <c r="H18" i="4"/>
  <c r="G18" i="4"/>
  <c r="F18" i="4"/>
  <c r="E18" i="4"/>
  <c r="P17" i="4"/>
  <c r="O17" i="4"/>
  <c r="N17" i="4"/>
  <c r="M17" i="4"/>
  <c r="L17" i="4"/>
  <c r="K17" i="4"/>
  <c r="J17" i="4"/>
  <c r="I17" i="4"/>
  <c r="H17" i="4"/>
  <c r="G17" i="4"/>
  <c r="F17" i="4"/>
  <c r="E17" i="4"/>
  <c r="P16" i="4"/>
  <c r="O16" i="4"/>
  <c r="N16" i="4"/>
  <c r="M16" i="4"/>
  <c r="L16" i="4"/>
  <c r="K16" i="4"/>
  <c r="J16" i="4"/>
  <c r="I16" i="4"/>
  <c r="H16" i="4"/>
  <c r="G16" i="4"/>
  <c r="F16" i="4"/>
  <c r="E16" i="4"/>
  <c r="P15" i="4"/>
  <c r="O15" i="4"/>
  <c r="N15" i="4"/>
  <c r="M15" i="4"/>
  <c r="L15" i="4"/>
  <c r="K15" i="4"/>
  <c r="J15" i="4"/>
  <c r="I15" i="4"/>
  <c r="H15" i="4"/>
  <c r="G15" i="4"/>
  <c r="F15" i="4"/>
  <c r="E15" i="4"/>
  <c r="P14" i="4"/>
  <c r="O14" i="4"/>
  <c r="N14" i="4"/>
  <c r="M14" i="4"/>
  <c r="L14" i="4"/>
  <c r="K14" i="4"/>
  <c r="J14" i="4"/>
  <c r="I14" i="4"/>
  <c r="H14" i="4"/>
  <c r="G14" i="4"/>
  <c r="F14" i="4"/>
  <c r="E14" i="4"/>
  <c r="P13" i="4"/>
  <c r="O13" i="4"/>
  <c r="N13" i="4"/>
  <c r="M13" i="4"/>
  <c r="L13" i="4"/>
  <c r="K13" i="4"/>
  <c r="J13" i="4"/>
  <c r="I13" i="4"/>
  <c r="H13" i="4"/>
  <c r="G13" i="4"/>
  <c r="F13" i="4"/>
  <c r="E13" i="4"/>
  <c r="P12" i="4"/>
  <c r="O12" i="4"/>
  <c r="N12" i="4"/>
  <c r="M12" i="4"/>
  <c r="L12" i="4"/>
  <c r="K12" i="4"/>
  <c r="J12" i="4"/>
  <c r="I12" i="4"/>
  <c r="H12" i="4"/>
  <c r="G12" i="4"/>
  <c r="F12" i="4"/>
  <c r="E12" i="4"/>
  <c r="P11" i="4"/>
  <c r="O11" i="4"/>
  <c r="N11" i="4"/>
  <c r="M11" i="4"/>
  <c r="L11" i="4"/>
  <c r="K11" i="4"/>
  <c r="J11" i="4"/>
  <c r="I11" i="4"/>
  <c r="H11" i="4"/>
  <c r="G11" i="4"/>
  <c r="F11" i="4"/>
  <c r="E11" i="4"/>
  <c r="P10" i="4"/>
  <c r="O10" i="4"/>
  <c r="N10" i="4"/>
  <c r="M10" i="4"/>
  <c r="L10" i="4"/>
  <c r="K10" i="4"/>
  <c r="J10" i="4"/>
  <c r="I10" i="4"/>
  <c r="H10" i="4"/>
  <c r="G10" i="4"/>
  <c r="E10" i="4"/>
  <c r="P9" i="4"/>
  <c r="O9" i="4"/>
  <c r="N9" i="4"/>
  <c r="M9" i="4"/>
  <c r="L9" i="4"/>
  <c r="K9" i="4"/>
  <c r="J9" i="4"/>
  <c r="I9" i="4"/>
  <c r="H9" i="4"/>
  <c r="G9" i="4"/>
  <c r="F9" i="4"/>
  <c r="E9" i="4"/>
  <c r="P8" i="4"/>
  <c r="O8" i="4"/>
  <c r="N8" i="4"/>
  <c r="M8" i="4"/>
  <c r="L8" i="4"/>
  <c r="K8" i="4"/>
  <c r="J8" i="4"/>
  <c r="I8" i="4"/>
  <c r="H8" i="4"/>
  <c r="G8" i="4"/>
  <c r="F8" i="4"/>
  <c r="E8" i="4"/>
  <c r="P7" i="4"/>
  <c r="O7" i="4"/>
  <c r="N7" i="4"/>
  <c r="M7" i="4"/>
  <c r="L7" i="4"/>
  <c r="K7" i="4"/>
  <c r="J7" i="4"/>
  <c r="I7" i="4"/>
  <c r="H7" i="4"/>
  <c r="G7" i="4"/>
  <c r="F7" i="4"/>
  <c r="E7" i="4"/>
  <c r="P12" i="10" l="1"/>
  <c r="A3" i="10"/>
  <c r="A4" i="10" s="1"/>
  <c r="C4" i="10" l="1"/>
  <c r="E4" i="10" s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B4" i="10"/>
  <c r="C3" i="10"/>
  <c r="F3" i="10" s="1"/>
  <c r="B3" i="10"/>
  <c r="J7" i="2"/>
  <c r="F4" i="10" l="1"/>
  <c r="D4" i="10"/>
  <c r="D3" i="10"/>
  <c r="E3" i="10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E8" i="2"/>
  <c r="D8" i="2"/>
  <c r="G4" i="10" l="1"/>
  <c r="G3" i="10"/>
  <c r="J20" i="2"/>
  <c r="J17" i="2"/>
  <c r="J19" i="2"/>
  <c r="J21" i="2"/>
  <c r="J18" i="2"/>
  <c r="J15" i="2"/>
  <c r="J13" i="2"/>
  <c r="J11" i="2"/>
  <c r="J9" i="2"/>
  <c r="J16" i="2"/>
  <c r="J8" i="2"/>
  <c r="J22" i="2"/>
  <c r="J12" i="2"/>
  <c r="J10" i="2"/>
  <c r="J14" i="2"/>
  <c r="K7" i="2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L7" i="2" l="1"/>
  <c r="K21" i="2"/>
  <c r="K19" i="2"/>
  <c r="K17" i="2"/>
  <c r="K22" i="2"/>
  <c r="K20" i="2"/>
  <c r="K14" i="2"/>
  <c r="K11" i="2"/>
  <c r="K18" i="2"/>
  <c r="K15" i="2"/>
  <c r="K10" i="2"/>
  <c r="K9" i="2"/>
  <c r="K8" i="2"/>
  <c r="K16" i="2"/>
  <c r="K12" i="2"/>
  <c r="K13" i="2"/>
  <c r="E6" i="3"/>
  <c r="E7" i="3" s="1"/>
  <c r="E22" i="3" l="1"/>
  <c r="E18" i="3"/>
  <c r="E14" i="3"/>
  <c r="E21" i="3"/>
  <c r="E16" i="3"/>
  <c r="E11" i="3"/>
  <c r="E17" i="3"/>
  <c r="E12" i="3"/>
  <c r="E19" i="3"/>
  <c r="E9" i="3"/>
  <c r="E20" i="3"/>
  <c r="E10" i="3"/>
  <c r="E13" i="3"/>
  <c r="E15" i="3"/>
  <c r="E8" i="3"/>
  <c r="M7" i="2"/>
  <c r="L22" i="2"/>
  <c r="L19" i="2"/>
  <c r="L16" i="2"/>
  <c r="L14" i="2"/>
  <c r="L12" i="2"/>
  <c r="L10" i="2"/>
  <c r="L8" i="2"/>
  <c r="L9" i="2"/>
  <c r="L17" i="2"/>
  <c r="L13" i="2"/>
  <c r="L15" i="2"/>
  <c r="L20" i="2"/>
  <c r="L11" i="2"/>
  <c r="L21" i="2"/>
  <c r="L18" i="2"/>
  <c r="F7" i="3"/>
  <c r="F19" i="3" l="1"/>
  <c r="F15" i="3"/>
  <c r="F22" i="3"/>
  <c r="F17" i="3"/>
  <c r="F12" i="3"/>
  <c r="F8" i="3"/>
  <c r="F18" i="3"/>
  <c r="F13" i="3"/>
  <c r="F20" i="3"/>
  <c r="F10" i="3"/>
  <c r="F21" i="3"/>
  <c r="F11" i="3"/>
  <c r="F14" i="3"/>
  <c r="F16" i="3"/>
  <c r="F9" i="3"/>
  <c r="N7" i="2"/>
  <c r="M22" i="2"/>
  <c r="M20" i="2"/>
  <c r="M18" i="2"/>
  <c r="M17" i="2"/>
  <c r="M21" i="2"/>
  <c r="M19" i="2"/>
  <c r="M15" i="2"/>
  <c r="M12" i="2"/>
  <c r="M16" i="2"/>
  <c r="M11" i="2"/>
  <c r="M10" i="2"/>
  <c r="M13" i="2"/>
  <c r="M14" i="2"/>
  <c r="M9" i="2"/>
  <c r="M8" i="2"/>
  <c r="G7" i="3"/>
  <c r="G20" i="3" l="1"/>
  <c r="G16" i="3"/>
  <c r="G12" i="3"/>
  <c r="G18" i="3"/>
  <c r="G13" i="3"/>
  <c r="G9" i="3"/>
  <c r="G19" i="3"/>
  <c r="G14" i="3"/>
  <c r="G21" i="3"/>
  <c r="G11" i="3"/>
  <c r="G22" i="3"/>
  <c r="G15" i="3"/>
  <c r="G8" i="3"/>
  <c r="G17" i="3"/>
  <c r="G10" i="3"/>
  <c r="O7" i="2"/>
  <c r="N20" i="2"/>
  <c r="N15" i="2"/>
  <c r="N13" i="2"/>
  <c r="N11" i="2"/>
  <c r="N9" i="2"/>
  <c r="N21" i="2"/>
  <c r="N18" i="2"/>
  <c r="N10" i="2"/>
  <c r="N14" i="2"/>
  <c r="N22" i="2"/>
  <c r="N16" i="2"/>
  <c r="N19" i="2"/>
  <c r="N12" i="2"/>
  <c r="N17" i="2"/>
  <c r="N8" i="2"/>
  <c r="H7" i="3"/>
  <c r="H21" i="3" l="1"/>
  <c r="H17" i="3"/>
  <c r="H13" i="3"/>
  <c r="H19" i="3"/>
  <c r="H14" i="3"/>
  <c r="H10" i="3"/>
  <c r="H20" i="3"/>
  <c r="H15" i="3"/>
  <c r="H11" i="3"/>
  <c r="H22" i="3"/>
  <c r="H12" i="3"/>
  <c r="H8" i="3"/>
  <c r="H16" i="3"/>
  <c r="H9" i="3"/>
  <c r="H18" i="3"/>
  <c r="P7" i="2"/>
  <c r="O21" i="2"/>
  <c r="O19" i="2"/>
  <c r="O17" i="2"/>
  <c r="O18" i="2"/>
  <c r="O22" i="2"/>
  <c r="O16" i="2"/>
  <c r="O13" i="2"/>
  <c r="O8" i="2"/>
  <c r="O20" i="2"/>
  <c r="O12" i="2"/>
  <c r="O9" i="2"/>
  <c r="O11" i="2"/>
  <c r="O14" i="2"/>
  <c r="O15" i="2"/>
  <c r="O10" i="2"/>
  <c r="I7" i="3"/>
  <c r="I22" i="3" l="1"/>
  <c r="I18" i="3"/>
  <c r="I14" i="3"/>
  <c r="I20" i="3"/>
  <c r="I15" i="3"/>
  <c r="I11" i="3"/>
  <c r="I21" i="3"/>
  <c r="I16" i="3"/>
  <c r="I12" i="3"/>
  <c r="I8" i="3"/>
  <c r="I13" i="3"/>
  <c r="I9" i="3"/>
  <c r="I17" i="3"/>
  <c r="I10" i="3"/>
  <c r="I19" i="3"/>
  <c r="Q7" i="2"/>
  <c r="P21" i="2"/>
  <c r="P16" i="2"/>
  <c r="P14" i="2"/>
  <c r="P12" i="2"/>
  <c r="P10" i="2"/>
  <c r="P8" i="2"/>
  <c r="P22" i="2"/>
  <c r="P17" i="2"/>
  <c r="P11" i="2"/>
  <c r="P19" i="2"/>
  <c r="P15" i="2"/>
  <c r="P20" i="2"/>
  <c r="P18" i="2"/>
  <c r="P13" i="2"/>
  <c r="P9" i="2"/>
  <c r="J7" i="3"/>
  <c r="J19" i="3" l="1"/>
  <c r="J15" i="3"/>
  <c r="J21" i="3"/>
  <c r="J16" i="3"/>
  <c r="J8" i="3"/>
  <c r="J22" i="3"/>
  <c r="J17" i="3"/>
  <c r="J12" i="3"/>
  <c r="J13" i="3"/>
  <c r="J9" i="3"/>
  <c r="J14" i="3"/>
  <c r="J10" i="3"/>
  <c r="J18" i="3"/>
  <c r="J20" i="3"/>
  <c r="J11" i="3"/>
  <c r="R7" i="2"/>
  <c r="Q22" i="2"/>
  <c r="Q20" i="2"/>
  <c r="Q18" i="2"/>
  <c r="Q19" i="2"/>
  <c r="Q14" i="2"/>
  <c r="Q9" i="2"/>
  <c r="Q13" i="2"/>
  <c r="Q10" i="2"/>
  <c r="Q12" i="2"/>
  <c r="Q21" i="2"/>
  <c r="Q17" i="2"/>
  <c r="Q15" i="2"/>
  <c r="Q16" i="2"/>
  <c r="Q11" i="2"/>
  <c r="Q8" i="2"/>
  <c r="K7" i="3"/>
  <c r="K20" i="3" l="1"/>
  <c r="K16" i="3"/>
  <c r="K12" i="3"/>
  <c r="K22" i="3"/>
  <c r="K17" i="3"/>
  <c r="K9" i="3"/>
  <c r="K18" i="3"/>
  <c r="K13" i="3"/>
  <c r="K14" i="3"/>
  <c r="K10" i="3"/>
  <c r="K15" i="3"/>
  <c r="K19" i="3"/>
  <c r="K11" i="3"/>
  <c r="K21" i="3"/>
  <c r="K8" i="3"/>
  <c r="S7" i="2"/>
  <c r="R22" i="2"/>
  <c r="R17" i="2"/>
  <c r="R15" i="2"/>
  <c r="R13" i="2"/>
  <c r="R11" i="2"/>
  <c r="R9" i="2"/>
  <c r="R20" i="2"/>
  <c r="R12" i="2"/>
  <c r="R21" i="2"/>
  <c r="R18" i="2"/>
  <c r="R16" i="2"/>
  <c r="R8" i="2"/>
  <c r="R19" i="2"/>
  <c r="R14" i="2"/>
  <c r="R10" i="2"/>
  <c r="L7" i="3"/>
  <c r="L21" i="3" l="1"/>
  <c r="L17" i="3"/>
  <c r="L13" i="3"/>
  <c r="L18" i="3"/>
  <c r="L12" i="3"/>
  <c r="L10" i="3"/>
  <c r="L19" i="3"/>
  <c r="L14" i="3"/>
  <c r="L11" i="3"/>
  <c r="L15" i="3"/>
  <c r="L16" i="3"/>
  <c r="L20" i="3"/>
  <c r="L8" i="3"/>
  <c r="L22" i="3"/>
  <c r="L9" i="3"/>
  <c r="T7" i="2"/>
  <c r="S21" i="2"/>
  <c r="S19" i="2"/>
  <c r="S17" i="2"/>
  <c r="S20" i="2"/>
  <c r="S15" i="2"/>
  <c r="S10" i="2"/>
  <c r="S14" i="2"/>
  <c r="S11" i="2"/>
  <c r="S18" i="2"/>
  <c r="S13" i="2"/>
  <c r="S8" i="2"/>
  <c r="S9" i="2"/>
  <c r="S16" i="2"/>
  <c r="S22" i="2"/>
  <c r="S12" i="2"/>
  <c r="M7" i="3"/>
  <c r="M22" i="3" l="1"/>
  <c r="M18" i="3"/>
  <c r="M14" i="3"/>
  <c r="M19" i="3"/>
  <c r="M13" i="3"/>
  <c r="M11" i="3"/>
  <c r="M20" i="3"/>
  <c r="M15" i="3"/>
  <c r="M16" i="3"/>
  <c r="M17" i="3"/>
  <c r="M8" i="3"/>
  <c r="M21" i="3"/>
  <c r="M9" i="3"/>
  <c r="M12" i="3"/>
  <c r="M10" i="3"/>
  <c r="U7" i="2"/>
  <c r="T18" i="2"/>
  <c r="T16" i="2"/>
  <c r="T14" i="2"/>
  <c r="T12" i="2"/>
  <c r="T10" i="2"/>
  <c r="T8" i="2"/>
  <c r="T21" i="2"/>
  <c r="T19" i="2"/>
  <c r="T13" i="2"/>
  <c r="T22" i="2"/>
  <c r="T17" i="2"/>
  <c r="T9" i="2"/>
  <c r="T15" i="2"/>
  <c r="T11" i="2"/>
  <c r="T20" i="2"/>
  <c r="N7" i="3"/>
  <c r="N19" i="3" l="1"/>
  <c r="N15" i="3"/>
  <c r="N20" i="3"/>
  <c r="N14" i="3"/>
  <c r="N8" i="3"/>
  <c r="N21" i="3"/>
  <c r="N16" i="3"/>
  <c r="N17" i="3"/>
  <c r="N18" i="3"/>
  <c r="N11" i="3"/>
  <c r="N9" i="3"/>
  <c r="N22" i="3"/>
  <c r="N12" i="3"/>
  <c r="N10" i="3"/>
  <c r="N13" i="3"/>
  <c r="V7" i="2"/>
  <c r="U22" i="2"/>
  <c r="U20" i="2"/>
  <c r="U18" i="2"/>
  <c r="U21" i="2"/>
  <c r="U16" i="2"/>
  <c r="U11" i="2"/>
  <c r="U8" i="2"/>
  <c r="U15" i="2"/>
  <c r="U12" i="2"/>
  <c r="U17" i="2"/>
  <c r="U14" i="2"/>
  <c r="U9" i="2"/>
  <c r="U10" i="2"/>
  <c r="U19" i="2"/>
  <c r="U13" i="2"/>
  <c r="O7" i="3"/>
  <c r="O20" i="3" l="1"/>
  <c r="O16" i="3"/>
  <c r="O12" i="3"/>
  <c r="O21" i="3"/>
  <c r="O15" i="3"/>
  <c r="O9" i="3"/>
  <c r="O22" i="3"/>
  <c r="O17" i="3"/>
  <c r="O18" i="3"/>
  <c r="O11" i="3"/>
  <c r="O8" i="3"/>
  <c r="O19" i="3"/>
  <c r="O10" i="3"/>
  <c r="O13" i="3"/>
  <c r="O14" i="3"/>
  <c r="W7" i="2"/>
  <c r="V19" i="2"/>
  <c r="V15" i="2"/>
  <c r="V13" i="2"/>
  <c r="V11" i="2"/>
  <c r="V9" i="2"/>
  <c r="V22" i="2"/>
  <c r="V18" i="2"/>
  <c r="V17" i="2"/>
  <c r="V14" i="2"/>
  <c r="V20" i="2"/>
  <c r="V10" i="2"/>
  <c r="V21" i="2"/>
  <c r="V16" i="2"/>
  <c r="V12" i="2"/>
  <c r="V8" i="2"/>
  <c r="P7" i="3"/>
  <c r="P21" i="3" l="1"/>
  <c r="P17" i="3"/>
  <c r="P13" i="3"/>
  <c r="P22" i="3"/>
  <c r="P16" i="3"/>
  <c r="P10" i="3"/>
  <c r="P18" i="3"/>
  <c r="P12" i="3"/>
  <c r="P11" i="3"/>
  <c r="P19" i="3"/>
  <c r="P9" i="3"/>
  <c r="P20" i="3"/>
  <c r="P14" i="3"/>
  <c r="P15" i="3"/>
  <c r="P8" i="3"/>
  <c r="X7" i="2"/>
  <c r="W21" i="2"/>
  <c r="W19" i="2"/>
  <c r="W17" i="2"/>
  <c r="W22" i="2"/>
  <c r="W12" i="2"/>
  <c r="W9" i="2"/>
  <c r="W16" i="2"/>
  <c r="W13" i="2"/>
  <c r="W8" i="2"/>
  <c r="W15" i="2"/>
  <c r="W10" i="2"/>
  <c r="W11" i="2"/>
  <c r="W20" i="2"/>
  <c r="W18" i="2"/>
  <c r="W14" i="2"/>
  <c r="Q7" i="3"/>
  <c r="Q22" i="3" l="1"/>
  <c r="Q18" i="3"/>
  <c r="Q14" i="3"/>
  <c r="Q17" i="3"/>
  <c r="Q12" i="3"/>
  <c r="Q11" i="3"/>
  <c r="Q19" i="3"/>
  <c r="Q13" i="3"/>
  <c r="Q20" i="3"/>
  <c r="Q10" i="3"/>
  <c r="Q21" i="3"/>
  <c r="Q15" i="3"/>
  <c r="Q8" i="3"/>
  <c r="Q16" i="3"/>
  <c r="Q9" i="3"/>
  <c r="Y7" i="2"/>
  <c r="X20" i="2"/>
  <c r="X17" i="2"/>
  <c r="X16" i="2"/>
  <c r="X14" i="2"/>
  <c r="X12" i="2"/>
  <c r="X10" i="2"/>
  <c r="X8" i="2"/>
  <c r="X21" i="2"/>
  <c r="X15" i="2"/>
  <c r="X19" i="2"/>
  <c r="X18" i="2"/>
  <c r="X11" i="2"/>
  <c r="X22" i="2"/>
  <c r="X13" i="2"/>
  <c r="X9" i="2"/>
  <c r="R7" i="3"/>
  <c r="R19" i="3" l="1"/>
  <c r="R15" i="3"/>
  <c r="R18" i="3"/>
  <c r="R13" i="3"/>
  <c r="R8" i="3"/>
  <c r="R20" i="3"/>
  <c r="R14" i="3"/>
  <c r="R21" i="3"/>
  <c r="R22" i="3"/>
  <c r="R12" i="3"/>
  <c r="R16" i="3"/>
  <c r="R9" i="3"/>
  <c r="R17" i="3"/>
  <c r="R11" i="3"/>
  <c r="R10" i="3"/>
  <c r="Z7" i="2"/>
  <c r="Y22" i="2"/>
  <c r="Y20" i="2"/>
  <c r="Y18" i="2"/>
  <c r="Y21" i="2"/>
  <c r="Y13" i="2"/>
  <c r="Y10" i="2"/>
  <c r="Y14" i="2"/>
  <c r="Y9" i="2"/>
  <c r="Y16" i="2"/>
  <c r="Y11" i="2"/>
  <c r="Y12" i="2"/>
  <c r="Y19" i="2"/>
  <c r="Y8" i="2"/>
  <c r="Y17" i="2"/>
  <c r="Y15" i="2"/>
  <c r="S7" i="3"/>
  <c r="S20" i="3" l="1"/>
  <c r="S16" i="3"/>
  <c r="S12" i="3"/>
  <c r="S19" i="3"/>
  <c r="S14" i="3"/>
  <c r="S9" i="3"/>
  <c r="S21" i="3"/>
  <c r="S15" i="3"/>
  <c r="S22" i="3"/>
  <c r="S13" i="3"/>
  <c r="S8" i="3"/>
  <c r="S17" i="3"/>
  <c r="S11" i="3"/>
  <c r="S10" i="3"/>
  <c r="S18" i="3"/>
  <c r="AA7" i="2"/>
  <c r="Z21" i="2"/>
  <c r="Z18" i="2"/>
  <c r="Z15" i="2"/>
  <c r="Z13" i="2"/>
  <c r="Z11" i="2"/>
  <c r="Z9" i="2"/>
  <c r="Z22" i="2"/>
  <c r="Z20" i="2"/>
  <c r="Z19" i="2"/>
  <c r="Z16" i="2"/>
  <c r="Z8" i="2"/>
  <c r="Z17" i="2"/>
  <c r="Z12" i="2"/>
  <c r="Z14" i="2"/>
  <c r="Z10" i="2"/>
  <c r="T7" i="3"/>
  <c r="T21" i="3" l="1"/>
  <c r="T17" i="3"/>
  <c r="T13" i="3"/>
  <c r="T20" i="3"/>
  <c r="T15" i="3"/>
  <c r="T10" i="3"/>
  <c r="T22" i="3"/>
  <c r="T16" i="3"/>
  <c r="T11" i="3"/>
  <c r="T12" i="3"/>
  <c r="T8" i="3"/>
  <c r="T14" i="3"/>
  <c r="T9" i="3"/>
  <c r="T18" i="3"/>
  <c r="T19" i="3"/>
  <c r="AB7" i="2"/>
  <c r="AA21" i="2"/>
  <c r="AA19" i="2"/>
  <c r="AA17" i="2"/>
  <c r="AA22" i="2"/>
  <c r="AA14" i="2"/>
  <c r="AA11" i="2"/>
  <c r="AA15" i="2"/>
  <c r="AA10" i="2"/>
  <c r="AA12" i="2"/>
  <c r="AA20" i="2"/>
  <c r="AA13" i="2"/>
  <c r="AA8" i="2"/>
  <c r="AA18" i="2"/>
  <c r="AA9" i="2"/>
  <c r="AA16" i="2"/>
  <c r="U7" i="3"/>
  <c r="U22" i="3" l="1"/>
  <c r="U18" i="3"/>
  <c r="U14" i="3"/>
  <c r="U21" i="3"/>
  <c r="U16" i="3"/>
  <c r="U11" i="3"/>
  <c r="U17" i="3"/>
  <c r="U12" i="3"/>
  <c r="U13" i="3"/>
  <c r="U9" i="3"/>
  <c r="U15" i="3"/>
  <c r="U10" i="3"/>
  <c r="U19" i="3"/>
  <c r="U20" i="3"/>
  <c r="U8" i="3"/>
  <c r="AC7" i="2"/>
  <c r="AB22" i="2"/>
  <c r="AB19" i="2"/>
  <c r="AB16" i="2"/>
  <c r="AB14" i="2"/>
  <c r="AB12" i="2"/>
  <c r="AB10" i="2"/>
  <c r="AB8" i="2"/>
  <c r="AB18" i="2"/>
  <c r="AB9" i="2"/>
  <c r="AB20" i="2"/>
  <c r="AB13" i="2"/>
  <c r="AB17" i="2"/>
  <c r="AB15" i="2"/>
  <c r="AB21" i="2"/>
  <c r="AB11" i="2"/>
  <c r="V7" i="3"/>
  <c r="V19" i="3" l="1"/>
  <c r="V15" i="3"/>
  <c r="V22" i="3"/>
  <c r="V17" i="3"/>
  <c r="V12" i="3"/>
  <c r="V8" i="3"/>
  <c r="V18" i="3"/>
  <c r="V13" i="3"/>
  <c r="V14" i="3"/>
  <c r="V10" i="3"/>
  <c r="V16" i="3"/>
  <c r="V11" i="3"/>
  <c r="V20" i="3"/>
  <c r="V21" i="3"/>
  <c r="V9" i="3"/>
  <c r="AD7" i="2"/>
  <c r="AC22" i="2"/>
  <c r="AC20" i="2"/>
  <c r="AC18" i="2"/>
  <c r="AC17" i="2"/>
  <c r="AC15" i="2"/>
  <c r="AC12" i="2"/>
  <c r="AC21" i="2"/>
  <c r="AC16" i="2"/>
  <c r="AC11" i="2"/>
  <c r="AC8" i="2"/>
  <c r="AC13" i="2"/>
  <c r="AC19" i="2"/>
  <c r="AC14" i="2"/>
  <c r="AC10" i="2"/>
  <c r="AC9" i="2"/>
  <c r="W7" i="3"/>
  <c r="W20" i="3" l="1"/>
  <c r="W16" i="3"/>
  <c r="W12" i="3"/>
  <c r="W18" i="3"/>
  <c r="W13" i="3"/>
  <c r="W9" i="3"/>
  <c r="W19" i="3"/>
  <c r="W14" i="3"/>
  <c r="W10" i="3"/>
  <c r="W15" i="3"/>
  <c r="W11" i="3"/>
  <c r="W17" i="3"/>
  <c r="W21" i="3"/>
  <c r="W8" i="3"/>
  <c r="W22" i="3"/>
  <c r="AE7" i="2"/>
  <c r="AD20" i="2"/>
  <c r="AD15" i="2"/>
  <c r="AD13" i="2"/>
  <c r="AD11" i="2"/>
  <c r="AD9" i="2"/>
  <c r="AD21" i="2"/>
  <c r="AD17" i="2"/>
  <c r="AD10" i="2"/>
  <c r="AD19" i="2"/>
  <c r="AD14" i="2"/>
  <c r="AD8" i="2"/>
  <c r="AD22" i="2"/>
  <c r="AD18" i="2"/>
  <c r="AD16" i="2"/>
  <c r="AD12" i="2"/>
  <c r="X7" i="3"/>
  <c r="X21" i="3" l="1"/>
  <c r="X17" i="3"/>
  <c r="X13" i="3"/>
  <c r="X19" i="3"/>
  <c r="X14" i="3"/>
  <c r="X10" i="3"/>
  <c r="X20" i="3"/>
  <c r="X15" i="3"/>
  <c r="X11" i="3"/>
  <c r="X16" i="3"/>
  <c r="X18" i="3"/>
  <c r="X8" i="3"/>
  <c r="X22" i="3"/>
  <c r="X9" i="3"/>
  <c r="X12" i="3"/>
  <c r="AF7" i="2"/>
  <c r="AE21" i="2"/>
  <c r="AE19" i="2"/>
  <c r="AE17" i="2"/>
  <c r="AE18" i="2"/>
  <c r="AE16" i="2"/>
  <c r="AE13" i="2"/>
  <c r="AE8" i="2"/>
  <c r="AE22" i="2"/>
  <c r="AE12" i="2"/>
  <c r="AE9" i="2"/>
  <c r="AE20" i="2"/>
  <c r="AE14" i="2"/>
  <c r="AE15" i="2"/>
  <c r="AE10" i="2"/>
  <c r="AE11" i="2"/>
  <c r="Y7" i="3"/>
  <c r="Y22" i="3" l="1"/>
  <c r="Y18" i="3"/>
  <c r="Y14" i="3"/>
  <c r="Y20" i="3"/>
  <c r="Y15" i="3"/>
  <c r="Y11" i="3"/>
  <c r="Y21" i="3"/>
  <c r="Y16" i="3"/>
  <c r="Y17" i="3"/>
  <c r="Y8" i="3"/>
  <c r="Y19" i="3"/>
  <c r="Y9" i="3"/>
  <c r="Y12" i="3"/>
  <c r="Y13" i="3"/>
  <c r="Y10" i="3"/>
  <c r="AG7" i="2"/>
  <c r="AF21" i="2"/>
  <c r="AF16" i="2"/>
  <c r="AF14" i="2"/>
  <c r="AF12" i="2"/>
  <c r="AF10" i="2"/>
  <c r="AF8" i="2"/>
  <c r="AF22" i="2"/>
  <c r="AF20" i="2"/>
  <c r="AF11" i="2"/>
  <c r="AF18" i="2"/>
  <c r="AF15" i="2"/>
  <c r="AF19" i="2"/>
  <c r="AF9" i="2"/>
  <c r="AF17" i="2"/>
  <c r="AF13" i="2"/>
  <c r="Z7" i="3"/>
  <c r="Z19" i="3" l="1"/>
  <c r="Z15" i="3"/>
  <c r="Z21" i="3"/>
  <c r="Z16" i="3"/>
  <c r="Z8" i="3"/>
  <c r="Z22" i="3"/>
  <c r="Z17" i="3"/>
  <c r="Z12" i="3"/>
  <c r="Z18" i="3"/>
  <c r="Z9" i="3"/>
  <c r="Z20" i="3"/>
  <c r="Z13" i="3"/>
  <c r="Z10" i="3"/>
  <c r="Z14" i="3"/>
  <c r="Z11" i="3"/>
  <c r="C5" i="10"/>
  <c r="B5" i="10"/>
  <c r="AH7" i="2"/>
  <c r="AG22" i="2"/>
  <c r="AG20" i="2"/>
  <c r="AG18" i="2"/>
  <c r="AG16" i="2"/>
  <c r="AG19" i="2"/>
  <c r="AG14" i="2"/>
  <c r="AG9" i="2"/>
  <c r="AG17" i="2"/>
  <c r="AG13" i="2"/>
  <c r="AG10" i="2"/>
  <c r="AG15" i="2"/>
  <c r="AG11" i="2"/>
  <c r="AG21" i="2"/>
  <c r="AG12" i="2"/>
  <c r="AG8" i="2"/>
  <c r="AA7" i="3"/>
  <c r="AA20" i="3" l="1"/>
  <c r="AA16" i="3"/>
  <c r="AA12" i="3"/>
  <c r="AA22" i="3"/>
  <c r="AA17" i="3"/>
  <c r="AA9" i="3"/>
  <c r="AA18" i="3"/>
  <c r="AA13" i="3"/>
  <c r="AA10" i="3"/>
  <c r="AA19" i="3"/>
  <c r="AA21" i="3"/>
  <c r="AA14" i="3"/>
  <c r="AA11" i="3"/>
  <c r="AA15" i="3"/>
  <c r="AA8" i="3"/>
  <c r="B6" i="10"/>
  <c r="C6" i="10"/>
  <c r="F5" i="10"/>
  <c r="D5" i="10"/>
  <c r="E5" i="10"/>
  <c r="AI7" i="2"/>
  <c r="AH22" i="2"/>
  <c r="AH17" i="2"/>
  <c r="AH15" i="2"/>
  <c r="AH13" i="2"/>
  <c r="AH11" i="2"/>
  <c r="AH9" i="2"/>
  <c r="AH20" i="2"/>
  <c r="AH21" i="2"/>
  <c r="AH19" i="2"/>
  <c r="AH12" i="2"/>
  <c r="AH8" i="2"/>
  <c r="AH18" i="2"/>
  <c r="AH10" i="2"/>
  <c r="AH16" i="2"/>
  <c r="AH14" i="2"/>
  <c r="AB7" i="3"/>
  <c r="AB21" i="3" l="1"/>
  <c r="AB17" i="3"/>
  <c r="AB13" i="3"/>
  <c r="AB18" i="3"/>
  <c r="AB12" i="3"/>
  <c r="AB10" i="3"/>
  <c r="AB19" i="3"/>
  <c r="AB14" i="3"/>
  <c r="AB11" i="3"/>
  <c r="AB20" i="3"/>
  <c r="AB22" i="3"/>
  <c r="AB15" i="3"/>
  <c r="AB8" i="3"/>
  <c r="AB16" i="3"/>
  <c r="AB9" i="3"/>
  <c r="F6" i="10"/>
  <c r="D6" i="10"/>
  <c r="E6" i="10"/>
  <c r="G5" i="10"/>
  <c r="B7" i="10"/>
  <c r="C7" i="10"/>
  <c r="AJ7" i="2"/>
  <c r="AI21" i="2"/>
  <c r="AI19" i="2"/>
  <c r="AI17" i="2"/>
  <c r="AI20" i="2"/>
  <c r="AI18" i="2"/>
  <c r="AI15" i="2"/>
  <c r="AI10" i="2"/>
  <c r="AI16" i="2"/>
  <c r="AI14" i="2"/>
  <c r="AI11" i="2"/>
  <c r="AI22" i="2"/>
  <c r="AI12" i="2"/>
  <c r="AI13" i="2"/>
  <c r="AI8" i="2"/>
  <c r="AI9" i="2"/>
  <c r="AC7" i="3"/>
  <c r="AC22" i="3" l="1"/>
  <c r="AC18" i="3"/>
  <c r="AC14" i="3"/>
  <c r="AC19" i="3"/>
  <c r="AC13" i="3"/>
  <c r="AC11" i="3"/>
  <c r="AC20" i="3"/>
  <c r="AC15" i="3"/>
  <c r="AC21" i="3"/>
  <c r="AC12" i="3"/>
  <c r="AC10" i="3"/>
  <c r="AC8" i="3"/>
  <c r="AC16" i="3"/>
  <c r="AC9" i="3"/>
  <c r="AC17" i="3"/>
  <c r="B8" i="10"/>
  <c r="C8" i="10"/>
  <c r="D7" i="10"/>
  <c r="E7" i="10"/>
  <c r="F7" i="10"/>
  <c r="G6" i="10"/>
  <c r="AK7" i="2"/>
  <c r="AJ18" i="2"/>
  <c r="AJ14" i="2"/>
  <c r="AJ12" i="2"/>
  <c r="AJ10" i="2"/>
  <c r="AJ8" i="2"/>
  <c r="AJ21" i="2"/>
  <c r="AJ22" i="2"/>
  <c r="AJ13" i="2"/>
  <c r="AJ9" i="2"/>
  <c r="AJ17" i="2"/>
  <c r="AJ16" i="2"/>
  <c r="AJ11" i="2"/>
  <c r="AJ20" i="2"/>
  <c r="AJ19" i="2"/>
  <c r="AJ15" i="2"/>
  <c r="AD7" i="3"/>
  <c r="AD19" i="3" l="1"/>
  <c r="AD15" i="3"/>
  <c r="AD20" i="3"/>
  <c r="AD14" i="3"/>
  <c r="AD8" i="3"/>
  <c r="AD21" i="3"/>
  <c r="AD16" i="3"/>
  <c r="AD22" i="3"/>
  <c r="AD12" i="3"/>
  <c r="AD10" i="3"/>
  <c r="AD13" i="3"/>
  <c r="AD11" i="3"/>
  <c r="AD9" i="3"/>
  <c r="AD17" i="3"/>
  <c r="AD18" i="3"/>
  <c r="G7" i="10"/>
  <c r="D8" i="10"/>
  <c r="E8" i="10"/>
  <c r="F8" i="10"/>
  <c r="B9" i="10"/>
  <c r="C9" i="10"/>
  <c r="AL7" i="2"/>
  <c r="AK22" i="2"/>
  <c r="AK20" i="2"/>
  <c r="AK18" i="2"/>
  <c r="AK16" i="2"/>
  <c r="AK21" i="2"/>
  <c r="AK17" i="2"/>
  <c r="AK11" i="2"/>
  <c r="AK8" i="2"/>
  <c r="AK19" i="2"/>
  <c r="AK15" i="2"/>
  <c r="AK12" i="2"/>
  <c r="AK13" i="2"/>
  <c r="AK14" i="2"/>
  <c r="AK9" i="2"/>
  <c r="AK10" i="2"/>
  <c r="AE7" i="3"/>
  <c r="AE20" i="3" l="1"/>
  <c r="AE16" i="3"/>
  <c r="AE12" i="3"/>
  <c r="AE21" i="3"/>
  <c r="AE15" i="3"/>
  <c r="AE9" i="3"/>
  <c r="AE22" i="3"/>
  <c r="AE17" i="3"/>
  <c r="AE10" i="3"/>
  <c r="AE13" i="3"/>
  <c r="AE11" i="3"/>
  <c r="AE8" i="3"/>
  <c r="AE14" i="3"/>
  <c r="AE18" i="3"/>
  <c r="AE19" i="3"/>
  <c r="B10" i="10"/>
  <c r="C10" i="10"/>
  <c r="F9" i="10"/>
  <c r="D9" i="10"/>
  <c r="E9" i="10"/>
  <c r="G8" i="10"/>
  <c r="AM7" i="2"/>
  <c r="AL19" i="2"/>
  <c r="AL16" i="2"/>
  <c r="AL15" i="2"/>
  <c r="AL13" i="2"/>
  <c r="AL11" i="2"/>
  <c r="AL9" i="2"/>
  <c r="AL22" i="2"/>
  <c r="AL14" i="2"/>
  <c r="AL20" i="2"/>
  <c r="AL10" i="2"/>
  <c r="AL12" i="2"/>
  <c r="AL21" i="2"/>
  <c r="AL8" i="2"/>
  <c r="AL18" i="2"/>
  <c r="AL17" i="2"/>
  <c r="AF7" i="3"/>
  <c r="AF21" i="3" l="1"/>
  <c r="AF17" i="3"/>
  <c r="AF13" i="3"/>
  <c r="AF22" i="3"/>
  <c r="AF16" i="3"/>
  <c r="AF10" i="3"/>
  <c r="AF18" i="3"/>
  <c r="AF12" i="3"/>
  <c r="AF11" i="3"/>
  <c r="AF14" i="3"/>
  <c r="AF9" i="3"/>
  <c r="AF15" i="3"/>
  <c r="AF19" i="3"/>
  <c r="AF20" i="3"/>
  <c r="AF8" i="3"/>
  <c r="C11" i="10"/>
  <c r="B11" i="10"/>
  <c r="F10" i="10"/>
  <c r="D10" i="10"/>
  <c r="E10" i="10"/>
  <c r="G9" i="10"/>
  <c r="AM21" i="2"/>
  <c r="AM19" i="2"/>
  <c r="AM17" i="2"/>
  <c r="AM22" i="2"/>
  <c r="AM20" i="2"/>
  <c r="AM16" i="2"/>
  <c r="AM12" i="2"/>
  <c r="AM9" i="2"/>
  <c r="AM18" i="2"/>
  <c r="AM13" i="2"/>
  <c r="AM8" i="2"/>
  <c r="AM14" i="2"/>
  <c r="AM15" i="2"/>
  <c r="AM10" i="2"/>
  <c r="AM11" i="2"/>
  <c r="AG7" i="3"/>
  <c r="AG22" i="3" l="1"/>
  <c r="AG18" i="3"/>
  <c r="AG14" i="3"/>
  <c r="AG17" i="3"/>
  <c r="AG12" i="3"/>
  <c r="AG11" i="3"/>
  <c r="AG19" i="3"/>
  <c r="AG13" i="3"/>
  <c r="AG15" i="3"/>
  <c r="AG16" i="3"/>
  <c r="AG20" i="3"/>
  <c r="AG8" i="3"/>
  <c r="AG21" i="3"/>
  <c r="AG10" i="3"/>
  <c r="AG9" i="3"/>
  <c r="B12" i="10"/>
  <c r="C12" i="10"/>
  <c r="G10" i="10"/>
  <c r="D11" i="10"/>
  <c r="E11" i="10"/>
  <c r="F11" i="10"/>
  <c r="AH7" i="3"/>
  <c r="AH19" i="3" l="1"/>
  <c r="AH15" i="3"/>
  <c r="AH18" i="3"/>
  <c r="AH13" i="3"/>
  <c r="AH8" i="3"/>
  <c r="AH20" i="3"/>
  <c r="AH14" i="3"/>
  <c r="AH16" i="3"/>
  <c r="AH17" i="3"/>
  <c r="AH21" i="3"/>
  <c r="AH10" i="3"/>
  <c r="AH9" i="3"/>
  <c r="AH22" i="3"/>
  <c r="AH12" i="3"/>
  <c r="AH11" i="3"/>
  <c r="D12" i="10"/>
  <c r="E12" i="10"/>
  <c r="F12" i="10"/>
  <c r="G11" i="10"/>
  <c r="C13" i="10"/>
  <c r="B13" i="10"/>
  <c r="AI7" i="3"/>
  <c r="AI20" i="3" l="1"/>
  <c r="AI16" i="3"/>
  <c r="AI12" i="3"/>
  <c r="AI19" i="3"/>
  <c r="AI14" i="3"/>
  <c r="AI9" i="3"/>
  <c r="AI21" i="3"/>
  <c r="AI15" i="3"/>
  <c r="AI10" i="3"/>
  <c r="AI17" i="3"/>
  <c r="AI18" i="3"/>
  <c r="AI8" i="3"/>
  <c r="AI22" i="3"/>
  <c r="AI11" i="3"/>
  <c r="AI13" i="3"/>
  <c r="E13" i="10"/>
  <c r="F13" i="10"/>
  <c r="D13" i="10"/>
  <c r="C14" i="10"/>
  <c r="B14" i="10"/>
  <c r="G12" i="10"/>
  <c r="G13" i="10" l="1"/>
  <c r="D14" i="10"/>
  <c r="E14" i="10"/>
  <c r="F14" i="10"/>
  <c r="C15" i="10"/>
  <c r="B15" i="10"/>
  <c r="D15" i="10" l="1"/>
  <c r="E15" i="10"/>
  <c r="F15" i="10"/>
  <c r="B16" i="10"/>
  <c r="C16" i="10"/>
  <c r="G14" i="10"/>
  <c r="B17" i="10" l="1"/>
  <c r="C17" i="10"/>
  <c r="D16" i="10"/>
  <c r="E16" i="10"/>
  <c r="F16" i="10"/>
  <c r="G15" i="10"/>
  <c r="G16" i="10" l="1"/>
  <c r="C18" i="10"/>
  <c r="B18" i="10"/>
  <c r="D17" i="10"/>
  <c r="E17" i="10"/>
  <c r="F17" i="10"/>
  <c r="G17" i="10" l="1"/>
  <c r="B19" i="10"/>
  <c r="C19" i="10"/>
  <c r="E18" i="10"/>
  <c r="F18" i="10"/>
  <c r="D18" i="10"/>
  <c r="B20" i="10" l="1"/>
  <c r="C20" i="10"/>
  <c r="G18" i="10"/>
  <c r="E19" i="10"/>
  <c r="F19" i="10"/>
  <c r="D19" i="10"/>
  <c r="G19" i="10" l="1"/>
  <c r="E20" i="10"/>
  <c r="F20" i="10"/>
  <c r="D20" i="10"/>
  <c r="B21" i="10"/>
  <c r="C21" i="10"/>
  <c r="G20" i="10" l="1"/>
  <c r="B22" i="10"/>
  <c r="C22" i="10"/>
  <c r="F21" i="10"/>
  <c r="D21" i="10"/>
  <c r="E21" i="10"/>
  <c r="E22" i="10" l="1"/>
  <c r="D22" i="10"/>
  <c r="F22" i="10"/>
  <c r="G21" i="10"/>
  <c r="B23" i="10"/>
  <c r="C23" i="10"/>
  <c r="F23" i="10" l="1"/>
  <c r="D23" i="10"/>
  <c r="E23" i="10"/>
  <c r="B24" i="10"/>
  <c r="C24" i="10"/>
  <c r="G22" i="10"/>
  <c r="B25" i="10" l="1"/>
  <c r="C25" i="10"/>
  <c r="E24" i="10"/>
  <c r="F24" i="10"/>
  <c r="D24" i="10"/>
  <c r="G23" i="10"/>
  <c r="D25" i="10" l="1"/>
  <c r="E25" i="10"/>
  <c r="F25" i="10"/>
  <c r="G24" i="10"/>
  <c r="B26" i="10"/>
  <c r="C26" i="10"/>
  <c r="B27" i="10" l="1"/>
  <c r="C27" i="10"/>
  <c r="E26" i="10"/>
  <c r="F26" i="10"/>
  <c r="D26" i="10"/>
  <c r="G25" i="10"/>
  <c r="C28" i="10" l="1"/>
  <c r="B28" i="10"/>
  <c r="G26" i="10"/>
  <c r="F27" i="10"/>
  <c r="D27" i="10"/>
  <c r="E27" i="10"/>
  <c r="G27" i="10" l="1"/>
  <c r="B29" i="10"/>
  <c r="C29" i="10"/>
  <c r="E28" i="10"/>
  <c r="F28" i="10"/>
  <c r="D28" i="10"/>
  <c r="G28" i="10" l="1"/>
  <c r="D29" i="10"/>
  <c r="E29" i="10"/>
  <c r="F29" i="10"/>
  <c r="B30" i="10"/>
  <c r="C30" i="10"/>
  <c r="B31" i="10" l="1"/>
  <c r="C31" i="10"/>
  <c r="E30" i="10"/>
  <c r="F30" i="10"/>
  <c r="D30" i="10"/>
  <c r="G29" i="10"/>
  <c r="C32" i="10" l="1"/>
  <c r="B32" i="10"/>
  <c r="G30" i="10"/>
  <c r="D31" i="10"/>
  <c r="E31" i="10"/>
  <c r="F31" i="10"/>
  <c r="G31" i="10" l="1"/>
  <c r="D32" i="10"/>
  <c r="E32" i="10"/>
  <c r="F32" i="10"/>
  <c r="G32" i="10" l="1"/>
</calcChain>
</file>

<file path=xl/sharedStrings.xml><?xml version="1.0" encoding="utf-8"?>
<sst xmlns="http://schemas.openxmlformats.org/spreadsheetml/2006/main" count="371" uniqueCount="169">
  <si>
    <t>Start Date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</si>
  <si>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</si>
  <si>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</si>
  <si>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</si>
  <si>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</si>
  <si>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</si>
  <si>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</si>
  <si>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</si>
  <si>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</si>
  <si>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</si>
  <si>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</si>
  <si>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Name</t>
  </si>
  <si>
    <t>Assigned to</t>
  </si>
  <si>
    <t>End Date</t>
  </si>
  <si>
    <t>Status</t>
  </si>
  <si>
    <t>Completion%</t>
  </si>
  <si>
    <t>Pending</t>
  </si>
  <si>
    <t>Completed</t>
  </si>
  <si>
    <t>EMP-1</t>
  </si>
  <si>
    <t>EMP-2</t>
  </si>
  <si>
    <t>EMP-3</t>
  </si>
  <si>
    <t>EMP-4</t>
  </si>
  <si>
    <t>EMP-5</t>
  </si>
  <si>
    <t>Day</t>
  </si>
  <si>
    <t>Sun</t>
  </si>
  <si>
    <t>Mon</t>
  </si>
  <si>
    <t>Tue</t>
  </si>
  <si>
    <t>Wed</t>
  </si>
  <si>
    <t>Thu</t>
  </si>
  <si>
    <t>Fri</t>
  </si>
  <si>
    <t>Holiday</t>
  </si>
  <si>
    <t>Y</t>
  </si>
  <si>
    <t>N</t>
  </si>
  <si>
    <t>Sat</t>
  </si>
  <si>
    <t>Date</t>
  </si>
  <si>
    <t>Diwali</t>
  </si>
  <si>
    <t>Christmas</t>
  </si>
  <si>
    <t>S.No</t>
  </si>
  <si>
    <t>Risk Level</t>
  </si>
  <si>
    <t>Description of Risk</t>
  </si>
  <si>
    <t>Impact</t>
  </si>
  <si>
    <t>Risk Owner</t>
  </si>
  <si>
    <t>Notes</t>
  </si>
  <si>
    <t>Risk-1</t>
  </si>
  <si>
    <t>Risk-2</t>
  </si>
  <si>
    <t>Risk-3</t>
  </si>
  <si>
    <t>High</t>
  </si>
  <si>
    <t>Medium</t>
  </si>
  <si>
    <t>Low</t>
  </si>
  <si>
    <t>Risk-4</t>
  </si>
  <si>
    <t>Risk-5</t>
  </si>
  <si>
    <t>Risk-6</t>
  </si>
  <si>
    <t>Risk-7</t>
  </si>
  <si>
    <t>Risk-8</t>
  </si>
  <si>
    <t>Risk-9</t>
  </si>
  <si>
    <t>Risk-10</t>
  </si>
  <si>
    <t>Resource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</si>
  <si>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</si>
  <si>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</si>
  <si>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</si>
  <si>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</si>
  <si>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</si>
  <si>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</si>
  <si>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</si>
  <si>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</si>
  <si>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</si>
  <si>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</si>
  <si>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</si>
  <si>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</si>
  <si>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</si>
  <si>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</si>
  <si>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</si>
  <si>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</si>
  <si>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</si>
  <si>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</si>
  <si>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</si>
  <si>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</si>
  <si>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</si>
  <si>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</si>
  <si>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</si>
  <si>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</si>
  <si>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</si>
  <si>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</si>
  <si>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</si>
  <si>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</si>
  <si>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</si>
  <si>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</si>
  <si>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</si>
  <si>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</si>
  <si>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</si>
  <si>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</si>
  <si>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</si>
  <si>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</si>
  <si>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</si>
  <si>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</si>
  <si>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</si>
  <si>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</si>
  <si>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</si>
  <si>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</si>
  <si>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</si>
  <si>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</si>
  <si>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</si>
  <si>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</si>
  <si>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</si>
  <si>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</si>
  <si>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</si>
  <si>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</si>
  <si>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</si>
  <si>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</si>
  <si>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</si>
  <si>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</si>
  <si>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</si>
  <si>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</si>
  <si>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</si>
  <si>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</si>
  <si>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</si>
  <si>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</si>
  <si>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</si>
  <si>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</si>
  <si>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</si>
  <si>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</si>
  <si>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</si>
  <si>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</si>
  <si>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</si>
  <si>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</si>
  <si>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</si>
  <si>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</si>
  <si>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</si>
  <si>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</si>
  <si>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</si>
  <si>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</si>
  <si>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</si>
  <si>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</si>
  <si>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</si>
  <si>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In Progress</t>
  </si>
  <si>
    <t>Task</t>
  </si>
  <si>
    <t>Total</t>
  </si>
  <si>
    <t>Time Line Chart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</si>
  <si>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</si>
  <si>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</si>
  <si>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</si>
  <si>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</si>
  <si>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</si>
  <si>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</si>
  <si>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</si>
  <si>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</si>
  <si>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</si>
  <si>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</si>
  <si>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</si>
  <si>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</si>
  <si>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Assigned to -2</t>
  </si>
  <si>
    <t>Assigned to -3</t>
  </si>
  <si>
    <t>Assigned to -4</t>
  </si>
  <si>
    <t>Impact -1</t>
  </si>
  <si>
    <t>Impact -2</t>
  </si>
  <si>
    <t>Impact -3</t>
  </si>
  <si>
    <t>Impact -4</t>
  </si>
  <si>
    <t>Impact -5</t>
  </si>
  <si>
    <t>Impact -6</t>
  </si>
  <si>
    <t>Impact -7</t>
  </si>
  <si>
    <t>Impact -8</t>
  </si>
  <si>
    <t>Impact -9</t>
  </si>
  <si>
    <t>Impact -10</t>
  </si>
  <si>
    <t>Risk and issue</t>
  </si>
  <si>
    <t>Put your notes here</t>
  </si>
  <si>
    <t>Task Status</t>
  </si>
  <si>
    <t>Project Status</t>
  </si>
  <si>
    <t>In Progress even after end date</t>
  </si>
  <si>
    <t>Task not started even after plan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</si>
</sst>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mmmm\-yyyy"/>
    <numFmt numFmtId="166" formatCode="d"/>
    <numFmt numFmtId="167" formatCode="&quot;Day&quot;\ 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indexed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gradientFill degree="90">
        <stop position="0">
          <color rgb="FF00B0F0"/>
        </stop>
        <stop position="1">
          <color rgb="FF0070C0"/>
        </stop>
      </gradientFill>
    </fill>
    <fill>
      <gradientFill degree="270">
        <stop position="0">
          <color rgb="FF0070C0"/>
        </stop>
        <stop position="1">
          <color theme="8" tint="0.40000610370189521"/>
        </stop>
      </gradientFill>
    </fill>
    <fill>
      <gradientFill degree="90">
        <stop position="0">
          <color rgb="FF00B0F0"/>
        </stop>
        <stop position="1">
          <color theme="8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22"/>
      </top>
      <bottom/>
      <diagonal/>
    </border>
    <border>
      <left style="medium">
        <color theme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theme="1"/>
      </left>
      <right style="thin">
        <color indexed="22"/>
      </right>
      <top style="medium">
        <color theme="1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theme="4" tint="-0.24994659260841701"/>
      </right>
      <top style="thin">
        <color indexed="22"/>
      </top>
      <bottom style="thin">
        <color indexed="22"/>
      </bottom>
      <diagonal/>
    </border>
    <border>
      <left style="medium">
        <color theme="4" tint="-0.24994659260841701"/>
      </left>
      <right style="thin">
        <color indexed="22"/>
      </right>
      <top style="thin">
        <color indexed="22"/>
      </top>
      <bottom style="medium">
        <color theme="4" tint="-0.249946592608417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theme="4" tint="-0.24994659260841701"/>
      </bottom>
      <diagonal/>
    </border>
    <border>
      <left style="thin">
        <color indexed="22"/>
      </left>
      <right style="medium">
        <color theme="4" tint="-0.24994659260841701"/>
      </right>
      <top style="thin">
        <color indexed="22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2" fillId="4" borderId="2" xfId="0" applyFont="1" applyFill="1" applyBorder="1" applyAlignment="1" applyProtection="1">
      <alignment horizontal="left" vertical="center"/>
      <protection hidden="1"/>
    </xf>
    <xf numFmtId="166" fontId="2" fillId="4" borderId="7" xfId="0" applyNumberFormat="1" applyFont="1" applyFill="1" applyBorder="1" applyAlignment="1" applyProtection="1">
      <alignment horizontal="center" vertical="center"/>
      <protection hidden="1"/>
    </xf>
    <xf numFmtId="166" fontId="2" fillId="4" borderId="8" xfId="0" applyNumberFormat="1" applyFont="1" applyFill="1" applyBorder="1" applyAlignment="1" applyProtection="1">
      <alignment horizontal="center" vertical="center"/>
      <protection hidden="1"/>
    </xf>
    <xf numFmtId="0" fontId="1" fillId="0" borderId="6" xfId="0" applyFont="1" applyFill="1" applyBorder="1" applyAlignment="1" applyProtection="1">
      <alignment horizontal="left" vertical="center"/>
      <protection hidden="1"/>
    </xf>
    <xf numFmtId="164" fontId="1" fillId="0" borderId="0" xfId="0" applyNumberFormat="1" applyFont="1" applyFill="1" applyBorder="1" applyAlignment="1" applyProtection="1">
      <alignment horizontal="center" vertical="center"/>
      <protection hidden="1"/>
    </xf>
    <xf numFmtId="0" fontId="1" fillId="0" borderId="11" xfId="0" applyFon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protection locked="0"/>
    </xf>
    <xf numFmtId="15" fontId="0" fillId="0" borderId="0" xfId="0" applyNumberFormat="1" applyProtection="1">
      <protection locked="0"/>
    </xf>
    <xf numFmtId="0" fontId="5" fillId="0" borderId="18" xfId="0" applyFont="1" applyFill="1" applyBorder="1" applyAlignment="1" applyProtection="1">
      <alignment horizontal="center" vertical="center"/>
      <protection hidden="1"/>
    </xf>
    <xf numFmtId="0" fontId="5" fillId="0" borderId="19" xfId="0" applyFont="1" applyFill="1" applyBorder="1" applyAlignment="1" applyProtection="1">
      <alignment horizontal="center" vertical="center"/>
      <protection hidden="1"/>
    </xf>
    <xf numFmtId="15" fontId="5" fillId="0" borderId="19" xfId="0" applyNumberFormat="1" applyFont="1" applyFill="1" applyBorder="1" applyAlignment="1" applyProtection="1">
      <alignment horizontal="center" vertical="center"/>
      <protection hidden="1"/>
    </xf>
    <xf numFmtId="9" fontId="5" fillId="0" borderId="19" xfId="0" applyNumberFormat="1" applyFont="1" applyFill="1" applyBorder="1" applyAlignment="1" applyProtection="1">
      <alignment horizontal="center" vertical="center"/>
      <protection hidden="1"/>
    </xf>
    <xf numFmtId="164" fontId="0" fillId="0" borderId="0" xfId="0" applyNumberFormat="1" applyBorder="1" applyProtection="1">
      <protection hidden="1"/>
    </xf>
    <xf numFmtId="164" fontId="0" fillId="0" borderId="13" xfId="0" applyNumberFormat="1" applyBorder="1" applyProtection="1">
      <protection hidden="1"/>
    </xf>
    <xf numFmtId="0" fontId="5" fillId="0" borderId="12" xfId="0" applyFont="1" applyFill="1" applyBorder="1" applyAlignment="1" applyProtection="1">
      <alignment horizontal="center" vertical="center"/>
      <protection hidden="1"/>
    </xf>
    <xf numFmtId="0" fontId="5" fillId="0" borderId="1" xfId="0" applyFont="1" applyFill="1" applyBorder="1" applyAlignment="1" applyProtection="1">
      <alignment horizontal="center" vertical="center"/>
      <protection hidden="1"/>
    </xf>
    <xf numFmtId="15" fontId="5" fillId="0" borderId="1" xfId="0" applyNumberFormat="1" applyFont="1" applyFill="1" applyBorder="1" applyAlignment="1" applyProtection="1">
      <alignment horizontal="center" vertical="center"/>
      <protection hidden="1"/>
    </xf>
    <xf numFmtId="9" fontId="5" fillId="0" borderId="1" xfId="0" applyNumberFormat="1" applyFont="1" applyFill="1" applyBorder="1" applyAlignment="1" applyProtection="1">
      <alignment horizontal="center" vertical="center"/>
      <protection hidden="1"/>
    </xf>
    <xf numFmtId="0" fontId="5" fillId="0" borderId="14" xfId="0" applyFont="1" applyFill="1" applyBorder="1" applyAlignment="1" applyProtection="1">
      <alignment horizontal="center" vertical="center"/>
      <protection hidden="1"/>
    </xf>
    <xf numFmtId="0" fontId="5" fillId="0" borderId="15" xfId="0" applyFont="1" applyFill="1" applyBorder="1" applyAlignment="1" applyProtection="1">
      <alignment horizontal="center" vertical="center"/>
      <protection hidden="1"/>
    </xf>
    <xf numFmtId="15" fontId="5" fillId="0" borderId="15" xfId="0" applyNumberFormat="1" applyFont="1" applyFill="1" applyBorder="1" applyAlignment="1" applyProtection="1">
      <alignment horizontal="center" vertical="center"/>
      <protection hidden="1"/>
    </xf>
    <xf numFmtId="9" fontId="5" fillId="0" borderId="15" xfId="0" applyNumberFormat="1" applyFont="1" applyFill="1" applyBorder="1" applyAlignment="1" applyProtection="1">
      <alignment horizontal="center" vertical="center"/>
      <protection hidden="1"/>
    </xf>
    <xf numFmtId="164" fontId="0" fillId="0" borderId="16" xfId="0" applyNumberFormat="1" applyBorder="1" applyProtection="1">
      <protection hidden="1"/>
    </xf>
    <xf numFmtId="164" fontId="0" fillId="0" borderId="17" xfId="0" applyNumberFormat="1" applyBorder="1" applyProtection="1">
      <protection hidden="1"/>
    </xf>
    <xf numFmtId="0" fontId="4" fillId="5" borderId="20" xfId="0" applyFont="1" applyFill="1" applyBorder="1" applyAlignment="1" applyProtection="1">
      <alignment horizontal="center" vertical="center" wrapText="1"/>
      <protection hidden="1"/>
    </xf>
    <xf numFmtId="0" fontId="4" fillId="5" borderId="21" xfId="0" applyFont="1" applyFill="1" applyBorder="1" applyAlignment="1" applyProtection="1">
      <alignment horizontal="center" vertical="center" wrapText="1"/>
      <protection hidden="1"/>
    </xf>
    <xf numFmtId="16" fontId="7" fillId="5" borderId="22" xfId="0" applyNumberFormat="1" applyFont="1" applyFill="1" applyBorder="1" applyAlignment="1" applyProtection="1">
      <alignment textRotation="90"/>
      <protection hidden="1"/>
    </xf>
    <xf numFmtId="16" fontId="7" fillId="5" borderId="23" xfId="0" applyNumberFormat="1" applyFont="1" applyFill="1" applyBorder="1" applyAlignment="1" applyProtection="1">
      <alignment textRotation="90"/>
      <protection hidden="1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9" fillId="0" borderId="1" xfId="0" applyFont="1" applyFill="1" applyBorder="1" applyAlignment="1" applyProtection="1">
      <alignment horizontal="center" vertical="center"/>
      <protection hidden="1"/>
    </xf>
    <xf numFmtId="0" fontId="6" fillId="6" borderId="1" xfId="0" applyNumberFormat="1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9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10" fillId="0" borderId="0" xfId="0" applyFont="1"/>
    <xf numFmtId="167" fontId="8" fillId="0" borderId="1" xfId="0" applyNumberFormat="1" applyFont="1" applyFill="1" applyBorder="1" applyAlignment="1" applyProtection="1">
      <alignment horizontal="center" vertical="center"/>
      <protection hidden="1"/>
    </xf>
    <xf numFmtId="0" fontId="0" fillId="9" borderId="0" xfId="0" applyFill="1" applyProtection="1">
      <protection locked="0"/>
    </xf>
    <xf numFmtId="164" fontId="0" fillId="9" borderId="0" xfId="0" applyNumberFormat="1" applyFill="1" applyAlignment="1" applyProtection="1">
      <alignment vertical="center"/>
      <protection locked="0"/>
    </xf>
    <xf numFmtId="2" fontId="0" fillId="0" borderId="25" xfId="0" applyNumberFormat="1" applyBorder="1" applyProtection="1">
      <protection locked="0"/>
    </xf>
    <xf numFmtId="2" fontId="0" fillId="0" borderId="26" xfId="0" applyNumberFormat="1" applyBorder="1" applyProtection="1">
      <protection locked="0"/>
    </xf>
    <xf numFmtId="2" fontId="10" fillId="8" borderId="27" xfId="0" applyNumberFormat="1" applyFont="1" applyFill="1" applyBorder="1" applyAlignment="1" applyProtection="1">
      <alignment horizontal="center" vertical="center"/>
      <protection locked="0"/>
    </xf>
    <xf numFmtId="2" fontId="6" fillId="4" borderId="28" xfId="0" applyNumberFormat="1" applyFont="1" applyFill="1" applyBorder="1" applyAlignment="1" applyProtection="1">
      <alignment horizontal="center" vertical="center"/>
      <protection hidden="1"/>
    </xf>
    <xf numFmtId="2" fontId="6" fillId="4" borderId="1" xfId="0" applyNumberFormat="1" applyFont="1" applyFill="1" applyBorder="1" applyAlignment="1" applyProtection="1">
      <alignment horizontal="center" vertical="center"/>
      <protection hidden="1"/>
    </xf>
    <xf numFmtId="2" fontId="6" fillId="4" borderId="29" xfId="0" applyNumberFormat="1" applyFon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Fill="1" applyBorder="1" applyAlignment="1" applyProtection="1">
      <alignment horizontal="center" vertical="center"/>
      <protection hidden="1"/>
    </xf>
    <xf numFmtId="2" fontId="1" fillId="0" borderId="29" xfId="0" applyNumberFormat="1" applyFont="1" applyFill="1" applyBorder="1" applyAlignment="1" applyProtection="1">
      <alignment horizontal="center" vertical="center"/>
      <protection hidden="1"/>
    </xf>
    <xf numFmtId="2" fontId="1" fillId="0" borderId="31" xfId="0" applyNumberFormat="1" applyFont="1" applyFill="1" applyBorder="1" applyAlignment="1" applyProtection="1">
      <alignment horizontal="center" vertical="center"/>
      <protection hidden="1"/>
    </xf>
    <xf numFmtId="2" fontId="1" fillId="0" borderId="32" xfId="0" applyNumberFormat="1" applyFont="1" applyFill="1" applyBorder="1" applyAlignment="1" applyProtection="1">
      <alignment horizontal="center" vertical="center"/>
      <protection hidden="1"/>
    </xf>
    <xf numFmtId="0" fontId="1" fillId="0" borderId="28" xfId="0" applyNumberFormat="1" applyFont="1" applyFill="1" applyBorder="1" applyAlignment="1" applyProtection="1">
      <alignment horizontal="center" vertical="center"/>
      <protection hidden="1"/>
    </xf>
    <xf numFmtId="0" fontId="1" fillId="0" borderId="30" xfId="0" applyNumberFormat="1" applyFont="1" applyFill="1" applyBorder="1" applyAlignment="1" applyProtection="1">
      <alignment horizontal="center" vertical="center"/>
      <protection hidden="1"/>
    </xf>
    <xf numFmtId="165" fontId="3" fillId="3" borderId="4" xfId="0" applyNumberFormat="1" applyFont="1" applyFill="1" applyBorder="1" applyAlignment="1" applyProtection="1">
      <alignment horizontal="center" vertical="center"/>
      <protection hidden="1"/>
    </xf>
    <xf numFmtId="165" fontId="3" fillId="3" borderId="5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Alignment="1">
      <alignment horizont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b/>
        <i/>
        <color rgb="FFFF0000"/>
      </font>
    </dxf>
    <dxf>
      <numFmt numFmtId="164" formatCode=";;;"/>
      <fill>
        <patternFill>
          <bgColor theme="0" tint="-0.14996795556505021"/>
        </patternFill>
      </fill>
    </dxf>
    <dxf>
      <numFmt numFmtId="164" formatCode=";;;"/>
      <fill>
        <patternFill>
          <bgColor theme="0" tint="-0.499984740745262"/>
        </patternFill>
      </fill>
    </dxf>
    <dxf>
      <numFmt numFmtId="164" formatCode=";;;"/>
      <fill>
        <patternFill>
          <bgColor theme="0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gradientFill degree="270">
          <stop position="0">
            <color theme="9" tint="0.40000610370189521"/>
          </stop>
          <stop position="1">
            <color theme="9" tint="0.59999389629810485"/>
          </stop>
        </gradientFill>
      </fill>
    </dxf>
    <dxf>
      <fill>
        <gradientFill degree="270">
          <stop position="0">
            <color theme="5"/>
          </stop>
          <stop position="1">
            <color theme="5" tint="0.59999389629810485"/>
          </stop>
        </gradientFill>
      </fill>
    </dxf>
    <dxf>
      <fill>
        <gradientFill degree="270">
          <stop position="0">
            <color rgb="FFC00000"/>
          </stop>
          <stop position="1">
            <color rgb="FFFF0000"/>
          </stop>
        </gradientFill>
      </fill>
    </dxf>
    <dxf>
      <fill>
        <patternFill>
          <bgColor theme="0" tint="-4.9989318521683403E-2"/>
        </patternFill>
      </fill>
    </dxf>
    <dxf>
      <font>
        <color theme="1"/>
      </font>
      <numFmt numFmtId="164" formatCode=";;;"/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gradientFill degree="270">
          <stop position="0">
            <color rgb="FFC0000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59999389629810485"/>
          </stop>
          <stop position="1">
            <color rgb="FFFFC000"/>
          </stop>
        </gradientFill>
      </fill>
    </dxf>
    <dxf>
      <fill>
        <gradientFill degree="270">
          <stop position="0">
            <color theme="9"/>
          </stop>
          <stop position="1">
            <color rgb="FF92D050"/>
          </stop>
        </gradientFill>
      </fill>
    </dxf>
    <dxf>
      <font>
        <color theme="1"/>
      </font>
      <numFmt numFmtId="164" formatCode=";;;"/>
    </dxf>
    <dxf>
      <numFmt numFmtId="16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Risk and issues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66500460717572"/>
          <c:y val="0.19496389617964421"/>
          <c:w val="0.51670534267903501"/>
          <c:h val="0.6889402158063575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B7-4A11-988F-57E83E46BF5B}"/>
              </c:ext>
            </c:extLst>
          </c:dPt>
          <c:dPt>
            <c:idx val="1"/>
            <c:bubble3D val="0"/>
            <c:spPr>
              <a:solidFill>
                <a:srgbClr val="FF0000">
                  <a:alpha val="82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B7-4A11-988F-57E83E46BF5B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B7-4A11-988F-57E83E46BF5B}"/>
              </c:ext>
            </c:extLst>
          </c:dPt>
          <c:dLbls>
            <c:dLbl>
              <c:idx val="0"/>
              <c:layout>
                <c:manualLayout>
                  <c:x val="0.12236286919831224"/>
                  <c:y val="-0.102981029810298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B7-4A11-988F-57E83E46BF5B}"/>
                </c:ext>
              </c:extLst>
            </c:dLbl>
            <c:dLbl>
              <c:idx val="1"/>
              <c:layout>
                <c:manualLayout>
                  <c:x val="0.35316722770506659"/>
                  <c:y val="7.42985126859141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B7-4A11-988F-57E83E46BF5B}"/>
                </c:ext>
              </c:extLst>
            </c:dLbl>
            <c:dLbl>
              <c:idx val="2"/>
              <c:layout>
                <c:manualLayout>
                  <c:x val="-8.4388185654008435E-2"/>
                  <c:y val="-0.1463414634146341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B7-4A11-988F-57E83E46BF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Support!$M$4:$M$6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Support!$N$4:$N$6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B7-4A11-988F-57E83E46B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1662074083448"/>
          <c:y val="0.11545510590404268"/>
          <c:w val="0.67820541215318331"/>
          <c:h val="0.78893304636088435"/>
        </c:manualLayout>
      </c:layout>
      <c:doughnutChart>
        <c:varyColors val="1"/>
        <c:ser>
          <c:idx val="1"/>
          <c:order val="0"/>
          <c:tx>
            <c:strRef>
              <c:f>Support!$M$12</c:f>
              <c:strCache>
                <c:ptCount val="1"/>
                <c:pt idx="0">
                  <c:v>Pending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238C-4F3F-A8E8-7D335B0F688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238C-4F3F-A8E8-7D335B0F6889}"/>
              </c:ext>
            </c:extLst>
          </c:dPt>
          <c:val>
            <c:numRef>
              <c:f>Support!$O$12:$P$12</c:f>
              <c:numCache>
                <c:formatCode>0%</c:formatCode>
                <c:ptCount val="2"/>
                <c:pt idx="0">
                  <c:v>0.70833333333333337</c:v>
                </c:pt>
                <c:pt idx="1">
                  <c:v>0.29166666666666663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38C-4F3F-A8E8-7D335B0F6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81131525226013"/>
          <c:y val="7.4786324786324784E-2"/>
          <c:w val="0.72777777777777775"/>
          <c:h val="0.83974358974358965"/>
        </c:manualLayout>
      </c:layout>
      <c:doughnutChart>
        <c:varyColors val="1"/>
        <c:ser>
          <c:idx val="1"/>
          <c:order val="0"/>
          <c:tx>
            <c:strRef>
              <c:f>Support!$M$13</c:f>
              <c:strCache>
                <c:ptCount val="1"/>
                <c:pt idx="0">
                  <c:v>In Progress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4"/>
              </a:solidFill>
              <a:ln w="50800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FD24-4899-9181-17B8C2D59801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D24-4899-9181-17B8C2D59801}"/>
              </c:ext>
            </c:extLst>
          </c:dPt>
          <c:val>
            <c:numRef>
              <c:f>Support!$O$13:$P$13</c:f>
              <c:numCache>
                <c:formatCode>0%</c:formatCode>
                <c:ptCount val="2"/>
                <c:pt idx="0">
                  <c:v>0.1388888888888889</c:v>
                </c:pt>
                <c:pt idx="1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D24-4899-9181-17B8C2D59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7057451151939"/>
          <c:y val="6.4102564102564097E-2"/>
          <c:w val="0.76481481481481484"/>
          <c:h val="0.88247863247863245"/>
        </c:manualLayout>
      </c:layout>
      <c:doughnutChart>
        <c:varyColors val="1"/>
        <c:ser>
          <c:idx val="1"/>
          <c:order val="0"/>
          <c:tx>
            <c:strRef>
              <c:f>Support!$M$14</c:f>
              <c:strCache>
                <c:ptCount val="1"/>
                <c:pt idx="0">
                  <c:v>Completed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2D050"/>
              </a:solidFill>
              <a:ln w="50800"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8A32-4628-9227-9FAC8B781DD6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8A32-4628-9227-9FAC8B781DD6}"/>
              </c:ext>
            </c:extLst>
          </c:dPt>
          <c:val>
            <c:numRef>
              <c:f>Support!$O$14:$P$14</c:f>
              <c:numCache>
                <c:formatCode>0%</c:formatCode>
                <c:ptCount val="2"/>
                <c:pt idx="0">
                  <c:v>0.15277777777777779</c:v>
                </c:pt>
                <c:pt idx="1">
                  <c:v>0.84722222222222221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A32-4628-9227-9FAC8B781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Support!$D$2</c:f>
              <c:strCache>
                <c:ptCount val="1"/>
                <c:pt idx="0">
                  <c:v>Pending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Support!$D$3:$D$32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A-4295-BC00-27D3B5AEDC60}"/>
            </c:ext>
          </c:extLst>
        </c:ser>
        <c:ser>
          <c:idx val="1"/>
          <c:order val="1"/>
          <c:tx>
            <c:strRef>
              <c:f>Support!$E$2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Support!$E$3:$E$32</c:f>
              <c:numCache>
                <c:formatCode>General</c:formatCode>
                <c:ptCount val="3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A-4295-BC00-27D3B5AEDC60}"/>
            </c:ext>
          </c:extLst>
        </c:ser>
        <c:ser>
          <c:idx val="2"/>
          <c:order val="2"/>
          <c:tx>
            <c:strRef>
              <c:f>Support!$F$2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Support!$F$3:$F$32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A-4295-BC00-27D3B5AE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261466632"/>
        <c:axId val="261467024"/>
      </c:barChart>
      <c:lineChart>
        <c:grouping val="standard"/>
        <c:varyColors val="0"/>
        <c:ser>
          <c:idx val="3"/>
          <c:order val="3"/>
          <c:tx>
            <c:strRef>
              <c:f>Support!$G$2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B0845559-82DF-46B4-B644-BC9B1F53CF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2CA-4295-BC00-27D3B5AEDC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6A0E52-9FAC-4574-BD4F-68157BE95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FFF-4679-86C5-CD85B9106D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E9B8488-99D2-4EC0-949F-F56C24647E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FFF-4679-86C5-CD85B9106D0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DA0625-9582-4FC3-8348-477026CDB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FFF-4679-86C5-CD85B9106D0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CF73445-5101-4B29-A615-699E2B6073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FFF-4679-86C5-CD85B9106D0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A4B9111-8021-4396-91C1-1AE00B781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FFF-4679-86C5-CD85B9106D0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84B585F-8350-45D3-8240-79DF6480C9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FFF-4679-86C5-CD85B9106D0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AA4CD94-5321-4124-9292-DEDBC9BE5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FFF-4679-86C5-CD85B9106D0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11B33E1-C461-4329-B1F4-366E26252D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FFF-4679-86C5-CD85B9106D0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F68DF68-7144-4B17-8CC3-A2F17A6142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FFF-4679-86C5-CD85B9106D0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6885BDE-88AF-41AB-84ED-B99AA438A2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FFF-4679-86C5-CD85B9106D0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45F176-5248-4360-924D-702C0A0CF6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FFF-4679-86C5-CD85B9106D0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758A56D-5C7E-4BBC-BBBF-1578BFC60A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FFF-4679-86C5-CD85B9106D0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450FBF0-42C1-4881-B98C-901733C5E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FFF-4679-86C5-CD85B9106D0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65AED9B-1DC3-4DF9-B175-9C3E87BD0E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FFF-4679-86C5-CD85B9106D0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7356CCA-81A3-465E-91CC-162148D1A0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FFF-4679-86C5-CD85B9106D0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1AD923C-CF39-4053-8E36-8558C08473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FFF-4679-86C5-CD85B9106D0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BDF2589-D075-47A3-B0E7-2559B4B569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FFF-4679-86C5-CD85B9106D0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DBDB1A-9605-4D7E-8AA6-EC09F89DAD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FFF-4679-86C5-CD85B9106D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770E4AF-F5F8-4991-AA62-B1835B673A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FFF-4679-86C5-CD85B9106D0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125A625-B54F-4B38-A9E8-8C003A36B2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FFF-4679-86C5-CD85B9106D0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F34D383-E732-4494-B63A-F2D3C3FBEA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FFF-4679-86C5-CD85B9106D0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DAA5B3D-ACD9-494F-B2DA-1D0DC43B0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FFF-4679-86C5-CD85B9106D0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DE8E93B-814D-45FB-A141-A006C73C48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FFF-4679-86C5-CD85B9106D0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CC021ED-CCE7-46C6-AE1F-437AEF461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FFF-4679-86C5-CD85B9106D0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D6D1A71-814C-4A97-8EB0-326DC8572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3FFF-4679-86C5-CD85B9106D0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95DA599-CF18-4810-81C7-2BEE426402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FFF-4679-86C5-CD85B9106D0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65D9AA9-7E74-40E4-B651-08A3051DA4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3FFF-4679-86C5-CD85B9106D0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A5C4BE0-DC64-45F8-9FC8-199FAA02F1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FFF-4679-86C5-CD85B9106D0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C81EFFCE-EFB2-4CB0-870A-F1120C659D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FFF-4679-86C5-CD85B9106D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Support!$G$3:$G$32</c:f>
              <c:numCache>
                <c:formatCode>General</c:formatCode>
                <c:ptCount val="3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Support!$B$3:$B$32</c15:f>
                <c15:dlblRangeCache>
                  <c:ptCount val="30"/>
                  <c:pt idx="0">
                    <c:v>Task 18</c:v>
                  </c:pt>
                  <c:pt idx="4">
                    <c:v>Task 19</c:v>
                  </c:pt>
                  <c:pt idx="10">
                    <c:v>Task 20</c:v>
                  </c:pt>
                  <c:pt idx="12">
                    <c:v>Task 21</c:v>
                  </c:pt>
                  <c:pt idx="20">
                    <c:v>Task 22</c:v>
                  </c:pt>
                  <c:pt idx="26">
                    <c:v>Task 23</c:v>
                  </c:pt>
                  <c:pt idx="28">
                    <c:v>Task 24</c:v>
                  </c:pt>
                  <c:pt idx="29">
                    <c:v>Task 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32CA-4295-BC00-27D3B5AE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466632"/>
        <c:axId val="261467024"/>
      </c:lineChart>
      <c:catAx>
        <c:axId val="261466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467024"/>
        <c:crosses val="autoZero"/>
        <c:auto val="0"/>
        <c:lblAlgn val="ctr"/>
        <c:lblOffset val="100"/>
        <c:noMultiLvlLbl val="0"/>
      </c:catAx>
      <c:valAx>
        <c:axId val="261467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146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 prst="slope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6" horiz="1" max="100" page="10" val="0"/>
</file>

<file path=xl/ctrlProps/ctrlProp2.xml><?xml version="1.0" encoding="utf-8"?>
<formControlPr xmlns="http://schemas.microsoft.com/office/spreadsheetml/2009/9/main" objectType="Scroll" dx="22" fmlaLink="$C$6" max="100" min="1" page="10"/>
</file>

<file path=xl/ctrlProps/ctrlProp3.xml><?xml version="1.0" encoding="utf-8"?>
<formControlPr xmlns="http://schemas.microsoft.com/office/spreadsheetml/2009/9/main" objectType="Scroll" dx="22" fmlaLink="$D$6" horiz="1" max="100" page="10" val="0"/>
</file>

<file path=xl/ctrlProps/ctrlProp4.xml><?xml version="1.0" encoding="utf-8"?>
<formControlPr xmlns="http://schemas.microsoft.com/office/spreadsheetml/2009/9/main" objectType="Scroll" dx="22" fmlaLink="$C$6" max="100" min="1" page="10"/>
</file>

<file path=xl/ctrlProps/ctrlProp5.xml><?xml version="1.0" encoding="utf-8"?>
<formControlPr xmlns="http://schemas.microsoft.com/office/spreadsheetml/2009/9/main" objectType="Scroll" dx="22" fmlaLink="Support!$A$1" horiz="1" max="500" page="10" val="84"/>
</file>

<file path=xl/ctrlProps/ctrlProp6.xml><?xml version="1.0" encoding="utf-8"?>
<formControlPr xmlns="http://schemas.microsoft.com/office/spreadsheetml/2009/9/main" objectType="Spin" dx="22" fmlaLink="$C$6" max="3000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hyperlink" Target="#Timeline!A1"/><Relationship Id="rId7" Type="http://schemas.openxmlformats.org/officeDocument/2006/relationships/image" Target="../media/image2.png"/><Relationship Id="rId2" Type="http://schemas.openxmlformats.org/officeDocument/2006/relationships/hyperlink" Target="#Resource!A1"/><Relationship Id="rId1" Type="http://schemas.openxmlformats.org/officeDocument/2006/relationships/hyperlink" Target="#Gantt!A1"/><Relationship Id="rId6" Type="http://schemas.openxmlformats.org/officeDocument/2006/relationships/image" Target="../media/image1.emf"/><Relationship Id="rId11" Type="http://schemas.openxmlformats.org/officeDocument/2006/relationships/chart" Target="../charts/chart4.xml"/><Relationship Id="rId5" Type="http://schemas.openxmlformats.org/officeDocument/2006/relationships/hyperlink" Target="#Risk!A1"/><Relationship Id="rId10" Type="http://schemas.openxmlformats.org/officeDocument/2006/relationships/chart" Target="../charts/chart3.xml"/><Relationship Id="rId4" Type="http://schemas.openxmlformats.org/officeDocument/2006/relationships/hyperlink" Target="#'Heat Map'!A1"/><Relationship Id="rId9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hyperlink" Target="#Resource!A1"/><Relationship Id="rId7" Type="http://schemas.openxmlformats.org/officeDocument/2006/relationships/image" Target="../media/image4.png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11" Type="http://schemas.openxmlformats.org/officeDocument/2006/relationships/image" Target="../media/image8.png"/><Relationship Id="rId5" Type="http://schemas.openxmlformats.org/officeDocument/2006/relationships/hyperlink" Target="#'Heat Map'!A1"/><Relationship Id="rId10" Type="http://schemas.openxmlformats.org/officeDocument/2006/relationships/image" Target="../media/image7.png"/><Relationship Id="rId4" Type="http://schemas.openxmlformats.org/officeDocument/2006/relationships/hyperlink" Target="#Timeline!A1"/><Relationship Id="rId9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hyperlink" Target="#Resource!A1"/><Relationship Id="rId7" Type="http://schemas.openxmlformats.org/officeDocument/2006/relationships/image" Target="../media/image9.emf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11" Type="http://schemas.openxmlformats.org/officeDocument/2006/relationships/image" Target="../media/image13.png"/><Relationship Id="rId5" Type="http://schemas.openxmlformats.org/officeDocument/2006/relationships/hyperlink" Target="#'Heat Map'!A1"/><Relationship Id="rId10" Type="http://schemas.openxmlformats.org/officeDocument/2006/relationships/image" Target="../media/image12.png"/><Relationship Id="rId4" Type="http://schemas.openxmlformats.org/officeDocument/2006/relationships/hyperlink" Target="#Timeline!A1"/><Relationship Id="rId9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Gantt!A1"/><Relationship Id="rId7" Type="http://schemas.openxmlformats.org/officeDocument/2006/relationships/hyperlink" Target="#Risk!A1"/><Relationship Id="rId2" Type="http://schemas.openxmlformats.org/officeDocument/2006/relationships/hyperlink" Target="#Dashboard!A1"/><Relationship Id="rId1" Type="http://schemas.openxmlformats.org/officeDocument/2006/relationships/chart" Target="../charts/chart5.xml"/><Relationship Id="rId6" Type="http://schemas.openxmlformats.org/officeDocument/2006/relationships/hyperlink" Target="#'Heat Map'!A1"/><Relationship Id="rId5" Type="http://schemas.openxmlformats.org/officeDocument/2006/relationships/hyperlink" Target="#Timeline!A1"/><Relationship Id="rId4" Type="http://schemas.openxmlformats.org/officeDocument/2006/relationships/hyperlink" Target="#Resource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Heat Map'!A1"/><Relationship Id="rId3" Type="http://schemas.openxmlformats.org/officeDocument/2006/relationships/image" Target="../media/image14.png"/><Relationship Id="rId7" Type="http://schemas.openxmlformats.org/officeDocument/2006/relationships/hyperlink" Target="#Timeline!A1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hyperlink" Target="#Resource!A1"/><Relationship Id="rId5" Type="http://schemas.openxmlformats.org/officeDocument/2006/relationships/hyperlink" Target="#Gantt!A1"/><Relationship Id="rId4" Type="http://schemas.openxmlformats.org/officeDocument/2006/relationships/hyperlink" Target="#Dashboard!A1"/><Relationship Id="rId9" Type="http://schemas.openxmlformats.org/officeDocument/2006/relationships/hyperlink" Target="#Risk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Resource!A1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5" Type="http://schemas.openxmlformats.org/officeDocument/2006/relationships/hyperlink" Target="#'Heat Map'!A1"/><Relationship Id="rId4" Type="http://schemas.openxmlformats.org/officeDocument/2006/relationships/hyperlink" Target="#Timeline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247650</xdr:colOff>
      <xdr:row>31</xdr:row>
      <xdr:rowOff>171450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0" y="0"/>
          <a:ext cx="13258800" cy="5962650"/>
          <a:chOff x="0" y="0"/>
          <a:chExt cx="14653315" cy="59626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0" y="0"/>
            <a:ext cx="14653315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571498"/>
            <a:ext cx="1364274" cy="5391152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660208"/>
            <a:ext cx="1364274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Gantt View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Resource View"/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3" tooltip="Timeline View"/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 tooltip="Heatmap View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5" tooltip="Risks and Issues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twoCellAnchor editAs="absolute">
    <xdr:from>
      <xdr:col>6</xdr:col>
      <xdr:colOff>200025</xdr:colOff>
      <xdr:row>0</xdr:row>
      <xdr:rowOff>0</xdr:rowOff>
    </xdr:from>
    <xdr:to>
      <xdr:col>13</xdr:col>
      <xdr:colOff>1952625</xdr:colOff>
      <xdr:row>2</xdr:row>
      <xdr:rowOff>124267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57625" y="0"/>
          <a:ext cx="5981700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Project Management Dashboard</a:t>
          </a:r>
        </a:p>
      </xdr:txBody>
    </xdr:sp>
    <xdr:clientData/>
  </xdr:twoCellAnchor>
  <xdr:twoCellAnchor editAs="absolute">
    <xdr:from>
      <xdr:col>2</xdr:col>
      <xdr:colOff>485775</xdr:colOff>
      <xdr:row>3</xdr:row>
      <xdr:rowOff>57150</xdr:rowOff>
    </xdr:from>
    <xdr:to>
      <xdr:col>5</xdr:col>
      <xdr:colOff>333375</xdr:colOff>
      <xdr:row>11</xdr:row>
      <xdr:rowOff>28630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704975" y="628650"/>
          <a:ext cx="1676400" cy="1495480"/>
          <a:chOff x="1704975" y="638175"/>
          <a:chExt cx="1676400" cy="149548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704975" y="63817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>
            <a:off x="1857375" y="742950"/>
            <a:ext cx="1323975" cy="1390705"/>
            <a:chOff x="2819400" y="647700"/>
            <a:chExt cx="1323975" cy="1390705"/>
          </a:xfrm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GrpSpPr/>
          </xdr:nvGrpSpPr>
          <xdr:grpSpPr>
            <a:xfrm>
              <a:off x="2819400" y="647700"/>
              <a:ext cx="1323975" cy="1126787"/>
              <a:chOff x="1685925" y="666750"/>
              <a:chExt cx="1323975" cy="1126787"/>
            </a:xfrm>
          </xdr:grpSpPr>
          <mc:AlternateContent xmlns:mc="http://schemas.openxmlformats.org/markup-compatibility/2006" xmlns:a14="http://schemas.microsoft.com/office/drawing/2010/main">
            <mc:Choice Requires="a14">
              <xdr:pic>
                <xdr:nvPicPr>
                  <xdr:cNvPr id="23" name="Picture 22">
                    <a:extLst>
                      <a:ext uri="{FF2B5EF4-FFF2-40B4-BE49-F238E27FC236}">
                        <a16:creationId xmlns:a16="http://schemas.microsoft.com/office/drawing/2014/main" id="{00000000-0008-0000-0000-000017000000}"/>
                      </a:ext>
                    </a:extLst>
                  </xdr:cNvPr>
                  <xdr:cNvPicPr>
                    <a:picLocks noChangeAspect="1" noChangeArrowheads="1"/>
                    <a:extLst>
                      <a:ext uri="{84589F7E-364E-4C9E-8A38-B11213B215E9}">
                        <a14:cameraTool cellRange="Support!$N$23" spid="_x0000_s1175"/>
                      </a:ext>
                    </a:extLst>
                  </xdr:cNvPicPr>
                </xdr:nvPicPr>
                <xdr:blipFill>
                  <a:blip xmlns:r="http://schemas.openxmlformats.org/officeDocument/2006/relationships" r:embed="rId6"/>
                  <a:srcRect/>
                  <a:stretch>
                    <a:fillRect/>
                  </a:stretch>
                </xdr:blipFill>
                <xdr:spPr bwMode="auto">
                  <a:xfrm>
                    <a:off x="1771650" y="828675"/>
                    <a:ext cx="1228725" cy="77152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</mc:Choice>
            <mc:Fallback xmlns=""/>
          </mc:AlternateContent>
          <xdr:pic>
            <xdr:nvPicPr>
              <xdr:cNvPr id="12" name="Picture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685925" y="666750"/>
                <a:ext cx="1323975" cy="1126787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900440" y="1783848"/>
              <a:ext cx="1133323" cy="25455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Project Status</a:t>
              </a:r>
            </a:p>
          </xdr:txBody>
        </xdr:sp>
      </xdr:grpSp>
    </xdr:grpSp>
    <xdr:clientData/>
  </xdr:twoCellAnchor>
  <xdr:twoCellAnchor editAs="absolute">
    <xdr:from>
      <xdr:col>6</xdr:col>
      <xdr:colOff>238125</xdr:colOff>
      <xdr:row>3</xdr:row>
      <xdr:rowOff>57150</xdr:rowOff>
    </xdr:from>
    <xdr:to>
      <xdr:col>9</xdr:col>
      <xdr:colOff>85725</xdr:colOff>
      <xdr:row>11</xdr:row>
      <xdr:rowOff>38155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3895725" y="628650"/>
          <a:ext cx="1676400" cy="1505005"/>
          <a:chOff x="3990975" y="628650"/>
          <a:chExt cx="1676400" cy="1505005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3990975" y="628650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pSpPr/>
        </xdr:nvGrpSpPr>
        <xdr:grpSpPr>
          <a:xfrm>
            <a:off x="3990976" y="869448"/>
            <a:ext cx="1647824" cy="1264207"/>
            <a:chOff x="4124326" y="736098"/>
            <a:chExt cx="1647824" cy="1264207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4492709" y="1745748"/>
              <a:ext cx="882486" cy="25455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Total Task</a:t>
              </a:r>
            </a:p>
          </xdr:txBody>
        </xdr:sp>
        <xdr:sp macro="" textlink="Support!N11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4124326" y="736098"/>
              <a:ext cx="1647824" cy="800155"/>
            </a:xfrm>
            <a:prstGeom prst="rect">
              <a:avLst/>
            </a:prstGeom>
            <a:noFill/>
          </xdr:spPr>
          <xdr:txBody>
            <a:bodyPr wrap="square" lIns="91440" tIns="45720" rIns="91440" bIns="45720">
              <a:spAutoFit/>
            </a:bodyPr>
            <a:lstStyle/>
            <a:p>
              <a:pPr algn="ctr"/>
              <a:fld id="{2203D241-E49C-4EF4-9F03-C2FA2D708F11}" type="TxLink">
                <a:rPr lang="en-US" sz="4800" b="1" i="0" u="none" strike="noStrike" cap="none" spc="0">
                  <a:ln w="0"/>
                  <a:solidFill>
                    <a:srgbClr val="00206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72</a:t>
              </a:fld>
              <a:endParaRPr lang="en-US" sz="6600" b="1" cap="none" spc="0">
                <a:ln w="0"/>
                <a:solidFill>
                  <a:srgbClr val="00206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</xdr:grpSp>
    <xdr:clientData/>
  </xdr:twoCellAnchor>
  <xdr:twoCellAnchor editAs="absolute">
    <xdr:from>
      <xdr:col>2</xdr:col>
      <xdr:colOff>495300</xdr:colOff>
      <xdr:row>11</xdr:row>
      <xdr:rowOff>190500</xdr:rowOff>
    </xdr:from>
    <xdr:to>
      <xdr:col>7</xdr:col>
      <xdr:colOff>304799</xdr:colOff>
      <xdr:row>23</xdr:row>
      <xdr:rowOff>142875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13</xdr:col>
      <xdr:colOff>2581275</xdr:colOff>
      <xdr:row>3</xdr:row>
      <xdr:rowOff>57150</xdr:rowOff>
    </xdr:from>
    <xdr:to>
      <xdr:col>14</xdr:col>
      <xdr:colOff>809625</xdr:colOff>
      <xdr:row>11</xdr:row>
      <xdr:rowOff>74201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0467975" y="628650"/>
          <a:ext cx="1676400" cy="1541051"/>
          <a:chOff x="6276975" y="638175"/>
          <a:chExt cx="1676400" cy="1541051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276975" y="63817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6419851" y="695326"/>
            <a:ext cx="1390648" cy="1483900"/>
            <a:chOff x="6896102" y="638176"/>
            <a:chExt cx="1628774" cy="1737994"/>
          </a:xfrm>
        </xdr:grpSpPr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aphicFramePr>
              <a:graphicFrameLocks/>
            </xdr:cNvGraphicFramePr>
          </xdr:nvGraphicFramePr>
          <xdr:xfrm>
            <a:off x="6896102" y="638176"/>
            <a:ext cx="1628774" cy="140017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7153275" y="2047875"/>
              <a:ext cx="1199624" cy="328295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Pending Task</a:t>
              </a:r>
            </a:p>
          </xdr:txBody>
        </xdr:sp>
      </xdr:grpSp>
    </xdr:grpSp>
    <xdr:clientData/>
  </xdr:twoCellAnchor>
  <xdr:twoCellAnchor editAs="absolute">
    <xdr:from>
      <xdr:col>13</xdr:col>
      <xdr:colOff>390525</xdr:colOff>
      <xdr:row>3</xdr:row>
      <xdr:rowOff>57150</xdr:rowOff>
    </xdr:from>
    <xdr:to>
      <xdr:col>13</xdr:col>
      <xdr:colOff>2066925</xdr:colOff>
      <xdr:row>11</xdr:row>
      <xdr:rowOff>80273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8277225" y="628650"/>
          <a:ext cx="1676400" cy="1547123"/>
          <a:chOff x="8229600" y="619125"/>
          <a:chExt cx="1676400" cy="1547123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8229600" y="61912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8382000" y="695325"/>
            <a:ext cx="1371600" cy="1470923"/>
            <a:chOff x="7991475" y="647700"/>
            <a:chExt cx="1371600" cy="1470923"/>
          </a:xfrm>
        </xdr:grpSpPr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GraphicFramePr>
              <a:graphicFrameLocks/>
            </xdr:cNvGraphicFramePr>
          </xdr:nvGraphicFramePr>
          <xdr:xfrm>
            <a:off x="7991475" y="647700"/>
            <a:ext cx="1371600" cy="11887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8191500" y="1838325"/>
              <a:ext cx="1024240" cy="280298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In Progress Task</a:t>
              </a:r>
            </a:p>
          </xdr:txBody>
        </xdr:sp>
      </xdr:grpSp>
    </xdr:grpSp>
    <xdr:clientData/>
  </xdr:twoCellAnchor>
  <xdr:twoCellAnchor editAs="absolute">
    <xdr:from>
      <xdr:col>9</xdr:col>
      <xdr:colOff>600075</xdr:colOff>
      <xdr:row>3</xdr:row>
      <xdr:rowOff>57150</xdr:rowOff>
    </xdr:from>
    <xdr:to>
      <xdr:col>12</xdr:col>
      <xdr:colOff>266700</xdr:colOff>
      <xdr:row>11</xdr:row>
      <xdr:rowOff>61223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6086475" y="628650"/>
          <a:ext cx="1676400" cy="1528073"/>
          <a:chOff x="10067925" y="619125"/>
          <a:chExt cx="1676400" cy="1528073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10067925" y="61912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10201275" y="676275"/>
            <a:ext cx="1390650" cy="1470923"/>
            <a:chOff x="10134600" y="676275"/>
            <a:chExt cx="1390650" cy="147092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>
              <a:graphicFrameLocks/>
            </xdr:cNvGraphicFramePr>
          </xdr:nvGraphicFramePr>
          <xdr:xfrm>
            <a:off x="10134600" y="676275"/>
            <a:ext cx="1371600" cy="11887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10267950" y="1866900"/>
              <a:ext cx="1257300" cy="280298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Completed Task</a:t>
              </a:r>
            </a:p>
          </xdr:txBody>
        </xdr:sp>
      </xdr:grpSp>
    </xdr:grpSp>
    <xdr:clientData/>
  </xdr:twoCellAnchor>
  <xdr:oneCellAnchor>
    <xdr:from>
      <xdr:col>13</xdr:col>
      <xdr:colOff>950002</xdr:colOff>
      <xdr:row>12</xdr:row>
      <xdr:rowOff>2673</xdr:rowOff>
    </xdr:from>
    <xdr:ext cx="976549" cy="254557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655727" y="2298198"/>
          <a:ext cx="976549" cy="2545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Top 10 Risk</a:t>
          </a:r>
        </a:p>
      </xdr:txBody>
    </xdr:sp>
    <xdr:clientData/>
  </xdr:oneCellAnchor>
  <xdr:twoCellAnchor>
    <xdr:from>
      <xdr:col>7</xdr:col>
      <xdr:colOff>495299</xdr:colOff>
      <xdr:row>11</xdr:row>
      <xdr:rowOff>190499</xdr:rowOff>
    </xdr:from>
    <xdr:to>
      <xdr:col>11</xdr:col>
      <xdr:colOff>676275</xdr:colOff>
      <xdr:row>23</xdr:row>
      <xdr:rowOff>152400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4762499" y="2285999"/>
          <a:ext cx="2619376" cy="2152651"/>
          <a:chOff x="4657724" y="2285999"/>
          <a:chExt cx="2619376" cy="2152651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657724" y="2285999"/>
            <a:ext cx="2552701" cy="2152651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4667251" y="2619374"/>
            <a:ext cx="1543050" cy="5048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000" b="1" i="1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Task not started </a:t>
            </a:r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even </a:t>
            </a:r>
          </a:p>
          <a:p>
            <a:pPr algn="l"/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after planned start date</a:t>
            </a:r>
          </a:p>
        </xdr:txBody>
      </xdr:sp>
      <xdr:sp macro="" textlink="Support!O18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6219824" y="2543175"/>
            <a:ext cx="1047751" cy="564193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l"/>
            <a:fld id="{DA8486D9-B853-489A-B9FC-CD6A7D4308E3}" type="TxLink">
              <a:rPr lang="en-US" sz="3200" b="1" i="0" u="none" strike="noStrike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pPr algn="l"/>
              <a:t>46%</a:t>
            </a:fld>
            <a:endParaRPr lang="en-US" sz="9600" b="1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4733926" y="3457574"/>
            <a:ext cx="1600200" cy="5048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000" b="1" i="1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Task in Progress </a:t>
            </a:r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even </a:t>
            </a:r>
          </a:p>
          <a:p>
            <a:pPr algn="l"/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after planned end date</a:t>
            </a:r>
          </a:p>
        </xdr:txBody>
      </xdr:sp>
      <xdr:sp macro="" textlink="Support!O19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229349" y="3409950"/>
            <a:ext cx="1047751" cy="564193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marL="0" indent="0" algn="l"/>
            <a:fld id="{F9FB49BA-6E64-4CAB-96D6-230BB6CC9A43}" type="TxLink">
              <a:rPr lang="en-US" sz="3200" b="1" i="0" u="none" strike="noStrike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l"/>
              <a:t>14%</a:t>
            </a:fld>
            <a:endParaRPr lang="en-US" sz="3200" b="1" i="0" u="none" strike="noStrike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0.30295</cdr:x>
      <cdr:y>0.38379</cdr:y>
    </cdr:from>
    <cdr:to>
      <cdr:x>0.70151</cdr:x>
      <cdr:y>0.66428</cdr:y>
    </cdr:to>
    <cdr:sp macro="" textlink="Support!$O$3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BAFACCF-2553-4728-AC22-A1965546FB19}"/>
            </a:ext>
          </a:extLst>
        </cdr:cNvPr>
        <cdr:cNvSpPr/>
      </cdr:nvSpPr>
      <cdr:spPr>
        <a:xfrm xmlns:a="http://schemas.openxmlformats.org/drawingml/2006/main">
          <a:off x="865679" y="822512"/>
          <a:ext cx="1138885" cy="601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90E5CA7-758D-499C-9CD2-532547DD208B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Total
10</a:t>
          </a:fld>
          <a:endParaRPr lang="en-US" sz="4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0.25341</cdr:x>
      <cdr:y>0.36961</cdr:y>
    </cdr:from>
    <cdr:to>
      <cdr:x>0.8538</cdr:x>
      <cdr:y>0.68707</cdr:y>
    </cdr:to>
    <cdr:sp macro="" textlink="Support!$O$12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BAFACCF-2553-4728-AC22-A1965546FB19}"/>
            </a:ext>
          </a:extLst>
        </cdr:cNvPr>
        <cdr:cNvSpPr/>
      </cdr:nvSpPr>
      <cdr:spPr>
        <a:xfrm xmlns:a="http://schemas.openxmlformats.org/drawingml/2006/main">
          <a:off x="412750" y="517525"/>
          <a:ext cx="977898" cy="444499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2BF261D-94F5-467A-AC9F-4C2E8F67CD81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71%</a:t>
          </a:fld>
          <a:endParaRPr lang="en-US" sz="2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0.12731</cdr:x>
      <cdr:y>0.34722</cdr:y>
    </cdr:from>
    <cdr:to>
      <cdr:x>0.87406</cdr:x>
      <cdr:y>0.64103</cdr:y>
    </cdr:to>
    <cdr:sp macro="" textlink="Support!$O$13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216AA6F-B999-4BC9-9FD2-5A9022FCA3DB}"/>
            </a:ext>
          </a:extLst>
        </cdr:cNvPr>
        <cdr:cNvSpPr/>
      </cdr:nvSpPr>
      <cdr:spPr>
        <a:xfrm xmlns:a="http://schemas.openxmlformats.org/drawingml/2006/main">
          <a:off x="174625" y="412750"/>
          <a:ext cx="1024240" cy="34925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C98856E-3D18-443C-82E7-9701BE747926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14%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0.05093</cdr:x>
      <cdr:y>0.36325</cdr:y>
    </cdr:from>
    <cdr:to>
      <cdr:x>0.96759</cdr:x>
      <cdr:y>0.66506</cdr:y>
    </cdr:to>
    <cdr:sp macro="" textlink="Support!$O$14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7000C49-B7D4-477B-97D1-24C9F8B5199D}"/>
            </a:ext>
          </a:extLst>
        </cdr:cNvPr>
        <cdr:cNvSpPr/>
      </cdr:nvSpPr>
      <cdr:spPr>
        <a:xfrm xmlns:a="http://schemas.openxmlformats.org/drawingml/2006/main">
          <a:off x="69850" y="431799"/>
          <a:ext cx="1257300" cy="35877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FFE4B05-AF4B-40A7-8EB7-A7922BE2BBAB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15%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39</xdr:col>
      <xdr:colOff>542924</xdr:colOff>
      <xdr:row>30</xdr:row>
      <xdr:rowOff>152398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0" y="0"/>
          <a:ext cx="12811124" cy="6057898"/>
          <a:chOff x="0" y="0"/>
          <a:chExt cx="12811124" cy="605789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" y="571498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4</xdr:row>
          <xdr:rowOff>76201</xdr:rowOff>
        </xdr:from>
        <xdr:to>
          <xdr:col>38</xdr:col>
          <xdr:colOff>190499</xdr:colOff>
          <xdr:row>5</xdr:row>
          <xdr:rowOff>123825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114301</xdr:colOff>
          <xdr:row>7</xdr:row>
          <xdr:rowOff>1</xdr:rowOff>
        </xdr:from>
        <xdr:to>
          <xdr:col>2</xdr:col>
          <xdr:colOff>333375</xdr:colOff>
          <xdr:row>22</xdr:row>
          <xdr:rowOff>9525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537660</xdr:colOff>
      <xdr:row>3</xdr:row>
      <xdr:rowOff>133350</xdr:rowOff>
    </xdr:from>
    <xdr:to>
      <xdr:col>8</xdr:col>
      <xdr:colOff>371475</xdr:colOff>
      <xdr:row>5</xdr:row>
      <xdr:rowOff>95136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4309560" y="638175"/>
          <a:ext cx="1176840" cy="285636"/>
          <a:chOff x="3509962" y="621798"/>
          <a:chExt cx="1176840" cy="342786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780418" y="621798"/>
            <a:ext cx="906384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Inprogress</a:t>
            </a:r>
          </a:p>
        </xdr:txBody>
      </xdr:sp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2" y="685800"/>
            <a:ext cx="21907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557213</xdr:colOff>
      <xdr:row>3</xdr:row>
      <xdr:rowOff>133350</xdr:rowOff>
    </xdr:from>
    <xdr:to>
      <xdr:col>6</xdr:col>
      <xdr:colOff>361950</xdr:colOff>
      <xdr:row>5</xdr:row>
      <xdr:rowOff>95136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2928938" y="638175"/>
          <a:ext cx="1204912" cy="285636"/>
          <a:chOff x="3509963" y="621798"/>
          <a:chExt cx="1204912" cy="342786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780417" y="621798"/>
            <a:ext cx="934458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Completed</a:t>
            </a: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500064</xdr:colOff>
      <xdr:row>3</xdr:row>
      <xdr:rowOff>133350</xdr:rowOff>
    </xdr:from>
    <xdr:to>
      <xdr:col>11</xdr:col>
      <xdr:colOff>191504</xdr:colOff>
      <xdr:row>5</xdr:row>
      <xdr:rowOff>95136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5614989" y="638175"/>
          <a:ext cx="977315" cy="285636"/>
          <a:chOff x="3509963" y="621798"/>
          <a:chExt cx="977315" cy="342786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Pending</a:t>
            </a:r>
          </a:p>
        </xdr:txBody>
      </xdr:sp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13</xdr:col>
      <xdr:colOff>100516</xdr:colOff>
      <xdr:row>3</xdr:row>
      <xdr:rowOff>133350</xdr:rowOff>
    </xdr:from>
    <xdr:to>
      <xdr:col>19</xdr:col>
      <xdr:colOff>105277</xdr:colOff>
      <xdr:row>5</xdr:row>
      <xdr:rowOff>95136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6920416" y="638175"/>
          <a:ext cx="1262061" cy="285636"/>
          <a:chOff x="3509963" y="621798"/>
          <a:chExt cx="1262061" cy="342786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21</xdr:col>
      <xdr:colOff>14288</xdr:colOff>
      <xdr:row>3</xdr:row>
      <xdr:rowOff>133350</xdr:rowOff>
    </xdr:from>
    <xdr:to>
      <xdr:col>27</xdr:col>
      <xdr:colOff>19049</xdr:colOff>
      <xdr:row>5</xdr:row>
      <xdr:rowOff>95136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8510588" y="638175"/>
          <a:ext cx="1262061" cy="285636"/>
          <a:chOff x="3509963" y="621798"/>
          <a:chExt cx="1262061" cy="342786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3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6</xdr:col>
      <xdr:colOff>561975</xdr:colOff>
      <xdr:row>0</xdr:row>
      <xdr:rowOff>0</xdr:rowOff>
    </xdr:from>
    <xdr:ext cx="4456578" cy="505267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33387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Gantt Chart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36</xdr:col>
      <xdr:colOff>514349</xdr:colOff>
      <xdr:row>31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0"/>
          <a:ext cx="12811124" cy="6048375"/>
          <a:chOff x="0" y="0"/>
          <a:chExt cx="12811124" cy="605789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" y="571499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9524</xdr:rowOff>
        </xdr:from>
        <xdr:to>
          <xdr:col>3</xdr:col>
          <xdr:colOff>1485900</xdr:colOff>
          <xdr:row>5</xdr:row>
          <xdr:rowOff>266699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9526</xdr:rowOff>
        </xdr:from>
        <xdr:to>
          <xdr:col>2</xdr:col>
          <xdr:colOff>390525</xdr:colOff>
          <xdr:row>21</xdr:row>
          <xdr:rowOff>171450</xdr:rowOff>
        </xdr:to>
        <xdr:sp macro="" textlink="">
          <xdr:nvSpPr>
            <xdr:cNvPr id="3075" name="Scroll Ba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11</xdr:col>
      <xdr:colOff>28073</xdr:colOff>
      <xdr:row>3</xdr:row>
      <xdr:rowOff>97923</xdr:rowOff>
    </xdr:from>
    <xdr:to>
      <xdr:col>14</xdr:col>
      <xdr:colOff>162426</xdr:colOff>
      <xdr:row>4</xdr:row>
      <xdr:rowOff>164484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5209673" y="669423"/>
          <a:ext cx="1020178" cy="342786"/>
          <a:chOff x="3467100" y="621798"/>
          <a:chExt cx="1020178" cy="342786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1 Task</a:t>
            </a: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67100" y="685800"/>
            <a:ext cx="304800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6</xdr:col>
      <xdr:colOff>123825</xdr:colOff>
      <xdr:row>3</xdr:row>
      <xdr:rowOff>97923</xdr:rowOff>
    </xdr:from>
    <xdr:to>
      <xdr:col>10</xdr:col>
      <xdr:colOff>38099</xdr:colOff>
      <xdr:row>4</xdr:row>
      <xdr:rowOff>164484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829050" y="669423"/>
          <a:ext cx="1095374" cy="342786"/>
          <a:chOff x="3467100" y="621798"/>
          <a:chExt cx="1095374" cy="342786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3780417" y="621798"/>
            <a:ext cx="78205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No Task</a:t>
            </a: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0" y="685800"/>
            <a:ext cx="304800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15</xdr:col>
      <xdr:colOff>152401</xdr:colOff>
      <xdr:row>3</xdr:row>
      <xdr:rowOff>97923</xdr:rowOff>
    </xdr:from>
    <xdr:to>
      <xdr:col>18</xdr:col>
      <xdr:colOff>286754</xdr:colOff>
      <xdr:row>4</xdr:row>
      <xdr:rowOff>164484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6515101" y="669423"/>
          <a:ext cx="1020178" cy="342786"/>
          <a:chOff x="3467100" y="621798"/>
          <a:chExt cx="1020178" cy="342786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&gt;</a:t>
            </a:r>
            <a:r>
              <a:rPr lang="en-US" sz="1600" b="0" cap="none" spc="0" baseline="0">
                <a:ln w="0"/>
                <a:solidFill>
                  <a:schemeClr val="tx1"/>
                </a:solidFill>
                <a:effectLst/>
              </a:rPr>
              <a:t> </a:t>
            </a:r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1 Task</a:t>
            </a:r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0" y="685800"/>
            <a:ext cx="304800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19</xdr:col>
      <xdr:colOff>276729</xdr:colOff>
      <xdr:row>3</xdr:row>
      <xdr:rowOff>97923</xdr:rowOff>
    </xdr:from>
    <xdr:to>
      <xdr:col>24</xdr:col>
      <xdr:colOff>105277</xdr:colOff>
      <xdr:row>4</xdr:row>
      <xdr:rowOff>164484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7820529" y="669423"/>
          <a:ext cx="1304923" cy="342786"/>
          <a:chOff x="3467101" y="621798"/>
          <a:chExt cx="1304923" cy="342786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25</xdr:col>
      <xdr:colOff>95251</xdr:colOff>
      <xdr:row>3</xdr:row>
      <xdr:rowOff>97923</xdr:rowOff>
    </xdr:from>
    <xdr:to>
      <xdr:col>29</xdr:col>
      <xdr:colOff>219074</xdr:colOff>
      <xdr:row>4</xdr:row>
      <xdr:rowOff>164484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9410701" y="669423"/>
          <a:ext cx="1304923" cy="342786"/>
          <a:chOff x="3467101" y="621798"/>
          <a:chExt cx="1304923" cy="342786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8</xdr:col>
      <xdr:colOff>67797</xdr:colOff>
      <xdr:row>0</xdr:row>
      <xdr:rowOff>0</xdr:rowOff>
    </xdr:from>
    <xdr:ext cx="4456578" cy="505267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63572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Resource Utilization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4</xdr:row>
      <xdr:rowOff>161925</xdr:rowOff>
    </xdr:from>
    <xdr:to>
      <xdr:col>19</xdr:col>
      <xdr:colOff>447675</xdr:colOff>
      <xdr:row>23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21</xdr:col>
      <xdr:colOff>9524</xdr:colOff>
      <xdr:row>31</xdr:row>
      <xdr:rowOff>152399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0" y="0"/>
          <a:ext cx="12811124" cy="6057899"/>
          <a:chOff x="0" y="0"/>
          <a:chExt cx="12811124" cy="605789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1" y="571499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2" tooltip="Dashboard View"/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3" tooltip="Gantt View"/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4" tooltip="Resource View"/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5" tooltip="Timeline View"/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6" tooltip="Heatmap View"/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7" tooltip="Risks and Issues"/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</xdr:row>
          <xdr:rowOff>47624</xdr:rowOff>
        </xdr:from>
        <xdr:to>
          <xdr:col>11</xdr:col>
          <xdr:colOff>180975</xdr:colOff>
          <xdr:row>4</xdr:row>
          <xdr:rowOff>95249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7</xdr:col>
      <xdr:colOff>428625</xdr:colOff>
      <xdr:row>0</xdr:row>
      <xdr:rowOff>0</xdr:rowOff>
    </xdr:from>
    <xdr:ext cx="4456578" cy="505267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69582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Project Timelines</a:t>
          </a:r>
        </a:p>
      </xdr:txBody>
    </xdr:sp>
    <xdr:clientData/>
  </xdr:oneCellAnchor>
  <xdr:oneCellAnchor>
    <xdr:from>
      <xdr:col>1</xdr:col>
      <xdr:colOff>571500</xdr:colOff>
      <xdr:row>3</xdr:row>
      <xdr:rowOff>47625</xdr:rowOff>
    </xdr:from>
    <xdr:ext cx="2208678" cy="26936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181100" y="619125"/>
          <a:ext cx="2208678" cy="26936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r"/>
          <a:r>
            <a:rPr 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Use</a:t>
          </a:r>
          <a:r>
            <a:rPr lang="en-US" sz="12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scroll to change date</a:t>
          </a:r>
          <a:endParaRPr lang="en-US" sz="1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57151</xdr:colOff>
          <xdr:row>3</xdr:row>
          <xdr:rowOff>47626</xdr:rowOff>
        </xdr:from>
        <xdr:to>
          <xdr:col>3</xdr:col>
          <xdr:colOff>381001</xdr:colOff>
          <xdr:row>4</xdr:row>
          <xdr:rowOff>161925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11</xdr:col>
      <xdr:colOff>561975</xdr:colOff>
      <xdr:row>3</xdr:row>
      <xdr:rowOff>28575</xdr:rowOff>
    </xdr:from>
    <xdr:to>
      <xdr:col>13</xdr:col>
      <xdr:colOff>476248</xdr:colOff>
      <xdr:row>4</xdr:row>
      <xdr:rowOff>180861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8115300" y="600075"/>
          <a:ext cx="1304923" cy="342786"/>
          <a:chOff x="3467101" y="621798"/>
          <a:chExt cx="1304923" cy="342786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14</xdr:col>
      <xdr:colOff>66172</xdr:colOff>
      <xdr:row>3</xdr:row>
      <xdr:rowOff>28575</xdr:rowOff>
    </xdr:from>
    <xdr:to>
      <xdr:col>15</xdr:col>
      <xdr:colOff>675770</xdr:colOff>
      <xdr:row>4</xdr:row>
      <xdr:rowOff>180861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/>
      </xdr:nvGrpSpPr>
      <xdr:grpSpPr>
        <a:xfrm>
          <a:off x="9705472" y="600075"/>
          <a:ext cx="1304923" cy="342786"/>
          <a:chOff x="3467101" y="621798"/>
          <a:chExt cx="1304923" cy="342786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5</xdr:col>
      <xdr:colOff>180975</xdr:colOff>
      <xdr:row>2</xdr:row>
      <xdr:rowOff>180975</xdr:rowOff>
    </xdr:from>
    <xdr:to>
      <xdr:col>9</xdr:col>
      <xdr:colOff>38101</xdr:colOff>
      <xdr:row>4</xdr:row>
      <xdr:rowOff>152286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3562350" y="561975"/>
          <a:ext cx="2638426" cy="352311"/>
          <a:chOff x="3543300" y="561975"/>
          <a:chExt cx="2638426" cy="352311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286250" y="619125"/>
            <a:ext cx="1438275" cy="283297"/>
          </a:xfrm>
          <a:prstGeom prst="rect">
            <a:avLst/>
          </a:prstGeom>
        </xdr:spPr>
      </xdr:pic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3543300" y="571500"/>
            <a:ext cx="790575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Min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5667376" y="561975"/>
            <a:ext cx="51435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Max</a:t>
            </a:r>
          </a:p>
        </xdr:txBody>
      </xdr:sp>
    </xdr:grpSp>
    <xdr:clientData/>
  </xdr:twoCellAnchor>
  <xdr:twoCellAnchor editAs="absolute">
    <xdr:from>
      <xdr:col>6</xdr:col>
      <xdr:colOff>28575</xdr:colOff>
      <xdr:row>0</xdr:row>
      <xdr:rowOff>0</xdr:rowOff>
    </xdr:from>
    <xdr:to>
      <xdr:col>12</xdr:col>
      <xdr:colOff>313203</xdr:colOff>
      <xdr:row>2</xdr:row>
      <xdr:rowOff>124267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10527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Yearly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Task Heatmap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9524</xdr:colOff>
      <xdr:row>35</xdr:row>
      <xdr:rowOff>142874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0" y="0"/>
          <a:ext cx="13477874" cy="6848474"/>
          <a:chOff x="0" y="0"/>
          <a:chExt cx="13477874" cy="684847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GrpSpPr/>
        </xdr:nvGrpSpPr>
        <xdr:grpSpPr>
          <a:xfrm>
            <a:off x="0" y="0"/>
            <a:ext cx="13477874" cy="6848474"/>
            <a:chOff x="0" y="0"/>
            <a:chExt cx="12811124" cy="6905624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/>
          </xdr:nvSpPr>
          <xdr:spPr>
            <a:xfrm>
              <a:off x="0" y="0"/>
              <a:ext cx="12811124" cy="571500"/>
            </a:xfrm>
            <a:prstGeom prst="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/>
          </xdr:nvSpPr>
          <xdr:spPr>
            <a:xfrm>
              <a:off x="1" y="571497"/>
              <a:ext cx="1173372" cy="6334127"/>
            </a:xfrm>
            <a:prstGeom prst="rect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4" name="Rectangle 23">
            <a:hlinkClick xmlns:r="http://schemas.openxmlformats.org/officeDocument/2006/relationships" r:id="rId4" tooltip="Dashboard View"/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0" y="657225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25" name="Rectangle 24">
            <a:hlinkClick xmlns:r="http://schemas.openxmlformats.org/officeDocument/2006/relationships" r:id="rId5" tooltip="Gantt View"/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0" y="117919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26" name="Rectangle 25">
            <a:hlinkClick xmlns:r="http://schemas.openxmlformats.org/officeDocument/2006/relationships" r:id="rId6" tooltip="Resource View"/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>
            <a:off x="0" y="170116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27" name="Rectangle 26">
            <a:hlinkClick xmlns:r="http://schemas.openxmlformats.org/officeDocument/2006/relationships" r:id="rId7" tooltip="Timeline View"/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>
          <a:xfrm>
            <a:off x="0" y="222313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28" name="Rectangle 27">
            <a:hlinkClick xmlns:r="http://schemas.openxmlformats.org/officeDocument/2006/relationships" r:id="rId8" tooltip="Heatmap View"/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0" y="2745105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29" name="Rectangle 28">
            <a:hlinkClick xmlns:r="http://schemas.openxmlformats.org/officeDocument/2006/relationships" r:id="rId9" tooltip="Risks and Issues"/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>
            <a:off x="0" y="326707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oneCellAnchor>
    <xdr:from>
      <xdr:col>6</xdr:col>
      <xdr:colOff>285750</xdr:colOff>
      <xdr:row>0</xdr:row>
      <xdr:rowOff>0</xdr:rowOff>
    </xdr:from>
    <xdr:ext cx="4456578" cy="505267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387AA98-EFDF-4698-BDCE-A38C6504F5D8}"/>
            </a:ext>
          </a:extLst>
        </xdr:cNvPr>
        <xdr:cNvSpPr/>
      </xdr:nvSpPr>
      <xdr:spPr>
        <a:xfrm>
          <a:off x="4362450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Heat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Map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28574</xdr:colOff>
      <xdr:row>31</xdr:row>
      <xdr:rowOff>152398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0" y="0"/>
          <a:ext cx="12811124" cy="6057898"/>
          <a:chOff x="0" y="0"/>
          <a:chExt cx="12811124" cy="605789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1" y="571498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oneCellAnchor>
    <xdr:from>
      <xdr:col>4</xdr:col>
      <xdr:colOff>1952625</xdr:colOff>
      <xdr:row>0</xdr:row>
      <xdr:rowOff>0</xdr:rowOff>
    </xdr:from>
    <xdr:ext cx="4456578" cy="505267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39102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Risk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and Issues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6"/>
  <sheetViews>
    <sheetView showGridLines="0" showRowColHeaders="0" tabSelected="1" workbookViewId="0"/>
  </sheetViews>
  <sheetFormatPr defaultColWidth="0" defaultRowHeight="15" zeroHeight="1" x14ac:dyDescent="0.25"/>
  <cols>
    <col min="1" max="11" width="9.140625" style="6" customWidth="1"/>
    <col min="12" max="12" width="11.85546875" style="6" customWidth="1"/>
    <col min="13" max="13" width="5.85546875" style="6" customWidth="1"/>
    <col min="14" max="14" width="51.7109375" style="6" customWidth="1"/>
    <col min="15" max="15" width="12.28515625" style="6" customWidth="1"/>
    <col min="16" max="16" width="12.85546875" style="6" customWidth="1"/>
    <col min="17" max="17" width="9.140625" style="6" customWidth="1"/>
    <col min="18" max="19" width="0" style="6" hidden="1" customWidth="1"/>
    <col min="20" max="16384" width="9.140625" style="6" hidden="1"/>
  </cols>
  <sheetData>
    <row r="1" spans="3:19" x14ac:dyDescent="0.25"/>
    <row r="2" spans="3:19" x14ac:dyDescent="0.25"/>
    <row r="3" spans="3:19" x14ac:dyDescent="0.25"/>
    <row r="4" spans="3:19" x14ac:dyDescent="0.25"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3:19" x14ac:dyDescent="0.25">
      <c r="C5" s="52"/>
      <c r="D5" s="52"/>
      <c r="E5" s="53"/>
      <c r="F5" s="53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</row>
    <row r="6" spans="3:19" x14ac:dyDescent="0.25">
      <c r="C6" s="52"/>
      <c r="D6" s="52"/>
      <c r="E6" s="53"/>
      <c r="F6" s="53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</row>
    <row r="7" spans="3:19" x14ac:dyDescent="0.25">
      <c r="C7" s="52"/>
      <c r="D7" s="52"/>
      <c r="E7" s="53"/>
      <c r="F7" s="53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</row>
    <row r="8" spans="3:19" x14ac:dyDescent="0.25">
      <c r="C8" s="52"/>
      <c r="D8" s="52"/>
      <c r="E8" s="53"/>
      <c r="F8" s="53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</row>
    <row r="9" spans="3:19" x14ac:dyDescent="0.25"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3:19" x14ac:dyDescent="0.25"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3:19" x14ac:dyDescent="0.25"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</row>
    <row r="12" spans="3:19" ht="15.75" thickBot="1" x14ac:dyDescent="0.3"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</row>
    <row r="13" spans="3:19" ht="20.25" customHeight="1" x14ac:dyDescent="0.25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4"/>
      <c r="N13" s="55"/>
      <c r="O13" s="56" t="s">
        <v>46</v>
      </c>
      <c r="P13" s="52"/>
      <c r="Q13" s="52"/>
      <c r="R13" s="52"/>
    </row>
    <row r="14" spans="3:19" x14ac:dyDescent="0.25"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7" t="s">
        <v>37</v>
      </c>
      <c r="N14" s="58" t="s">
        <v>39</v>
      </c>
      <c r="O14" s="59" t="s">
        <v>38</v>
      </c>
      <c r="P14" s="52"/>
      <c r="Q14" s="52"/>
      <c r="R14" s="52"/>
    </row>
    <row r="15" spans="3:19" ht="13.7" customHeight="1" x14ac:dyDescent="0.25"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64">
        <f t="array" ref="M15">INDEX(Risk!$D$1:$D$2000,LARGE(IF(Risk!$G$6:$G$1000=$O$13,ROW(Risk!$G$6:$G$1000),0),ROW(A1)))</f>
        <v>10</v>
      </c>
      <c r="N15" s="60" t="str">
        <f>IFERROR(VLOOKUP(M15,Risk!$D$5:$G$1048576,2,0),"")</f>
        <v>Risk-10</v>
      </c>
      <c r="O15" s="61" t="str">
        <f>IFERROR(VLOOKUP(M15,Risk!$D$5:$G$1048576,4,0),"")</f>
        <v>High</v>
      </c>
      <c r="P15" s="52"/>
      <c r="Q15" s="52"/>
      <c r="R15" s="52"/>
    </row>
    <row r="16" spans="3:19" ht="13.7" customHeight="1" x14ac:dyDescent="0.25"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64">
        <f t="array" ref="M16">INDEX(Risk!$D$1:$D$2000,LARGE(IF(Risk!$G$6:$G$1000=$O$13,ROW(Risk!$G$6:$G$1000),0),ROW(A2)))</f>
        <v>7</v>
      </c>
      <c r="N16" s="60" t="str">
        <f>IFERROR(VLOOKUP(M16,Risk!$D$5:$G$1048576,2,0),"")</f>
        <v>Risk-7</v>
      </c>
      <c r="O16" s="61" t="str">
        <f>IFERROR(VLOOKUP(M16,Risk!$D$5:$G$1048576,4,0),"")</f>
        <v>High</v>
      </c>
      <c r="P16" s="52"/>
      <c r="Q16" s="52"/>
      <c r="R16" s="52"/>
    </row>
    <row r="17" spans="1:19" ht="13.7" customHeight="1" x14ac:dyDescent="0.25"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64">
        <f t="array" ref="M17">INDEX(Risk!$D$1:$D$2000,LARGE(IF(Risk!$G$6:$G$1000=$O$13,ROW(Risk!$G$6:$G$1000),0),ROW(A3)))</f>
        <v>4</v>
      </c>
      <c r="N17" s="60" t="str">
        <f>IFERROR(VLOOKUP(M17,Risk!$D$5:$G$1048576,2,0),"")</f>
        <v>Risk-4</v>
      </c>
      <c r="O17" s="61" t="str">
        <f>IFERROR(VLOOKUP(M17,Risk!$D$5:$G$1048576,4,0),"")</f>
        <v>High</v>
      </c>
      <c r="P17" s="52"/>
      <c r="Q17" s="52"/>
      <c r="R17" s="52"/>
    </row>
    <row r="18" spans="1:19" ht="13.7" customHeight="1" x14ac:dyDescent="0.25"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64">
        <f t="array" ref="M18">INDEX(Risk!$D$1:$D$2000,LARGE(IF(Risk!$G$6:$G$1000=$O$13,ROW(Risk!$G$6:$G$1000),0),ROW(A4)))</f>
        <v>1</v>
      </c>
      <c r="N18" s="60" t="str">
        <f>IFERROR(VLOOKUP(M18,Risk!$D$5:$G$1048576,2,0),"")</f>
        <v>Risk-1</v>
      </c>
      <c r="O18" s="61" t="str">
        <f>IFERROR(VLOOKUP(M18,Risk!$D$5:$G$1048576,4,0),"")</f>
        <v>High</v>
      </c>
      <c r="P18" s="52"/>
      <c r="Q18" s="52"/>
      <c r="R18" s="52"/>
    </row>
    <row r="19" spans="1:19" ht="13.7" customHeight="1" x14ac:dyDescent="0.25"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64">
        <f t="array" ref="M19">INDEX(Risk!$D$1:$D$2000,LARGE(IF(Risk!$G$6:$G$1000=$O$13,ROW(Risk!$G$6:$G$1000),0),ROW(A5)))</f>
        <v>0</v>
      </c>
      <c r="N19" s="60" t="str">
        <f>IFERROR(VLOOKUP(M19,Risk!$D$5:$G$1048576,2,0),"")</f>
        <v/>
      </c>
      <c r="O19" s="61" t="str">
        <f>IFERROR(VLOOKUP(M19,Risk!$D$5:$G$1048576,4,0),"")</f>
        <v/>
      </c>
      <c r="P19" s="52"/>
      <c r="Q19" s="52"/>
      <c r="R19" s="52"/>
    </row>
    <row r="20" spans="1:19" ht="13.7" customHeight="1" x14ac:dyDescent="0.25"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64">
        <f t="array" ref="M20">INDEX(Risk!$D$1:$D$2000,LARGE(IF(Risk!$G$6:$G$1000=$O$13,ROW(Risk!$G$6:$G$1000),0),ROW(A6)))</f>
        <v>0</v>
      </c>
      <c r="N20" s="60" t="str">
        <f>IFERROR(VLOOKUP(M20,Risk!$D$5:$G$1048576,2,0),"")</f>
        <v/>
      </c>
      <c r="O20" s="61" t="str">
        <f>IFERROR(VLOOKUP(M20,Risk!$D$5:$G$1048576,4,0),"")</f>
        <v/>
      </c>
      <c r="P20" s="52"/>
      <c r="Q20" s="52"/>
      <c r="R20" s="52"/>
    </row>
    <row r="21" spans="1:19" ht="13.7" customHeight="1" x14ac:dyDescent="0.25"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64">
        <f t="array" ref="M21">INDEX(Risk!$D$1:$D$2000,LARGE(IF(Risk!$G$6:$G$1000=$O$13,ROW(Risk!$G$6:$G$1000),0),ROW(A7)))</f>
        <v>0</v>
      </c>
      <c r="N21" s="60" t="str">
        <f>IFERROR(VLOOKUP(M21,Risk!$D$5:$G$1048576,2,0),"")</f>
        <v/>
      </c>
      <c r="O21" s="61" t="str">
        <f>IFERROR(VLOOKUP(M21,Risk!$D$5:$G$1048576,4,0),"")</f>
        <v/>
      </c>
      <c r="P21" s="52"/>
      <c r="Q21" s="52"/>
      <c r="R21" s="52"/>
      <c r="S21" s="52"/>
    </row>
    <row r="22" spans="1:19" ht="13.7" customHeight="1" x14ac:dyDescent="0.25"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64">
        <f t="array" ref="M22">INDEX(Risk!$D$1:$D$2000,LARGE(IF(Risk!$G$6:$G$1000=$O$13,ROW(Risk!$G$6:$G$1000),0),ROW(A8)))</f>
        <v>0</v>
      </c>
      <c r="N22" s="60" t="str">
        <f>IFERROR(VLOOKUP(M22,Risk!$D$5:$G$1048576,2,0),"")</f>
        <v/>
      </c>
      <c r="O22" s="61" t="str">
        <f>IFERROR(VLOOKUP(M22,Risk!$D$5:$G$1048576,4,0),"")</f>
        <v/>
      </c>
      <c r="P22" s="52"/>
      <c r="Q22" s="52"/>
      <c r="R22" s="52"/>
      <c r="S22" s="52"/>
    </row>
    <row r="23" spans="1:19" ht="13.7" customHeight="1" x14ac:dyDescent="0.25"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64">
        <f t="array" ref="M23">INDEX(Risk!$D$1:$D$2000,LARGE(IF(Risk!$G$6:$G$1000=$O$13,ROW(Risk!$G$6:$G$1000),0),ROW(A9)))</f>
        <v>0</v>
      </c>
      <c r="N23" s="60" t="str">
        <f>IFERROR(VLOOKUP(M23,Risk!$D$5:$G$1048576,2,0),"")</f>
        <v/>
      </c>
      <c r="O23" s="61" t="str">
        <f>IFERROR(VLOOKUP(M23,Risk!$D$5:$G$1048576,4,0),"")</f>
        <v/>
      </c>
      <c r="P23" s="52"/>
      <c r="Q23" s="52"/>
      <c r="R23" s="52"/>
      <c r="S23" s="52"/>
    </row>
    <row r="24" spans="1:19" ht="13.7" customHeight="1" thickBot="1" x14ac:dyDescent="0.3"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65">
        <f t="array" ref="M24">INDEX(Risk!$D$1:$D$2000,LARGE(IF(Risk!$G$6:$G$1000=$O$13,ROW(Risk!$G$6:$G$1000),0),ROW(A10)))</f>
        <v>0</v>
      </c>
      <c r="N24" s="62" t="str">
        <f>IFERROR(VLOOKUP(M24,Risk!$D$5:$G$1048576,2,0),"")</f>
        <v/>
      </c>
      <c r="O24" s="63" t="str">
        <f>IFERROR(VLOOKUP(M24,Risk!$D$5:$G$1048576,4,0),"")</f>
        <v/>
      </c>
      <c r="P24" s="52"/>
      <c r="Q24" s="52"/>
      <c r="R24" s="52"/>
      <c r="S24" s="52"/>
    </row>
    <row r="25" spans="1:19" x14ac:dyDescent="0.25"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</row>
    <row r="26" spans="1:19" x14ac:dyDescent="0.25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</row>
    <row r="27" spans="1:19" x14ac:dyDescent="0.25"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9" x14ac:dyDescent="0.25"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</row>
    <row r="29" spans="1:19" x14ac:dyDescent="0.25"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</row>
    <row r="30" spans="1:19" x14ac:dyDescent="0.25"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</row>
    <row r="31" spans="1:19" x14ac:dyDescent="0.25"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</row>
    <row r="32" spans="1:19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</row>
    <row r="33" spans="3:15" hidden="1" x14ac:dyDescent="0.25"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</row>
    <row r="34" spans="3:15" hidden="1" x14ac:dyDescent="0.25">
      <c r="M34" s="52"/>
      <c r="N34" s="52"/>
      <c r="O34" s="52"/>
    </row>
    <row r="35" spans="3:15" hidden="1" x14ac:dyDescent="0.25">
      <c r="M35" s="52"/>
      <c r="N35" s="52"/>
      <c r="O35" s="52"/>
    </row>
    <row r="36" spans="3:15" hidden="1" x14ac:dyDescent="0.25">
      <c r="M36" s="52"/>
      <c r="N36" s="52"/>
      <c r="O36" s="52"/>
    </row>
  </sheetData>
  <conditionalFormatting sqref="M15:M24">
    <cfRule type="cellIs" dxfId="20" priority="1" operator="equal">
      <formula>0</formula>
    </cfRule>
  </conditionalFormatting>
  <dataValidations count="1">
    <dataValidation type="list" allowBlank="1" showInputMessage="1" showErrorMessage="1" sqref="O13" xr:uid="{00000000-0002-0000-0000-000000000000}">
      <formula1>"High,Medium,Low"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4:AO22"/>
  <sheetViews>
    <sheetView showGridLines="0" showRowColHeaders="0" workbookViewId="0"/>
  </sheetViews>
  <sheetFormatPr defaultRowHeight="15" x14ac:dyDescent="0.25"/>
  <cols>
    <col min="1" max="2" width="9.140625" style="6"/>
    <col min="3" max="3" width="5.28515625" style="6" customWidth="1"/>
    <col min="4" max="4" width="12" style="6" customWidth="1"/>
    <col min="5" max="5" width="11.28515625" style="6" bestFit="1" customWidth="1"/>
    <col min="6" max="6" width="9.7109375" style="6" bestFit="1" customWidth="1"/>
    <col min="7" max="7" width="9.28515625" style="6" customWidth="1"/>
    <col min="8" max="8" width="10.85546875" style="6" customWidth="1"/>
    <col min="9" max="9" width="13" style="6" customWidth="1"/>
    <col min="10" max="39" width="3.140625" style="6" customWidth="1"/>
    <col min="40" max="16384" width="9.140625" style="6"/>
  </cols>
  <sheetData>
    <row r="4" spans="3:41" ht="5.25" customHeight="1" x14ac:dyDescent="0.25"/>
    <row r="6" spans="3:41" ht="16.5" customHeight="1" thickBot="1" x14ac:dyDescent="0.3">
      <c r="C6" s="7">
        <v>1</v>
      </c>
      <c r="D6" s="7">
        <v>0</v>
      </c>
      <c r="AM6" s="17"/>
    </row>
    <row r="7" spans="3:41" ht="37.5" customHeight="1" thickBot="1" x14ac:dyDescent="0.3">
      <c r="D7" s="35" t="s">
        <v>11</v>
      </c>
      <c r="E7" s="36" t="s">
        <v>12</v>
      </c>
      <c r="F7" s="36" t="s">
        <v>0</v>
      </c>
      <c r="G7" s="36" t="s">
        <v>13</v>
      </c>
      <c r="H7" s="36" t="s">
        <v>14</v>
      </c>
      <c r="I7" s="36" t="s">
        <v>15</v>
      </c>
      <c r="J7" s="37">
        <f>EOMONTH(Data!$F$2,-1)+1+$D$6</f>
        <v>43466</v>
      </c>
      <c r="K7" s="37">
        <f>J7+1</f>
        <v>43467</v>
      </c>
      <c r="L7" s="37">
        <f t="shared" ref="L7:AM7" si="0">K7+1</f>
        <v>43468</v>
      </c>
      <c r="M7" s="37">
        <f t="shared" si="0"/>
        <v>43469</v>
      </c>
      <c r="N7" s="37">
        <f t="shared" si="0"/>
        <v>43470</v>
      </c>
      <c r="O7" s="37">
        <f t="shared" si="0"/>
        <v>43471</v>
      </c>
      <c r="P7" s="37">
        <f t="shared" si="0"/>
        <v>43472</v>
      </c>
      <c r="Q7" s="37">
        <f t="shared" si="0"/>
        <v>43473</v>
      </c>
      <c r="R7" s="37">
        <f t="shared" si="0"/>
        <v>43474</v>
      </c>
      <c r="S7" s="37">
        <f t="shared" si="0"/>
        <v>43475</v>
      </c>
      <c r="T7" s="37">
        <f t="shared" si="0"/>
        <v>43476</v>
      </c>
      <c r="U7" s="37">
        <f t="shared" si="0"/>
        <v>43477</v>
      </c>
      <c r="V7" s="37">
        <f t="shared" si="0"/>
        <v>43478</v>
      </c>
      <c r="W7" s="37">
        <f t="shared" si="0"/>
        <v>43479</v>
      </c>
      <c r="X7" s="37">
        <f t="shared" si="0"/>
        <v>43480</v>
      </c>
      <c r="Y7" s="37">
        <f t="shared" si="0"/>
        <v>43481</v>
      </c>
      <c r="Z7" s="37">
        <f t="shared" si="0"/>
        <v>43482</v>
      </c>
      <c r="AA7" s="37">
        <f t="shared" si="0"/>
        <v>43483</v>
      </c>
      <c r="AB7" s="37">
        <f t="shared" si="0"/>
        <v>43484</v>
      </c>
      <c r="AC7" s="37">
        <f t="shared" si="0"/>
        <v>43485</v>
      </c>
      <c r="AD7" s="37">
        <f t="shared" si="0"/>
        <v>43486</v>
      </c>
      <c r="AE7" s="37">
        <f t="shared" si="0"/>
        <v>43487</v>
      </c>
      <c r="AF7" s="37">
        <f t="shared" si="0"/>
        <v>43488</v>
      </c>
      <c r="AG7" s="37">
        <f t="shared" si="0"/>
        <v>43489</v>
      </c>
      <c r="AH7" s="37">
        <f t="shared" si="0"/>
        <v>43490</v>
      </c>
      <c r="AI7" s="37">
        <f t="shared" si="0"/>
        <v>43491</v>
      </c>
      <c r="AJ7" s="37">
        <f t="shared" si="0"/>
        <v>43492</v>
      </c>
      <c r="AK7" s="37">
        <f t="shared" si="0"/>
        <v>43493</v>
      </c>
      <c r="AL7" s="37">
        <f t="shared" si="0"/>
        <v>43494</v>
      </c>
      <c r="AM7" s="38">
        <f t="shared" si="0"/>
        <v>43495</v>
      </c>
      <c r="AN7" s="18"/>
      <c r="AO7" s="18"/>
    </row>
    <row r="8" spans="3:41" x14ac:dyDescent="0.25">
      <c r="D8" s="19" t="str">
        <f>INDEX(Data!$A:$I,$C$6+ROW(A1),1)</f>
        <v>Task 1</v>
      </c>
      <c r="E8" s="20" t="str">
        <f>INDEX(Data!$A:$I,$C$6+ROW(A1),2)</f>
        <v>EMP-7</v>
      </c>
      <c r="F8" s="21">
        <f>INDEX(Data!$A:$I,$C$6+ROW(A1),6)</f>
        <v>43466</v>
      </c>
      <c r="G8" s="21">
        <f>INDEX(Data!$A:$I,$C$6+ROW(A1),7)</f>
        <v>43471</v>
      </c>
      <c r="H8" s="20" t="str">
        <f>INDEX(Data!$A:$I,$C$6+ROW(A1),8)</f>
        <v>Completed</v>
      </c>
      <c r="I8" s="22">
        <f>INDEX(Data!$A:$I,$C$6+ROW(A1),9)</f>
        <v>0.2</v>
      </c>
      <c r="J8" s="23" t="str">
        <f>IF(AND($F8&lt;=J$7,$G8&gt;=J$7),$H8,"")</f>
        <v>Completed</v>
      </c>
      <c r="K8" s="23" t="str">
        <f t="shared" ref="K8:Z22" si="1">IF(AND($F8&lt;=K$7,$G8&gt;=K$7),$H8,"")</f>
        <v>Completed</v>
      </c>
      <c r="L8" s="23" t="str">
        <f t="shared" si="1"/>
        <v>Completed</v>
      </c>
      <c r="M8" s="23" t="str">
        <f t="shared" si="1"/>
        <v>Completed</v>
      </c>
      <c r="N8" s="23" t="str">
        <f t="shared" si="1"/>
        <v>Completed</v>
      </c>
      <c r="O8" s="23" t="str">
        <f t="shared" si="1"/>
        <v>Completed</v>
      </c>
      <c r="P8" s="23" t="str">
        <f t="shared" si="1"/>
        <v/>
      </c>
      <c r="Q8" s="23" t="str">
        <f t="shared" si="1"/>
        <v/>
      </c>
      <c r="R8" s="23" t="str">
        <f t="shared" si="1"/>
        <v/>
      </c>
      <c r="S8" s="23" t="str">
        <f t="shared" si="1"/>
        <v/>
      </c>
      <c r="T8" s="23" t="str">
        <f t="shared" si="1"/>
        <v/>
      </c>
      <c r="U8" s="23" t="str">
        <f t="shared" si="1"/>
        <v/>
      </c>
      <c r="V8" s="23" t="str">
        <f t="shared" si="1"/>
        <v/>
      </c>
      <c r="W8" s="23" t="str">
        <f t="shared" si="1"/>
        <v/>
      </c>
      <c r="X8" s="23" t="str">
        <f t="shared" si="1"/>
        <v/>
      </c>
      <c r="Y8" s="23" t="str">
        <f t="shared" si="1"/>
        <v/>
      </c>
      <c r="Z8" s="23" t="str">
        <f t="shared" si="1"/>
        <v/>
      </c>
      <c r="AA8" s="23" t="str">
        <f t="shared" ref="AA8:AM22" si="2">IF(AND($F8&lt;=AA$7,$G8&gt;=AA$7),$H8,"")</f>
        <v/>
      </c>
      <c r="AB8" s="23" t="str">
        <f t="shared" si="2"/>
        <v/>
      </c>
      <c r="AC8" s="23" t="str">
        <f t="shared" si="2"/>
        <v/>
      </c>
      <c r="AD8" s="23" t="str">
        <f t="shared" si="2"/>
        <v/>
      </c>
      <c r="AE8" s="23" t="str">
        <f t="shared" si="2"/>
        <v/>
      </c>
      <c r="AF8" s="23" t="str">
        <f t="shared" si="2"/>
        <v/>
      </c>
      <c r="AG8" s="23" t="str">
        <f t="shared" si="2"/>
        <v/>
      </c>
      <c r="AH8" s="23" t="str">
        <f t="shared" si="2"/>
        <v/>
      </c>
      <c r="AI8" s="23" t="str">
        <f t="shared" si="2"/>
        <v/>
      </c>
      <c r="AJ8" s="23" t="str">
        <f t="shared" si="2"/>
        <v/>
      </c>
      <c r="AK8" s="23" t="str">
        <f t="shared" si="2"/>
        <v/>
      </c>
      <c r="AL8" s="23" t="str">
        <f t="shared" si="2"/>
        <v/>
      </c>
      <c r="AM8" s="24" t="str">
        <f t="shared" si="2"/>
        <v/>
      </c>
    </row>
    <row r="9" spans="3:41" x14ac:dyDescent="0.25">
      <c r="D9" s="25" t="str">
        <f>INDEX(Data!$A:$I,$C$6+ROW(A2),1)</f>
        <v>Task 2</v>
      </c>
      <c r="E9" s="26" t="str">
        <f>INDEX(Data!$A:$I,$C$6+ROW(A2),2)</f>
        <v>EMP-7</v>
      </c>
      <c r="F9" s="27">
        <f>INDEX(Data!$A:$I,$C$6+ROW(A2),6)</f>
        <v>43469</v>
      </c>
      <c r="G9" s="27">
        <f>INDEX(Data!$A:$I,$C$6+ROW(A2),7)</f>
        <v>43474</v>
      </c>
      <c r="H9" s="26" t="str">
        <f>INDEX(Data!$A:$I,$C$6+ROW(A2),8)</f>
        <v>Completed</v>
      </c>
      <c r="I9" s="28">
        <f>INDEX(Data!$A:$I,$C$6+ROW(A2),9)</f>
        <v>0.62</v>
      </c>
      <c r="J9" s="23" t="str">
        <f t="shared" ref="J9:J22" si="3">IF(AND($F9&lt;=J$7,$G9&gt;=J$7),$H9,"")</f>
        <v/>
      </c>
      <c r="K9" s="23" t="str">
        <f t="shared" si="1"/>
        <v/>
      </c>
      <c r="L9" s="23" t="str">
        <f t="shared" si="1"/>
        <v/>
      </c>
      <c r="M9" s="23" t="str">
        <f t="shared" si="1"/>
        <v>Completed</v>
      </c>
      <c r="N9" s="23" t="str">
        <f t="shared" si="1"/>
        <v>Completed</v>
      </c>
      <c r="O9" s="23" t="str">
        <f t="shared" si="1"/>
        <v>Completed</v>
      </c>
      <c r="P9" s="23" t="str">
        <f t="shared" si="1"/>
        <v>Completed</v>
      </c>
      <c r="Q9" s="23" t="str">
        <f t="shared" si="1"/>
        <v>Completed</v>
      </c>
      <c r="R9" s="23" t="str">
        <f t="shared" si="1"/>
        <v>Completed</v>
      </c>
      <c r="S9" s="23" t="str">
        <f t="shared" si="1"/>
        <v/>
      </c>
      <c r="T9" s="23" t="str">
        <f t="shared" si="1"/>
        <v/>
      </c>
      <c r="U9" s="23" t="str">
        <f t="shared" si="1"/>
        <v/>
      </c>
      <c r="V9" s="23" t="str">
        <f t="shared" si="1"/>
        <v/>
      </c>
      <c r="W9" s="23" t="str">
        <f t="shared" si="1"/>
        <v/>
      </c>
      <c r="X9" s="23" t="str">
        <f t="shared" si="1"/>
        <v/>
      </c>
      <c r="Y9" s="23" t="str">
        <f t="shared" si="1"/>
        <v/>
      </c>
      <c r="Z9" s="23" t="str">
        <f t="shared" si="1"/>
        <v/>
      </c>
      <c r="AA9" s="23" t="str">
        <f t="shared" si="2"/>
        <v/>
      </c>
      <c r="AB9" s="23" t="str">
        <f t="shared" si="2"/>
        <v/>
      </c>
      <c r="AC9" s="23" t="str">
        <f t="shared" si="2"/>
        <v/>
      </c>
      <c r="AD9" s="23" t="str">
        <f t="shared" si="2"/>
        <v/>
      </c>
      <c r="AE9" s="23" t="str">
        <f t="shared" si="2"/>
        <v/>
      </c>
      <c r="AF9" s="23" t="str">
        <f t="shared" si="2"/>
        <v/>
      </c>
      <c r="AG9" s="23" t="str">
        <f t="shared" si="2"/>
        <v/>
      </c>
      <c r="AH9" s="23" t="str">
        <f t="shared" si="2"/>
        <v/>
      </c>
      <c r="AI9" s="23" t="str">
        <f t="shared" si="2"/>
        <v/>
      </c>
      <c r="AJ9" s="23" t="str">
        <f t="shared" si="2"/>
        <v/>
      </c>
      <c r="AK9" s="23" t="str">
        <f t="shared" si="2"/>
        <v/>
      </c>
      <c r="AL9" s="23" t="str">
        <f t="shared" si="2"/>
        <v/>
      </c>
      <c r="AM9" s="24" t="str">
        <f t="shared" si="2"/>
        <v/>
      </c>
    </row>
    <row r="10" spans="3:41" x14ac:dyDescent="0.25">
      <c r="D10" s="25" t="str">
        <f>INDEX(Data!$A:$I,$C$6+ROW(A3),1)</f>
        <v>Task 3</v>
      </c>
      <c r="E10" s="26" t="str">
        <f>INDEX(Data!$A:$I,$C$6+ROW(A3),2)</f>
        <v>EMP-20</v>
      </c>
      <c r="F10" s="27">
        <f>INDEX(Data!$A:$I,$C$6+ROW(A3),6)</f>
        <v>43472</v>
      </c>
      <c r="G10" s="27">
        <f>INDEX(Data!$A:$I,$C$6+ROW(A3),7)</f>
        <v>43476</v>
      </c>
      <c r="H10" s="26" t="str">
        <f>INDEX(Data!$A:$I,$C$6+ROW(A3),8)</f>
        <v>Completed</v>
      </c>
      <c r="I10" s="28">
        <f>INDEX(Data!$A:$I,$C$6+ROW(A3),9)</f>
        <v>0</v>
      </c>
      <c r="J10" s="23" t="str">
        <f t="shared" si="3"/>
        <v/>
      </c>
      <c r="K10" s="23" t="str">
        <f t="shared" si="1"/>
        <v/>
      </c>
      <c r="L10" s="23" t="str">
        <f t="shared" si="1"/>
        <v/>
      </c>
      <c r="M10" s="23" t="str">
        <f t="shared" si="1"/>
        <v/>
      </c>
      <c r="N10" s="23" t="str">
        <f t="shared" si="1"/>
        <v/>
      </c>
      <c r="O10" s="23" t="str">
        <f t="shared" si="1"/>
        <v/>
      </c>
      <c r="P10" s="23" t="str">
        <f t="shared" si="1"/>
        <v>Completed</v>
      </c>
      <c r="Q10" s="23" t="str">
        <f t="shared" si="1"/>
        <v>Completed</v>
      </c>
      <c r="R10" s="23" t="str">
        <f t="shared" si="1"/>
        <v>Completed</v>
      </c>
      <c r="S10" s="23" t="str">
        <f t="shared" si="1"/>
        <v>Completed</v>
      </c>
      <c r="T10" s="23" t="str">
        <f t="shared" si="1"/>
        <v>Completed</v>
      </c>
      <c r="U10" s="23" t="str">
        <f t="shared" si="1"/>
        <v/>
      </c>
      <c r="V10" s="23" t="str">
        <f t="shared" si="1"/>
        <v/>
      </c>
      <c r="W10" s="23" t="str">
        <f t="shared" si="1"/>
        <v/>
      </c>
      <c r="X10" s="23" t="str">
        <f t="shared" si="1"/>
        <v/>
      </c>
      <c r="Y10" s="23" t="str">
        <f t="shared" si="1"/>
        <v/>
      </c>
      <c r="Z10" s="23" t="str">
        <f t="shared" si="1"/>
        <v/>
      </c>
      <c r="AA10" s="23" t="str">
        <f t="shared" si="2"/>
        <v/>
      </c>
      <c r="AB10" s="23" t="str">
        <f t="shared" si="2"/>
        <v/>
      </c>
      <c r="AC10" s="23" t="str">
        <f t="shared" si="2"/>
        <v/>
      </c>
      <c r="AD10" s="23" t="str">
        <f t="shared" si="2"/>
        <v/>
      </c>
      <c r="AE10" s="23" t="str">
        <f t="shared" si="2"/>
        <v/>
      </c>
      <c r="AF10" s="23" t="str">
        <f t="shared" si="2"/>
        <v/>
      </c>
      <c r="AG10" s="23" t="str">
        <f t="shared" si="2"/>
        <v/>
      </c>
      <c r="AH10" s="23" t="str">
        <f t="shared" si="2"/>
        <v/>
      </c>
      <c r="AI10" s="23" t="str">
        <f t="shared" si="2"/>
        <v/>
      </c>
      <c r="AJ10" s="23" t="str">
        <f t="shared" si="2"/>
        <v/>
      </c>
      <c r="AK10" s="23" t="str">
        <f t="shared" si="2"/>
        <v/>
      </c>
      <c r="AL10" s="23" t="str">
        <f t="shared" si="2"/>
        <v/>
      </c>
      <c r="AM10" s="24" t="str">
        <f t="shared" si="2"/>
        <v/>
      </c>
    </row>
    <row r="11" spans="3:41" x14ac:dyDescent="0.25">
      <c r="D11" s="25" t="str">
        <f>INDEX(Data!$A:$I,$C$6+ROW(A4),1)</f>
        <v>Task 4</v>
      </c>
      <c r="E11" s="26" t="str">
        <f>INDEX(Data!$A:$I,$C$6+ROW(A4),2)</f>
        <v>EMP-19</v>
      </c>
      <c r="F11" s="27">
        <f>INDEX(Data!$A:$I,$C$6+ROW(A4),6)</f>
        <v>43475</v>
      </c>
      <c r="G11" s="27">
        <f>INDEX(Data!$A:$I,$C$6+ROW(A4),7)</f>
        <v>43477</v>
      </c>
      <c r="H11" s="26" t="str">
        <f>INDEX(Data!$A:$I,$C$6+ROW(A4),8)</f>
        <v>In Progress</v>
      </c>
      <c r="I11" s="28">
        <f>INDEX(Data!$A:$I,$C$6+ROW(A4),9)</f>
        <v>0.42</v>
      </c>
      <c r="J11" s="23" t="str">
        <f t="shared" si="3"/>
        <v/>
      </c>
      <c r="K11" s="23" t="str">
        <f t="shared" si="1"/>
        <v/>
      </c>
      <c r="L11" s="23" t="str">
        <f t="shared" si="1"/>
        <v/>
      </c>
      <c r="M11" s="23" t="str">
        <f t="shared" si="1"/>
        <v/>
      </c>
      <c r="N11" s="23" t="str">
        <f t="shared" si="1"/>
        <v/>
      </c>
      <c r="O11" s="23" t="str">
        <f t="shared" si="1"/>
        <v/>
      </c>
      <c r="P11" s="23" t="str">
        <f t="shared" si="1"/>
        <v/>
      </c>
      <c r="Q11" s="23" t="str">
        <f t="shared" si="1"/>
        <v/>
      </c>
      <c r="R11" s="23" t="str">
        <f t="shared" si="1"/>
        <v/>
      </c>
      <c r="S11" s="23" t="str">
        <f t="shared" si="1"/>
        <v>In Progress</v>
      </c>
      <c r="T11" s="23" t="str">
        <f t="shared" si="1"/>
        <v>In Progress</v>
      </c>
      <c r="U11" s="23" t="str">
        <f t="shared" si="1"/>
        <v>In Progress</v>
      </c>
      <c r="V11" s="23" t="str">
        <f t="shared" si="1"/>
        <v/>
      </c>
      <c r="W11" s="23" t="str">
        <f t="shared" si="1"/>
        <v/>
      </c>
      <c r="X11" s="23" t="str">
        <f t="shared" si="1"/>
        <v/>
      </c>
      <c r="Y11" s="23" t="str">
        <f t="shared" si="1"/>
        <v/>
      </c>
      <c r="Z11" s="23" t="str">
        <f t="shared" si="1"/>
        <v/>
      </c>
      <c r="AA11" s="23" t="str">
        <f t="shared" si="2"/>
        <v/>
      </c>
      <c r="AB11" s="23" t="str">
        <f t="shared" si="2"/>
        <v/>
      </c>
      <c r="AC11" s="23" t="str">
        <f t="shared" si="2"/>
        <v/>
      </c>
      <c r="AD11" s="23" t="str">
        <f t="shared" si="2"/>
        <v/>
      </c>
      <c r="AE11" s="23" t="str">
        <f t="shared" si="2"/>
        <v/>
      </c>
      <c r="AF11" s="23" t="str">
        <f t="shared" si="2"/>
        <v/>
      </c>
      <c r="AG11" s="23" t="str">
        <f t="shared" si="2"/>
        <v/>
      </c>
      <c r="AH11" s="23" t="str">
        <f t="shared" si="2"/>
        <v/>
      </c>
      <c r="AI11" s="23" t="str">
        <f t="shared" si="2"/>
        <v/>
      </c>
      <c r="AJ11" s="23" t="str">
        <f t="shared" si="2"/>
        <v/>
      </c>
      <c r="AK11" s="23" t="str">
        <f t="shared" si="2"/>
        <v/>
      </c>
      <c r="AL11" s="23" t="str">
        <f t="shared" si="2"/>
        <v/>
      </c>
      <c r="AM11" s="24" t="str">
        <f t="shared" si="2"/>
        <v/>
      </c>
    </row>
    <row r="12" spans="3:41" x14ac:dyDescent="0.25">
      <c r="D12" s="25" t="str">
        <f>INDEX(Data!$A:$I,$C$6+ROW(A5),1)</f>
        <v>Task 5</v>
      </c>
      <c r="E12" s="26" t="str">
        <f>INDEX(Data!$A:$I,$C$6+ROW(A5),2)</f>
        <v>EMP-19</v>
      </c>
      <c r="F12" s="27">
        <f>INDEX(Data!$A:$I,$C$6+ROW(A5),6)</f>
        <v>43476</v>
      </c>
      <c r="G12" s="27">
        <f>INDEX(Data!$A:$I,$C$6+ROW(A5),7)</f>
        <v>43485</v>
      </c>
      <c r="H12" s="26" t="str">
        <f>INDEX(Data!$A:$I,$C$6+ROW(A5),8)</f>
        <v>Completed</v>
      </c>
      <c r="I12" s="28">
        <f>INDEX(Data!$A:$I,$C$6+ROW(A5),9)</f>
        <v>0.33</v>
      </c>
      <c r="J12" s="23" t="str">
        <f t="shared" si="3"/>
        <v/>
      </c>
      <c r="K12" s="23" t="str">
        <f t="shared" si="1"/>
        <v/>
      </c>
      <c r="L12" s="23" t="str">
        <f t="shared" si="1"/>
        <v/>
      </c>
      <c r="M12" s="23" t="str">
        <f t="shared" si="1"/>
        <v/>
      </c>
      <c r="N12" s="23" t="str">
        <f t="shared" si="1"/>
        <v/>
      </c>
      <c r="O12" s="23" t="str">
        <f t="shared" si="1"/>
        <v/>
      </c>
      <c r="P12" s="23" t="str">
        <f t="shared" si="1"/>
        <v/>
      </c>
      <c r="Q12" s="23" t="str">
        <f t="shared" si="1"/>
        <v/>
      </c>
      <c r="R12" s="23" t="str">
        <f t="shared" si="1"/>
        <v/>
      </c>
      <c r="S12" s="23" t="str">
        <f t="shared" si="1"/>
        <v/>
      </c>
      <c r="T12" s="23" t="str">
        <f t="shared" si="1"/>
        <v>Completed</v>
      </c>
      <c r="U12" s="23" t="str">
        <f t="shared" si="1"/>
        <v>Completed</v>
      </c>
      <c r="V12" s="23" t="str">
        <f t="shared" si="1"/>
        <v>Completed</v>
      </c>
      <c r="W12" s="23" t="str">
        <f t="shared" si="1"/>
        <v>Completed</v>
      </c>
      <c r="X12" s="23" t="str">
        <f t="shared" si="1"/>
        <v>Completed</v>
      </c>
      <c r="Y12" s="23" t="str">
        <f t="shared" si="1"/>
        <v>Completed</v>
      </c>
      <c r="Z12" s="23" t="str">
        <f t="shared" si="1"/>
        <v>Completed</v>
      </c>
      <c r="AA12" s="23" t="str">
        <f t="shared" si="2"/>
        <v>Completed</v>
      </c>
      <c r="AB12" s="23" t="str">
        <f t="shared" si="2"/>
        <v>Completed</v>
      </c>
      <c r="AC12" s="23" t="str">
        <f t="shared" si="2"/>
        <v>Completed</v>
      </c>
      <c r="AD12" s="23" t="str">
        <f t="shared" si="2"/>
        <v/>
      </c>
      <c r="AE12" s="23" t="str">
        <f t="shared" si="2"/>
        <v/>
      </c>
      <c r="AF12" s="23" t="str">
        <f t="shared" si="2"/>
        <v/>
      </c>
      <c r="AG12" s="23" t="str">
        <f t="shared" si="2"/>
        <v/>
      </c>
      <c r="AH12" s="23" t="str">
        <f t="shared" si="2"/>
        <v/>
      </c>
      <c r="AI12" s="23" t="str">
        <f t="shared" si="2"/>
        <v/>
      </c>
      <c r="AJ12" s="23" t="str">
        <f t="shared" si="2"/>
        <v/>
      </c>
      <c r="AK12" s="23" t="str">
        <f t="shared" si="2"/>
        <v/>
      </c>
      <c r="AL12" s="23" t="str">
        <f t="shared" si="2"/>
        <v/>
      </c>
      <c r="AM12" s="24" t="str">
        <f t="shared" si="2"/>
        <v/>
      </c>
    </row>
    <row r="13" spans="3:41" x14ac:dyDescent="0.25">
      <c r="D13" s="25" t="str">
        <f>INDEX(Data!$A:$I,$C$6+ROW(A6),1)</f>
        <v>Task 6</v>
      </c>
      <c r="E13" s="26" t="str">
        <f>INDEX(Data!$A:$I,$C$6+ROW(A6),2)</f>
        <v>EMP-9</v>
      </c>
      <c r="F13" s="27">
        <f>INDEX(Data!$A:$I,$C$6+ROW(A6),6)</f>
        <v>43486</v>
      </c>
      <c r="G13" s="27">
        <f>INDEX(Data!$A:$I,$C$6+ROW(A6),7)</f>
        <v>43490</v>
      </c>
      <c r="H13" s="26" t="str">
        <f>INDEX(Data!$A:$I,$C$6+ROW(A6),8)</f>
        <v>Completed</v>
      </c>
      <c r="I13" s="28">
        <f>INDEX(Data!$A:$I,$C$6+ROW(A6),9)</f>
        <v>0.78</v>
      </c>
      <c r="J13" s="23" t="str">
        <f t="shared" si="3"/>
        <v/>
      </c>
      <c r="K13" s="23" t="str">
        <f t="shared" si="1"/>
        <v/>
      </c>
      <c r="L13" s="23" t="str">
        <f t="shared" si="1"/>
        <v/>
      </c>
      <c r="M13" s="23" t="str">
        <f t="shared" si="1"/>
        <v/>
      </c>
      <c r="N13" s="23" t="str">
        <f t="shared" si="1"/>
        <v/>
      </c>
      <c r="O13" s="23" t="str">
        <f t="shared" si="1"/>
        <v/>
      </c>
      <c r="P13" s="23" t="str">
        <f t="shared" si="1"/>
        <v/>
      </c>
      <c r="Q13" s="23" t="str">
        <f t="shared" si="1"/>
        <v/>
      </c>
      <c r="R13" s="23" t="str">
        <f t="shared" si="1"/>
        <v/>
      </c>
      <c r="S13" s="23" t="str">
        <f t="shared" si="1"/>
        <v/>
      </c>
      <c r="T13" s="23" t="str">
        <f t="shared" si="1"/>
        <v/>
      </c>
      <c r="U13" s="23" t="str">
        <f t="shared" si="1"/>
        <v/>
      </c>
      <c r="V13" s="23" t="str">
        <f t="shared" si="1"/>
        <v/>
      </c>
      <c r="W13" s="23" t="str">
        <f t="shared" si="1"/>
        <v/>
      </c>
      <c r="X13" s="23" t="str">
        <f t="shared" si="1"/>
        <v/>
      </c>
      <c r="Y13" s="23" t="str">
        <f t="shared" si="1"/>
        <v/>
      </c>
      <c r="Z13" s="23" t="str">
        <f t="shared" si="1"/>
        <v/>
      </c>
      <c r="AA13" s="23" t="str">
        <f t="shared" si="2"/>
        <v/>
      </c>
      <c r="AB13" s="23" t="str">
        <f t="shared" si="2"/>
        <v/>
      </c>
      <c r="AC13" s="23" t="str">
        <f t="shared" si="2"/>
        <v/>
      </c>
      <c r="AD13" s="23" t="str">
        <f t="shared" si="2"/>
        <v>Completed</v>
      </c>
      <c r="AE13" s="23" t="str">
        <f t="shared" si="2"/>
        <v>Completed</v>
      </c>
      <c r="AF13" s="23" t="str">
        <f t="shared" si="2"/>
        <v>Completed</v>
      </c>
      <c r="AG13" s="23" t="str">
        <f t="shared" si="2"/>
        <v>Completed</v>
      </c>
      <c r="AH13" s="23" t="str">
        <f t="shared" si="2"/>
        <v>Completed</v>
      </c>
      <c r="AI13" s="23" t="str">
        <f t="shared" si="2"/>
        <v/>
      </c>
      <c r="AJ13" s="23" t="str">
        <f t="shared" si="2"/>
        <v/>
      </c>
      <c r="AK13" s="23" t="str">
        <f t="shared" si="2"/>
        <v/>
      </c>
      <c r="AL13" s="23" t="str">
        <f t="shared" si="2"/>
        <v/>
      </c>
      <c r="AM13" s="24" t="str">
        <f t="shared" si="2"/>
        <v/>
      </c>
    </row>
    <row r="14" spans="3:41" x14ac:dyDescent="0.25">
      <c r="D14" s="25" t="str">
        <f>INDEX(Data!$A:$I,$C$6+ROW(A7),1)</f>
        <v>Task 7</v>
      </c>
      <c r="E14" s="26" t="str">
        <f>INDEX(Data!$A:$I,$C$6+ROW(A7),2)</f>
        <v>EMP-3</v>
      </c>
      <c r="F14" s="27">
        <f>INDEX(Data!$A:$I,$C$6+ROW(A7),6)</f>
        <v>43489</v>
      </c>
      <c r="G14" s="27">
        <f>INDEX(Data!$A:$I,$C$6+ROW(A7),7)</f>
        <v>43495</v>
      </c>
      <c r="H14" s="26" t="str">
        <f>INDEX(Data!$A:$I,$C$6+ROW(A7),8)</f>
        <v>Completed</v>
      </c>
      <c r="I14" s="28">
        <f>INDEX(Data!$A:$I,$C$6+ROW(A7),9)</f>
        <v>1</v>
      </c>
      <c r="J14" s="23" t="str">
        <f t="shared" si="3"/>
        <v/>
      </c>
      <c r="K14" s="23" t="str">
        <f t="shared" si="1"/>
        <v/>
      </c>
      <c r="L14" s="23" t="str">
        <f t="shared" si="1"/>
        <v/>
      </c>
      <c r="M14" s="23" t="str">
        <f t="shared" si="1"/>
        <v/>
      </c>
      <c r="N14" s="23" t="str">
        <f t="shared" si="1"/>
        <v/>
      </c>
      <c r="O14" s="23" t="str">
        <f t="shared" si="1"/>
        <v/>
      </c>
      <c r="P14" s="23" t="str">
        <f t="shared" si="1"/>
        <v/>
      </c>
      <c r="Q14" s="23" t="str">
        <f t="shared" si="1"/>
        <v/>
      </c>
      <c r="R14" s="23" t="str">
        <f t="shared" si="1"/>
        <v/>
      </c>
      <c r="S14" s="23" t="str">
        <f t="shared" si="1"/>
        <v/>
      </c>
      <c r="T14" s="23" t="str">
        <f t="shared" si="1"/>
        <v/>
      </c>
      <c r="U14" s="23" t="str">
        <f t="shared" si="1"/>
        <v/>
      </c>
      <c r="V14" s="23" t="str">
        <f t="shared" si="1"/>
        <v/>
      </c>
      <c r="W14" s="23" t="str">
        <f t="shared" si="1"/>
        <v/>
      </c>
      <c r="X14" s="23" t="str">
        <f t="shared" si="1"/>
        <v/>
      </c>
      <c r="Y14" s="23" t="str">
        <f t="shared" si="1"/>
        <v/>
      </c>
      <c r="Z14" s="23" t="str">
        <f t="shared" si="1"/>
        <v/>
      </c>
      <c r="AA14" s="23" t="str">
        <f t="shared" si="2"/>
        <v/>
      </c>
      <c r="AB14" s="23" t="str">
        <f t="shared" si="2"/>
        <v/>
      </c>
      <c r="AC14" s="23" t="str">
        <f t="shared" si="2"/>
        <v/>
      </c>
      <c r="AD14" s="23" t="str">
        <f t="shared" si="2"/>
        <v/>
      </c>
      <c r="AE14" s="23" t="str">
        <f t="shared" si="2"/>
        <v/>
      </c>
      <c r="AF14" s="23" t="str">
        <f t="shared" si="2"/>
        <v/>
      </c>
      <c r="AG14" s="23" t="str">
        <f t="shared" si="2"/>
        <v>Completed</v>
      </c>
      <c r="AH14" s="23" t="str">
        <f t="shared" si="2"/>
        <v>Completed</v>
      </c>
      <c r="AI14" s="23" t="str">
        <f t="shared" si="2"/>
        <v>Completed</v>
      </c>
      <c r="AJ14" s="23" t="str">
        <f t="shared" si="2"/>
        <v>Completed</v>
      </c>
      <c r="AK14" s="23" t="str">
        <f t="shared" si="2"/>
        <v>Completed</v>
      </c>
      <c r="AL14" s="23" t="str">
        <f t="shared" si="2"/>
        <v>Completed</v>
      </c>
      <c r="AM14" s="24" t="str">
        <f t="shared" si="2"/>
        <v>Completed</v>
      </c>
    </row>
    <row r="15" spans="3:41" x14ac:dyDescent="0.25">
      <c r="D15" s="25" t="str">
        <f>INDEX(Data!$A:$I,$C$6+ROW(A8),1)</f>
        <v>Task 8</v>
      </c>
      <c r="E15" s="26" t="str">
        <f>INDEX(Data!$A:$I,$C$6+ROW(A8),2)</f>
        <v>EMP-2</v>
      </c>
      <c r="F15" s="27">
        <f>INDEX(Data!$A:$I,$C$6+ROW(A8),6)</f>
        <v>43495</v>
      </c>
      <c r="G15" s="27">
        <f>INDEX(Data!$A:$I,$C$6+ROW(A8),7)</f>
        <v>43499</v>
      </c>
      <c r="H15" s="26" t="str">
        <f>INDEX(Data!$A:$I,$C$6+ROW(A8),8)</f>
        <v>Completed</v>
      </c>
      <c r="I15" s="28">
        <f>INDEX(Data!$A:$I,$C$6+ROW(A8),9)</f>
        <v>0</v>
      </c>
      <c r="J15" s="23" t="str">
        <f t="shared" si="3"/>
        <v/>
      </c>
      <c r="K15" s="23" t="str">
        <f t="shared" si="1"/>
        <v/>
      </c>
      <c r="L15" s="23" t="str">
        <f t="shared" si="1"/>
        <v/>
      </c>
      <c r="M15" s="23" t="str">
        <f t="shared" si="1"/>
        <v/>
      </c>
      <c r="N15" s="23" t="str">
        <f t="shared" si="1"/>
        <v/>
      </c>
      <c r="O15" s="23" t="str">
        <f t="shared" si="1"/>
        <v/>
      </c>
      <c r="P15" s="23" t="str">
        <f t="shared" si="1"/>
        <v/>
      </c>
      <c r="Q15" s="23" t="str">
        <f t="shared" si="1"/>
        <v/>
      </c>
      <c r="R15" s="23" t="str">
        <f t="shared" si="1"/>
        <v/>
      </c>
      <c r="S15" s="23" t="str">
        <f t="shared" si="1"/>
        <v/>
      </c>
      <c r="T15" s="23" t="str">
        <f t="shared" si="1"/>
        <v/>
      </c>
      <c r="U15" s="23" t="str">
        <f t="shared" si="1"/>
        <v/>
      </c>
      <c r="V15" s="23" t="str">
        <f t="shared" si="1"/>
        <v/>
      </c>
      <c r="W15" s="23" t="str">
        <f t="shared" si="1"/>
        <v/>
      </c>
      <c r="X15" s="23" t="str">
        <f t="shared" si="1"/>
        <v/>
      </c>
      <c r="Y15" s="23" t="str">
        <f t="shared" si="1"/>
        <v/>
      </c>
      <c r="Z15" s="23" t="str">
        <f t="shared" si="1"/>
        <v/>
      </c>
      <c r="AA15" s="23" t="str">
        <f t="shared" si="2"/>
        <v/>
      </c>
      <c r="AB15" s="23" t="str">
        <f t="shared" si="2"/>
        <v/>
      </c>
      <c r="AC15" s="23" t="str">
        <f t="shared" si="2"/>
        <v/>
      </c>
      <c r="AD15" s="23" t="str">
        <f t="shared" si="2"/>
        <v/>
      </c>
      <c r="AE15" s="23" t="str">
        <f t="shared" si="2"/>
        <v/>
      </c>
      <c r="AF15" s="23" t="str">
        <f t="shared" si="2"/>
        <v/>
      </c>
      <c r="AG15" s="23" t="str">
        <f t="shared" si="2"/>
        <v/>
      </c>
      <c r="AH15" s="23" t="str">
        <f t="shared" si="2"/>
        <v/>
      </c>
      <c r="AI15" s="23" t="str">
        <f t="shared" si="2"/>
        <v/>
      </c>
      <c r="AJ15" s="23" t="str">
        <f t="shared" si="2"/>
        <v/>
      </c>
      <c r="AK15" s="23" t="str">
        <f t="shared" si="2"/>
        <v/>
      </c>
      <c r="AL15" s="23" t="str">
        <f t="shared" si="2"/>
        <v/>
      </c>
      <c r="AM15" s="24" t="str">
        <f t="shared" si="2"/>
        <v>Completed</v>
      </c>
    </row>
    <row r="16" spans="3:41" x14ac:dyDescent="0.25">
      <c r="D16" s="25" t="str">
        <f>INDEX(Data!$A:$I,$C$6+ROW(A9),1)</f>
        <v>Task 9</v>
      </c>
      <c r="E16" s="26" t="str">
        <f>INDEX(Data!$A:$I,$C$6+ROW(A9),2)</f>
        <v>EMP-10</v>
      </c>
      <c r="F16" s="27">
        <f>INDEX(Data!$A:$I,$C$6+ROW(A9),6)</f>
        <v>43504</v>
      </c>
      <c r="G16" s="27">
        <f>INDEX(Data!$A:$I,$C$6+ROW(A9),7)</f>
        <v>43508</v>
      </c>
      <c r="H16" s="26" t="str">
        <f>INDEX(Data!$A:$I,$C$6+ROW(A9),8)</f>
        <v>Completed</v>
      </c>
      <c r="I16" s="28">
        <f>INDEX(Data!$A:$I,$C$6+ROW(A9),9)</f>
        <v>0</v>
      </c>
      <c r="J16" s="23" t="str">
        <f t="shared" si="3"/>
        <v/>
      </c>
      <c r="K16" s="23" t="str">
        <f t="shared" si="1"/>
        <v/>
      </c>
      <c r="L16" s="23" t="str">
        <f t="shared" si="1"/>
        <v/>
      </c>
      <c r="M16" s="23" t="str">
        <f t="shared" si="1"/>
        <v/>
      </c>
      <c r="N16" s="23" t="str">
        <f t="shared" si="1"/>
        <v/>
      </c>
      <c r="O16" s="23" t="str">
        <f t="shared" si="1"/>
        <v/>
      </c>
      <c r="P16" s="23" t="str">
        <f t="shared" si="1"/>
        <v/>
      </c>
      <c r="Q16" s="23" t="str">
        <f t="shared" si="1"/>
        <v/>
      </c>
      <c r="R16" s="23" t="str">
        <f t="shared" si="1"/>
        <v/>
      </c>
      <c r="S16" s="23" t="str">
        <f t="shared" si="1"/>
        <v/>
      </c>
      <c r="T16" s="23" t="str">
        <f t="shared" si="1"/>
        <v/>
      </c>
      <c r="U16" s="23" t="str">
        <f t="shared" si="1"/>
        <v/>
      </c>
      <c r="V16" s="23" t="str">
        <f t="shared" si="1"/>
        <v/>
      </c>
      <c r="W16" s="23" t="str">
        <f t="shared" si="1"/>
        <v/>
      </c>
      <c r="X16" s="23" t="str">
        <f t="shared" si="1"/>
        <v/>
      </c>
      <c r="Y16" s="23" t="str">
        <f t="shared" si="1"/>
        <v/>
      </c>
      <c r="Z16" s="23" t="str">
        <f t="shared" si="1"/>
        <v/>
      </c>
      <c r="AA16" s="23" t="str">
        <f t="shared" si="2"/>
        <v/>
      </c>
      <c r="AB16" s="23" t="str">
        <f t="shared" si="2"/>
        <v/>
      </c>
      <c r="AC16" s="23" t="str">
        <f t="shared" si="2"/>
        <v/>
      </c>
      <c r="AD16" s="23" t="str">
        <f t="shared" si="2"/>
        <v/>
      </c>
      <c r="AE16" s="23" t="str">
        <f t="shared" si="2"/>
        <v/>
      </c>
      <c r="AF16" s="23" t="str">
        <f t="shared" si="2"/>
        <v/>
      </c>
      <c r="AG16" s="23" t="str">
        <f t="shared" si="2"/>
        <v/>
      </c>
      <c r="AH16" s="23" t="str">
        <f t="shared" si="2"/>
        <v/>
      </c>
      <c r="AI16" s="23" t="str">
        <f t="shared" si="2"/>
        <v/>
      </c>
      <c r="AJ16" s="23" t="str">
        <f t="shared" si="2"/>
        <v/>
      </c>
      <c r="AK16" s="23" t="str">
        <f t="shared" si="2"/>
        <v/>
      </c>
      <c r="AL16" s="23" t="str">
        <f t="shared" si="2"/>
        <v/>
      </c>
      <c r="AM16" s="24" t="str">
        <f t="shared" si="2"/>
        <v/>
      </c>
    </row>
    <row r="17" spans="4:39" x14ac:dyDescent="0.25">
      <c r="D17" s="25" t="str">
        <f>INDEX(Data!$A:$I,$C$6+ROW(A10),1)</f>
        <v>Task 10</v>
      </c>
      <c r="E17" s="26" t="str">
        <f>INDEX(Data!$A:$I,$C$6+ROW(A10),2)</f>
        <v>EMP-13</v>
      </c>
      <c r="F17" s="27">
        <f>INDEX(Data!$A:$I,$C$6+ROW(A10),6)</f>
        <v>43506</v>
      </c>
      <c r="G17" s="27">
        <f>INDEX(Data!$A:$I,$C$6+ROW(A10),7)</f>
        <v>43513</v>
      </c>
      <c r="H17" s="26" t="str">
        <f>INDEX(Data!$A:$I,$C$6+ROW(A10),8)</f>
        <v>Completed</v>
      </c>
      <c r="I17" s="28">
        <f>INDEX(Data!$A:$I,$C$6+ROW(A10),9)</f>
        <v>0</v>
      </c>
      <c r="J17" s="23" t="str">
        <f t="shared" si="3"/>
        <v/>
      </c>
      <c r="K17" s="23" t="str">
        <f t="shared" si="1"/>
        <v/>
      </c>
      <c r="L17" s="23" t="str">
        <f t="shared" si="1"/>
        <v/>
      </c>
      <c r="M17" s="23" t="str">
        <f t="shared" si="1"/>
        <v/>
      </c>
      <c r="N17" s="23" t="str">
        <f t="shared" si="1"/>
        <v/>
      </c>
      <c r="O17" s="23" t="str">
        <f t="shared" si="1"/>
        <v/>
      </c>
      <c r="P17" s="23" t="str">
        <f t="shared" si="1"/>
        <v/>
      </c>
      <c r="Q17" s="23" t="str">
        <f t="shared" si="1"/>
        <v/>
      </c>
      <c r="R17" s="23" t="str">
        <f t="shared" si="1"/>
        <v/>
      </c>
      <c r="S17" s="23" t="str">
        <f t="shared" si="1"/>
        <v/>
      </c>
      <c r="T17" s="23" t="str">
        <f t="shared" si="1"/>
        <v/>
      </c>
      <c r="U17" s="23" t="str">
        <f t="shared" si="1"/>
        <v/>
      </c>
      <c r="V17" s="23" t="str">
        <f t="shared" si="1"/>
        <v/>
      </c>
      <c r="W17" s="23" t="str">
        <f t="shared" si="1"/>
        <v/>
      </c>
      <c r="X17" s="23" t="str">
        <f t="shared" si="1"/>
        <v/>
      </c>
      <c r="Y17" s="23" t="str">
        <f t="shared" si="1"/>
        <v/>
      </c>
      <c r="Z17" s="23" t="str">
        <f t="shared" si="1"/>
        <v/>
      </c>
      <c r="AA17" s="23" t="str">
        <f t="shared" si="2"/>
        <v/>
      </c>
      <c r="AB17" s="23" t="str">
        <f t="shared" si="2"/>
        <v/>
      </c>
      <c r="AC17" s="23" t="str">
        <f t="shared" si="2"/>
        <v/>
      </c>
      <c r="AD17" s="23" t="str">
        <f t="shared" si="2"/>
        <v/>
      </c>
      <c r="AE17" s="23" t="str">
        <f t="shared" si="2"/>
        <v/>
      </c>
      <c r="AF17" s="23" t="str">
        <f t="shared" si="2"/>
        <v/>
      </c>
      <c r="AG17" s="23" t="str">
        <f t="shared" si="2"/>
        <v/>
      </c>
      <c r="AH17" s="23" t="str">
        <f t="shared" si="2"/>
        <v/>
      </c>
      <c r="AI17" s="23" t="str">
        <f t="shared" si="2"/>
        <v/>
      </c>
      <c r="AJ17" s="23" t="str">
        <f t="shared" si="2"/>
        <v/>
      </c>
      <c r="AK17" s="23" t="str">
        <f t="shared" si="2"/>
        <v/>
      </c>
      <c r="AL17" s="23" t="str">
        <f t="shared" si="2"/>
        <v/>
      </c>
      <c r="AM17" s="24" t="str">
        <f t="shared" si="2"/>
        <v/>
      </c>
    </row>
    <row r="18" spans="4:39" x14ac:dyDescent="0.25">
      <c r="D18" s="25" t="str">
        <f>INDEX(Data!$A:$I,$C$6+ROW(A11),1)</f>
        <v>Task 11</v>
      </c>
      <c r="E18" s="26" t="str">
        <f>INDEX(Data!$A:$I,$C$6+ROW(A11),2)</f>
        <v>EMP-20</v>
      </c>
      <c r="F18" s="27">
        <f>INDEX(Data!$A:$I,$C$6+ROW(A11),6)</f>
        <v>43512</v>
      </c>
      <c r="G18" s="27">
        <f>INDEX(Data!$A:$I,$C$6+ROW(A11),7)</f>
        <v>43520</v>
      </c>
      <c r="H18" s="26" t="str">
        <f>INDEX(Data!$A:$I,$C$6+ROW(A11),8)</f>
        <v>In Progress</v>
      </c>
      <c r="I18" s="28">
        <f>INDEX(Data!$A:$I,$C$6+ROW(A11),9)</f>
        <v>1</v>
      </c>
      <c r="J18" s="23" t="str">
        <f t="shared" si="3"/>
        <v/>
      </c>
      <c r="K18" s="23" t="str">
        <f t="shared" si="1"/>
        <v/>
      </c>
      <c r="L18" s="23" t="str">
        <f t="shared" si="1"/>
        <v/>
      </c>
      <c r="M18" s="23" t="str">
        <f t="shared" si="1"/>
        <v/>
      </c>
      <c r="N18" s="23" t="str">
        <f t="shared" si="1"/>
        <v/>
      </c>
      <c r="O18" s="23" t="str">
        <f t="shared" si="1"/>
        <v/>
      </c>
      <c r="P18" s="23" t="str">
        <f t="shared" si="1"/>
        <v/>
      </c>
      <c r="Q18" s="23" t="str">
        <f t="shared" si="1"/>
        <v/>
      </c>
      <c r="R18" s="23" t="str">
        <f t="shared" si="1"/>
        <v/>
      </c>
      <c r="S18" s="23" t="str">
        <f t="shared" si="1"/>
        <v/>
      </c>
      <c r="T18" s="23" t="str">
        <f t="shared" si="1"/>
        <v/>
      </c>
      <c r="U18" s="23" t="str">
        <f t="shared" si="1"/>
        <v/>
      </c>
      <c r="V18" s="23" t="str">
        <f t="shared" si="1"/>
        <v/>
      </c>
      <c r="W18" s="23" t="str">
        <f t="shared" si="1"/>
        <v/>
      </c>
      <c r="X18" s="23" t="str">
        <f t="shared" si="1"/>
        <v/>
      </c>
      <c r="Y18" s="23" t="str">
        <f t="shared" si="1"/>
        <v/>
      </c>
      <c r="Z18" s="23" t="str">
        <f t="shared" si="1"/>
        <v/>
      </c>
      <c r="AA18" s="23" t="str">
        <f t="shared" si="2"/>
        <v/>
      </c>
      <c r="AB18" s="23" t="str">
        <f t="shared" si="2"/>
        <v/>
      </c>
      <c r="AC18" s="23" t="str">
        <f t="shared" si="2"/>
        <v/>
      </c>
      <c r="AD18" s="23" t="str">
        <f t="shared" si="2"/>
        <v/>
      </c>
      <c r="AE18" s="23" t="str">
        <f t="shared" si="2"/>
        <v/>
      </c>
      <c r="AF18" s="23" t="str">
        <f t="shared" si="2"/>
        <v/>
      </c>
      <c r="AG18" s="23" t="str">
        <f t="shared" si="2"/>
        <v/>
      </c>
      <c r="AH18" s="23" t="str">
        <f t="shared" si="2"/>
        <v/>
      </c>
      <c r="AI18" s="23" t="str">
        <f t="shared" si="2"/>
        <v/>
      </c>
      <c r="AJ18" s="23" t="str">
        <f t="shared" si="2"/>
        <v/>
      </c>
      <c r="AK18" s="23" t="str">
        <f t="shared" si="2"/>
        <v/>
      </c>
      <c r="AL18" s="23" t="str">
        <f t="shared" si="2"/>
        <v/>
      </c>
      <c r="AM18" s="24" t="str">
        <f t="shared" si="2"/>
        <v/>
      </c>
    </row>
    <row r="19" spans="4:39" x14ac:dyDescent="0.25">
      <c r="D19" s="25" t="str">
        <f>INDEX(Data!$A:$I,$C$6+ROW(A12),1)</f>
        <v>Task 12</v>
      </c>
      <c r="E19" s="26" t="str">
        <f>INDEX(Data!$A:$I,$C$6+ROW(A12),2)</f>
        <v>EMP-1</v>
      </c>
      <c r="F19" s="27">
        <f>INDEX(Data!$A:$I,$C$6+ROW(A12),6)</f>
        <v>43519</v>
      </c>
      <c r="G19" s="27">
        <f>INDEX(Data!$A:$I,$C$6+ROW(A12),7)</f>
        <v>43529</v>
      </c>
      <c r="H19" s="26" t="str">
        <f>INDEX(Data!$A:$I,$C$6+ROW(A12),8)</f>
        <v>In Progress</v>
      </c>
      <c r="I19" s="28">
        <f>INDEX(Data!$A:$I,$C$6+ROW(A12),9)</f>
        <v>0</v>
      </c>
      <c r="J19" s="23" t="str">
        <f t="shared" si="3"/>
        <v/>
      </c>
      <c r="K19" s="23" t="str">
        <f t="shared" si="1"/>
        <v/>
      </c>
      <c r="L19" s="23" t="str">
        <f t="shared" si="1"/>
        <v/>
      </c>
      <c r="M19" s="23" t="str">
        <f t="shared" si="1"/>
        <v/>
      </c>
      <c r="N19" s="23" t="str">
        <f t="shared" si="1"/>
        <v/>
      </c>
      <c r="O19" s="23" t="str">
        <f t="shared" si="1"/>
        <v/>
      </c>
      <c r="P19" s="23" t="str">
        <f t="shared" si="1"/>
        <v/>
      </c>
      <c r="Q19" s="23" t="str">
        <f t="shared" si="1"/>
        <v/>
      </c>
      <c r="R19" s="23" t="str">
        <f t="shared" si="1"/>
        <v/>
      </c>
      <c r="S19" s="23" t="str">
        <f t="shared" si="1"/>
        <v/>
      </c>
      <c r="T19" s="23" t="str">
        <f t="shared" si="1"/>
        <v/>
      </c>
      <c r="U19" s="23" t="str">
        <f t="shared" si="1"/>
        <v/>
      </c>
      <c r="V19" s="23" t="str">
        <f t="shared" si="1"/>
        <v/>
      </c>
      <c r="W19" s="23" t="str">
        <f t="shared" si="1"/>
        <v/>
      </c>
      <c r="X19" s="23" t="str">
        <f t="shared" si="1"/>
        <v/>
      </c>
      <c r="Y19" s="23" t="str">
        <f t="shared" si="1"/>
        <v/>
      </c>
      <c r="Z19" s="23" t="str">
        <f t="shared" si="1"/>
        <v/>
      </c>
      <c r="AA19" s="23" t="str">
        <f t="shared" si="2"/>
        <v/>
      </c>
      <c r="AB19" s="23" t="str">
        <f t="shared" si="2"/>
        <v/>
      </c>
      <c r="AC19" s="23" t="str">
        <f t="shared" si="2"/>
        <v/>
      </c>
      <c r="AD19" s="23" t="str">
        <f t="shared" si="2"/>
        <v/>
      </c>
      <c r="AE19" s="23" t="str">
        <f t="shared" si="2"/>
        <v/>
      </c>
      <c r="AF19" s="23" t="str">
        <f t="shared" si="2"/>
        <v/>
      </c>
      <c r="AG19" s="23" t="str">
        <f t="shared" si="2"/>
        <v/>
      </c>
      <c r="AH19" s="23" t="str">
        <f t="shared" si="2"/>
        <v/>
      </c>
      <c r="AI19" s="23" t="str">
        <f t="shared" si="2"/>
        <v/>
      </c>
      <c r="AJ19" s="23" t="str">
        <f t="shared" si="2"/>
        <v/>
      </c>
      <c r="AK19" s="23" t="str">
        <f t="shared" si="2"/>
        <v/>
      </c>
      <c r="AL19" s="23" t="str">
        <f t="shared" si="2"/>
        <v/>
      </c>
      <c r="AM19" s="24" t="str">
        <f t="shared" si="2"/>
        <v/>
      </c>
    </row>
    <row r="20" spans="4:39" x14ac:dyDescent="0.25">
      <c r="D20" s="25" t="str">
        <f>INDEX(Data!$A:$I,$C$6+ROW(A13),1)</f>
        <v>Task 13</v>
      </c>
      <c r="E20" s="26" t="str">
        <f>INDEX(Data!$A:$I,$C$6+ROW(A13),2)</f>
        <v>EMP-15</v>
      </c>
      <c r="F20" s="27">
        <f>INDEX(Data!$A:$I,$C$6+ROW(A13),6)</f>
        <v>43530</v>
      </c>
      <c r="G20" s="27">
        <f>INDEX(Data!$A:$I,$C$6+ROW(A13),7)</f>
        <v>43533</v>
      </c>
      <c r="H20" s="26" t="str">
        <f>INDEX(Data!$A:$I,$C$6+ROW(A13),8)</f>
        <v>In Progress</v>
      </c>
      <c r="I20" s="28">
        <f>INDEX(Data!$A:$I,$C$6+ROW(A13),9)</f>
        <v>0</v>
      </c>
      <c r="J20" s="23" t="str">
        <f t="shared" si="3"/>
        <v/>
      </c>
      <c r="K20" s="23" t="str">
        <f t="shared" si="1"/>
        <v/>
      </c>
      <c r="L20" s="23" t="str">
        <f t="shared" si="1"/>
        <v/>
      </c>
      <c r="M20" s="23" t="str">
        <f t="shared" si="1"/>
        <v/>
      </c>
      <c r="N20" s="23" t="str">
        <f t="shared" si="1"/>
        <v/>
      </c>
      <c r="O20" s="23" t="str">
        <f t="shared" si="1"/>
        <v/>
      </c>
      <c r="P20" s="23" t="str">
        <f t="shared" si="1"/>
        <v/>
      </c>
      <c r="Q20" s="23" t="str">
        <f t="shared" si="1"/>
        <v/>
      </c>
      <c r="R20" s="23" t="str">
        <f t="shared" si="1"/>
        <v/>
      </c>
      <c r="S20" s="23" t="str">
        <f t="shared" si="1"/>
        <v/>
      </c>
      <c r="T20" s="23" t="str">
        <f t="shared" si="1"/>
        <v/>
      </c>
      <c r="U20" s="23" t="str">
        <f t="shared" si="1"/>
        <v/>
      </c>
      <c r="V20" s="23" t="str">
        <f t="shared" si="1"/>
        <v/>
      </c>
      <c r="W20" s="23" t="str">
        <f t="shared" si="1"/>
        <v/>
      </c>
      <c r="X20" s="23" t="str">
        <f t="shared" si="1"/>
        <v/>
      </c>
      <c r="Y20" s="23" t="str">
        <f t="shared" si="1"/>
        <v/>
      </c>
      <c r="Z20" s="23" t="str">
        <f t="shared" si="1"/>
        <v/>
      </c>
      <c r="AA20" s="23" t="str">
        <f t="shared" si="2"/>
        <v/>
      </c>
      <c r="AB20" s="23" t="str">
        <f t="shared" si="2"/>
        <v/>
      </c>
      <c r="AC20" s="23" t="str">
        <f t="shared" si="2"/>
        <v/>
      </c>
      <c r="AD20" s="23" t="str">
        <f t="shared" si="2"/>
        <v/>
      </c>
      <c r="AE20" s="23" t="str">
        <f t="shared" si="2"/>
        <v/>
      </c>
      <c r="AF20" s="23" t="str">
        <f t="shared" si="2"/>
        <v/>
      </c>
      <c r="AG20" s="23" t="str">
        <f t="shared" si="2"/>
        <v/>
      </c>
      <c r="AH20" s="23" t="str">
        <f t="shared" si="2"/>
        <v/>
      </c>
      <c r="AI20" s="23" t="str">
        <f t="shared" si="2"/>
        <v/>
      </c>
      <c r="AJ20" s="23" t="str">
        <f t="shared" si="2"/>
        <v/>
      </c>
      <c r="AK20" s="23" t="str">
        <f t="shared" si="2"/>
        <v/>
      </c>
      <c r="AL20" s="23" t="str">
        <f t="shared" si="2"/>
        <v/>
      </c>
      <c r="AM20" s="24" t="str">
        <f t="shared" si="2"/>
        <v/>
      </c>
    </row>
    <row r="21" spans="4:39" x14ac:dyDescent="0.25">
      <c r="D21" s="25" t="str">
        <f>INDEX(Data!$A:$I,$C$6+ROW(A14),1)</f>
        <v>Task 14</v>
      </c>
      <c r="E21" s="26" t="str">
        <f>INDEX(Data!$A:$I,$C$6+ROW(A14),2)</f>
        <v>EMP-3</v>
      </c>
      <c r="F21" s="27">
        <f>INDEX(Data!$A:$I,$C$6+ROW(A14),6)</f>
        <v>43531</v>
      </c>
      <c r="G21" s="27">
        <f>INDEX(Data!$A:$I,$C$6+ROW(A14),7)</f>
        <v>43536</v>
      </c>
      <c r="H21" s="26" t="str">
        <f>INDEX(Data!$A:$I,$C$6+ROW(A14),8)</f>
        <v>In Progress</v>
      </c>
      <c r="I21" s="28">
        <f>INDEX(Data!$A:$I,$C$6+ROW(A14),9)</f>
        <v>0</v>
      </c>
      <c r="J21" s="23" t="str">
        <f t="shared" si="3"/>
        <v/>
      </c>
      <c r="K21" s="23" t="str">
        <f t="shared" si="1"/>
        <v/>
      </c>
      <c r="L21" s="23" t="str">
        <f t="shared" si="1"/>
        <v/>
      </c>
      <c r="M21" s="23" t="str">
        <f t="shared" si="1"/>
        <v/>
      </c>
      <c r="N21" s="23" t="str">
        <f t="shared" si="1"/>
        <v/>
      </c>
      <c r="O21" s="23" t="str">
        <f t="shared" si="1"/>
        <v/>
      </c>
      <c r="P21" s="23" t="str">
        <f t="shared" si="1"/>
        <v/>
      </c>
      <c r="Q21" s="23" t="str">
        <f t="shared" si="1"/>
        <v/>
      </c>
      <c r="R21" s="23" t="str">
        <f t="shared" si="1"/>
        <v/>
      </c>
      <c r="S21" s="23" t="str">
        <f t="shared" si="1"/>
        <v/>
      </c>
      <c r="T21" s="23" t="str">
        <f t="shared" si="1"/>
        <v/>
      </c>
      <c r="U21" s="23" t="str">
        <f t="shared" si="1"/>
        <v/>
      </c>
      <c r="V21" s="23" t="str">
        <f t="shared" si="1"/>
        <v/>
      </c>
      <c r="W21" s="23" t="str">
        <f t="shared" si="1"/>
        <v/>
      </c>
      <c r="X21" s="23" t="str">
        <f t="shared" si="1"/>
        <v/>
      </c>
      <c r="Y21" s="23" t="str">
        <f t="shared" si="1"/>
        <v/>
      </c>
      <c r="Z21" s="23" t="str">
        <f t="shared" si="1"/>
        <v/>
      </c>
      <c r="AA21" s="23" t="str">
        <f t="shared" si="2"/>
        <v/>
      </c>
      <c r="AB21" s="23" t="str">
        <f t="shared" si="2"/>
        <v/>
      </c>
      <c r="AC21" s="23" t="str">
        <f t="shared" si="2"/>
        <v/>
      </c>
      <c r="AD21" s="23" t="str">
        <f t="shared" si="2"/>
        <v/>
      </c>
      <c r="AE21" s="23" t="str">
        <f t="shared" si="2"/>
        <v/>
      </c>
      <c r="AF21" s="23" t="str">
        <f t="shared" si="2"/>
        <v/>
      </c>
      <c r="AG21" s="23" t="str">
        <f t="shared" si="2"/>
        <v/>
      </c>
      <c r="AH21" s="23" t="str">
        <f t="shared" si="2"/>
        <v/>
      </c>
      <c r="AI21" s="23" t="str">
        <f t="shared" si="2"/>
        <v/>
      </c>
      <c r="AJ21" s="23" t="str">
        <f t="shared" si="2"/>
        <v/>
      </c>
      <c r="AK21" s="23" t="str">
        <f t="shared" si="2"/>
        <v/>
      </c>
      <c r="AL21" s="23" t="str">
        <f t="shared" si="2"/>
        <v/>
      </c>
      <c r="AM21" s="24" t="str">
        <f t="shared" si="2"/>
        <v/>
      </c>
    </row>
    <row r="22" spans="4:39" ht="15.75" thickBot="1" x14ac:dyDescent="0.3">
      <c r="D22" s="29" t="str">
        <f>INDEX(Data!$A:$I,$C$6+ROW(A15),1)</f>
        <v>Task 15</v>
      </c>
      <c r="E22" s="30" t="str">
        <f>INDEX(Data!$A:$I,$C$6+ROW(A15),2)</f>
        <v>EMP-17</v>
      </c>
      <c r="F22" s="31">
        <f>INDEX(Data!$A:$I,$C$6+ROW(A15),6)</f>
        <v>43537</v>
      </c>
      <c r="G22" s="31">
        <f>INDEX(Data!$A:$I,$C$6+ROW(A15),7)</f>
        <v>43540</v>
      </c>
      <c r="H22" s="30" t="str">
        <f>INDEX(Data!$A:$I,$C$6+ROW(A15),8)</f>
        <v>In Progress</v>
      </c>
      <c r="I22" s="32">
        <f>INDEX(Data!$A:$I,$C$6+ROW(A15),9)</f>
        <v>1</v>
      </c>
      <c r="J22" s="33" t="str">
        <f t="shared" si="3"/>
        <v/>
      </c>
      <c r="K22" s="33" t="str">
        <f t="shared" si="1"/>
        <v/>
      </c>
      <c r="L22" s="33" t="str">
        <f t="shared" si="1"/>
        <v/>
      </c>
      <c r="M22" s="33" t="str">
        <f t="shared" si="1"/>
        <v/>
      </c>
      <c r="N22" s="33" t="str">
        <f t="shared" si="1"/>
        <v/>
      </c>
      <c r="O22" s="33" t="str">
        <f t="shared" si="1"/>
        <v/>
      </c>
      <c r="P22" s="33" t="str">
        <f t="shared" si="1"/>
        <v/>
      </c>
      <c r="Q22" s="33" t="str">
        <f t="shared" si="1"/>
        <v/>
      </c>
      <c r="R22" s="33" t="str">
        <f t="shared" si="1"/>
        <v/>
      </c>
      <c r="S22" s="33" t="str">
        <f t="shared" si="1"/>
        <v/>
      </c>
      <c r="T22" s="33" t="str">
        <f t="shared" si="1"/>
        <v/>
      </c>
      <c r="U22" s="33" t="str">
        <f t="shared" si="1"/>
        <v/>
      </c>
      <c r="V22" s="33" t="str">
        <f t="shared" si="1"/>
        <v/>
      </c>
      <c r="W22" s="33" t="str">
        <f t="shared" si="1"/>
        <v/>
      </c>
      <c r="X22" s="33" t="str">
        <f t="shared" si="1"/>
        <v/>
      </c>
      <c r="Y22" s="33" t="str">
        <f t="shared" si="1"/>
        <v/>
      </c>
      <c r="Z22" s="33" t="str">
        <f t="shared" si="1"/>
        <v/>
      </c>
      <c r="AA22" s="33" t="str">
        <f t="shared" si="2"/>
        <v/>
      </c>
      <c r="AB22" s="33" t="str">
        <f t="shared" si="2"/>
        <v/>
      </c>
      <c r="AC22" s="33" t="str">
        <f t="shared" si="2"/>
        <v/>
      </c>
      <c r="AD22" s="33" t="str">
        <f t="shared" si="2"/>
        <v/>
      </c>
      <c r="AE22" s="33" t="str">
        <f t="shared" si="2"/>
        <v/>
      </c>
      <c r="AF22" s="33" t="str">
        <f t="shared" si="2"/>
        <v/>
      </c>
      <c r="AG22" s="33" t="str">
        <f t="shared" si="2"/>
        <v/>
      </c>
      <c r="AH22" s="33" t="str">
        <f t="shared" si="2"/>
        <v/>
      </c>
      <c r="AI22" s="33" t="str">
        <f t="shared" si="2"/>
        <v/>
      </c>
      <c r="AJ22" s="33" t="str">
        <f t="shared" si="2"/>
        <v/>
      </c>
      <c r="AK22" s="33" t="str">
        <f t="shared" si="2"/>
        <v/>
      </c>
      <c r="AL22" s="33" t="str">
        <f t="shared" si="2"/>
        <v/>
      </c>
      <c r="AM22" s="34" t="str">
        <f t="shared" si="2"/>
        <v/>
      </c>
    </row>
  </sheetData>
  <sheetProtection sheet="1" objects="1" scenarios="1"/>
  <conditionalFormatting sqref="D8:I22">
    <cfRule type="expression" dxfId="19" priority="7">
      <formula>D8=0</formula>
    </cfRule>
  </conditionalFormatting>
  <conditionalFormatting sqref="I8:I22">
    <cfRule type="dataBar" priority="16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{68940A60-F6D1-4CF4-A9FE-FE92A550940C}</x14:id>
        </ext>
      </extLst>
    </cfRule>
  </conditionalFormatting>
  <conditionalFormatting sqref="J8:AM22">
    <cfRule type="cellIs" dxfId="18" priority="3" operator="equal">
      <formula>"Completed"</formula>
    </cfRule>
    <cfRule type="cellIs" dxfId="17" priority="4" operator="equal">
      <formula>"In Progress"</formula>
    </cfRule>
    <cfRule type="cellIs" dxfId="16" priority="5" operator="equal">
      <formula>"Pending"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28</xdr:col>
                    <xdr:colOff>114300</xdr:colOff>
                    <xdr:row>4</xdr:row>
                    <xdr:rowOff>76200</xdr:rowOff>
                  </from>
                  <to>
                    <xdr:col>38</xdr:col>
                    <xdr:colOff>190500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2</xdr:col>
                    <xdr:colOff>114300</xdr:colOff>
                    <xdr:row>7</xdr:row>
                    <xdr:rowOff>0</xdr:rowOff>
                  </from>
                  <to>
                    <xdr:col>2</xdr:col>
                    <xdr:colOff>333375</xdr:colOff>
                    <xdr:row>22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940A60-F6D1-4CF4-A9FE-FE92A550940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I8:I22</xm:sqref>
        </x14:conditionalFormatting>
        <x14:conditionalFormatting xmlns:xm="http://schemas.microsoft.com/office/excel/2006/main">
          <x14:cfRule type="expression" priority="1" id="{3E31A039-E894-4DDF-8ECC-6F4C369D6392}">
            <xm:f>ISERROR(MATCH(J$7,Settings!$F:$F,0))=FALSE</xm:f>
            <x14:dxf>
              <fill>
                <patternFill>
                  <bgColor theme="0" tint="-0.499984740745262"/>
                </patternFill>
              </fill>
            </x14:dxf>
          </x14:cfRule>
          <x14:cfRule type="expression" priority="2" id="{28E28023-C0DF-4B9B-8597-6F5797029B33}">
            <xm:f>VLOOKUP(TEXT(J$7,"DDD"),Settings!$B$3:$C$9,2,0)="Y"</xm:f>
            <x14:dxf>
              <fill>
                <patternFill>
                  <bgColor theme="0" tint="-0.14996795556505021"/>
                </patternFill>
              </fill>
            </x14:dxf>
          </x14:cfRule>
          <xm:sqref>J8:AM22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AJ31"/>
  <sheetViews>
    <sheetView showGridLines="0" showRowColHeaders="0" workbookViewId="0"/>
  </sheetViews>
  <sheetFormatPr defaultRowHeight="15" zeroHeight="1" x14ac:dyDescent="0.25"/>
  <cols>
    <col min="1" max="2" width="9.140625" style="6"/>
    <col min="3" max="3" width="6" style="6" customWidth="1"/>
    <col min="4" max="4" width="22.42578125" style="6" customWidth="1"/>
    <col min="5" max="35" width="4.42578125" style="6" customWidth="1"/>
    <col min="36" max="36" width="0.42578125" style="6" customWidth="1"/>
    <col min="37" max="16384" width="9.140625" style="6"/>
  </cols>
  <sheetData>
    <row r="1" spans="3:36" x14ac:dyDescent="0.25"/>
    <row r="2" spans="3:36" x14ac:dyDescent="0.25"/>
    <row r="3" spans="3:36" x14ac:dyDescent="0.25"/>
    <row r="4" spans="3:36" ht="21.75" customHeight="1" x14ac:dyDescent="0.25"/>
    <row r="5" spans="3:36" ht="15.75" thickBot="1" x14ac:dyDescent="0.3"/>
    <row r="6" spans="3:36" ht="23.25" customHeight="1" thickBot="1" x14ac:dyDescent="0.3">
      <c r="C6" s="7">
        <v>1</v>
      </c>
      <c r="D6" s="8">
        <v>0</v>
      </c>
      <c r="E6" s="66">
        <f>EOMONTH(Data!F2,Resource!D6-1)+1</f>
        <v>43466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7"/>
    </row>
    <row r="7" spans="3:36" ht="15" customHeight="1" x14ac:dyDescent="0.25">
      <c r="D7" s="11" t="s">
        <v>56</v>
      </c>
      <c r="E7" s="12">
        <f>E6</f>
        <v>43466</v>
      </c>
      <c r="F7" s="12">
        <f>IF(E7="","",IF(E7+1&gt;EOMONTH($E$6,0),"",E7+1))</f>
        <v>43467</v>
      </c>
      <c r="G7" s="12">
        <f t="shared" ref="G7:AI7" si="0">IF(F7="","",IF(F7+1&gt;EOMONTH($E$6,0),"",F7+1))</f>
        <v>43468</v>
      </c>
      <c r="H7" s="12">
        <f t="shared" si="0"/>
        <v>43469</v>
      </c>
      <c r="I7" s="12">
        <f t="shared" si="0"/>
        <v>43470</v>
      </c>
      <c r="J7" s="12">
        <f t="shared" si="0"/>
        <v>43471</v>
      </c>
      <c r="K7" s="12">
        <f t="shared" si="0"/>
        <v>43472</v>
      </c>
      <c r="L7" s="12">
        <f t="shared" si="0"/>
        <v>43473</v>
      </c>
      <c r="M7" s="12">
        <f t="shared" si="0"/>
        <v>43474</v>
      </c>
      <c r="N7" s="12">
        <f t="shared" si="0"/>
        <v>43475</v>
      </c>
      <c r="O7" s="12">
        <f t="shared" si="0"/>
        <v>43476</v>
      </c>
      <c r="P7" s="12">
        <f t="shared" si="0"/>
        <v>43477</v>
      </c>
      <c r="Q7" s="12">
        <f t="shared" si="0"/>
        <v>43478</v>
      </c>
      <c r="R7" s="12">
        <f t="shared" si="0"/>
        <v>43479</v>
      </c>
      <c r="S7" s="12">
        <f t="shared" si="0"/>
        <v>43480</v>
      </c>
      <c r="T7" s="12">
        <f t="shared" si="0"/>
        <v>43481</v>
      </c>
      <c r="U7" s="12">
        <f t="shared" si="0"/>
        <v>43482</v>
      </c>
      <c r="V7" s="12">
        <f t="shared" si="0"/>
        <v>43483</v>
      </c>
      <c r="W7" s="12">
        <f t="shared" si="0"/>
        <v>43484</v>
      </c>
      <c r="X7" s="12">
        <f t="shared" si="0"/>
        <v>43485</v>
      </c>
      <c r="Y7" s="12">
        <f t="shared" si="0"/>
        <v>43486</v>
      </c>
      <c r="Z7" s="12">
        <f t="shared" si="0"/>
        <v>43487</v>
      </c>
      <c r="AA7" s="12">
        <f t="shared" si="0"/>
        <v>43488</v>
      </c>
      <c r="AB7" s="12">
        <f t="shared" si="0"/>
        <v>43489</v>
      </c>
      <c r="AC7" s="12">
        <f t="shared" si="0"/>
        <v>43490</v>
      </c>
      <c r="AD7" s="12">
        <f t="shared" si="0"/>
        <v>43491</v>
      </c>
      <c r="AE7" s="12">
        <f t="shared" si="0"/>
        <v>43492</v>
      </c>
      <c r="AF7" s="12">
        <f t="shared" si="0"/>
        <v>43493</v>
      </c>
      <c r="AG7" s="12">
        <f t="shared" si="0"/>
        <v>43494</v>
      </c>
      <c r="AH7" s="12">
        <f t="shared" si="0"/>
        <v>43495</v>
      </c>
      <c r="AI7" s="13">
        <f t="shared" si="0"/>
        <v>43496</v>
      </c>
    </row>
    <row r="8" spans="3:36" ht="15" customHeight="1" x14ac:dyDescent="0.25">
      <c r="D8" s="14" t="str">
        <f>INDEX(Settings!$H$2:$H$1000000,Resource!$C$6+ROW(Resource!A1))</f>
        <v>EMP-1</v>
      </c>
      <c r="E8" s="15">
        <f>IF(E$7="","",COUNTIFS(Data!$B:$B,$D8,Data!$F:$F,"&lt;="&amp;E$7,Data!$G:$G,"&gt;="&amp;E$7)+COUNTIFS(Data!$C:$C,$D8,Data!$F:$F,"&lt;="&amp;E$7,Data!$G:$G,"&gt;="&amp;E$7)+COUNTIFS(Data!$D:$D,$D8,Data!$F:$F,"&lt;="&amp;E$7,Data!$G:$G,"&gt;="&amp;E$7)+COUNTIFS(Data!$E:$E,$D8,Data!$F:$F,"&lt;="&amp;E$7,Data!$G:$G,"&gt;="&amp;E$7))</f>
        <v>0</v>
      </c>
      <c r="F8" s="15">
        <f>IF(F$7="","",COUNTIFS(Data!$B:$B,$D8,Data!$F:$F,"&lt;="&amp;F$7,Data!$G:$G,"&gt;="&amp;F$7)+COUNTIFS(Data!$C:$C,$D8,Data!$F:$F,"&lt;="&amp;F$7,Data!$G:$G,"&gt;="&amp;F$7)+COUNTIFS(Data!$D:$D,$D8,Data!$F:$F,"&lt;="&amp;F$7,Data!$G:$G,"&gt;="&amp;F$7)+COUNTIFS(Data!$E:$E,$D8,Data!$F:$F,"&lt;="&amp;F$7,Data!$G:$G,"&gt;="&amp;F$7))</f>
        <v>0</v>
      </c>
      <c r="G8" s="15">
        <f>IF(G$7="","",COUNTIFS(Data!$B:$B,$D8,Data!$F:$F,"&lt;="&amp;G$7,Data!$G:$G,"&gt;="&amp;G$7)+COUNTIFS(Data!$C:$C,$D8,Data!$F:$F,"&lt;="&amp;G$7,Data!$G:$G,"&gt;="&amp;G$7)+COUNTIFS(Data!$D:$D,$D8,Data!$F:$F,"&lt;="&amp;G$7,Data!$G:$G,"&gt;="&amp;G$7)+COUNTIFS(Data!$E:$E,$D8,Data!$F:$F,"&lt;="&amp;G$7,Data!$G:$G,"&gt;="&amp;G$7))</f>
        <v>0</v>
      </c>
      <c r="H8" s="15">
        <f>IF(H$7="","",COUNTIFS(Data!$B:$B,$D8,Data!$F:$F,"&lt;="&amp;H$7,Data!$G:$G,"&gt;="&amp;H$7)+COUNTIFS(Data!$C:$C,$D8,Data!$F:$F,"&lt;="&amp;H$7,Data!$G:$G,"&gt;="&amp;H$7)+COUNTIFS(Data!$D:$D,$D8,Data!$F:$F,"&lt;="&amp;H$7,Data!$G:$G,"&gt;="&amp;H$7)+COUNTIFS(Data!$E:$E,$D8,Data!$F:$F,"&lt;="&amp;H$7,Data!$G:$G,"&gt;="&amp;H$7))</f>
        <v>0</v>
      </c>
      <c r="I8" s="15">
        <f>IF(I$7="","",COUNTIFS(Data!$B:$B,$D8,Data!$F:$F,"&lt;="&amp;I$7,Data!$G:$G,"&gt;="&amp;I$7)+COUNTIFS(Data!$C:$C,$D8,Data!$F:$F,"&lt;="&amp;I$7,Data!$G:$G,"&gt;="&amp;I$7)+COUNTIFS(Data!$D:$D,$D8,Data!$F:$F,"&lt;="&amp;I$7,Data!$G:$G,"&gt;="&amp;I$7)+COUNTIFS(Data!$E:$E,$D8,Data!$F:$F,"&lt;="&amp;I$7,Data!$G:$G,"&gt;="&amp;I$7))</f>
        <v>0</v>
      </c>
      <c r="J8" s="15">
        <f>IF(J$7="","",COUNTIFS(Data!$B:$B,$D8,Data!$F:$F,"&lt;="&amp;J$7,Data!$G:$G,"&gt;="&amp;J$7)+COUNTIFS(Data!$C:$C,$D8,Data!$F:$F,"&lt;="&amp;J$7,Data!$G:$G,"&gt;="&amp;J$7)+COUNTIFS(Data!$D:$D,$D8,Data!$F:$F,"&lt;="&amp;J$7,Data!$G:$G,"&gt;="&amp;J$7)+COUNTIFS(Data!$E:$E,$D8,Data!$F:$F,"&lt;="&amp;J$7,Data!$G:$G,"&gt;="&amp;J$7))</f>
        <v>0</v>
      </c>
      <c r="K8" s="15">
        <f>IF(K$7="","",COUNTIFS(Data!$B:$B,$D8,Data!$F:$F,"&lt;="&amp;K$7,Data!$G:$G,"&gt;="&amp;K$7)+COUNTIFS(Data!$C:$C,$D8,Data!$F:$F,"&lt;="&amp;K$7,Data!$G:$G,"&gt;="&amp;K$7)+COUNTIFS(Data!$D:$D,$D8,Data!$F:$F,"&lt;="&amp;K$7,Data!$G:$G,"&gt;="&amp;K$7)+COUNTIFS(Data!$E:$E,$D8,Data!$F:$F,"&lt;="&amp;K$7,Data!$G:$G,"&gt;="&amp;K$7))</f>
        <v>0</v>
      </c>
      <c r="L8" s="15">
        <f>IF(L$7="","",COUNTIFS(Data!$B:$B,$D8,Data!$F:$F,"&lt;="&amp;L$7,Data!$G:$G,"&gt;="&amp;L$7)+COUNTIFS(Data!$C:$C,$D8,Data!$F:$F,"&lt;="&amp;L$7,Data!$G:$G,"&gt;="&amp;L$7)+COUNTIFS(Data!$D:$D,$D8,Data!$F:$F,"&lt;="&amp;L$7,Data!$G:$G,"&gt;="&amp;L$7)+COUNTIFS(Data!$E:$E,$D8,Data!$F:$F,"&lt;="&amp;L$7,Data!$G:$G,"&gt;="&amp;L$7))</f>
        <v>0</v>
      </c>
      <c r="M8" s="15">
        <f>IF(M$7="","",COUNTIFS(Data!$B:$B,$D8,Data!$F:$F,"&lt;="&amp;M$7,Data!$G:$G,"&gt;="&amp;M$7)+COUNTIFS(Data!$C:$C,$D8,Data!$F:$F,"&lt;="&amp;M$7,Data!$G:$G,"&gt;="&amp;M$7)+COUNTIFS(Data!$D:$D,$D8,Data!$F:$F,"&lt;="&amp;M$7,Data!$G:$G,"&gt;="&amp;M$7)+COUNTIFS(Data!$E:$E,$D8,Data!$F:$F,"&lt;="&amp;M$7,Data!$G:$G,"&gt;="&amp;M$7))</f>
        <v>0</v>
      </c>
      <c r="N8" s="15">
        <f>IF(N$7="","",COUNTIFS(Data!$B:$B,$D8,Data!$F:$F,"&lt;="&amp;N$7,Data!$G:$G,"&gt;="&amp;N$7)+COUNTIFS(Data!$C:$C,$D8,Data!$F:$F,"&lt;="&amp;N$7,Data!$G:$G,"&gt;="&amp;N$7)+COUNTIFS(Data!$D:$D,$D8,Data!$F:$F,"&lt;="&amp;N$7,Data!$G:$G,"&gt;="&amp;N$7)+COUNTIFS(Data!$E:$E,$D8,Data!$F:$F,"&lt;="&amp;N$7,Data!$G:$G,"&gt;="&amp;N$7))</f>
        <v>0</v>
      </c>
      <c r="O8" s="15">
        <f>IF(O$7="","",COUNTIFS(Data!$B:$B,$D8,Data!$F:$F,"&lt;="&amp;O$7,Data!$G:$G,"&gt;="&amp;O$7)+COUNTIFS(Data!$C:$C,$D8,Data!$F:$F,"&lt;="&amp;O$7,Data!$G:$G,"&gt;="&amp;O$7)+COUNTIFS(Data!$D:$D,$D8,Data!$F:$F,"&lt;="&amp;O$7,Data!$G:$G,"&gt;="&amp;O$7)+COUNTIFS(Data!$E:$E,$D8,Data!$F:$F,"&lt;="&amp;O$7,Data!$G:$G,"&gt;="&amp;O$7))</f>
        <v>0</v>
      </c>
      <c r="P8" s="15">
        <f>IF(P$7="","",COUNTIFS(Data!$B:$B,$D8,Data!$F:$F,"&lt;="&amp;P$7,Data!$G:$G,"&gt;="&amp;P$7)+COUNTIFS(Data!$C:$C,$D8,Data!$F:$F,"&lt;="&amp;P$7,Data!$G:$G,"&gt;="&amp;P$7)+COUNTIFS(Data!$D:$D,$D8,Data!$F:$F,"&lt;="&amp;P$7,Data!$G:$G,"&gt;="&amp;P$7)+COUNTIFS(Data!$E:$E,$D8,Data!$F:$F,"&lt;="&amp;P$7,Data!$G:$G,"&gt;="&amp;P$7))</f>
        <v>0</v>
      </c>
      <c r="Q8" s="15">
        <f>IF(Q$7="","",COUNTIFS(Data!$B:$B,$D8,Data!$F:$F,"&lt;="&amp;Q$7,Data!$G:$G,"&gt;="&amp;Q$7)+COUNTIFS(Data!$C:$C,$D8,Data!$F:$F,"&lt;="&amp;Q$7,Data!$G:$G,"&gt;="&amp;Q$7)+COUNTIFS(Data!$D:$D,$D8,Data!$F:$F,"&lt;="&amp;Q$7,Data!$G:$G,"&gt;="&amp;Q$7)+COUNTIFS(Data!$E:$E,$D8,Data!$F:$F,"&lt;="&amp;Q$7,Data!$G:$G,"&gt;="&amp;Q$7))</f>
        <v>0</v>
      </c>
      <c r="R8" s="15">
        <f>IF(R$7="","",COUNTIFS(Data!$B:$B,$D8,Data!$F:$F,"&lt;="&amp;R$7,Data!$G:$G,"&gt;="&amp;R$7)+COUNTIFS(Data!$C:$C,$D8,Data!$F:$F,"&lt;="&amp;R$7,Data!$G:$G,"&gt;="&amp;R$7)+COUNTIFS(Data!$D:$D,$D8,Data!$F:$F,"&lt;="&amp;R$7,Data!$G:$G,"&gt;="&amp;R$7)+COUNTIFS(Data!$E:$E,$D8,Data!$F:$F,"&lt;="&amp;R$7,Data!$G:$G,"&gt;="&amp;R$7))</f>
        <v>0</v>
      </c>
      <c r="S8" s="15">
        <f>IF(S$7="","",COUNTIFS(Data!$B:$B,$D8,Data!$F:$F,"&lt;="&amp;S$7,Data!$G:$G,"&gt;="&amp;S$7)+COUNTIFS(Data!$C:$C,$D8,Data!$F:$F,"&lt;="&amp;S$7,Data!$G:$G,"&gt;="&amp;S$7)+COUNTIFS(Data!$D:$D,$D8,Data!$F:$F,"&lt;="&amp;S$7,Data!$G:$G,"&gt;="&amp;S$7)+COUNTIFS(Data!$E:$E,$D8,Data!$F:$F,"&lt;="&amp;S$7,Data!$G:$G,"&gt;="&amp;S$7))</f>
        <v>0</v>
      </c>
      <c r="T8" s="15">
        <f>IF(T$7="","",COUNTIFS(Data!$B:$B,$D8,Data!$F:$F,"&lt;="&amp;T$7,Data!$G:$G,"&gt;="&amp;T$7)+COUNTIFS(Data!$C:$C,$D8,Data!$F:$F,"&lt;="&amp;T$7,Data!$G:$G,"&gt;="&amp;T$7)+COUNTIFS(Data!$D:$D,$D8,Data!$F:$F,"&lt;="&amp;T$7,Data!$G:$G,"&gt;="&amp;T$7)+COUNTIFS(Data!$E:$E,$D8,Data!$F:$F,"&lt;="&amp;T$7,Data!$G:$G,"&gt;="&amp;T$7))</f>
        <v>0</v>
      </c>
      <c r="U8" s="15">
        <f>IF(U$7="","",COUNTIFS(Data!$B:$B,$D8,Data!$F:$F,"&lt;="&amp;U$7,Data!$G:$G,"&gt;="&amp;U$7)+COUNTIFS(Data!$C:$C,$D8,Data!$F:$F,"&lt;="&amp;U$7,Data!$G:$G,"&gt;="&amp;U$7)+COUNTIFS(Data!$D:$D,$D8,Data!$F:$F,"&lt;="&amp;U$7,Data!$G:$G,"&gt;="&amp;U$7)+COUNTIFS(Data!$E:$E,$D8,Data!$F:$F,"&lt;="&amp;U$7,Data!$G:$G,"&gt;="&amp;U$7))</f>
        <v>0</v>
      </c>
      <c r="V8" s="15">
        <f>IF(V$7="","",COUNTIFS(Data!$B:$B,$D8,Data!$F:$F,"&lt;="&amp;V$7,Data!$G:$G,"&gt;="&amp;V$7)+COUNTIFS(Data!$C:$C,$D8,Data!$F:$F,"&lt;="&amp;V$7,Data!$G:$G,"&gt;="&amp;V$7)+COUNTIFS(Data!$D:$D,$D8,Data!$F:$F,"&lt;="&amp;V$7,Data!$G:$G,"&gt;="&amp;V$7)+COUNTIFS(Data!$E:$E,$D8,Data!$F:$F,"&lt;="&amp;V$7,Data!$G:$G,"&gt;="&amp;V$7))</f>
        <v>0</v>
      </c>
      <c r="W8" s="15">
        <f>IF(W$7="","",COUNTIFS(Data!$B:$B,$D8,Data!$F:$F,"&lt;="&amp;W$7,Data!$G:$G,"&gt;="&amp;W$7)+COUNTIFS(Data!$C:$C,$D8,Data!$F:$F,"&lt;="&amp;W$7,Data!$G:$G,"&gt;="&amp;W$7)+COUNTIFS(Data!$D:$D,$D8,Data!$F:$F,"&lt;="&amp;W$7,Data!$G:$G,"&gt;="&amp;W$7)+COUNTIFS(Data!$E:$E,$D8,Data!$F:$F,"&lt;="&amp;W$7,Data!$G:$G,"&gt;="&amp;W$7))</f>
        <v>0</v>
      </c>
      <c r="X8" s="15">
        <f>IF(X$7="","",COUNTIFS(Data!$B:$B,$D8,Data!$F:$F,"&lt;="&amp;X$7,Data!$G:$G,"&gt;="&amp;X$7)+COUNTIFS(Data!$C:$C,$D8,Data!$F:$F,"&lt;="&amp;X$7,Data!$G:$G,"&gt;="&amp;X$7)+COUNTIFS(Data!$D:$D,$D8,Data!$F:$F,"&lt;="&amp;X$7,Data!$G:$G,"&gt;="&amp;X$7)+COUNTIFS(Data!$E:$E,$D8,Data!$F:$F,"&lt;="&amp;X$7,Data!$G:$G,"&gt;="&amp;X$7))</f>
        <v>0</v>
      </c>
      <c r="Y8" s="15">
        <f>IF(Y$7="","",COUNTIFS(Data!$B:$B,$D8,Data!$F:$F,"&lt;="&amp;Y$7,Data!$G:$G,"&gt;="&amp;Y$7)+COUNTIFS(Data!$C:$C,$D8,Data!$F:$F,"&lt;="&amp;Y$7,Data!$G:$G,"&gt;="&amp;Y$7)+COUNTIFS(Data!$D:$D,$D8,Data!$F:$F,"&lt;="&amp;Y$7,Data!$G:$G,"&gt;="&amp;Y$7)+COUNTIFS(Data!$E:$E,$D8,Data!$F:$F,"&lt;="&amp;Y$7,Data!$G:$G,"&gt;="&amp;Y$7))</f>
        <v>0</v>
      </c>
      <c r="Z8" s="15">
        <f>IF(Z$7="","",COUNTIFS(Data!$B:$B,$D8,Data!$F:$F,"&lt;="&amp;Z$7,Data!$G:$G,"&gt;="&amp;Z$7)+COUNTIFS(Data!$C:$C,$D8,Data!$F:$F,"&lt;="&amp;Z$7,Data!$G:$G,"&gt;="&amp;Z$7)+COUNTIFS(Data!$D:$D,$D8,Data!$F:$F,"&lt;="&amp;Z$7,Data!$G:$G,"&gt;="&amp;Z$7)+COUNTIFS(Data!$E:$E,$D8,Data!$F:$F,"&lt;="&amp;Z$7,Data!$G:$G,"&gt;="&amp;Z$7))</f>
        <v>0</v>
      </c>
      <c r="AA8" s="15">
        <f>IF(AA$7="","",COUNTIFS(Data!$B:$B,$D8,Data!$F:$F,"&lt;="&amp;AA$7,Data!$G:$G,"&gt;="&amp;AA$7)+COUNTIFS(Data!$C:$C,$D8,Data!$F:$F,"&lt;="&amp;AA$7,Data!$G:$G,"&gt;="&amp;AA$7)+COUNTIFS(Data!$D:$D,$D8,Data!$F:$F,"&lt;="&amp;AA$7,Data!$G:$G,"&gt;="&amp;AA$7)+COUNTIFS(Data!$E:$E,$D8,Data!$F:$F,"&lt;="&amp;AA$7,Data!$G:$G,"&gt;="&amp;AA$7))</f>
        <v>0</v>
      </c>
      <c r="AB8" s="15">
        <f>IF(AB$7="","",COUNTIFS(Data!$B:$B,$D8,Data!$F:$F,"&lt;="&amp;AB$7,Data!$G:$G,"&gt;="&amp;AB$7)+COUNTIFS(Data!$C:$C,$D8,Data!$F:$F,"&lt;="&amp;AB$7,Data!$G:$G,"&gt;="&amp;AB$7)+COUNTIFS(Data!$D:$D,$D8,Data!$F:$F,"&lt;="&amp;AB$7,Data!$G:$G,"&gt;="&amp;AB$7)+COUNTIFS(Data!$E:$E,$D8,Data!$F:$F,"&lt;="&amp;AB$7,Data!$G:$G,"&gt;="&amp;AB$7))</f>
        <v>0</v>
      </c>
      <c r="AC8" s="15">
        <f>IF(AC$7="","",COUNTIFS(Data!$B:$B,$D8,Data!$F:$F,"&lt;="&amp;AC$7,Data!$G:$G,"&gt;="&amp;AC$7)+COUNTIFS(Data!$C:$C,$D8,Data!$F:$F,"&lt;="&amp;AC$7,Data!$G:$G,"&gt;="&amp;AC$7)+COUNTIFS(Data!$D:$D,$D8,Data!$F:$F,"&lt;="&amp;AC$7,Data!$G:$G,"&gt;="&amp;AC$7)+COUNTIFS(Data!$E:$E,$D8,Data!$F:$F,"&lt;="&amp;AC$7,Data!$G:$G,"&gt;="&amp;AC$7))</f>
        <v>0</v>
      </c>
      <c r="AD8" s="15">
        <f>IF(AD$7="","",COUNTIFS(Data!$B:$B,$D8,Data!$F:$F,"&lt;="&amp;AD$7,Data!$G:$G,"&gt;="&amp;AD$7)+COUNTIFS(Data!$C:$C,$D8,Data!$F:$F,"&lt;="&amp;AD$7,Data!$G:$G,"&gt;="&amp;AD$7)+COUNTIFS(Data!$D:$D,$D8,Data!$F:$F,"&lt;="&amp;AD$7,Data!$G:$G,"&gt;="&amp;AD$7)+COUNTIFS(Data!$E:$E,$D8,Data!$F:$F,"&lt;="&amp;AD$7,Data!$G:$G,"&gt;="&amp;AD$7))</f>
        <v>0</v>
      </c>
      <c r="AE8" s="15">
        <f>IF(AE$7="","",COUNTIFS(Data!$B:$B,$D8,Data!$F:$F,"&lt;="&amp;AE$7,Data!$G:$G,"&gt;="&amp;AE$7)+COUNTIFS(Data!$C:$C,$D8,Data!$F:$F,"&lt;="&amp;AE$7,Data!$G:$G,"&gt;="&amp;AE$7)+COUNTIFS(Data!$D:$D,$D8,Data!$F:$F,"&lt;="&amp;AE$7,Data!$G:$G,"&gt;="&amp;AE$7)+COUNTIFS(Data!$E:$E,$D8,Data!$F:$F,"&lt;="&amp;AE$7,Data!$G:$G,"&gt;="&amp;AE$7))</f>
        <v>0</v>
      </c>
      <c r="AF8" s="15">
        <f>IF(AF$7="","",COUNTIFS(Data!$B:$B,$D8,Data!$F:$F,"&lt;="&amp;AF$7,Data!$G:$G,"&gt;="&amp;AF$7)+COUNTIFS(Data!$C:$C,$D8,Data!$F:$F,"&lt;="&amp;AF$7,Data!$G:$G,"&gt;="&amp;AF$7)+COUNTIFS(Data!$D:$D,$D8,Data!$F:$F,"&lt;="&amp;AF$7,Data!$G:$G,"&gt;="&amp;AF$7)+COUNTIFS(Data!$E:$E,$D8,Data!$F:$F,"&lt;="&amp;AF$7,Data!$G:$G,"&gt;="&amp;AF$7))</f>
        <v>0</v>
      </c>
      <c r="AG8" s="15">
        <f>IF(AG$7="","",COUNTIFS(Data!$B:$B,$D8,Data!$F:$F,"&lt;="&amp;AG$7,Data!$G:$G,"&gt;="&amp;AG$7)+COUNTIFS(Data!$C:$C,$D8,Data!$F:$F,"&lt;="&amp;AG$7,Data!$G:$G,"&gt;="&amp;AG$7)+COUNTIFS(Data!$D:$D,$D8,Data!$F:$F,"&lt;="&amp;AG$7,Data!$G:$G,"&gt;="&amp;AG$7)+COUNTIFS(Data!$E:$E,$D8,Data!$F:$F,"&lt;="&amp;AG$7,Data!$G:$G,"&gt;="&amp;AG$7))</f>
        <v>0</v>
      </c>
      <c r="AH8" s="15">
        <f>IF(AH$7="","",COUNTIFS(Data!$B:$B,$D8,Data!$F:$F,"&lt;="&amp;AH$7,Data!$G:$G,"&gt;="&amp;AH$7)+COUNTIFS(Data!$C:$C,$D8,Data!$F:$F,"&lt;="&amp;AH$7,Data!$G:$G,"&gt;="&amp;AH$7)+COUNTIFS(Data!$D:$D,$D8,Data!$F:$F,"&lt;="&amp;AH$7,Data!$G:$G,"&gt;="&amp;AH$7)+COUNTIFS(Data!$E:$E,$D8,Data!$F:$F,"&lt;="&amp;AH$7,Data!$G:$G,"&gt;="&amp;AH$7))</f>
        <v>0</v>
      </c>
      <c r="AI8" s="15">
        <f>IF(AI$7="","",COUNTIFS(Data!$B:$B,$D8,Data!$F:$F,"&lt;="&amp;AI$7,Data!$G:$G,"&gt;="&amp;AI$7)+COUNTIFS(Data!$C:$C,$D8,Data!$F:$F,"&lt;="&amp;AI$7,Data!$G:$G,"&gt;="&amp;AI$7)+COUNTIFS(Data!$D:$D,$D8,Data!$F:$F,"&lt;="&amp;AI$7,Data!$G:$G,"&gt;="&amp;AI$7)+COUNTIFS(Data!$E:$E,$D8,Data!$F:$F,"&lt;="&amp;AI$7,Data!$G:$G,"&gt;="&amp;AI$7))</f>
        <v>0</v>
      </c>
      <c r="AJ8" s="9"/>
    </row>
    <row r="9" spans="3:36" ht="15" customHeight="1" x14ac:dyDescent="0.25">
      <c r="D9" s="14" t="str">
        <f>INDEX(Settings!$H$2:$H$1000000,Resource!$C$6+ROW(Resource!A2))</f>
        <v>EMP-2</v>
      </c>
      <c r="E9" s="15">
        <f>IF(E$7="","",COUNTIFS(Data!$B:$B,$D9,Data!$F:$F,"&lt;="&amp;E$7,Data!$G:$G,"&gt;="&amp;E$7)+COUNTIFS(Data!$C:$C,$D9,Data!$F:$F,"&lt;="&amp;E$7,Data!$G:$G,"&gt;="&amp;E$7)+COUNTIFS(Data!$D:$D,$D9,Data!$F:$F,"&lt;="&amp;E$7,Data!$G:$G,"&gt;="&amp;E$7)+COUNTIFS(Data!$E:$E,$D9,Data!$F:$F,"&lt;="&amp;E$7,Data!$G:$G,"&gt;="&amp;E$7))</f>
        <v>0</v>
      </c>
      <c r="F9" s="15">
        <f>IF(F$7="","",COUNTIFS(Data!$B:$B,$D9,Data!$F:$F,"&lt;="&amp;F$7,Data!$G:$G,"&gt;="&amp;F$7)+COUNTIFS(Data!$C:$C,$D9,Data!$F:$F,"&lt;="&amp;F$7,Data!$G:$G,"&gt;="&amp;F$7)+COUNTIFS(Data!$D:$D,$D9,Data!$F:$F,"&lt;="&amp;F$7,Data!$G:$G,"&gt;="&amp;F$7)+COUNTIFS(Data!$E:$E,$D9,Data!$F:$F,"&lt;="&amp;F$7,Data!$G:$G,"&gt;="&amp;F$7))</f>
        <v>0</v>
      </c>
      <c r="G9" s="15">
        <f>IF(G$7="","",COUNTIFS(Data!$B:$B,$D9,Data!$F:$F,"&lt;="&amp;G$7,Data!$G:$G,"&gt;="&amp;G$7)+COUNTIFS(Data!$C:$C,$D9,Data!$F:$F,"&lt;="&amp;G$7,Data!$G:$G,"&gt;="&amp;G$7)+COUNTIFS(Data!$D:$D,$D9,Data!$F:$F,"&lt;="&amp;G$7,Data!$G:$G,"&gt;="&amp;G$7)+COUNTIFS(Data!$E:$E,$D9,Data!$F:$F,"&lt;="&amp;G$7,Data!$G:$G,"&gt;="&amp;G$7))</f>
        <v>0</v>
      </c>
      <c r="H9" s="15">
        <f>IF(H$7="","",COUNTIFS(Data!$B:$B,$D9,Data!$F:$F,"&lt;="&amp;H$7,Data!$G:$G,"&gt;="&amp;H$7)+COUNTIFS(Data!$C:$C,$D9,Data!$F:$F,"&lt;="&amp;H$7,Data!$G:$G,"&gt;="&amp;H$7)+COUNTIFS(Data!$D:$D,$D9,Data!$F:$F,"&lt;="&amp;H$7,Data!$G:$G,"&gt;="&amp;H$7)+COUNTIFS(Data!$E:$E,$D9,Data!$F:$F,"&lt;="&amp;H$7,Data!$G:$G,"&gt;="&amp;H$7))</f>
        <v>0</v>
      </c>
      <c r="I9" s="15">
        <f>IF(I$7="","",COUNTIFS(Data!$B:$B,$D9,Data!$F:$F,"&lt;="&amp;I$7,Data!$G:$G,"&gt;="&amp;I$7)+COUNTIFS(Data!$C:$C,$D9,Data!$F:$F,"&lt;="&amp;I$7,Data!$G:$G,"&gt;="&amp;I$7)+COUNTIFS(Data!$D:$D,$D9,Data!$F:$F,"&lt;="&amp;I$7,Data!$G:$G,"&gt;="&amp;I$7)+COUNTIFS(Data!$E:$E,$D9,Data!$F:$F,"&lt;="&amp;I$7,Data!$G:$G,"&gt;="&amp;I$7))</f>
        <v>0</v>
      </c>
      <c r="J9" s="15">
        <f>IF(J$7="","",COUNTIFS(Data!$B:$B,$D9,Data!$F:$F,"&lt;="&amp;J$7,Data!$G:$G,"&gt;="&amp;J$7)+COUNTIFS(Data!$C:$C,$D9,Data!$F:$F,"&lt;="&amp;J$7,Data!$G:$G,"&gt;="&amp;J$7)+COUNTIFS(Data!$D:$D,$D9,Data!$F:$F,"&lt;="&amp;J$7,Data!$G:$G,"&gt;="&amp;J$7)+COUNTIFS(Data!$E:$E,$D9,Data!$F:$F,"&lt;="&amp;J$7,Data!$G:$G,"&gt;="&amp;J$7))</f>
        <v>0</v>
      </c>
      <c r="K9" s="15">
        <f>IF(K$7="","",COUNTIFS(Data!$B:$B,$D9,Data!$F:$F,"&lt;="&amp;K$7,Data!$G:$G,"&gt;="&amp;K$7)+COUNTIFS(Data!$C:$C,$D9,Data!$F:$F,"&lt;="&amp;K$7,Data!$G:$G,"&gt;="&amp;K$7)+COUNTIFS(Data!$D:$D,$D9,Data!$F:$F,"&lt;="&amp;K$7,Data!$G:$G,"&gt;="&amp;K$7)+COUNTIFS(Data!$E:$E,$D9,Data!$F:$F,"&lt;="&amp;K$7,Data!$G:$G,"&gt;="&amp;K$7))</f>
        <v>0</v>
      </c>
      <c r="L9" s="15">
        <f>IF(L$7="","",COUNTIFS(Data!$B:$B,$D9,Data!$F:$F,"&lt;="&amp;L$7,Data!$G:$G,"&gt;="&amp;L$7)+COUNTIFS(Data!$C:$C,$D9,Data!$F:$F,"&lt;="&amp;L$7,Data!$G:$G,"&gt;="&amp;L$7)+COUNTIFS(Data!$D:$D,$D9,Data!$F:$F,"&lt;="&amp;L$7,Data!$G:$G,"&gt;="&amp;L$7)+COUNTIFS(Data!$E:$E,$D9,Data!$F:$F,"&lt;="&amp;L$7,Data!$G:$G,"&gt;="&amp;L$7))</f>
        <v>0</v>
      </c>
      <c r="M9" s="15">
        <f>IF(M$7="","",COUNTIFS(Data!$B:$B,$D9,Data!$F:$F,"&lt;="&amp;M$7,Data!$G:$G,"&gt;="&amp;M$7)+COUNTIFS(Data!$C:$C,$D9,Data!$F:$F,"&lt;="&amp;M$7,Data!$G:$G,"&gt;="&amp;M$7)+COUNTIFS(Data!$D:$D,$D9,Data!$F:$F,"&lt;="&amp;M$7,Data!$G:$G,"&gt;="&amp;M$7)+COUNTIFS(Data!$E:$E,$D9,Data!$F:$F,"&lt;="&amp;M$7,Data!$G:$G,"&gt;="&amp;M$7))</f>
        <v>0</v>
      </c>
      <c r="N9" s="15">
        <f>IF(N$7="","",COUNTIFS(Data!$B:$B,$D9,Data!$F:$F,"&lt;="&amp;N$7,Data!$G:$G,"&gt;="&amp;N$7)+COUNTIFS(Data!$C:$C,$D9,Data!$F:$F,"&lt;="&amp;N$7,Data!$G:$G,"&gt;="&amp;N$7)+COUNTIFS(Data!$D:$D,$D9,Data!$F:$F,"&lt;="&amp;N$7,Data!$G:$G,"&gt;="&amp;N$7)+COUNTIFS(Data!$E:$E,$D9,Data!$F:$F,"&lt;="&amp;N$7,Data!$G:$G,"&gt;="&amp;N$7))</f>
        <v>0</v>
      </c>
      <c r="O9" s="15">
        <f>IF(O$7="","",COUNTIFS(Data!$B:$B,$D9,Data!$F:$F,"&lt;="&amp;O$7,Data!$G:$G,"&gt;="&amp;O$7)+COUNTIFS(Data!$C:$C,$D9,Data!$F:$F,"&lt;="&amp;O$7,Data!$G:$G,"&gt;="&amp;O$7)+COUNTIFS(Data!$D:$D,$D9,Data!$F:$F,"&lt;="&amp;O$7,Data!$G:$G,"&gt;="&amp;O$7)+COUNTIFS(Data!$E:$E,$D9,Data!$F:$F,"&lt;="&amp;O$7,Data!$G:$G,"&gt;="&amp;O$7))</f>
        <v>0</v>
      </c>
      <c r="P9" s="15">
        <f>IF(P$7="","",COUNTIFS(Data!$B:$B,$D9,Data!$F:$F,"&lt;="&amp;P$7,Data!$G:$G,"&gt;="&amp;P$7)+COUNTIFS(Data!$C:$C,$D9,Data!$F:$F,"&lt;="&amp;P$7,Data!$G:$G,"&gt;="&amp;P$7)+COUNTIFS(Data!$D:$D,$D9,Data!$F:$F,"&lt;="&amp;P$7,Data!$G:$G,"&gt;="&amp;P$7)+COUNTIFS(Data!$E:$E,$D9,Data!$F:$F,"&lt;="&amp;P$7,Data!$G:$G,"&gt;="&amp;P$7))</f>
        <v>0</v>
      </c>
      <c r="Q9" s="15">
        <f>IF(Q$7="","",COUNTIFS(Data!$B:$B,$D9,Data!$F:$F,"&lt;="&amp;Q$7,Data!$G:$G,"&gt;="&amp;Q$7)+COUNTIFS(Data!$C:$C,$D9,Data!$F:$F,"&lt;="&amp;Q$7,Data!$G:$G,"&gt;="&amp;Q$7)+COUNTIFS(Data!$D:$D,$D9,Data!$F:$F,"&lt;="&amp;Q$7,Data!$G:$G,"&gt;="&amp;Q$7)+COUNTIFS(Data!$E:$E,$D9,Data!$F:$F,"&lt;="&amp;Q$7,Data!$G:$G,"&gt;="&amp;Q$7))</f>
        <v>0</v>
      </c>
      <c r="R9" s="15">
        <f>IF(R$7="","",COUNTIFS(Data!$B:$B,$D9,Data!$F:$F,"&lt;="&amp;R$7,Data!$G:$G,"&gt;="&amp;R$7)+COUNTIFS(Data!$C:$C,$D9,Data!$F:$F,"&lt;="&amp;R$7,Data!$G:$G,"&gt;="&amp;R$7)+COUNTIFS(Data!$D:$D,$D9,Data!$F:$F,"&lt;="&amp;R$7,Data!$G:$G,"&gt;="&amp;R$7)+COUNTIFS(Data!$E:$E,$D9,Data!$F:$F,"&lt;="&amp;R$7,Data!$G:$G,"&gt;="&amp;R$7))</f>
        <v>0</v>
      </c>
      <c r="S9" s="15">
        <f>IF(S$7="","",COUNTIFS(Data!$B:$B,$D9,Data!$F:$F,"&lt;="&amp;S$7,Data!$G:$G,"&gt;="&amp;S$7)+COUNTIFS(Data!$C:$C,$D9,Data!$F:$F,"&lt;="&amp;S$7,Data!$G:$G,"&gt;="&amp;S$7)+COUNTIFS(Data!$D:$D,$D9,Data!$F:$F,"&lt;="&amp;S$7,Data!$G:$G,"&gt;="&amp;S$7)+COUNTIFS(Data!$E:$E,$D9,Data!$F:$F,"&lt;="&amp;S$7,Data!$G:$G,"&gt;="&amp;S$7))</f>
        <v>0</v>
      </c>
      <c r="T9" s="15">
        <f>IF(T$7="","",COUNTIFS(Data!$B:$B,$D9,Data!$F:$F,"&lt;="&amp;T$7,Data!$G:$G,"&gt;="&amp;T$7)+COUNTIFS(Data!$C:$C,$D9,Data!$F:$F,"&lt;="&amp;T$7,Data!$G:$G,"&gt;="&amp;T$7)+COUNTIFS(Data!$D:$D,$D9,Data!$F:$F,"&lt;="&amp;T$7,Data!$G:$G,"&gt;="&amp;T$7)+COUNTIFS(Data!$E:$E,$D9,Data!$F:$F,"&lt;="&amp;T$7,Data!$G:$G,"&gt;="&amp;T$7))</f>
        <v>0</v>
      </c>
      <c r="U9" s="15">
        <f>IF(U$7="","",COUNTIFS(Data!$B:$B,$D9,Data!$F:$F,"&lt;="&amp;U$7,Data!$G:$G,"&gt;="&amp;U$7)+COUNTIFS(Data!$C:$C,$D9,Data!$F:$F,"&lt;="&amp;U$7,Data!$G:$G,"&gt;="&amp;U$7)+COUNTIFS(Data!$D:$D,$D9,Data!$F:$F,"&lt;="&amp;U$7,Data!$G:$G,"&gt;="&amp;U$7)+COUNTIFS(Data!$E:$E,$D9,Data!$F:$F,"&lt;="&amp;U$7,Data!$G:$G,"&gt;="&amp;U$7))</f>
        <v>0</v>
      </c>
      <c r="V9" s="15">
        <f>IF(V$7="","",COUNTIFS(Data!$B:$B,$D9,Data!$F:$F,"&lt;="&amp;V$7,Data!$G:$G,"&gt;="&amp;V$7)+COUNTIFS(Data!$C:$C,$D9,Data!$F:$F,"&lt;="&amp;V$7,Data!$G:$G,"&gt;="&amp;V$7)+COUNTIFS(Data!$D:$D,$D9,Data!$F:$F,"&lt;="&amp;V$7,Data!$G:$G,"&gt;="&amp;V$7)+COUNTIFS(Data!$E:$E,$D9,Data!$F:$F,"&lt;="&amp;V$7,Data!$G:$G,"&gt;="&amp;V$7))</f>
        <v>0</v>
      </c>
      <c r="W9" s="15">
        <f>IF(W$7="","",COUNTIFS(Data!$B:$B,$D9,Data!$F:$F,"&lt;="&amp;W$7,Data!$G:$G,"&gt;="&amp;W$7)+COUNTIFS(Data!$C:$C,$D9,Data!$F:$F,"&lt;="&amp;W$7,Data!$G:$G,"&gt;="&amp;W$7)+COUNTIFS(Data!$D:$D,$D9,Data!$F:$F,"&lt;="&amp;W$7,Data!$G:$G,"&gt;="&amp;W$7)+COUNTIFS(Data!$E:$E,$D9,Data!$F:$F,"&lt;="&amp;W$7,Data!$G:$G,"&gt;="&amp;W$7))</f>
        <v>0</v>
      </c>
      <c r="X9" s="15">
        <f>IF(X$7="","",COUNTIFS(Data!$B:$B,$D9,Data!$F:$F,"&lt;="&amp;X$7,Data!$G:$G,"&gt;="&amp;X$7)+COUNTIFS(Data!$C:$C,$D9,Data!$F:$F,"&lt;="&amp;X$7,Data!$G:$G,"&gt;="&amp;X$7)+COUNTIFS(Data!$D:$D,$D9,Data!$F:$F,"&lt;="&amp;X$7,Data!$G:$G,"&gt;="&amp;X$7)+COUNTIFS(Data!$E:$E,$D9,Data!$F:$F,"&lt;="&amp;X$7,Data!$G:$G,"&gt;="&amp;X$7))</f>
        <v>0</v>
      </c>
      <c r="Y9" s="15">
        <f>IF(Y$7="","",COUNTIFS(Data!$B:$B,$D9,Data!$F:$F,"&lt;="&amp;Y$7,Data!$G:$G,"&gt;="&amp;Y$7)+COUNTIFS(Data!$C:$C,$D9,Data!$F:$F,"&lt;="&amp;Y$7,Data!$G:$G,"&gt;="&amp;Y$7)+COUNTIFS(Data!$D:$D,$D9,Data!$F:$F,"&lt;="&amp;Y$7,Data!$G:$G,"&gt;="&amp;Y$7)+COUNTIFS(Data!$E:$E,$D9,Data!$F:$F,"&lt;="&amp;Y$7,Data!$G:$G,"&gt;="&amp;Y$7))</f>
        <v>0</v>
      </c>
      <c r="Z9" s="15">
        <f>IF(Z$7="","",COUNTIFS(Data!$B:$B,$D9,Data!$F:$F,"&lt;="&amp;Z$7,Data!$G:$G,"&gt;="&amp;Z$7)+COUNTIFS(Data!$C:$C,$D9,Data!$F:$F,"&lt;="&amp;Z$7,Data!$G:$G,"&gt;="&amp;Z$7)+COUNTIFS(Data!$D:$D,$D9,Data!$F:$F,"&lt;="&amp;Z$7,Data!$G:$G,"&gt;="&amp;Z$7)+COUNTIFS(Data!$E:$E,$D9,Data!$F:$F,"&lt;="&amp;Z$7,Data!$G:$G,"&gt;="&amp;Z$7))</f>
        <v>0</v>
      </c>
      <c r="AA9" s="15">
        <f>IF(AA$7="","",COUNTIFS(Data!$B:$B,$D9,Data!$F:$F,"&lt;="&amp;AA$7,Data!$G:$G,"&gt;="&amp;AA$7)+COUNTIFS(Data!$C:$C,$D9,Data!$F:$F,"&lt;="&amp;AA$7,Data!$G:$G,"&gt;="&amp;AA$7)+COUNTIFS(Data!$D:$D,$D9,Data!$F:$F,"&lt;="&amp;AA$7,Data!$G:$G,"&gt;="&amp;AA$7)+COUNTIFS(Data!$E:$E,$D9,Data!$F:$F,"&lt;="&amp;AA$7,Data!$G:$G,"&gt;="&amp;AA$7))</f>
        <v>0</v>
      </c>
      <c r="AB9" s="15">
        <f>IF(AB$7="","",COUNTIFS(Data!$B:$B,$D9,Data!$F:$F,"&lt;="&amp;AB$7,Data!$G:$G,"&gt;="&amp;AB$7)+COUNTIFS(Data!$C:$C,$D9,Data!$F:$F,"&lt;="&amp;AB$7,Data!$G:$G,"&gt;="&amp;AB$7)+COUNTIFS(Data!$D:$D,$D9,Data!$F:$F,"&lt;="&amp;AB$7,Data!$G:$G,"&gt;="&amp;AB$7)+COUNTIFS(Data!$E:$E,$D9,Data!$F:$F,"&lt;="&amp;AB$7,Data!$G:$G,"&gt;="&amp;AB$7))</f>
        <v>0</v>
      </c>
      <c r="AC9" s="15">
        <f>IF(AC$7="","",COUNTIFS(Data!$B:$B,$D9,Data!$F:$F,"&lt;="&amp;AC$7,Data!$G:$G,"&gt;="&amp;AC$7)+COUNTIFS(Data!$C:$C,$D9,Data!$F:$F,"&lt;="&amp;AC$7,Data!$G:$G,"&gt;="&amp;AC$7)+COUNTIFS(Data!$D:$D,$D9,Data!$F:$F,"&lt;="&amp;AC$7,Data!$G:$G,"&gt;="&amp;AC$7)+COUNTIFS(Data!$E:$E,$D9,Data!$F:$F,"&lt;="&amp;AC$7,Data!$G:$G,"&gt;="&amp;AC$7))</f>
        <v>0</v>
      </c>
      <c r="AD9" s="15">
        <f>IF(AD$7="","",COUNTIFS(Data!$B:$B,$D9,Data!$F:$F,"&lt;="&amp;AD$7,Data!$G:$G,"&gt;="&amp;AD$7)+COUNTIFS(Data!$C:$C,$D9,Data!$F:$F,"&lt;="&amp;AD$7,Data!$G:$G,"&gt;="&amp;AD$7)+COUNTIFS(Data!$D:$D,$D9,Data!$F:$F,"&lt;="&amp;AD$7,Data!$G:$G,"&gt;="&amp;AD$7)+COUNTIFS(Data!$E:$E,$D9,Data!$F:$F,"&lt;="&amp;AD$7,Data!$G:$G,"&gt;="&amp;AD$7))</f>
        <v>0</v>
      </c>
      <c r="AE9" s="15">
        <f>IF(AE$7="","",COUNTIFS(Data!$B:$B,$D9,Data!$F:$F,"&lt;="&amp;AE$7,Data!$G:$G,"&gt;="&amp;AE$7)+COUNTIFS(Data!$C:$C,$D9,Data!$F:$F,"&lt;="&amp;AE$7,Data!$G:$G,"&gt;="&amp;AE$7)+COUNTIFS(Data!$D:$D,$D9,Data!$F:$F,"&lt;="&amp;AE$7,Data!$G:$G,"&gt;="&amp;AE$7)+COUNTIFS(Data!$E:$E,$D9,Data!$F:$F,"&lt;="&amp;AE$7,Data!$G:$G,"&gt;="&amp;AE$7))</f>
        <v>0</v>
      </c>
      <c r="AF9" s="15">
        <f>IF(AF$7="","",COUNTIFS(Data!$B:$B,$D9,Data!$F:$F,"&lt;="&amp;AF$7,Data!$G:$G,"&gt;="&amp;AF$7)+COUNTIFS(Data!$C:$C,$D9,Data!$F:$F,"&lt;="&amp;AF$7,Data!$G:$G,"&gt;="&amp;AF$7)+COUNTIFS(Data!$D:$D,$D9,Data!$F:$F,"&lt;="&amp;AF$7,Data!$G:$G,"&gt;="&amp;AF$7)+COUNTIFS(Data!$E:$E,$D9,Data!$F:$F,"&lt;="&amp;AF$7,Data!$G:$G,"&gt;="&amp;AF$7))</f>
        <v>0</v>
      </c>
      <c r="AG9" s="15">
        <f>IF(AG$7="","",COUNTIFS(Data!$B:$B,$D9,Data!$F:$F,"&lt;="&amp;AG$7,Data!$G:$G,"&gt;="&amp;AG$7)+COUNTIFS(Data!$C:$C,$D9,Data!$F:$F,"&lt;="&amp;AG$7,Data!$G:$G,"&gt;="&amp;AG$7)+COUNTIFS(Data!$D:$D,$D9,Data!$F:$F,"&lt;="&amp;AG$7,Data!$G:$G,"&gt;="&amp;AG$7)+COUNTIFS(Data!$E:$E,$D9,Data!$F:$F,"&lt;="&amp;AG$7,Data!$G:$G,"&gt;="&amp;AG$7))</f>
        <v>0</v>
      </c>
      <c r="AH9" s="15">
        <f>IF(AH$7="","",COUNTIFS(Data!$B:$B,$D9,Data!$F:$F,"&lt;="&amp;AH$7,Data!$G:$G,"&gt;="&amp;AH$7)+COUNTIFS(Data!$C:$C,$D9,Data!$F:$F,"&lt;="&amp;AH$7,Data!$G:$G,"&gt;="&amp;AH$7)+COUNTIFS(Data!$D:$D,$D9,Data!$F:$F,"&lt;="&amp;AH$7,Data!$G:$G,"&gt;="&amp;AH$7)+COUNTIFS(Data!$E:$E,$D9,Data!$F:$F,"&lt;="&amp;AH$7,Data!$G:$G,"&gt;="&amp;AH$7))</f>
        <v>1</v>
      </c>
      <c r="AI9" s="15">
        <f>IF(AI$7="","",COUNTIFS(Data!$B:$B,$D9,Data!$F:$F,"&lt;="&amp;AI$7,Data!$G:$G,"&gt;="&amp;AI$7)+COUNTIFS(Data!$C:$C,$D9,Data!$F:$F,"&lt;="&amp;AI$7,Data!$G:$G,"&gt;="&amp;AI$7)+COUNTIFS(Data!$D:$D,$D9,Data!$F:$F,"&lt;="&amp;AI$7,Data!$G:$G,"&gt;="&amp;AI$7)+COUNTIFS(Data!$E:$E,$D9,Data!$F:$F,"&lt;="&amp;AI$7,Data!$G:$G,"&gt;="&amp;AI$7))</f>
        <v>1</v>
      </c>
      <c r="AJ9" s="9"/>
    </row>
    <row r="10" spans="3:36" ht="15" customHeight="1" x14ac:dyDescent="0.25">
      <c r="D10" s="14" t="str">
        <f>INDEX(Settings!$H$2:$H$1000000,Resource!$C$6+ROW(Resource!A3))</f>
        <v>EMP-3</v>
      </c>
      <c r="E10" s="15">
        <f>IF(E$7="","",COUNTIFS(Data!$B:$B,$D10,Data!$F:$F,"&lt;="&amp;E$7,Data!$G:$G,"&gt;="&amp;E$7)+COUNTIFS(Data!$C:$C,$D10,Data!$F:$F,"&lt;="&amp;E$7,Data!$G:$G,"&gt;="&amp;E$7)+COUNTIFS(Data!$D:$D,$D10,Data!$F:$F,"&lt;="&amp;E$7,Data!$G:$G,"&gt;="&amp;E$7)+COUNTIFS(Data!$E:$E,$D10,Data!$F:$F,"&lt;="&amp;E$7,Data!$G:$G,"&gt;="&amp;E$7))</f>
        <v>0</v>
      </c>
      <c r="F10" s="15">
        <f>IF(F$7="","",COUNTIFS(Data!$B:$B,$D10,Data!$F:$F,"&lt;="&amp;F$7,Data!$G:$G,"&gt;="&amp;F$7)+COUNTIFS(Data!$C:$C,$D10,Data!$F:$F,"&lt;="&amp;F$7,Data!$G:$G,"&gt;="&amp;F$7)+COUNTIFS(Data!$D:$D,$D10,Data!$F:$F,"&lt;="&amp;F$7,Data!$G:$G,"&gt;="&amp;F$7)+COUNTIFS(Data!$E:$E,$D10,Data!$F:$F,"&lt;="&amp;F$7,Data!$G:$G,"&gt;="&amp;F$7))</f>
        <v>0</v>
      </c>
      <c r="G10" s="15">
        <f>IF(G$7="","",COUNTIFS(Data!$B:$B,$D10,Data!$F:$F,"&lt;="&amp;G$7,Data!$G:$G,"&gt;="&amp;G$7)+COUNTIFS(Data!$C:$C,$D10,Data!$F:$F,"&lt;="&amp;G$7,Data!$G:$G,"&gt;="&amp;G$7)+COUNTIFS(Data!$D:$D,$D10,Data!$F:$F,"&lt;="&amp;G$7,Data!$G:$G,"&gt;="&amp;G$7)+COUNTIFS(Data!$E:$E,$D10,Data!$F:$F,"&lt;="&amp;G$7,Data!$G:$G,"&gt;="&amp;G$7))</f>
        <v>0</v>
      </c>
      <c r="H10" s="15">
        <f>IF(H$7="","",COUNTIFS(Data!$B:$B,$D10,Data!$F:$F,"&lt;="&amp;H$7,Data!$G:$G,"&gt;="&amp;H$7)+COUNTIFS(Data!$C:$C,$D10,Data!$F:$F,"&lt;="&amp;H$7,Data!$G:$G,"&gt;="&amp;H$7)+COUNTIFS(Data!$D:$D,$D10,Data!$F:$F,"&lt;="&amp;H$7,Data!$G:$G,"&gt;="&amp;H$7)+COUNTIFS(Data!$E:$E,$D10,Data!$F:$F,"&lt;="&amp;H$7,Data!$G:$G,"&gt;="&amp;H$7))</f>
        <v>0</v>
      </c>
      <c r="I10" s="15">
        <f>IF(I$7="","",COUNTIFS(Data!$B:$B,$D10,Data!$F:$F,"&lt;="&amp;I$7,Data!$G:$G,"&gt;="&amp;I$7)+COUNTIFS(Data!$C:$C,$D10,Data!$F:$F,"&lt;="&amp;I$7,Data!$G:$G,"&gt;="&amp;I$7)+COUNTIFS(Data!$D:$D,$D10,Data!$F:$F,"&lt;="&amp;I$7,Data!$G:$G,"&gt;="&amp;I$7)+COUNTIFS(Data!$E:$E,$D10,Data!$F:$F,"&lt;="&amp;I$7,Data!$G:$G,"&gt;="&amp;I$7))</f>
        <v>0</v>
      </c>
      <c r="J10" s="15">
        <f>IF(J$7="","",COUNTIFS(Data!$B:$B,$D10,Data!$F:$F,"&lt;="&amp;J$7,Data!$G:$G,"&gt;="&amp;J$7)+COUNTIFS(Data!$C:$C,$D10,Data!$F:$F,"&lt;="&amp;J$7,Data!$G:$G,"&gt;="&amp;J$7)+COUNTIFS(Data!$D:$D,$D10,Data!$F:$F,"&lt;="&amp;J$7,Data!$G:$G,"&gt;="&amp;J$7)+COUNTIFS(Data!$E:$E,$D10,Data!$F:$F,"&lt;="&amp;J$7,Data!$G:$G,"&gt;="&amp;J$7))</f>
        <v>0</v>
      </c>
      <c r="K10" s="15">
        <f>IF(K$7="","",COUNTIFS(Data!$B:$B,$D10,Data!$F:$F,"&lt;="&amp;K$7,Data!$G:$G,"&gt;="&amp;K$7)+COUNTIFS(Data!$C:$C,$D10,Data!$F:$F,"&lt;="&amp;K$7,Data!$G:$G,"&gt;="&amp;K$7)+COUNTIFS(Data!$D:$D,$D10,Data!$F:$F,"&lt;="&amp;K$7,Data!$G:$G,"&gt;="&amp;K$7)+COUNTIFS(Data!$E:$E,$D10,Data!$F:$F,"&lt;="&amp;K$7,Data!$G:$G,"&gt;="&amp;K$7))</f>
        <v>0</v>
      </c>
      <c r="L10" s="15">
        <f>IF(L$7="","",COUNTIFS(Data!$B:$B,$D10,Data!$F:$F,"&lt;="&amp;L$7,Data!$G:$G,"&gt;="&amp;L$7)+COUNTIFS(Data!$C:$C,$D10,Data!$F:$F,"&lt;="&amp;L$7,Data!$G:$G,"&gt;="&amp;L$7)+COUNTIFS(Data!$D:$D,$D10,Data!$F:$F,"&lt;="&amp;L$7,Data!$G:$G,"&gt;="&amp;L$7)+COUNTIFS(Data!$E:$E,$D10,Data!$F:$F,"&lt;="&amp;L$7,Data!$G:$G,"&gt;="&amp;L$7))</f>
        <v>0</v>
      </c>
      <c r="M10" s="15">
        <f>IF(M$7="","",COUNTIFS(Data!$B:$B,$D10,Data!$F:$F,"&lt;="&amp;M$7,Data!$G:$G,"&gt;="&amp;M$7)+COUNTIFS(Data!$C:$C,$D10,Data!$F:$F,"&lt;="&amp;M$7,Data!$G:$G,"&gt;="&amp;M$7)+COUNTIFS(Data!$D:$D,$D10,Data!$F:$F,"&lt;="&amp;M$7,Data!$G:$G,"&gt;="&amp;M$7)+COUNTIFS(Data!$E:$E,$D10,Data!$F:$F,"&lt;="&amp;M$7,Data!$G:$G,"&gt;="&amp;M$7))</f>
        <v>0</v>
      </c>
      <c r="N10" s="15">
        <f>IF(N$7="","",COUNTIFS(Data!$B:$B,$D10,Data!$F:$F,"&lt;="&amp;N$7,Data!$G:$G,"&gt;="&amp;N$7)+COUNTIFS(Data!$C:$C,$D10,Data!$F:$F,"&lt;="&amp;N$7,Data!$G:$G,"&gt;="&amp;N$7)+COUNTIFS(Data!$D:$D,$D10,Data!$F:$F,"&lt;="&amp;N$7,Data!$G:$G,"&gt;="&amp;N$7)+COUNTIFS(Data!$E:$E,$D10,Data!$F:$F,"&lt;="&amp;N$7,Data!$G:$G,"&gt;="&amp;N$7))</f>
        <v>0</v>
      </c>
      <c r="O10" s="15">
        <f>IF(O$7="","",COUNTIFS(Data!$B:$B,$D10,Data!$F:$F,"&lt;="&amp;O$7,Data!$G:$G,"&gt;="&amp;O$7)+COUNTIFS(Data!$C:$C,$D10,Data!$F:$F,"&lt;="&amp;O$7,Data!$G:$G,"&gt;="&amp;O$7)+COUNTIFS(Data!$D:$D,$D10,Data!$F:$F,"&lt;="&amp;O$7,Data!$G:$G,"&gt;="&amp;O$7)+COUNTIFS(Data!$E:$E,$D10,Data!$F:$F,"&lt;="&amp;O$7,Data!$G:$G,"&gt;="&amp;O$7))</f>
        <v>0</v>
      </c>
      <c r="P10" s="15">
        <f>IF(P$7="","",COUNTIFS(Data!$B:$B,$D10,Data!$F:$F,"&lt;="&amp;P$7,Data!$G:$G,"&gt;="&amp;P$7)+COUNTIFS(Data!$C:$C,$D10,Data!$F:$F,"&lt;="&amp;P$7,Data!$G:$G,"&gt;="&amp;P$7)+COUNTIFS(Data!$D:$D,$D10,Data!$F:$F,"&lt;="&amp;P$7,Data!$G:$G,"&gt;="&amp;P$7)+COUNTIFS(Data!$E:$E,$D10,Data!$F:$F,"&lt;="&amp;P$7,Data!$G:$G,"&gt;="&amp;P$7))</f>
        <v>0</v>
      </c>
      <c r="Q10" s="15">
        <f>IF(Q$7="","",COUNTIFS(Data!$B:$B,$D10,Data!$F:$F,"&lt;="&amp;Q$7,Data!$G:$G,"&gt;="&amp;Q$7)+COUNTIFS(Data!$C:$C,$D10,Data!$F:$F,"&lt;="&amp;Q$7,Data!$G:$G,"&gt;="&amp;Q$7)+COUNTIFS(Data!$D:$D,$D10,Data!$F:$F,"&lt;="&amp;Q$7,Data!$G:$G,"&gt;="&amp;Q$7)+COUNTIFS(Data!$E:$E,$D10,Data!$F:$F,"&lt;="&amp;Q$7,Data!$G:$G,"&gt;="&amp;Q$7))</f>
        <v>0</v>
      </c>
      <c r="R10" s="15">
        <f>IF(R$7="","",COUNTIFS(Data!$B:$B,$D10,Data!$F:$F,"&lt;="&amp;R$7,Data!$G:$G,"&gt;="&amp;R$7)+COUNTIFS(Data!$C:$C,$D10,Data!$F:$F,"&lt;="&amp;R$7,Data!$G:$G,"&gt;="&amp;R$7)+COUNTIFS(Data!$D:$D,$D10,Data!$F:$F,"&lt;="&amp;R$7,Data!$G:$G,"&gt;="&amp;R$7)+COUNTIFS(Data!$E:$E,$D10,Data!$F:$F,"&lt;="&amp;R$7,Data!$G:$G,"&gt;="&amp;R$7))</f>
        <v>0</v>
      </c>
      <c r="S10" s="15">
        <f>IF(S$7="","",COUNTIFS(Data!$B:$B,$D10,Data!$F:$F,"&lt;="&amp;S$7,Data!$G:$G,"&gt;="&amp;S$7)+COUNTIFS(Data!$C:$C,$D10,Data!$F:$F,"&lt;="&amp;S$7,Data!$G:$G,"&gt;="&amp;S$7)+COUNTIFS(Data!$D:$D,$D10,Data!$F:$F,"&lt;="&amp;S$7,Data!$G:$G,"&gt;="&amp;S$7)+COUNTIFS(Data!$E:$E,$D10,Data!$F:$F,"&lt;="&amp;S$7,Data!$G:$G,"&gt;="&amp;S$7))</f>
        <v>0</v>
      </c>
      <c r="T10" s="15">
        <f>IF(T$7="","",COUNTIFS(Data!$B:$B,$D10,Data!$F:$F,"&lt;="&amp;T$7,Data!$G:$G,"&gt;="&amp;T$7)+COUNTIFS(Data!$C:$C,$D10,Data!$F:$F,"&lt;="&amp;T$7,Data!$G:$G,"&gt;="&amp;T$7)+COUNTIFS(Data!$D:$D,$D10,Data!$F:$F,"&lt;="&amp;T$7,Data!$G:$G,"&gt;="&amp;T$7)+COUNTIFS(Data!$E:$E,$D10,Data!$F:$F,"&lt;="&amp;T$7,Data!$G:$G,"&gt;="&amp;T$7))</f>
        <v>0</v>
      </c>
      <c r="U10" s="15">
        <f>IF(U$7="","",COUNTIFS(Data!$B:$B,$D10,Data!$F:$F,"&lt;="&amp;U$7,Data!$G:$G,"&gt;="&amp;U$7)+COUNTIFS(Data!$C:$C,$D10,Data!$F:$F,"&lt;="&amp;U$7,Data!$G:$G,"&gt;="&amp;U$7)+COUNTIFS(Data!$D:$D,$D10,Data!$F:$F,"&lt;="&amp;U$7,Data!$G:$G,"&gt;="&amp;U$7)+COUNTIFS(Data!$E:$E,$D10,Data!$F:$F,"&lt;="&amp;U$7,Data!$G:$G,"&gt;="&amp;U$7))</f>
        <v>0</v>
      </c>
      <c r="V10" s="15">
        <f>IF(V$7="","",COUNTIFS(Data!$B:$B,$D10,Data!$F:$F,"&lt;="&amp;V$7,Data!$G:$G,"&gt;="&amp;V$7)+COUNTIFS(Data!$C:$C,$D10,Data!$F:$F,"&lt;="&amp;V$7,Data!$G:$G,"&gt;="&amp;V$7)+COUNTIFS(Data!$D:$D,$D10,Data!$F:$F,"&lt;="&amp;V$7,Data!$G:$G,"&gt;="&amp;V$7)+COUNTIFS(Data!$E:$E,$D10,Data!$F:$F,"&lt;="&amp;V$7,Data!$G:$G,"&gt;="&amp;V$7))</f>
        <v>0</v>
      </c>
      <c r="W10" s="15">
        <f>IF(W$7="","",COUNTIFS(Data!$B:$B,$D10,Data!$F:$F,"&lt;="&amp;W$7,Data!$G:$G,"&gt;="&amp;W$7)+COUNTIFS(Data!$C:$C,$D10,Data!$F:$F,"&lt;="&amp;W$7,Data!$G:$G,"&gt;="&amp;W$7)+COUNTIFS(Data!$D:$D,$D10,Data!$F:$F,"&lt;="&amp;W$7,Data!$G:$G,"&gt;="&amp;W$7)+COUNTIFS(Data!$E:$E,$D10,Data!$F:$F,"&lt;="&amp;W$7,Data!$G:$G,"&gt;="&amp;W$7))</f>
        <v>0</v>
      </c>
      <c r="X10" s="15">
        <f>IF(X$7="","",COUNTIFS(Data!$B:$B,$D10,Data!$F:$F,"&lt;="&amp;X$7,Data!$G:$G,"&gt;="&amp;X$7)+COUNTIFS(Data!$C:$C,$D10,Data!$F:$F,"&lt;="&amp;X$7,Data!$G:$G,"&gt;="&amp;X$7)+COUNTIFS(Data!$D:$D,$D10,Data!$F:$F,"&lt;="&amp;X$7,Data!$G:$G,"&gt;="&amp;X$7)+COUNTIFS(Data!$E:$E,$D10,Data!$F:$F,"&lt;="&amp;X$7,Data!$G:$G,"&gt;="&amp;X$7))</f>
        <v>0</v>
      </c>
      <c r="Y10" s="15">
        <f>IF(Y$7="","",COUNTIFS(Data!$B:$B,$D10,Data!$F:$F,"&lt;="&amp;Y$7,Data!$G:$G,"&gt;="&amp;Y$7)+COUNTIFS(Data!$C:$C,$D10,Data!$F:$F,"&lt;="&amp;Y$7,Data!$G:$G,"&gt;="&amp;Y$7)+COUNTIFS(Data!$D:$D,$D10,Data!$F:$F,"&lt;="&amp;Y$7,Data!$G:$G,"&gt;="&amp;Y$7)+COUNTIFS(Data!$E:$E,$D10,Data!$F:$F,"&lt;="&amp;Y$7,Data!$G:$G,"&gt;="&amp;Y$7))</f>
        <v>0</v>
      </c>
      <c r="Z10" s="15">
        <f>IF(Z$7="","",COUNTIFS(Data!$B:$B,$D10,Data!$F:$F,"&lt;="&amp;Z$7,Data!$G:$G,"&gt;="&amp;Z$7)+COUNTIFS(Data!$C:$C,$D10,Data!$F:$F,"&lt;="&amp;Z$7,Data!$G:$G,"&gt;="&amp;Z$7)+COUNTIFS(Data!$D:$D,$D10,Data!$F:$F,"&lt;="&amp;Z$7,Data!$G:$G,"&gt;="&amp;Z$7)+COUNTIFS(Data!$E:$E,$D10,Data!$F:$F,"&lt;="&amp;Z$7,Data!$G:$G,"&gt;="&amp;Z$7))</f>
        <v>0</v>
      </c>
      <c r="AA10" s="15">
        <f>IF(AA$7="","",COUNTIFS(Data!$B:$B,$D10,Data!$F:$F,"&lt;="&amp;AA$7,Data!$G:$G,"&gt;="&amp;AA$7)+COUNTIFS(Data!$C:$C,$D10,Data!$F:$F,"&lt;="&amp;AA$7,Data!$G:$G,"&gt;="&amp;AA$7)+COUNTIFS(Data!$D:$D,$D10,Data!$F:$F,"&lt;="&amp;AA$7,Data!$G:$G,"&gt;="&amp;AA$7)+COUNTIFS(Data!$E:$E,$D10,Data!$F:$F,"&lt;="&amp;AA$7,Data!$G:$G,"&gt;="&amp;AA$7))</f>
        <v>0</v>
      </c>
      <c r="AB10" s="15">
        <f>IF(AB$7="","",COUNTIFS(Data!$B:$B,$D10,Data!$F:$F,"&lt;="&amp;AB$7,Data!$G:$G,"&gt;="&amp;AB$7)+COUNTIFS(Data!$C:$C,$D10,Data!$F:$F,"&lt;="&amp;AB$7,Data!$G:$G,"&gt;="&amp;AB$7)+COUNTIFS(Data!$D:$D,$D10,Data!$F:$F,"&lt;="&amp;AB$7,Data!$G:$G,"&gt;="&amp;AB$7)+COUNTIFS(Data!$E:$E,$D10,Data!$F:$F,"&lt;="&amp;AB$7,Data!$G:$G,"&gt;="&amp;AB$7))</f>
        <v>1</v>
      </c>
      <c r="AC10" s="15">
        <f>IF(AC$7="","",COUNTIFS(Data!$B:$B,$D10,Data!$F:$F,"&lt;="&amp;AC$7,Data!$G:$G,"&gt;="&amp;AC$7)+COUNTIFS(Data!$C:$C,$D10,Data!$F:$F,"&lt;="&amp;AC$7,Data!$G:$G,"&gt;="&amp;AC$7)+COUNTIFS(Data!$D:$D,$D10,Data!$F:$F,"&lt;="&amp;AC$7,Data!$G:$G,"&gt;="&amp;AC$7)+COUNTIFS(Data!$E:$E,$D10,Data!$F:$F,"&lt;="&amp;AC$7,Data!$G:$G,"&gt;="&amp;AC$7))</f>
        <v>1</v>
      </c>
      <c r="AD10" s="15">
        <f>IF(AD$7="","",COUNTIFS(Data!$B:$B,$D10,Data!$F:$F,"&lt;="&amp;AD$7,Data!$G:$G,"&gt;="&amp;AD$7)+COUNTIFS(Data!$C:$C,$D10,Data!$F:$F,"&lt;="&amp;AD$7,Data!$G:$G,"&gt;="&amp;AD$7)+COUNTIFS(Data!$D:$D,$D10,Data!$F:$F,"&lt;="&amp;AD$7,Data!$G:$G,"&gt;="&amp;AD$7)+COUNTIFS(Data!$E:$E,$D10,Data!$F:$F,"&lt;="&amp;AD$7,Data!$G:$G,"&gt;="&amp;AD$7))</f>
        <v>1</v>
      </c>
      <c r="AE10" s="15">
        <f>IF(AE$7="","",COUNTIFS(Data!$B:$B,$D10,Data!$F:$F,"&lt;="&amp;AE$7,Data!$G:$G,"&gt;="&amp;AE$7)+COUNTIFS(Data!$C:$C,$D10,Data!$F:$F,"&lt;="&amp;AE$7,Data!$G:$G,"&gt;="&amp;AE$7)+COUNTIFS(Data!$D:$D,$D10,Data!$F:$F,"&lt;="&amp;AE$7,Data!$G:$G,"&gt;="&amp;AE$7)+COUNTIFS(Data!$E:$E,$D10,Data!$F:$F,"&lt;="&amp;AE$7,Data!$G:$G,"&gt;="&amp;AE$7))</f>
        <v>1</v>
      </c>
      <c r="AF10" s="15">
        <f>IF(AF$7="","",COUNTIFS(Data!$B:$B,$D10,Data!$F:$F,"&lt;="&amp;AF$7,Data!$G:$G,"&gt;="&amp;AF$7)+COUNTIFS(Data!$C:$C,$D10,Data!$F:$F,"&lt;="&amp;AF$7,Data!$G:$G,"&gt;="&amp;AF$7)+COUNTIFS(Data!$D:$D,$D10,Data!$F:$F,"&lt;="&amp;AF$7,Data!$G:$G,"&gt;="&amp;AF$7)+COUNTIFS(Data!$E:$E,$D10,Data!$F:$F,"&lt;="&amp;AF$7,Data!$G:$G,"&gt;="&amp;AF$7))</f>
        <v>1</v>
      </c>
      <c r="AG10" s="15">
        <f>IF(AG$7="","",COUNTIFS(Data!$B:$B,$D10,Data!$F:$F,"&lt;="&amp;AG$7,Data!$G:$G,"&gt;="&amp;AG$7)+COUNTIFS(Data!$C:$C,$D10,Data!$F:$F,"&lt;="&amp;AG$7,Data!$G:$G,"&gt;="&amp;AG$7)+COUNTIFS(Data!$D:$D,$D10,Data!$F:$F,"&lt;="&amp;AG$7,Data!$G:$G,"&gt;="&amp;AG$7)+COUNTIFS(Data!$E:$E,$D10,Data!$F:$F,"&lt;="&amp;AG$7,Data!$G:$G,"&gt;="&amp;AG$7))</f>
        <v>1</v>
      </c>
      <c r="AH10" s="15">
        <f>IF(AH$7="","",COUNTIFS(Data!$B:$B,$D10,Data!$F:$F,"&lt;="&amp;AH$7,Data!$G:$G,"&gt;="&amp;AH$7)+COUNTIFS(Data!$C:$C,$D10,Data!$F:$F,"&lt;="&amp;AH$7,Data!$G:$G,"&gt;="&amp;AH$7)+COUNTIFS(Data!$D:$D,$D10,Data!$F:$F,"&lt;="&amp;AH$7,Data!$G:$G,"&gt;="&amp;AH$7)+COUNTIFS(Data!$E:$E,$D10,Data!$F:$F,"&lt;="&amp;AH$7,Data!$G:$G,"&gt;="&amp;AH$7))</f>
        <v>1</v>
      </c>
      <c r="AI10" s="15">
        <f>IF(AI$7="","",COUNTIFS(Data!$B:$B,$D10,Data!$F:$F,"&lt;="&amp;AI$7,Data!$G:$G,"&gt;="&amp;AI$7)+COUNTIFS(Data!$C:$C,$D10,Data!$F:$F,"&lt;="&amp;AI$7,Data!$G:$G,"&gt;="&amp;AI$7)+COUNTIFS(Data!$D:$D,$D10,Data!$F:$F,"&lt;="&amp;AI$7,Data!$G:$G,"&gt;="&amp;AI$7)+COUNTIFS(Data!$E:$E,$D10,Data!$F:$F,"&lt;="&amp;AI$7,Data!$G:$G,"&gt;="&amp;AI$7))</f>
        <v>0</v>
      </c>
      <c r="AJ10" s="9"/>
    </row>
    <row r="11" spans="3:36" ht="15" customHeight="1" x14ac:dyDescent="0.25">
      <c r="D11" s="14" t="str">
        <f>INDEX(Settings!$H$2:$H$1000000,Resource!$C$6+ROW(Resource!A4))</f>
        <v>EMP-4</v>
      </c>
      <c r="E11" s="15">
        <f>IF(E$7="","",COUNTIFS(Data!$B:$B,$D11,Data!$F:$F,"&lt;="&amp;E$7,Data!$G:$G,"&gt;="&amp;E$7)+COUNTIFS(Data!$C:$C,$D11,Data!$F:$F,"&lt;="&amp;E$7,Data!$G:$G,"&gt;="&amp;E$7)+COUNTIFS(Data!$D:$D,$D11,Data!$F:$F,"&lt;="&amp;E$7,Data!$G:$G,"&gt;="&amp;E$7)+COUNTIFS(Data!$E:$E,$D11,Data!$F:$F,"&lt;="&amp;E$7,Data!$G:$G,"&gt;="&amp;E$7))</f>
        <v>0</v>
      </c>
      <c r="F11" s="15">
        <f>IF(F$7="","",COUNTIFS(Data!$B:$B,$D11,Data!$F:$F,"&lt;="&amp;F$7,Data!$G:$G,"&gt;="&amp;F$7)+COUNTIFS(Data!$C:$C,$D11,Data!$F:$F,"&lt;="&amp;F$7,Data!$G:$G,"&gt;="&amp;F$7)+COUNTIFS(Data!$D:$D,$D11,Data!$F:$F,"&lt;="&amp;F$7,Data!$G:$G,"&gt;="&amp;F$7)+COUNTIFS(Data!$E:$E,$D11,Data!$F:$F,"&lt;="&amp;F$7,Data!$G:$G,"&gt;="&amp;F$7))</f>
        <v>0</v>
      </c>
      <c r="G11" s="15">
        <f>IF(G$7="","",COUNTIFS(Data!$B:$B,$D11,Data!$F:$F,"&lt;="&amp;G$7,Data!$G:$G,"&gt;="&amp;G$7)+COUNTIFS(Data!$C:$C,$D11,Data!$F:$F,"&lt;="&amp;G$7,Data!$G:$G,"&gt;="&amp;G$7)+COUNTIFS(Data!$D:$D,$D11,Data!$F:$F,"&lt;="&amp;G$7,Data!$G:$G,"&gt;="&amp;G$7)+COUNTIFS(Data!$E:$E,$D11,Data!$F:$F,"&lt;="&amp;G$7,Data!$G:$G,"&gt;="&amp;G$7))</f>
        <v>0</v>
      </c>
      <c r="H11" s="15">
        <f>IF(H$7="","",COUNTIFS(Data!$B:$B,$D11,Data!$F:$F,"&lt;="&amp;H$7,Data!$G:$G,"&gt;="&amp;H$7)+COUNTIFS(Data!$C:$C,$D11,Data!$F:$F,"&lt;="&amp;H$7,Data!$G:$G,"&gt;="&amp;H$7)+COUNTIFS(Data!$D:$D,$D11,Data!$F:$F,"&lt;="&amp;H$7,Data!$G:$G,"&gt;="&amp;H$7)+COUNTIFS(Data!$E:$E,$D11,Data!$F:$F,"&lt;="&amp;H$7,Data!$G:$G,"&gt;="&amp;H$7))</f>
        <v>0</v>
      </c>
      <c r="I11" s="15">
        <f>IF(I$7="","",COUNTIFS(Data!$B:$B,$D11,Data!$F:$F,"&lt;="&amp;I$7,Data!$G:$G,"&gt;="&amp;I$7)+COUNTIFS(Data!$C:$C,$D11,Data!$F:$F,"&lt;="&amp;I$7,Data!$G:$G,"&gt;="&amp;I$7)+COUNTIFS(Data!$D:$D,$D11,Data!$F:$F,"&lt;="&amp;I$7,Data!$G:$G,"&gt;="&amp;I$7)+COUNTIFS(Data!$E:$E,$D11,Data!$F:$F,"&lt;="&amp;I$7,Data!$G:$G,"&gt;="&amp;I$7))</f>
        <v>0</v>
      </c>
      <c r="J11" s="15">
        <f>IF(J$7="","",COUNTIFS(Data!$B:$B,$D11,Data!$F:$F,"&lt;="&amp;J$7,Data!$G:$G,"&gt;="&amp;J$7)+COUNTIFS(Data!$C:$C,$D11,Data!$F:$F,"&lt;="&amp;J$7,Data!$G:$G,"&gt;="&amp;J$7)+COUNTIFS(Data!$D:$D,$D11,Data!$F:$F,"&lt;="&amp;J$7,Data!$G:$G,"&gt;="&amp;J$7)+COUNTIFS(Data!$E:$E,$D11,Data!$F:$F,"&lt;="&amp;J$7,Data!$G:$G,"&gt;="&amp;J$7))</f>
        <v>0</v>
      </c>
      <c r="K11" s="15">
        <f>IF(K$7="","",COUNTIFS(Data!$B:$B,$D11,Data!$F:$F,"&lt;="&amp;K$7,Data!$G:$G,"&gt;="&amp;K$7)+COUNTIFS(Data!$C:$C,$D11,Data!$F:$F,"&lt;="&amp;K$7,Data!$G:$G,"&gt;="&amp;K$7)+COUNTIFS(Data!$D:$D,$D11,Data!$F:$F,"&lt;="&amp;K$7,Data!$G:$G,"&gt;="&amp;K$7)+COUNTIFS(Data!$E:$E,$D11,Data!$F:$F,"&lt;="&amp;K$7,Data!$G:$G,"&gt;="&amp;K$7))</f>
        <v>0</v>
      </c>
      <c r="L11" s="15">
        <f>IF(L$7="","",COUNTIFS(Data!$B:$B,$D11,Data!$F:$F,"&lt;="&amp;L$7,Data!$G:$G,"&gt;="&amp;L$7)+COUNTIFS(Data!$C:$C,$D11,Data!$F:$F,"&lt;="&amp;L$7,Data!$G:$G,"&gt;="&amp;L$7)+COUNTIFS(Data!$D:$D,$D11,Data!$F:$F,"&lt;="&amp;L$7,Data!$G:$G,"&gt;="&amp;L$7)+COUNTIFS(Data!$E:$E,$D11,Data!$F:$F,"&lt;="&amp;L$7,Data!$G:$G,"&gt;="&amp;L$7))</f>
        <v>0</v>
      </c>
      <c r="M11" s="15">
        <f>IF(M$7="","",COUNTIFS(Data!$B:$B,$D11,Data!$F:$F,"&lt;="&amp;M$7,Data!$G:$G,"&gt;="&amp;M$7)+COUNTIFS(Data!$C:$C,$D11,Data!$F:$F,"&lt;="&amp;M$7,Data!$G:$G,"&gt;="&amp;M$7)+COUNTIFS(Data!$D:$D,$D11,Data!$F:$F,"&lt;="&amp;M$7,Data!$G:$G,"&gt;="&amp;M$7)+COUNTIFS(Data!$E:$E,$D11,Data!$F:$F,"&lt;="&amp;M$7,Data!$G:$G,"&gt;="&amp;M$7))</f>
        <v>0</v>
      </c>
      <c r="N11" s="15">
        <f>IF(N$7="","",COUNTIFS(Data!$B:$B,$D11,Data!$F:$F,"&lt;="&amp;N$7,Data!$G:$G,"&gt;="&amp;N$7)+COUNTIFS(Data!$C:$C,$D11,Data!$F:$F,"&lt;="&amp;N$7,Data!$G:$G,"&gt;="&amp;N$7)+COUNTIFS(Data!$D:$D,$D11,Data!$F:$F,"&lt;="&amp;N$7,Data!$G:$G,"&gt;="&amp;N$7)+COUNTIFS(Data!$E:$E,$D11,Data!$F:$F,"&lt;="&amp;N$7,Data!$G:$G,"&gt;="&amp;N$7))</f>
        <v>0</v>
      </c>
      <c r="O11" s="15">
        <f>IF(O$7="","",COUNTIFS(Data!$B:$B,$D11,Data!$F:$F,"&lt;="&amp;O$7,Data!$G:$G,"&gt;="&amp;O$7)+COUNTIFS(Data!$C:$C,$D11,Data!$F:$F,"&lt;="&amp;O$7,Data!$G:$G,"&gt;="&amp;O$7)+COUNTIFS(Data!$D:$D,$D11,Data!$F:$F,"&lt;="&amp;O$7,Data!$G:$G,"&gt;="&amp;O$7)+COUNTIFS(Data!$E:$E,$D11,Data!$F:$F,"&lt;="&amp;O$7,Data!$G:$G,"&gt;="&amp;O$7))</f>
        <v>0</v>
      </c>
      <c r="P11" s="15">
        <f>IF(P$7="","",COUNTIFS(Data!$B:$B,$D11,Data!$F:$F,"&lt;="&amp;P$7,Data!$G:$G,"&gt;="&amp;P$7)+COUNTIFS(Data!$C:$C,$D11,Data!$F:$F,"&lt;="&amp;P$7,Data!$G:$G,"&gt;="&amp;P$7)+COUNTIFS(Data!$D:$D,$D11,Data!$F:$F,"&lt;="&amp;P$7,Data!$G:$G,"&gt;="&amp;P$7)+COUNTIFS(Data!$E:$E,$D11,Data!$F:$F,"&lt;="&amp;P$7,Data!$G:$G,"&gt;="&amp;P$7))</f>
        <v>0</v>
      </c>
      <c r="Q11" s="15">
        <f>IF(Q$7="","",COUNTIFS(Data!$B:$B,$D11,Data!$F:$F,"&lt;="&amp;Q$7,Data!$G:$G,"&gt;="&amp;Q$7)+COUNTIFS(Data!$C:$C,$D11,Data!$F:$F,"&lt;="&amp;Q$7,Data!$G:$G,"&gt;="&amp;Q$7)+COUNTIFS(Data!$D:$D,$D11,Data!$F:$F,"&lt;="&amp;Q$7,Data!$G:$G,"&gt;="&amp;Q$7)+COUNTIFS(Data!$E:$E,$D11,Data!$F:$F,"&lt;="&amp;Q$7,Data!$G:$G,"&gt;="&amp;Q$7))</f>
        <v>0</v>
      </c>
      <c r="R11" s="15">
        <f>IF(R$7="","",COUNTIFS(Data!$B:$B,$D11,Data!$F:$F,"&lt;="&amp;R$7,Data!$G:$G,"&gt;="&amp;R$7)+COUNTIFS(Data!$C:$C,$D11,Data!$F:$F,"&lt;="&amp;R$7,Data!$G:$G,"&gt;="&amp;R$7)+COUNTIFS(Data!$D:$D,$D11,Data!$F:$F,"&lt;="&amp;R$7,Data!$G:$G,"&gt;="&amp;R$7)+COUNTIFS(Data!$E:$E,$D11,Data!$F:$F,"&lt;="&amp;R$7,Data!$G:$G,"&gt;="&amp;R$7))</f>
        <v>0</v>
      </c>
      <c r="S11" s="15">
        <f>IF(S$7="","",COUNTIFS(Data!$B:$B,$D11,Data!$F:$F,"&lt;="&amp;S$7,Data!$G:$G,"&gt;="&amp;S$7)+COUNTIFS(Data!$C:$C,$D11,Data!$F:$F,"&lt;="&amp;S$7,Data!$G:$G,"&gt;="&amp;S$7)+COUNTIFS(Data!$D:$D,$D11,Data!$F:$F,"&lt;="&amp;S$7,Data!$G:$G,"&gt;="&amp;S$7)+COUNTIFS(Data!$E:$E,$D11,Data!$F:$F,"&lt;="&amp;S$7,Data!$G:$G,"&gt;="&amp;S$7))</f>
        <v>0</v>
      </c>
      <c r="T11" s="15">
        <f>IF(T$7="","",COUNTIFS(Data!$B:$B,$D11,Data!$F:$F,"&lt;="&amp;T$7,Data!$G:$G,"&gt;="&amp;T$7)+COUNTIFS(Data!$C:$C,$D11,Data!$F:$F,"&lt;="&amp;T$7,Data!$G:$G,"&gt;="&amp;T$7)+COUNTIFS(Data!$D:$D,$D11,Data!$F:$F,"&lt;="&amp;T$7,Data!$G:$G,"&gt;="&amp;T$7)+COUNTIFS(Data!$E:$E,$D11,Data!$F:$F,"&lt;="&amp;T$7,Data!$G:$G,"&gt;="&amp;T$7))</f>
        <v>0</v>
      </c>
      <c r="U11" s="15">
        <f>IF(U$7="","",COUNTIFS(Data!$B:$B,$D11,Data!$F:$F,"&lt;="&amp;U$7,Data!$G:$G,"&gt;="&amp;U$7)+COUNTIFS(Data!$C:$C,$D11,Data!$F:$F,"&lt;="&amp;U$7,Data!$G:$G,"&gt;="&amp;U$7)+COUNTIFS(Data!$D:$D,$D11,Data!$F:$F,"&lt;="&amp;U$7,Data!$G:$G,"&gt;="&amp;U$7)+COUNTIFS(Data!$E:$E,$D11,Data!$F:$F,"&lt;="&amp;U$7,Data!$G:$G,"&gt;="&amp;U$7))</f>
        <v>0</v>
      </c>
      <c r="V11" s="15">
        <f>IF(V$7="","",COUNTIFS(Data!$B:$B,$D11,Data!$F:$F,"&lt;="&amp;V$7,Data!$G:$G,"&gt;="&amp;V$7)+COUNTIFS(Data!$C:$C,$D11,Data!$F:$F,"&lt;="&amp;V$7,Data!$G:$G,"&gt;="&amp;V$7)+COUNTIFS(Data!$D:$D,$D11,Data!$F:$F,"&lt;="&amp;V$7,Data!$G:$G,"&gt;="&amp;V$7)+COUNTIFS(Data!$E:$E,$D11,Data!$F:$F,"&lt;="&amp;V$7,Data!$G:$G,"&gt;="&amp;V$7))</f>
        <v>0</v>
      </c>
      <c r="W11" s="15">
        <f>IF(W$7="","",COUNTIFS(Data!$B:$B,$D11,Data!$F:$F,"&lt;="&amp;W$7,Data!$G:$G,"&gt;="&amp;W$7)+COUNTIFS(Data!$C:$C,$D11,Data!$F:$F,"&lt;="&amp;W$7,Data!$G:$G,"&gt;="&amp;W$7)+COUNTIFS(Data!$D:$D,$D11,Data!$F:$F,"&lt;="&amp;W$7,Data!$G:$G,"&gt;="&amp;W$7)+COUNTIFS(Data!$E:$E,$D11,Data!$F:$F,"&lt;="&amp;W$7,Data!$G:$G,"&gt;="&amp;W$7))</f>
        <v>0</v>
      </c>
      <c r="X11" s="15">
        <f>IF(X$7="","",COUNTIFS(Data!$B:$B,$D11,Data!$F:$F,"&lt;="&amp;X$7,Data!$G:$G,"&gt;="&amp;X$7)+COUNTIFS(Data!$C:$C,$D11,Data!$F:$F,"&lt;="&amp;X$7,Data!$G:$G,"&gt;="&amp;X$7)+COUNTIFS(Data!$D:$D,$D11,Data!$F:$F,"&lt;="&amp;X$7,Data!$G:$G,"&gt;="&amp;X$7)+COUNTIFS(Data!$E:$E,$D11,Data!$F:$F,"&lt;="&amp;X$7,Data!$G:$G,"&gt;="&amp;X$7))</f>
        <v>0</v>
      </c>
      <c r="Y11" s="15">
        <f>IF(Y$7="","",COUNTIFS(Data!$B:$B,$D11,Data!$F:$F,"&lt;="&amp;Y$7,Data!$G:$G,"&gt;="&amp;Y$7)+COUNTIFS(Data!$C:$C,$D11,Data!$F:$F,"&lt;="&amp;Y$7,Data!$G:$G,"&gt;="&amp;Y$7)+COUNTIFS(Data!$D:$D,$D11,Data!$F:$F,"&lt;="&amp;Y$7,Data!$G:$G,"&gt;="&amp;Y$7)+COUNTIFS(Data!$E:$E,$D11,Data!$F:$F,"&lt;="&amp;Y$7,Data!$G:$G,"&gt;="&amp;Y$7))</f>
        <v>0</v>
      </c>
      <c r="Z11" s="15">
        <f>IF(Z$7="","",COUNTIFS(Data!$B:$B,$D11,Data!$F:$F,"&lt;="&amp;Z$7,Data!$G:$G,"&gt;="&amp;Z$7)+COUNTIFS(Data!$C:$C,$D11,Data!$F:$F,"&lt;="&amp;Z$7,Data!$G:$G,"&gt;="&amp;Z$7)+COUNTIFS(Data!$D:$D,$D11,Data!$F:$F,"&lt;="&amp;Z$7,Data!$G:$G,"&gt;="&amp;Z$7)+COUNTIFS(Data!$E:$E,$D11,Data!$F:$F,"&lt;="&amp;Z$7,Data!$G:$G,"&gt;="&amp;Z$7))</f>
        <v>0</v>
      </c>
      <c r="AA11" s="15">
        <f>IF(AA$7="","",COUNTIFS(Data!$B:$B,$D11,Data!$F:$F,"&lt;="&amp;AA$7,Data!$G:$G,"&gt;="&amp;AA$7)+COUNTIFS(Data!$C:$C,$D11,Data!$F:$F,"&lt;="&amp;AA$7,Data!$G:$G,"&gt;="&amp;AA$7)+COUNTIFS(Data!$D:$D,$D11,Data!$F:$F,"&lt;="&amp;AA$7,Data!$G:$G,"&gt;="&amp;AA$7)+COUNTIFS(Data!$E:$E,$D11,Data!$F:$F,"&lt;="&amp;AA$7,Data!$G:$G,"&gt;="&amp;AA$7))</f>
        <v>0</v>
      </c>
      <c r="AB11" s="15">
        <f>IF(AB$7="","",COUNTIFS(Data!$B:$B,$D11,Data!$F:$F,"&lt;="&amp;AB$7,Data!$G:$G,"&gt;="&amp;AB$7)+COUNTIFS(Data!$C:$C,$D11,Data!$F:$F,"&lt;="&amp;AB$7,Data!$G:$G,"&gt;="&amp;AB$7)+COUNTIFS(Data!$D:$D,$D11,Data!$F:$F,"&lt;="&amp;AB$7,Data!$G:$G,"&gt;="&amp;AB$7)+COUNTIFS(Data!$E:$E,$D11,Data!$F:$F,"&lt;="&amp;AB$7,Data!$G:$G,"&gt;="&amp;AB$7))</f>
        <v>0</v>
      </c>
      <c r="AC11" s="15">
        <f>IF(AC$7="","",COUNTIFS(Data!$B:$B,$D11,Data!$F:$F,"&lt;="&amp;AC$7,Data!$G:$G,"&gt;="&amp;AC$7)+COUNTIFS(Data!$C:$C,$D11,Data!$F:$F,"&lt;="&amp;AC$7,Data!$G:$G,"&gt;="&amp;AC$7)+COUNTIFS(Data!$D:$D,$D11,Data!$F:$F,"&lt;="&amp;AC$7,Data!$G:$G,"&gt;="&amp;AC$7)+COUNTIFS(Data!$E:$E,$D11,Data!$F:$F,"&lt;="&amp;AC$7,Data!$G:$G,"&gt;="&amp;AC$7))</f>
        <v>0</v>
      </c>
      <c r="AD11" s="15">
        <f>IF(AD$7="","",COUNTIFS(Data!$B:$B,$D11,Data!$F:$F,"&lt;="&amp;AD$7,Data!$G:$G,"&gt;="&amp;AD$7)+COUNTIFS(Data!$C:$C,$D11,Data!$F:$F,"&lt;="&amp;AD$7,Data!$G:$G,"&gt;="&amp;AD$7)+COUNTIFS(Data!$D:$D,$D11,Data!$F:$F,"&lt;="&amp;AD$7,Data!$G:$G,"&gt;="&amp;AD$7)+COUNTIFS(Data!$E:$E,$D11,Data!$F:$F,"&lt;="&amp;AD$7,Data!$G:$G,"&gt;="&amp;AD$7))</f>
        <v>0</v>
      </c>
      <c r="AE11" s="15">
        <f>IF(AE$7="","",COUNTIFS(Data!$B:$B,$D11,Data!$F:$F,"&lt;="&amp;AE$7,Data!$G:$G,"&gt;="&amp;AE$7)+COUNTIFS(Data!$C:$C,$D11,Data!$F:$F,"&lt;="&amp;AE$7,Data!$G:$G,"&gt;="&amp;AE$7)+COUNTIFS(Data!$D:$D,$D11,Data!$F:$F,"&lt;="&amp;AE$7,Data!$G:$G,"&gt;="&amp;AE$7)+COUNTIFS(Data!$E:$E,$D11,Data!$F:$F,"&lt;="&amp;AE$7,Data!$G:$G,"&gt;="&amp;AE$7))</f>
        <v>0</v>
      </c>
      <c r="AF11" s="15">
        <f>IF(AF$7="","",COUNTIFS(Data!$B:$B,$D11,Data!$F:$F,"&lt;="&amp;AF$7,Data!$G:$G,"&gt;="&amp;AF$7)+COUNTIFS(Data!$C:$C,$D11,Data!$F:$F,"&lt;="&amp;AF$7,Data!$G:$G,"&gt;="&amp;AF$7)+COUNTIFS(Data!$D:$D,$D11,Data!$F:$F,"&lt;="&amp;AF$7,Data!$G:$G,"&gt;="&amp;AF$7)+COUNTIFS(Data!$E:$E,$D11,Data!$F:$F,"&lt;="&amp;AF$7,Data!$G:$G,"&gt;="&amp;AF$7))</f>
        <v>0</v>
      </c>
      <c r="AG11" s="15">
        <f>IF(AG$7="","",COUNTIFS(Data!$B:$B,$D11,Data!$F:$F,"&lt;="&amp;AG$7,Data!$G:$G,"&gt;="&amp;AG$7)+COUNTIFS(Data!$C:$C,$D11,Data!$F:$F,"&lt;="&amp;AG$7,Data!$G:$G,"&gt;="&amp;AG$7)+COUNTIFS(Data!$D:$D,$D11,Data!$F:$F,"&lt;="&amp;AG$7,Data!$G:$G,"&gt;="&amp;AG$7)+COUNTIFS(Data!$E:$E,$D11,Data!$F:$F,"&lt;="&amp;AG$7,Data!$G:$G,"&gt;="&amp;AG$7))</f>
        <v>0</v>
      </c>
      <c r="AH11" s="15">
        <f>IF(AH$7="","",COUNTIFS(Data!$B:$B,$D11,Data!$F:$F,"&lt;="&amp;AH$7,Data!$G:$G,"&gt;="&amp;AH$7)+COUNTIFS(Data!$C:$C,$D11,Data!$F:$F,"&lt;="&amp;AH$7,Data!$G:$G,"&gt;="&amp;AH$7)+COUNTIFS(Data!$D:$D,$D11,Data!$F:$F,"&lt;="&amp;AH$7,Data!$G:$G,"&gt;="&amp;AH$7)+COUNTIFS(Data!$E:$E,$D11,Data!$F:$F,"&lt;="&amp;AH$7,Data!$G:$G,"&gt;="&amp;AH$7))</f>
        <v>0</v>
      </c>
      <c r="AI11" s="15">
        <f>IF(AI$7="","",COUNTIFS(Data!$B:$B,$D11,Data!$F:$F,"&lt;="&amp;AI$7,Data!$G:$G,"&gt;="&amp;AI$7)+COUNTIFS(Data!$C:$C,$D11,Data!$F:$F,"&lt;="&amp;AI$7,Data!$G:$G,"&gt;="&amp;AI$7)+COUNTIFS(Data!$D:$D,$D11,Data!$F:$F,"&lt;="&amp;AI$7,Data!$G:$G,"&gt;="&amp;AI$7)+COUNTIFS(Data!$E:$E,$D11,Data!$F:$F,"&lt;="&amp;AI$7,Data!$G:$G,"&gt;="&amp;AI$7))</f>
        <v>0</v>
      </c>
      <c r="AJ11" s="9"/>
    </row>
    <row r="12" spans="3:36" ht="15" customHeight="1" x14ac:dyDescent="0.25">
      <c r="D12" s="14" t="str">
        <f>INDEX(Settings!$H$2:$H$1000000,Resource!$C$6+ROW(Resource!A5))</f>
        <v>EMP-5</v>
      </c>
      <c r="E12" s="15">
        <f>IF(E$7="","",COUNTIFS(Data!$B:$B,$D12,Data!$F:$F,"&lt;="&amp;E$7,Data!$G:$G,"&gt;="&amp;E$7)+COUNTIFS(Data!$C:$C,$D12,Data!$F:$F,"&lt;="&amp;E$7,Data!$G:$G,"&gt;="&amp;E$7)+COUNTIFS(Data!$D:$D,$D12,Data!$F:$F,"&lt;="&amp;E$7,Data!$G:$G,"&gt;="&amp;E$7)+COUNTIFS(Data!$E:$E,$D12,Data!$F:$F,"&lt;="&amp;E$7,Data!$G:$G,"&gt;="&amp;E$7))</f>
        <v>0</v>
      </c>
      <c r="F12" s="15">
        <f>IF(F$7="","",COUNTIFS(Data!$B:$B,$D12,Data!$F:$F,"&lt;="&amp;F$7,Data!$G:$G,"&gt;="&amp;F$7)+COUNTIFS(Data!$C:$C,$D12,Data!$F:$F,"&lt;="&amp;F$7,Data!$G:$G,"&gt;="&amp;F$7)+COUNTIFS(Data!$D:$D,$D12,Data!$F:$F,"&lt;="&amp;F$7,Data!$G:$G,"&gt;="&amp;F$7)+COUNTIFS(Data!$E:$E,$D12,Data!$F:$F,"&lt;="&amp;F$7,Data!$G:$G,"&gt;="&amp;F$7))</f>
        <v>0</v>
      </c>
      <c r="G12" s="15">
        <f>IF(G$7="","",COUNTIFS(Data!$B:$B,$D12,Data!$F:$F,"&lt;="&amp;G$7,Data!$G:$G,"&gt;="&amp;G$7)+COUNTIFS(Data!$C:$C,$D12,Data!$F:$F,"&lt;="&amp;G$7,Data!$G:$G,"&gt;="&amp;G$7)+COUNTIFS(Data!$D:$D,$D12,Data!$F:$F,"&lt;="&amp;G$7,Data!$G:$G,"&gt;="&amp;G$7)+COUNTIFS(Data!$E:$E,$D12,Data!$F:$F,"&lt;="&amp;G$7,Data!$G:$G,"&gt;="&amp;G$7))</f>
        <v>0</v>
      </c>
      <c r="H12" s="15">
        <f>IF(H$7="","",COUNTIFS(Data!$B:$B,$D12,Data!$F:$F,"&lt;="&amp;H$7,Data!$G:$G,"&gt;="&amp;H$7)+COUNTIFS(Data!$C:$C,$D12,Data!$F:$F,"&lt;="&amp;H$7,Data!$G:$G,"&gt;="&amp;H$7)+COUNTIFS(Data!$D:$D,$D12,Data!$F:$F,"&lt;="&amp;H$7,Data!$G:$G,"&gt;="&amp;H$7)+COUNTIFS(Data!$E:$E,$D12,Data!$F:$F,"&lt;="&amp;H$7,Data!$G:$G,"&gt;="&amp;H$7))</f>
        <v>0</v>
      </c>
      <c r="I12" s="15">
        <f>IF(I$7="","",COUNTIFS(Data!$B:$B,$D12,Data!$F:$F,"&lt;="&amp;I$7,Data!$G:$G,"&gt;="&amp;I$7)+COUNTIFS(Data!$C:$C,$D12,Data!$F:$F,"&lt;="&amp;I$7,Data!$G:$G,"&gt;="&amp;I$7)+COUNTIFS(Data!$D:$D,$D12,Data!$F:$F,"&lt;="&amp;I$7,Data!$G:$G,"&gt;="&amp;I$7)+COUNTIFS(Data!$E:$E,$D12,Data!$F:$F,"&lt;="&amp;I$7,Data!$G:$G,"&gt;="&amp;I$7))</f>
        <v>0</v>
      </c>
      <c r="J12" s="15">
        <f>IF(J$7="","",COUNTIFS(Data!$B:$B,$D12,Data!$F:$F,"&lt;="&amp;J$7,Data!$G:$G,"&gt;="&amp;J$7)+COUNTIFS(Data!$C:$C,$D12,Data!$F:$F,"&lt;="&amp;J$7,Data!$G:$G,"&gt;="&amp;J$7)+COUNTIFS(Data!$D:$D,$D12,Data!$F:$F,"&lt;="&amp;J$7,Data!$G:$G,"&gt;="&amp;J$7)+COUNTIFS(Data!$E:$E,$D12,Data!$F:$F,"&lt;="&amp;J$7,Data!$G:$G,"&gt;="&amp;J$7))</f>
        <v>0</v>
      </c>
      <c r="K12" s="15">
        <f>IF(K$7="","",COUNTIFS(Data!$B:$B,$D12,Data!$F:$F,"&lt;="&amp;K$7,Data!$G:$G,"&gt;="&amp;K$7)+COUNTIFS(Data!$C:$C,$D12,Data!$F:$F,"&lt;="&amp;K$7,Data!$G:$G,"&gt;="&amp;K$7)+COUNTIFS(Data!$D:$D,$D12,Data!$F:$F,"&lt;="&amp;K$7,Data!$G:$G,"&gt;="&amp;K$7)+COUNTIFS(Data!$E:$E,$D12,Data!$F:$F,"&lt;="&amp;K$7,Data!$G:$G,"&gt;="&amp;K$7))</f>
        <v>0</v>
      </c>
      <c r="L12" s="15">
        <f>IF(L$7="","",COUNTIFS(Data!$B:$B,$D12,Data!$F:$F,"&lt;="&amp;L$7,Data!$G:$G,"&gt;="&amp;L$7)+COUNTIFS(Data!$C:$C,$D12,Data!$F:$F,"&lt;="&amp;L$7,Data!$G:$G,"&gt;="&amp;L$7)+COUNTIFS(Data!$D:$D,$D12,Data!$F:$F,"&lt;="&amp;L$7,Data!$G:$G,"&gt;="&amp;L$7)+COUNTIFS(Data!$E:$E,$D12,Data!$F:$F,"&lt;="&amp;L$7,Data!$G:$G,"&gt;="&amp;L$7))</f>
        <v>0</v>
      </c>
      <c r="M12" s="15">
        <f>IF(M$7="","",COUNTIFS(Data!$B:$B,$D12,Data!$F:$F,"&lt;="&amp;M$7,Data!$G:$G,"&gt;="&amp;M$7)+COUNTIFS(Data!$C:$C,$D12,Data!$F:$F,"&lt;="&amp;M$7,Data!$G:$G,"&gt;="&amp;M$7)+COUNTIFS(Data!$D:$D,$D12,Data!$F:$F,"&lt;="&amp;M$7,Data!$G:$G,"&gt;="&amp;M$7)+COUNTIFS(Data!$E:$E,$D12,Data!$F:$F,"&lt;="&amp;M$7,Data!$G:$G,"&gt;="&amp;M$7))</f>
        <v>0</v>
      </c>
      <c r="N12" s="15">
        <f>IF(N$7="","",COUNTIFS(Data!$B:$B,$D12,Data!$F:$F,"&lt;="&amp;N$7,Data!$G:$G,"&gt;="&amp;N$7)+COUNTIFS(Data!$C:$C,$D12,Data!$F:$F,"&lt;="&amp;N$7,Data!$G:$G,"&gt;="&amp;N$7)+COUNTIFS(Data!$D:$D,$D12,Data!$F:$F,"&lt;="&amp;N$7,Data!$G:$G,"&gt;="&amp;N$7)+COUNTIFS(Data!$E:$E,$D12,Data!$F:$F,"&lt;="&amp;N$7,Data!$G:$G,"&gt;="&amp;N$7))</f>
        <v>0</v>
      </c>
      <c r="O12" s="15">
        <f>IF(O$7="","",COUNTIFS(Data!$B:$B,$D12,Data!$F:$F,"&lt;="&amp;O$7,Data!$G:$G,"&gt;="&amp;O$7)+COUNTIFS(Data!$C:$C,$D12,Data!$F:$F,"&lt;="&amp;O$7,Data!$G:$G,"&gt;="&amp;O$7)+COUNTIFS(Data!$D:$D,$D12,Data!$F:$F,"&lt;="&amp;O$7,Data!$G:$G,"&gt;="&amp;O$7)+COUNTIFS(Data!$E:$E,$D12,Data!$F:$F,"&lt;="&amp;O$7,Data!$G:$G,"&gt;="&amp;O$7))</f>
        <v>0</v>
      </c>
      <c r="P12" s="15">
        <f>IF(P$7="","",COUNTIFS(Data!$B:$B,$D12,Data!$F:$F,"&lt;="&amp;P$7,Data!$G:$G,"&gt;="&amp;P$7)+COUNTIFS(Data!$C:$C,$D12,Data!$F:$F,"&lt;="&amp;P$7,Data!$G:$G,"&gt;="&amp;P$7)+COUNTIFS(Data!$D:$D,$D12,Data!$F:$F,"&lt;="&amp;P$7,Data!$G:$G,"&gt;="&amp;P$7)+COUNTIFS(Data!$E:$E,$D12,Data!$F:$F,"&lt;="&amp;P$7,Data!$G:$G,"&gt;="&amp;P$7))</f>
        <v>0</v>
      </c>
      <c r="Q12" s="15">
        <f>IF(Q$7="","",COUNTIFS(Data!$B:$B,$D12,Data!$F:$F,"&lt;="&amp;Q$7,Data!$G:$G,"&gt;="&amp;Q$7)+COUNTIFS(Data!$C:$C,$D12,Data!$F:$F,"&lt;="&amp;Q$7,Data!$G:$G,"&gt;="&amp;Q$7)+COUNTIFS(Data!$D:$D,$D12,Data!$F:$F,"&lt;="&amp;Q$7,Data!$G:$G,"&gt;="&amp;Q$7)+COUNTIFS(Data!$E:$E,$D12,Data!$F:$F,"&lt;="&amp;Q$7,Data!$G:$G,"&gt;="&amp;Q$7))</f>
        <v>0</v>
      </c>
      <c r="R12" s="15">
        <f>IF(R$7="","",COUNTIFS(Data!$B:$B,$D12,Data!$F:$F,"&lt;="&amp;R$7,Data!$G:$G,"&gt;="&amp;R$7)+COUNTIFS(Data!$C:$C,$D12,Data!$F:$F,"&lt;="&amp;R$7,Data!$G:$G,"&gt;="&amp;R$7)+COUNTIFS(Data!$D:$D,$D12,Data!$F:$F,"&lt;="&amp;R$7,Data!$G:$G,"&gt;="&amp;R$7)+COUNTIFS(Data!$E:$E,$D12,Data!$F:$F,"&lt;="&amp;R$7,Data!$G:$G,"&gt;="&amp;R$7))</f>
        <v>0</v>
      </c>
      <c r="S12" s="15">
        <f>IF(S$7="","",COUNTIFS(Data!$B:$B,$D12,Data!$F:$F,"&lt;="&amp;S$7,Data!$G:$G,"&gt;="&amp;S$7)+COUNTIFS(Data!$C:$C,$D12,Data!$F:$F,"&lt;="&amp;S$7,Data!$G:$G,"&gt;="&amp;S$7)+COUNTIFS(Data!$D:$D,$D12,Data!$F:$F,"&lt;="&amp;S$7,Data!$G:$G,"&gt;="&amp;S$7)+COUNTIFS(Data!$E:$E,$D12,Data!$F:$F,"&lt;="&amp;S$7,Data!$G:$G,"&gt;="&amp;S$7))</f>
        <v>0</v>
      </c>
      <c r="T12" s="15">
        <f>IF(T$7="","",COUNTIFS(Data!$B:$B,$D12,Data!$F:$F,"&lt;="&amp;T$7,Data!$G:$G,"&gt;="&amp;T$7)+COUNTIFS(Data!$C:$C,$D12,Data!$F:$F,"&lt;="&amp;T$7,Data!$G:$G,"&gt;="&amp;T$7)+COUNTIFS(Data!$D:$D,$D12,Data!$F:$F,"&lt;="&amp;T$7,Data!$G:$G,"&gt;="&amp;T$7)+COUNTIFS(Data!$E:$E,$D12,Data!$F:$F,"&lt;="&amp;T$7,Data!$G:$G,"&gt;="&amp;T$7))</f>
        <v>0</v>
      </c>
      <c r="U12" s="15">
        <f>IF(U$7="","",COUNTIFS(Data!$B:$B,$D12,Data!$F:$F,"&lt;="&amp;U$7,Data!$G:$G,"&gt;="&amp;U$7)+COUNTIFS(Data!$C:$C,$D12,Data!$F:$F,"&lt;="&amp;U$7,Data!$G:$G,"&gt;="&amp;U$7)+COUNTIFS(Data!$D:$D,$D12,Data!$F:$F,"&lt;="&amp;U$7,Data!$G:$G,"&gt;="&amp;U$7)+COUNTIFS(Data!$E:$E,$D12,Data!$F:$F,"&lt;="&amp;U$7,Data!$G:$G,"&gt;="&amp;U$7))</f>
        <v>0</v>
      </c>
      <c r="V12" s="15">
        <f>IF(V$7="","",COUNTIFS(Data!$B:$B,$D12,Data!$F:$F,"&lt;="&amp;V$7,Data!$G:$G,"&gt;="&amp;V$7)+COUNTIFS(Data!$C:$C,$D12,Data!$F:$F,"&lt;="&amp;V$7,Data!$G:$G,"&gt;="&amp;V$7)+COUNTIFS(Data!$D:$D,$D12,Data!$F:$F,"&lt;="&amp;V$7,Data!$G:$G,"&gt;="&amp;V$7)+COUNTIFS(Data!$E:$E,$D12,Data!$F:$F,"&lt;="&amp;V$7,Data!$G:$G,"&gt;="&amp;V$7))</f>
        <v>0</v>
      </c>
      <c r="W12" s="15">
        <f>IF(W$7="","",COUNTIFS(Data!$B:$B,$D12,Data!$F:$F,"&lt;="&amp;W$7,Data!$G:$G,"&gt;="&amp;W$7)+COUNTIFS(Data!$C:$C,$D12,Data!$F:$F,"&lt;="&amp;W$7,Data!$G:$G,"&gt;="&amp;W$7)+COUNTIFS(Data!$D:$D,$D12,Data!$F:$F,"&lt;="&amp;W$7,Data!$G:$G,"&gt;="&amp;W$7)+COUNTIFS(Data!$E:$E,$D12,Data!$F:$F,"&lt;="&amp;W$7,Data!$G:$G,"&gt;="&amp;W$7))</f>
        <v>0</v>
      </c>
      <c r="X12" s="15">
        <f>IF(X$7="","",COUNTIFS(Data!$B:$B,$D12,Data!$F:$F,"&lt;="&amp;X$7,Data!$G:$G,"&gt;="&amp;X$7)+COUNTIFS(Data!$C:$C,$D12,Data!$F:$F,"&lt;="&amp;X$7,Data!$G:$G,"&gt;="&amp;X$7)+COUNTIFS(Data!$D:$D,$D12,Data!$F:$F,"&lt;="&amp;X$7,Data!$G:$G,"&gt;="&amp;X$7)+COUNTIFS(Data!$E:$E,$D12,Data!$F:$F,"&lt;="&amp;X$7,Data!$G:$G,"&gt;="&amp;X$7))</f>
        <v>0</v>
      </c>
      <c r="Y12" s="15">
        <f>IF(Y$7="","",COUNTIFS(Data!$B:$B,$D12,Data!$F:$F,"&lt;="&amp;Y$7,Data!$G:$G,"&gt;="&amp;Y$7)+COUNTIFS(Data!$C:$C,$D12,Data!$F:$F,"&lt;="&amp;Y$7,Data!$G:$G,"&gt;="&amp;Y$7)+COUNTIFS(Data!$D:$D,$D12,Data!$F:$F,"&lt;="&amp;Y$7,Data!$G:$G,"&gt;="&amp;Y$7)+COUNTIFS(Data!$E:$E,$D12,Data!$F:$F,"&lt;="&amp;Y$7,Data!$G:$G,"&gt;="&amp;Y$7))</f>
        <v>0</v>
      </c>
      <c r="Z12" s="15">
        <f>IF(Z$7="","",COUNTIFS(Data!$B:$B,$D12,Data!$F:$F,"&lt;="&amp;Z$7,Data!$G:$G,"&gt;="&amp;Z$7)+COUNTIFS(Data!$C:$C,$D12,Data!$F:$F,"&lt;="&amp;Z$7,Data!$G:$G,"&gt;="&amp;Z$7)+COUNTIFS(Data!$D:$D,$D12,Data!$F:$F,"&lt;="&amp;Z$7,Data!$G:$G,"&gt;="&amp;Z$7)+COUNTIFS(Data!$E:$E,$D12,Data!$F:$F,"&lt;="&amp;Z$7,Data!$G:$G,"&gt;="&amp;Z$7))</f>
        <v>0</v>
      </c>
      <c r="AA12" s="15">
        <f>IF(AA$7="","",COUNTIFS(Data!$B:$B,$D12,Data!$F:$F,"&lt;="&amp;AA$7,Data!$G:$G,"&gt;="&amp;AA$7)+COUNTIFS(Data!$C:$C,$D12,Data!$F:$F,"&lt;="&amp;AA$7,Data!$G:$G,"&gt;="&amp;AA$7)+COUNTIFS(Data!$D:$D,$D12,Data!$F:$F,"&lt;="&amp;AA$7,Data!$G:$G,"&gt;="&amp;AA$7)+COUNTIFS(Data!$E:$E,$D12,Data!$F:$F,"&lt;="&amp;AA$7,Data!$G:$G,"&gt;="&amp;AA$7))</f>
        <v>0</v>
      </c>
      <c r="AB12" s="15">
        <f>IF(AB$7="","",COUNTIFS(Data!$B:$B,$D12,Data!$F:$F,"&lt;="&amp;AB$7,Data!$G:$G,"&gt;="&amp;AB$7)+COUNTIFS(Data!$C:$C,$D12,Data!$F:$F,"&lt;="&amp;AB$7,Data!$G:$G,"&gt;="&amp;AB$7)+COUNTIFS(Data!$D:$D,$D12,Data!$F:$F,"&lt;="&amp;AB$7,Data!$G:$G,"&gt;="&amp;AB$7)+COUNTIFS(Data!$E:$E,$D12,Data!$F:$F,"&lt;="&amp;AB$7,Data!$G:$G,"&gt;="&amp;AB$7))</f>
        <v>0</v>
      </c>
      <c r="AC12" s="15">
        <f>IF(AC$7="","",COUNTIFS(Data!$B:$B,$D12,Data!$F:$F,"&lt;="&amp;AC$7,Data!$G:$G,"&gt;="&amp;AC$7)+COUNTIFS(Data!$C:$C,$D12,Data!$F:$F,"&lt;="&amp;AC$7,Data!$G:$G,"&gt;="&amp;AC$7)+COUNTIFS(Data!$D:$D,$D12,Data!$F:$F,"&lt;="&amp;AC$7,Data!$G:$G,"&gt;="&amp;AC$7)+COUNTIFS(Data!$E:$E,$D12,Data!$F:$F,"&lt;="&amp;AC$7,Data!$G:$G,"&gt;="&amp;AC$7))</f>
        <v>0</v>
      </c>
      <c r="AD12" s="15">
        <f>IF(AD$7="","",COUNTIFS(Data!$B:$B,$D12,Data!$F:$F,"&lt;="&amp;AD$7,Data!$G:$G,"&gt;="&amp;AD$7)+COUNTIFS(Data!$C:$C,$D12,Data!$F:$F,"&lt;="&amp;AD$7,Data!$G:$G,"&gt;="&amp;AD$7)+COUNTIFS(Data!$D:$D,$D12,Data!$F:$F,"&lt;="&amp;AD$7,Data!$G:$G,"&gt;="&amp;AD$7)+COUNTIFS(Data!$E:$E,$D12,Data!$F:$F,"&lt;="&amp;AD$7,Data!$G:$G,"&gt;="&amp;AD$7))</f>
        <v>0</v>
      </c>
      <c r="AE12" s="15">
        <f>IF(AE$7="","",COUNTIFS(Data!$B:$B,$D12,Data!$F:$F,"&lt;="&amp;AE$7,Data!$G:$G,"&gt;="&amp;AE$7)+COUNTIFS(Data!$C:$C,$D12,Data!$F:$F,"&lt;="&amp;AE$7,Data!$G:$G,"&gt;="&amp;AE$7)+COUNTIFS(Data!$D:$D,$D12,Data!$F:$F,"&lt;="&amp;AE$7,Data!$G:$G,"&gt;="&amp;AE$7)+COUNTIFS(Data!$E:$E,$D12,Data!$F:$F,"&lt;="&amp;AE$7,Data!$G:$G,"&gt;="&amp;AE$7))</f>
        <v>0</v>
      </c>
      <c r="AF12" s="15">
        <f>IF(AF$7="","",COUNTIFS(Data!$B:$B,$D12,Data!$F:$F,"&lt;="&amp;AF$7,Data!$G:$G,"&gt;="&amp;AF$7)+COUNTIFS(Data!$C:$C,$D12,Data!$F:$F,"&lt;="&amp;AF$7,Data!$G:$G,"&gt;="&amp;AF$7)+COUNTIFS(Data!$D:$D,$D12,Data!$F:$F,"&lt;="&amp;AF$7,Data!$G:$G,"&gt;="&amp;AF$7)+COUNTIFS(Data!$E:$E,$D12,Data!$F:$F,"&lt;="&amp;AF$7,Data!$G:$G,"&gt;="&amp;AF$7))</f>
        <v>0</v>
      </c>
      <c r="AG12" s="15">
        <f>IF(AG$7="","",COUNTIFS(Data!$B:$B,$D12,Data!$F:$F,"&lt;="&amp;AG$7,Data!$G:$G,"&gt;="&amp;AG$7)+COUNTIFS(Data!$C:$C,$D12,Data!$F:$F,"&lt;="&amp;AG$7,Data!$G:$G,"&gt;="&amp;AG$7)+COUNTIFS(Data!$D:$D,$D12,Data!$F:$F,"&lt;="&amp;AG$7,Data!$G:$G,"&gt;="&amp;AG$7)+COUNTIFS(Data!$E:$E,$D12,Data!$F:$F,"&lt;="&amp;AG$7,Data!$G:$G,"&gt;="&amp;AG$7))</f>
        <v>0</v>
      </c>
      <c r="AH12" s="15">
        <f>IF(AH$7="","",COUNTIFS(Data!$B:$B,$D12,Data!$F:$F,"&lt;="&amp;AH$7,Data!$G:$G,"&gt;="&amp;AH$7)+COUNTIFS(Data!$C:$C,$D12,Data!$F:$F,"&lt;="&amp;AH$7,Data!$G:$G,"&gt;="&amp;AH$7)+COUNTIFS(Data!$D:$D,$D12,Data!$F:$F,"&lt;="&amp;AH$7,Data!$G:$G,"&gt;="&amp;AH$7)+COUNTIFS(Data!$E:$E,$D12,Data!$F:$F,"&lt;="&amp;AH$7,Data!$G:$G,"&gt;="&amp;AH$7))</f>
        <v>0</v>
      </c>
      <c r="AI12" s="15">
        <f>IF(AI$7="","",COUNTIFS(Data!$B:$B,$D12,Data!$F:$F,"&lt;="&amp;AI$7,Data!$G:$G,"&gt;="&amp;AI$7)+COUNTIFS(Data!$C:$C,$D12,Data!$F:$F,"&lt;="&amp;AI$7,Data!$G:$G,"&gt;="&amp;AI$7)+COUNTIFS(Data!$D:$D,$D12,Data!$F:$F,"&lt;="&amp;AI$7,Data!$G:$G,"&gt;="&amp;AI$7)+COUNTIFS(Data!$E:$E,$D12,Data!$F:$F,"&lt;="&amp;AI$7,Data!$G:$G,"&gt;="&amp;AI$7))</f>
        <v>0</v>
      </c>
      <c r="AJ12" s="9"/>
    </row>
    <row r="13" spans="3:36" ht="15" customHeight="1" x14ac:dyDescent="0.25">
      <c r="D13" s="14" t="str">
        <f>INDEX(Settings!$H$2:$H$1000000,Resource!$C$6+ROW(Resource!A6))</f>
        <v>EMP-6</v>
      </c>
      <c r="E13" s="15">
        <f>IF(E$7="","",COUNTIFS(Data!$B:$B,$D13,Data!$F:$F,"&lt;="&amp;E$7,Data!$G:$G,"&gt;="&amp;E$7)+COUNTIFS(Data!$C:$C,$D13,Data!$F:$F,"&lt;="&amp;E$7,Data!$G:$G,"&gt;="&amp;E$7)+COUNTIFS(Data!$D:$D,$D13,Data!$F:$F,"&lt;="&amp;E$7,Data!$G:$G,"&gt;="&amp;E$7)+COUNTIFS(Data!$E:$E,$D13,Data!$F:$F,"&lt;="&amp;E$7,Data!$G:$G,"&gt;="&amp;E$7))</f>
        <v>0</v>
      </c>
      <c r="F13" s="15">
        <f>IF(F$7="","",COUNTIFS(Data!$B:$B,$D13,Data!$F:$F,"&lt;="&amp;F$7,Data!$G:$G,"&gt;="&amp;F$7)+COUNTIFS(Data!$C:$C,$D13,Data!$F:$F,"&lt;="&amp;F$7,Data!$G:$G,"&gt;="&amp;F$7)+COUNTIFS(Data!$D:$D,$D13,Data!$F:$F,"&lt;="&amp;F$7,Data!$G:$G,"&gt;="&amp;F$7)+COUNTIFS(Data!$E:$E,$D13,Data!$F:$F,"&lt;="&amp;F$7,Data!$G:$G,"&gt;="&amp;F$7))</f>
        <v>0</v>
      </c>
      <c r="G13" s="15">
        <f>IF(G$7="","",COUNTIFS(Data!$B:$B,$D13,Data!$F:$F,"&lt;="&amp;G$7,Data!$G:$G,"&gt;="&amp;G$7)+COUNTIFS(Data!$C:$C,$D13,Data!$F:$F,"&lt;="&amp;G$7,Data!$G:$G,"&gt;="&amp;G$7)+COUNTIFS(Data!$D:$D,$D13,Data!$F:$F,"&lt;="&amp;G$7,Data!$G:$G,"&gt;="&amp;G$7)+COUNTIFS(Data!$E:$E,$D13,Data!$F:$F,"&lt;="&amp;G$7,Data!$G:$G,"&gt;="&amp;G$7))</f>
        <v>0</v>
      </c>
      <c r="H13" s="15">
        <f>IF(H$7="","",COUNTIFS(Data!$B:$B,$D13,Data!$F:$F,"&lt;="&amp;H$7,Data!$G:$G,"&gt;="&amp;H$7)+COUNTIFS(Data!$C:$C,$D13,Data!$F:$F,"&lt;="&amp;H$7,Data!$G:$G,"&gt;="&amp;H$7)+COUNTIFS(Data!$D:$D,$D13,Data!$F:$F,"&lt;="&amp;H$7,Data!$G:$G,"&gt;="&amp;H$7)+COUNTIFS(Data!$E:$E,$D13,Data!$F:$F,"&lt;="&amp;H$7,Data!$G:$G,"&gt;="&amp;H$7))</f>
        <v>0</v>
      </c>
      <c r="I13" s="15">
        <f>IF(I$7="","",COUNTIFS(Data!$B:$B,$D13,Data!$F:$F,"&lt;="&amp;I$7,Data!$G:$G,"&gt;="&amp;I$7)+COUNTIFS(Data!$C:$C,$D13,Data!$F:$F,"&lt;="&amp;I$7,Data!$G:$G,"&gt;="&amp;I$7)+COUNTIFS(Data!$D:$D,$D13,Data!$F:$F,"&lt;="&amp;I$7,Data!$G:$G,"&gt;="&amp;I$7)+COUNTIFS(Data!$E:$E,$D13,Data!$F:$F,"&lt;="&amp;I$7,Data!$G:$G,"&gt;="&amp;I$7))</f>
        <v>0</v>
      </c>
      <c r="J13" s="15">
        <f>IF(J$7="","",COUNTIFS(Data!$B:$B,$D13,Data!$F:$F,"&lt;="&amp;J$7,Data!$G:$G,"&gt;="&amp;J$7)+COUNTIFS(Data!$C:$C,$D13,Data!$F:$F,"&lt;="&amp;J$7,Data!$G:$G,"&gt;="&amp;J$7)+COUNTIFS(Data!$D:$D,$D13,Data!$F:$F,"&lt;="&amp;J$7,Data!$G:$G,"&gt;="&amp;J$7)+COUNTIFS(Data!$E:$E,$D13,Data!$F:$F,"&lt;="&amp;J$7,Data!$G:$G,"&gt;="&amp;J$7))</f>
        <v>0</v>
      </c>
      <c r="K13" s="15">
        <f>IF(K$7="","",COUNTIFS(Data!$B:$B,$D13,Data!$F:$F,"&lt;="&amp;K$7,Data!$G:$G,"&gt;="&amp;K$7)+COUNTIFS(Data!$C:$C,$D13,Data!$F:$F,"&lt;="&amp;K$7,Data!$G:$G,"&gt;="&amp;K$7)+COUNTIFS(Data!$D:$D,$D13,Data!$F:$F,"&lt;="&amp;K$7,Data!$G:$G,"&gt;="&amp;K$7)+COUNTIFS(Data!$E:$E,$D13,Data!$F:$F,"&lt;="&amp;K$7,Data!$G:$G,"&gt;="&amp;K$7))</f>
        <v>0</v>
      </c>
      <c r="L13" s="15">
        <f>IF(L$7="","",COUNTIFS(Data!$B:$B,$D13,Data!$F:$F,"&lt;="&amp;L$7,Data!$G:$G,"&gt;="&amp;L$7)+COUNTIFS(Data!$C:$C,$D13,Data!$F:$F,"&lt;="&amp;L$7,Data!$G:$G,"&gt;="&amp;L$7)+COUNTIFS(Data!$D:$D,$D13,Data!$F:$F,"&lt;="&amp;L$7,Data!$G:$G,"&gt;="&amp;L$7)+COUNTIFS(Data!$E:$E,$D13,Data!$F:$F,"&lt;="&amp;L$7,Data!$G:$G,"&gt;="&amp;L$7))</f>
        <v>0</v>
      </c>
      <c r="M13" s="15">
        <f>IF(M$7="","",COUNTIFS(Data!$B:$B,$D13,Data!$F:$F,"&lt;="&amp;M$7,Data!$G:$G,"&gt;="&amp;M$7)+COUNTIFS(Data!$C:$C,$D13,Data!$F:$F,"&lt;="&amp;M$7,Data!$G:$G,"&gt;="&amp;M$7)+COUNTIFS(Data!$D:$D,$D13,Data!$F:$F,"&lt;="&amp;M$7,Data!$G:$G,"&gt;="&amp;M$7)+COUNTIFS(Data!$E:$E,$D13,Data!$F:$F,"&lt;="&amp;M$7,Data!$G:$G,"&gt;="&amp;M$7))</f>
        <v>0</v>
      </c>
      <c r="N13" s="15">
        <f>IF(N$7="","",COUNTIFS(Data!$B:$B,$D13,Data!$F:$F,"&lt;="&amp;N$7,Data!$G:$G,"&gt;="&amp;N$7)+COUNTIFS(Data!$C:$C,$D13,Data!$F:$F,"&lt;="&amp;N$7,Data!$G:$G,"&gt;="&amp;N$7)+COUNTIFS(Data!$D:$D,$D13,Data!$F:$F,"&lt;="&amp;N$7,Data!$G:$G,"&gt;="&amp;N$7)+COUNTIFS(Data!$E:$E,$D13,Data!$F:$F,"&lt;="&amp;N$7,Data!$G:$G,"&gt;="&amp;N$7))</f>
        <v>0</v>
      </c>
      <c r="O13" s="15">
        <f>IF(O$7="","",COUNTIFS(Data!$B:$B,$D13,Data!$F:$F,"&lt;="&amp;O$7,Data!$G:$G,"&gt;="&amp;O$7)+COUNTIFS(Data!$C:$C,$D13,Data!$F:$F,"&lt;="&amp;O$7,Data!$G:$G,"&gt;="&amp;O$7)+COUNTIFS(Data!$D:$D,$D13,Data!$F:$F,"&lt;="&amp;O$7,Data!$G:$G,"&gt;="&amp;O$7)+COUNTIFS(Data!$E:$E,$D13,Data!$F:$F,"&lt;="&amp;O$7,Data!$G:$G,"&gt;="&amp;O$7))</f>
        <v>0</v>
      </c>
      <c r="P13" s="15">
        <f>IF(P$7="","",COUNTIFS(Data!$B:$B,$D13,Data!$F:$F,"&lt;="&amp;P$7,Data!$G:$G,"&gt;="&amp;P$7)+COUNTIFS(Data!$C:$C,$D13,Data!$F:$F,"&lt;="&amp;P$7,Data!$G:$G,"&gt;="&amp;P$7)+COUNTIFS(Data!$D:$D,$D13,Data!$F:$F,"&lt;="&amp;P$7,Data!$G:$G,"&gt;="&amp;P$7)+COUNTIFS(Data!$E:$E,$D13,Data!$F:$F,"&lt;="&amp;P$7,Data!$G:$G,"&gt;="&amp;P$7))</f>
        <v>0</v>
      </c>
      <c r="Q13" s="15">
        <f>IF(Q$7="","",COUNTIFS(Data!$B:$B,$D13,Data!$F:$F,"&lt;="&amp;Q$7,Data!$G:$G,"&gt;="&amp;Q$7)+COUNTIFS(Data!$C:$C,$D13,Data!$F:$F,"&lt;="&amp;Q$7,Data!$G:$G,"&gt;="&amp;Q$7)+COUNTIFS(Data!$D:$D,$D13,Data!$F:$F,"&lt;="&amp;Q$7,Data!$G:$G,"&gt;="&amp;Q$7)+COUNTIFS(Data!$E:$E,$D13,Data!$F:$F,"&lt;="&amp;Q$7,Data!$G:$G,"&gt;="&amp;Q$7))</f>
        <v>0</v>
      </c>
      <c r="R13" s="15">
        <f>IF(R$7="","",COUNTIFS(Data!$B:$B,$D13,Data!$F:$F,"&lt;="&amp;R$7,Data!$G:$G,"&gt;="&amp;R$7)+COUNTIFS(Data!$C:$C,$D13,Data!$F:$F,"&lt;="&amp;R$7,Data!$G:$G,"&gt;="&amp;R$7)+COUNTIFS(Data!$D:$D,$D13,Data!$F:$F,"&lt;="&amp;R$7,Data!$G:$G,"&gt;="&amp;R$7)+COUNTIFS(Data!$E:$E,$D13,Data!$F:$F,"&lt;="&amp;R$7,Data!$G:$G,"&gt;="&amp;R$7))</f>
        <v>0</v>
      </c>
      <c r="S13" s="15">
        <f>IF(S$7="","",COUNTIFS(Data!$B:$B,$D13,Data!$F:$F,"&lt;="&amp;S$7,Data!$G:$G,"&gt;="&amp;S$7)+COUNTIFS(Data!$C:$C,$D13,Data!$F:$F,"&lt;="&amp;S$7,Data!$G:$G,"&gt;="&amp;S$7)+COUNTIFS(Data!$D:$D,$D13,Data!$F:$F,"&lt;="&amp;S$7,Data!$G:$G,"&gt;="&amp;S$7)+COUNTIFS(Data!$E:$E,$D13,Data!$F:$F,"&lt;="&amp;S$7,Data!$G:$G,"&gt;="&amp;S$7))</f>
        <v>0</v>
      </c>
      <c r="T13" s="15">
        <f>IF(T$7="","",COUNTIFS(Data!$B:$B,$D13,Data!$F:$F,"&lt;="&amp;T$7,Data!$G:$G,"&gt;="&amp;T$7)+COUNTIFS(Data!$C:$C,$D13,Data!$F:$F,"&lt;="&amp;T$7,Data!$G:$G,"&gt;="&amp;T$7)+COUNTIFS(Data!$D:$D,$D13,Data!$F:$F,"&lt;="&amp;T$7,Data!$G:$G,"&gt;="&amp;T$7)+COUNTIFS(Data!$E:$E,$D13,Data!$F:$F,"&lt;="&amp;T$7,Data!$G:$G,"&gt;="&amp;T$7))</f>
        <v>0</v>
      </c>
      <c r="U13" s="15">
        <f>IF(U$7="","",COUNTIFS(Data!$B:$B,$D13,Data!$F:$F,"&lt;="&amp;U$7,Data!$G:$G,"&gt;="&amp;U$7)+COUNTIFS(Data!$C:$C,$D13,Data!$F:$F,"&lt;="&amp;U$7,Data!$G:$G,"&gt;="&amp;U$7)+COUNTIFS(Data!$D:$D,$D13,Data!$F:$F,"&lt;="&amp;U$7,Data!$G:$G,"&gt;="&amp;U$7)+COUNTIFS(Data!$E:$E,$D13,Data!$F:$F,"&lt;="&amp;U$7,Data!$G:$G,"&gt;="&amp;U$7))</f>
        <v>0</v>
      </c>
      <c r="V13" s="15">
        <f>IF(V$7="","",COUNTIFS(Data!$B:$B,$D13,Data!$F:$F,"&lt;="&amp;V$7,Data!$G:$G,"&gt;="&amp;V$7)+COUNTIFS(Data!$C:$C,$D13,Data!$F:$F,"&lt;="&amp;V$7,Data!$G:$G,"&gt;="&amp;V$7)+COUNTIFS(Data!$D:$D,$D13,Data!$F:$F,"&lt;="&amp;V$7,Data!$G:$G,"&gt;="&amp;V$7)+COUNTIFS(Data!$E:$E,$D13,Data!$F:$F,"&lt;="&amp;V$7,Data!$G:$G,"&gt;="&amp;V$7))</f>
        <v>0</v>
      </c>
      <c r="W13" s="15">
        <f>IF(W$7="","",COUNTIFS(Data!$B:$B,$D13,Data!$F:$F,"&lt;="&amp;W$7,Data!$G:$G,"&gt;="&amp;W$7)+COUNTIFS(Data!$C:$C,$D13,Data!$F:$F,"&lt;="&amp;W$7,Data!$G:$G,"&gt;="&amp;W$7)+COUNTIFS(Data!$D:$D,$D13,Data!$F:$F,"&lt;="&amp;W$7,Data!$G:$G,"&gt;="&amp;W$7)+COUNTIFS(Data!$E:$E,$D13,Data!$F:$F,"&lt;="&amp;W$7,Data!$G:$G,"&gt;="&amp;W$7))</f>
        <v>0</v>
      </c>
      <c r="X13" s="15">
        <f>IF(X$7="","",COUNTIFS(Data!$B:$B,$D13,Data!$F:$F,"&lt;="&amp;X$7,Data!$G:$G,"&gt;="&amp;X$7)+COUNTIFS(Data!$C:$C,$D13,Data!$F:$F,"&lt;="&amp;X$7,Data!$G:$G,"&gt;="&amp;X$7)+COUNTIFS(Data!$D:$D,$D13,Data!$F:$F,"&lt;="&amp;X$7,Data!$G:$G,"&gt;="&amp;X$7)+COUNTIFS(Data!$E:$E,$D13,Data!$F:$F,"&lt;="&amp;X$7,Data!$G:$G,"&gt;="&amp;X$7))</f>
        <v>0</v>
      </c>
      <c r="Y13" s="15">
        <f>IF(Y$7="","",COUNTIFS(Data!$B:$B,$D13,Data!$F:$F,"&lt;="&amp;Y$7,Data!$G:$G,"&gt;="&amp;Y$7)+COUNTIFS(Data!$C:$C,$D13,Data!$F:$F,"&lt;="&amp;Y$7,Data!$G:$G,"&gt;="&amp;Y$7)+COUNTIFS(Data!$D:$D,$D13,Data!$F:$F,"&lt;="&amp;Y$7,Data!$G:$G,"&gt;="&amp;Y$7)+COUNTIFS(Data!$E:$E,$D13,Data!$F:$F,"&lt;="&amp;Y$7,Data!$G:$G,"&gt;="&amp;Y$7))</f>
        <v>0</v>
      </c>
      <c r="Z13" s="15">
        <f>IF(Z$7="","",COUNTIFS(Data!$B:$B,$D13,Data!$F:$F,"&lt;="&amp;Z$7,Data!$G:$G,"&gt;="&amp;Z$7)+COUNTIFS(Data!$C:$C,$D13,Data!$F:$F,"&lt;="&amp;Z$7,Data!$G:$G,"&gt;="&amp;Z$7)+COUNTIFS(Data!$D:$D,$D13,Data!$F:$F,"&lt;="&amp;Z$7,Data!$G:$G,"&gt;="&amp;Z$7)+COUNTIFS(Data!$E:$E,$D13,Data!$F:$F,"&lt;="&amp;Z$7,Data!$G:$G,"&gt;="&amp;Z$7))</f>
        <v>0</v>
      </c>
      <c r="AA13" s="15">
        <f>IF(AA$7="","",COUNTIFS(Data!$B:$B,$D13,Data!$F:$F,"&lt;="&amp;AA$7,Data!$G:$G,"&gt;="&amp;AA$7)+COUNTIFS(Data!$C:$C,$D13,Data!$F:$F,"&lt;="&amp;AA$7,Data!$G:$G,"&gt;="&amp;AA$7)+COUNTIFS(Data!$D:$D,$D13,Data!$F:$F,"&lt;="&amp;AA$7,Data!$G:$G,"&gt;="&amp;AA$7)+COUNTIFS(Data!$E:$E,$D13,Data!$F:$F,"&lt;="&amp;AA$7,Data!$G:$G,"&gt;="&amp;AA$7))</f>
        <v>0</v>
      </c>
      <c r="AB13" s="15">
        <f>IF(AB$7="","",COUNTIFS(Data!$B:$B,$D13,Data!$F:$F,"&lt;="&amp;AB$7,Data!$G:$G,"&gt;="&amp;AB$7)+COUNTIFS(Data!$C:$C,$D13,Data!$F:$F,"&lt;="&amp;AB$7,Data!$G:$G,"&gt;="&amp;AB$7)+COUNTIFS(Data!$D:$D,$D13,Data!$F:$F,"&lt;="&amp;AB$7,Data!$G:$G,"&gt;="&amp;AB$7)+COUNTIFS(Data!$E:$E,$D13,Data!$F:$F,"&lt;="&amp;AB$7,Data!$G:$G,"&gt;="&amp;AB$7))</f>
        <v>0</v>
      </c>
      <c r="AC13" s="15">
        <f>IF(AC$7="","",COUNTIFS(Data!$B:$B,$D13,Data!$F:$F,"&lt;="&amp;AC$7,Data!$G:$G,"&gt;="&amp;AC$7)+COUNTIFS(Data!$C:$C,$D13,Data!$F:$F,"&lt;="&amp;AC$7,Data!$G:$G,"&gt;="&amp;AC$7)+COUNTIFS(Data!$D:$D,$D13,Data!$F:$F,"&lt;="&amp;AC$7,Data!$G:$G,"&gt;="&amp;AC$7)+COUNTIFS(Data!$E:$E,$D13,Data!$F:$F,"&lt;="&amp;AC$7,Data!$G:$G,"&gt;="&amp;AC$7))</f>
        <v>0</v>
      </c>
      <c r="AD13" s="15">
        <f>IF(AD$7="","",COUNTIFS(Data!$B:$B,$D13,Data!$F:$F,"&lt;="&amp;AD$7,Data!$G:$G,"&gt;="&amp;AD$7)+COUNTIFS(Data!$C:$C,$D13,Data!$F:$F,"&lt;="&amp;AD$7,Data!$G:$G,"&gt;="&amp;AD$7)+COUNTIFS(Data!$D:$D,$D13,Data!$F:$F,"&lt;="&amp;AD$7,Data!$G:$G,"&gt;="&amp;AD$7)+COUNTIFS(Data!$E:$E,$D13,Data!$F:$F,"&lt;="&amp;AD$7,Data!$G:$G,"&gt;="&amp;AD$7))</f>
        <v>0</v>
      </c>
      <c r="AE13" s="15">
        <f>IF(AE$7="","",COUNTIFS(Data!$B:$B,$D13,Data!$F:$F,"&lt;="&amp;AE$7,Data!$G:$G,"&gt;="&amp;AE$7)+COUNTIFS(Data!$C:$C,$D13,Data!$F:$F,"&lt;="&amp;AE$7,Data!$G:$G,"&gt;="&amp;AE$7)+COUNTIFS(Data!$D:$D,$D13,Data!$F:$F,"&lt;="&amp;AE$7,Data!$G:$G,"&gt;="&amp;AE$7)+COUNTIFS(Data!$E:$E,$D13,Data!$F:$F,"&lt;="&amp;AE$7,Data!$G:$G,"&gt;="&amp;AE$7))</f>
        <v>0</v>
      </c>
      <c r="AF13" s="15">
        <f>IF(AF$7="","",COUNTIFS(Data!$B:$B,$D13,Data!$F:$F,"&lt;="&amp;AF$7,Data!$G:$G,"&gt;="&amp;AF$7)+COUNTIFS(Data!$C:$C,$D13,Data!$F:$F,"&lt;="&amp;AF$7,Data!$G:$G,"&gt;="&amp;AF$7)+COUNTIFS(Data!$D:$D,$D13,Data!$F:$F,"&lt;="&amp;AF$7,Data!$G:$G,"&gt;="&amp;AF$7)+COUNTIFS(Data!$E:$E,$D13,Data!$F:$F,"&lt;="&amp;AF$7,Data!$G:$G,"&gt;="&amp;AF$7))</f>
        <v>0</v>
      </c>
      <c r="AG13" s="15">
        <f>IF(AG$7="","",COUNTIFS(Data!$B:$B,$D13,Data!$F:$F,"&lt;="&amp;AG$7,Data!$G:$G,"&gt;="&amp;AG$7)+COUNTIFS(Data!$C:$C,$D13,Data!$F:$F,"&lt;="&amp;AG$7,Data!$G:$G,"&gt;="&amp;AG$7)+COUNTIFS(Data!$D:$D,$D13,Data!$F:$F,"&lt;="&amp;AG$7,Data!$G:$G,"&gt;="&amp;AG$7)+COUNTIFS(Data!$E:$E,$D13,Data!$F:$F,"&lt;="&amp;AG$7,Data!$G:$G,"&gt;="&amp;AG$7))</f>
        <v>0</v>
      </c>
      <c r="AH13" s="15">
        <f>IF(AH$7="","",COUNTIFS(Data!$B:$B,$D13,Data!$F:$F,"&lt;="&amp;AH$7,Data!$G:$G,"&gt;="&amp;AH$7)+COUNTIFS(Data!$C:$C,$D13,Data!$F:$F,"&lt;="&amp;AH$7,Data!$G:$G,"&gt;="&amp;AH$7)+COUNTIFS(Data!$D:$D,$D13,Data!$F:$F,"&lt;="&amp;AH$7,Data!$G:$G,"&gt;="&amp;AH$7)+COUNTIFS(Data!$E:$E,$D13,Data!$F:$F,"&lt;="&amp;AH$7,Data!$G:$G,"&gt;="&amp;AH$7))</f>
        <v>0</v>
      </c>
      <c r="AI13" s="15">
        <f>IF(AI$7="","",COUNTIFS(Data!$B:$B,$D13,Data!$F:$F,"&lt;="&amp;AI$7,Data!$G:$G,"&gt;="&amp;AI$7)+COUNTIFS(Data!$C:$C,$D13,Data!$F:$F,"&lt;="&amp;AI$7,Data!$G:$G,"&gt;="&amp;AI$7)+COUNTIFS(Data!$D:$D,$D13,Data!$F:$F,"&lt;="&amp;AI$7,Data!$G:$G,"&gt;="&amp;AI$7)+COUNTIFS(Data!$E:$E,$D13,Data!$F:$F,"&lt;="&amp;AI$7,Data!$G:$G,"&gt;="&amp;AI$7))</f>
        <v>0</v>
      </c>
      <c r="AJ13" s="9"/>
    </row>
    <row r="14" spans="3:36" ht="15" customHeight="1" x14ac:dyDescent="0.25">
      <c r="D14" s="14" t="str">
        <f>INDEX(Settings!$H$2:$H$1000000,Resource!$C$6+ROW(Resource!A7))</f>
        <v>EMP-7</v>
      </c>
      <c r="E14" s="15">
        <f>IF(E$7="","",COUNTIFS(Data!$B:$B,$D14,Data!$F:$F,"&lt;="&amp;E$7,Data!$G:$G,"&gt;="&amp;E$7)+COUNTIFS(Data!$C:$C,$D14,Data!$F:$F,"&lt;="&amp;E$7,Data!$G:$G,"&gt;="&amp;E$7)+COUNTIFS(Data!$D:$D,$D14,Data!$F:$F,"&lt;="&amp;E$7,Data!$G:$G,"&gt;="&amp;E$7)+COUNTIFS(Data!$E:$E,$D14,Data!$F:$F,"&lt;="&amp;E$7,Data!$G:$G,"&gt;="&amp;E$7))</f>
        <v>1</v>
      </c>
      <c r="F14" s="15">
        <f>IF(F$7="","",COUNTIFS(Data!$B:$B,$D14,Data!$F:$F,"&lt;="&amp;F$7,Data!$G:$G,"&gt;="&amp;F$7)+COUNTIFS(Data!$C:$C,$D14,Data!$F:$F,"&lt;="&amp;F$7,Data!$G:$G,"&gt;="&amp;F$7)+COUNTIFS(Data!$D:$D,$D14,Data!$F:$F,"&lt;="&amp;F$7,Data!$G:$G,"&gt;="&amp;F$7)+COUNTIFS(Data!$E:$E,$D14,Data!$F:$F,"&lt;="&amp;F$7,Data!$G:$G,"&gt;="&amp;F$7))</f>
        <v>1</v>
      </c>
      <c r="G14" s="15">
        <f>IF(G$7="","",COUNTIFS(Data!$B:$B,$D14,Data!$F:$F,"&lt;="&amp;G$7,Data!$G:$G,"&gt;="&amp;G$7)+COUNTIFS(Data!$C:$C,$D14,Data!$F:$F,"&lt;="&amp;G$7,Data!$G:$G,"&gt;="&amp;G$7)+COUNTIFS(Data!$D:$D,$D14,Data!$F:$F,"&lt;="&amp;G$7,Data!$G:$G,"&gt;="&amp;G$7)+COUNTIFS(Data!$E:$E,$D14,Data!$F:$F,"&lt;="&amp;G$7,Data!$G:$G,"&gt;="&amp;G$7))</f>
        <v>1</v>
      </c>
      <c r="H14" s="15">
        <f>IF(H$7="","",COUNTIFS(Data!$B:$B,$D14,Data!$F:$F,"&lt;="&amp;H$7,Data!$G:$G,"&gt;="&amp;H$7)+COUNTIFS(Data!$C:$C,$D14,Data!$F:$F,"&lt;="&amp;H$7,Data!$G:$G,"&gt;="&amp;H$7)+COUNTIFS(Data!$D:$D,$D14,Data!$F:$F,"&lt;="&amp;H$7,Data!$G:$G,"&gt;="&amp;H$7)+COUNTIFS(Data!$E:$E,$D14,Data!$F:$F,"&lt;="&amp;H$7,Data!$G:$G,"&gt;="&amp;H$7))</f>
        <v>2</v>
      </c>
      <c r="I14" s="15">
        <f>IF(I$7="","",COUNTIFS(Data!$B:$B,$D14,Data!$F:$F,"&lt;="&amp;I$7,Data!$G:$G,"&gt;="&amp;I$7)+COUNTIFS(Data!$C:$C,$D14,Data!$F:$F,"&lt;="&amp;I$7,Data!$G:$G,"&gt;="&amp;I$7)+COUNTIFS(Data!$D:$D,$D14,Data!$F:$F,"&lt;="&amp;I$7,Data!$G:$G,"&gt;="&amp;I$7)+COUNTIFS(Data!$E:$E,$D14,Data!$F:$F,"&lt;="&amp;I$7,Data!$G:$G,"&gt;="&amp;I$7))</f>
        <v>2</v>
      </c>
      <c r="J14" s="15">
        <f>IF(J$7="","",COUNTIFS(Data!$B:$B,$D14,Data!$F:$F,"&lt;="&amp;J$7,Data!$G:$G,"&gt;="&amp;J$7)+COUNTIFS(Data!$C:$C,$D14,Data!$F:$F,"&lt;="&amp;J$7,Data!$G:$G,"&gt;="&amp;J$7)+COUNTIFS(Data!$D:$D,$D14,Data!$F:$F,"&lt;="&amp;J$7,Data!$G:$G,"&gt;="&amp;J$7)+COUNTIFS(Data!$E:$E,$D14,Data!$F:$F,"&lt;="&amp;J$7,Data!$G:$G,"&gt;="&amp;J$7))</f>
        <v>2</v>
      </c>
      <c r="K14" s="15">
        <f>IF(K$7="","",COUNTIFS(Data!$B:$B,$D14,Data!$F:$F,"&lt;="&amp;K$7,Data!$G:$G,"&gt;="&amp;K$7)+COUNTIFS(Data!$C:$C,$D14,Data!$F:$F,"&lt;="&amp;K$7,Data!$G:$G,"&gt;="&amp;K$7)+COUNTIFS(Data!$D:$D,$D14,Data!$F:$F,"&lt;="&amp;K$7,Data!$G:$G,"&gt;="&amp;K$7)+COUNTIFS(Data!$E:$E,$D14,Data!$F:$F,"&lt;="&amp;K$7,Data!$G:$G,"&gt;="&amp;K$7))</f>
        <v>1</v>
      </c>
      <c r="L14" s="15">
        <f>IF(L$7="","",COUNTIFS(Data!$B:$B,$D14,Data!$F:$F,"&lt;="&amp;L$7,Data!$G:$G,"&gt;="&amp;L$7)+COUNTIFS(Data!$C:$C,$D14,Data!$F:$F,"&lt;="&amp;L$7,Data!$G:$G,"&gt;="&amp;L$7)+COUNTIFS(Data!$D:$D,$D14,Data!$F:$F,"&lt;="&amp;L$7,Data!$G:$G,"&gt;="&amp;L$7)+COUNTIFS(Data!$E:$E,$D14,Data!$F:$F,"&lt;="&amp;L$7,Data!$G:$G,"&gt;="&amp;L$7))</f>
        <v>1</v>
      </c>
      <c r="M14" s="15">
        <f>IF(M$7="","",COUNTIFS(Data!$B:$B,$D14,Data!$F:$F,"&lt;="&amp;M$7,Data!$G:$G,"&gt;="&amp;M$7)+COUNTIFS(Data!$C:$C,$D14,Data!$F:$F,"&lt;="&amp;M$7,Data!$G:$G,"&gt;="&amp;M$7)+COUNTIFS(Data!$D:$D,$D14,Data!$F:$F,"&lt;="&amp;M$7,Data!$G:$G,"&gt;="&amp;M$7)+COUNTIFS(Data!$E:$E,$D14,Data!$F:$F,"&lt;="&amp;M$7,Data!$G:$G,"&gt;="&amp;M$7))</f>
        <v>1</v>
      </c>
      <c r="N14" s="15">
        <f>IF(N$7="","",COUNTIFS(Data!$B:$B,$D14,Data!$F:$F,"&lt;="&amp;N$7,Data!$G:$G,"&gt;="&amp;N$7)+COUNTIFS(Data!$C:$C,$D14,Data!$F:$F,"&lt;="&amp;N$7,Data!$G:$G,"&gt;="&amp;N$7)+COUNTIFS(Data!$D:$D,$D14,Data!$F:$F,"&lt;="&amp;N$7,Data!$G:$G,"&gt;="&amp;N$7)+COUNTIFS(Data!$E:$E,$D14,Data!$F:$F,"&lt;="&amp;N$7,Data!$G:$G,"&gt;="&amp;N$7))</f>
        <v>0</v>
      </c>
      <c r="O14" s="15">
        <f>IF(O$7="","",COUNTIFS(Data!$B:$B,$D14,Data!$F:$F,"&lt;="&amp;O$7,Data!$G:$G,"&gt;="&amp;O$7)+COUNTIFS(Data!$C:$C,$D14,Data!$F:$F,"&lt;="&amp;O$7,Data!$G:$G,"&gt;="&amp;O$7)+COUNTIFS(Data!$D:$D,$D14,Data!$F:$F,"&lt;="&amp;O$7,Data!$G:$G,"&gt;="&amp;O$7)+COUNTIFS(Data!$E:$E,$D14,Data!$F:$F,"&lt;="&amp;O$7,Data!$G:$G,"&gt;="&amp;O$7))</f>
        <v>0</v>
      </c>
      <c r="P14" s="15">
        <f>IF(P$7="","",COUNTIFS(Data!$B:$B,$D14,Data!$F:$F,"&lt;="&amp;P$7,Data!$G:$G,"&gt;="&amp;P$7)+COUNTIFS(Data!$C:$C,$D14,Data!$F:$F,"&lt;="&amp;P$7,Data!$G:$G,"&gt;="&amp;P$7)+COUNTIFS(Data!$D:$D,$D14,Data!$F:$F,"&lt;="&amp;P$7,Data!$G:$G,"&gt;="&amp;P$7)+COUNTIFS(Data!$E:$E,$D14,Data!$F:$F,"&lt;="&amp;P$7,Data!$G:$G,"&gt;="&amp;P$7))</f>
        <v>0</v>
      </c>
      <c r="Q14" s="15">
        <f>IF(Q$7="","",COUNTIFS(Data!$B:$B,$D14,Data!$F:$F,"&lt;="&amp;Q$7,Data!$G:$G,"&gt;="&amp;Q$7)+COUNTIFS(Data!$C:$C,$D14,Data!$F:$F,"&lt;="&amp;Q$7,Data!$G:$G,"&gt;="&amp;Q$7)+COUNTIFS(Data!$D:$D,$D14,Data!$F:$F,"&lt;="&amp;Q$7,Data!$G:$G,"&gt;="&amp;Q$7)+COUNTIFS(Data!$E:$E,$D14,Data!$F:$F,"&lt;="&amp;Q$7,Data!$G:$G,"&gt;="&amp;Q$7))</f>
        <v>0</v>
      </c>
      <c r="R14" s="15">
        <f>IF(R$7="","",COUNTIFS(Data!$B:$B,$D14,Data!$F:$F,"&lt;="&amp;R$7,Data!$G:$G,"&gt;="&amp;R$7)+COUNTIFS(Data!$C:$C,$D14,Data!$F:$F,"&lt;="&amp;R$7,Data!$G:$G,"&gt;="&amp;R$7)+COUNTIFS(Data!$D:$D,$D14,Data!$F:$F,"&lt;="&amp;R$7,Data!$G:$G,"&gt;="&amp;R$7)+COUNTIFS(Data!$E:$E,$D14,Data!$F:$F,"&lt;="&amp;R$7,Data!$G:$G,"&gt;="&amp;R$7))</f>
        <v>0</v>
      </c>
      <c r="S14" s="15">
        <f>IF(S$7="","",COUNTIFS(Data!$B:$B,$D14,Data!$F:$F,"&lt;="&amp;S$7,Data!$G:$G,"&gt;="&amp;S$7)+COUNTIFS(Data!$C:$C,$D14,Data!$F:$F,"&lt;="&amp;S$7,Data!$G:$G,"&gt;="&amp;S$7)+COUNTIFS(Data!$D:$D,$D14,Data!$F:$F,"&lt;="&amp;S$7,Data!$G:$G,"&gt;="&amp;S$7)+COUNTIFS(Data!$E:$E,$D14,Data!$F:$F,"&lt;="&amp;S$7,Data!$G:$G,"&gt;="&amp;S$7))</f>
        <v>0</v>
      </c>
      <c r="T14" s="15">
        <f>IF(T$7="","",COUNTIFS(Data!$B:$B,$D14,Data!$F:$F,"&lt;="&amp;T$7,Data!$G:$G,"&gt;="&amp;T$7)+COUNTIFS(Data!$C:$C,$D14,Data!$F:$F,"&lt;="&amp;T$7,Data!$G:$G,"&gt;="&amp;T$7)+COUNTIFS(Data!$D:$D,$D14,Data!$F:$F,"&lt;="&amp;T$7,Data!$G:$G,"&gt;="&amp;T$7)+COUNTIFS(Data!$E:$E,$D14,Data!$F:$F,"&lt;="&amp;T$7,Data!$G:$G,"&gt;="&amp;T$7))</f>
        <v>0</v>
      </c>
      <c r="U14" s="15">
        <f>IF(U$7="","",COUNTIFS(Data!$B:$B,$D14,Data!$F:$F,"&lt;="&amp;U$7,Data!$G:$G,"&gt;="&amp;U$7)+COUNTIFS(Data!$C:$C,$D14,Data!$F:$F,"&lt;="&amp;U$7,Data!$G:$G,"&gt;="&amp;U$7)+COUNTIFS(Data!$D:$D,$D14,Data!$F:$F,"&lt;="&amp;U$7,Data!$G:$G,"&gt;="&amp;U$7)+COUNTIFS(Data!$E:$E,$D14,Data!$F:$F,"&lt;="&amp;U$7,Data!$G:$G,"&gt;="&amp;U$7))</f>
        <v>0</v>
      </c>
      <c r="V14" s="15">
        <f>IF(V$7="","",COUNTIFS(Data!$B:$B,$D14,Data!$F:$F,"&lt;="&amp;V$7,Data!$G:$G,"&gt;="&amp;V$7)+COUNTIFS(Data!$C:$C,$D14,Data!$F:$F,"&lt;="&amp;V$7,Data!$G:$G,"&gt;="&amp;V$7)+COUNTIFS(Data!$D:$D,$D14,Data!$F:$F,"&lt;="&amp;V$7,Data!$G:$G,"&gt;="&amp;V$7)+COUNTIFS(Data!$E:$E,$D14,Data!$F:$F,"&lt;="&amp;V$7,Data!$G:$G,"&gt;="&amp;V$7))</f>
        <v>0</v>
      </c>
      <c r="W14" s="15">
        <f>IF(W$7="","",COUNTIFS(Data!$B:$B,$D14,Data!$F:$F,"&lt;="&amp;W$7,Data!$G:$G,"&gt;="&amp;W$7)+COUNTIFS(Data!$C:$C,$D14,Data!$F:$F,"&lt;="&amp;W$7,Data!$G:$G,"&gt;="&amp;W$7)+COUNTIFS(Data!$D:$D,$D14,Data!$F:$F,"&lt;="&amp;W$7,Data!$G:$G,"&gt;="&amp;W$7)+COUNTIFS(Data!$E:$E,$D14,Data!$F:$F,"&lt;="&amp;W$7,Data!$G:$G,"&gt;="&amp;W$7))</f>
        <v>0</v>
      </c>
      <c r="X14" s="15">
        <f>IF(X$7="","",COUNTIFS(Data!$B:$B,$D14,Data!$F:$F,"&lt;="&amp;X$7,Data!$G:$G,"&gt;="&amp;X$7)+COUNTIFS(Data!$C:$C,$D14,Data!$F:$F,"&lt;="&amp;X$7,Data!$G:$G,"&gt;="&amp;X$7)+COUNTIFS(Data!$D:$D,$D14,Data!$F:$F,"&lt;="&amp;X$7,Data!$G:$G,"&gt;="&amp;X$7)+COUNTIFS(Data!$E:$E,$D14,Data!$F:$F,"&lt;="&amp;X$7,Data!$G:$G,"&gt;="&amp;X$7))</f>
        <v>0</v>
      </c>
      <c r="Y14" s="15">
        <f>IF(Y$7="","",COUNTIFS(Data!$B:$B,$D14,Data!$F:$F,"&lt;="&amp;Y$7,Data!$G:$G,"&gt;="&amp;Y$7)+COUNTIFS(Data!$C:$C,$D14,Data!$F:$F,"&lt;="&amp;Y$7,Data!$G:$G,"&gt;="&amp;Y$7)+COUNTIFS(Data!$D:$D,$D14,Data!$F:$F,"&lt;="&amp;Y$7,Data!$G:$G,"&gt;="&amp;Y$7)+COUNTIFS(Data!$E:$E,$D14,Data!$F:$F,"&lt;="&amp;Y$7,Data!$G:$G,"&gt;="&amp;Y$7))</f>
        <v>0</v>
      </c>
      <c r="Z14" s="15">
        <f>IF(Z$7="","",COUNTIFS(Data!$B:$B,$D14,Data!$F:$F,"&lt;="&amp;Z$7,Data!$G:$G,"&gt;="&amp;Z$7)+COUNTIFS(Data!$C:$C,$D14,Data!$F:$F,"&lt;="&amp;Z$7,Data!$G:$G,"&gt;="&amp;Z$7)+COUNTIFS(Data!$D:$D,$D14,Data!$F:$F,"&lt;="&amp;Z$7,Data!$G:$G,"&gt;="&amp;Z$7)+COUNTIFS(Data!$E:$E,$D14,Data!$F:$F,"&lt;="&amp;Z$7,Data!$G:$G,"&gt;="&amp;Z$7))</f>
        <v>0</v>
      </c>
      <c r="AA14" s="15">
        <f>IF(AA$7="","",COUNTIFS(Data!$B:$B,$D14,Data!$F:$F,"&lt;="&amp;AA$7,Data!$G:$G,"&gt;="&amp;AA$7)+COUNTIFS(Data!$C:$C,$D14,Data!$F:$F,"&lt;="&amp;AA$7,Data!$G:$G,"&gt;="&amp;AA$7)+COUNTIFS(Data!$D:$D,$D14,Data!$F:$F,"&lt;="&amp;AA$7,Data!$G:$G,"&gt;="&amp;AA$7)+COUNTIFS(Data!$E:$E,$D14,Data!$F:$F,"&lt;="&amp;AA$7,Data!$G:$G,"&gt;="&amp;AA$7))</f>
        <v>0</v>
      </c>
      <c r="AB14" s="15">
        <f>IF(AB$7="","",COUNTIFS(Data!$B:$B,$D14,Data!$F:$F,"&lt;="&amp;AB$7,Data!$G:$G,"&gt;="&amp;AB$7)+COUNTIFS(Data!$C:$C,$D14,Data!$F:$F,"&lt;="&amp;AB$7,Data!$G:$G,"&gt;="&amp;AB$7)+COUNTIFS(Data!$D:$D,$D14,Data!$F:$F,"&lt;="&amp;AB$7,Data!$G:$G,"&gt;="&amp;AB$7)+COUNTIFS(Data!$E:$E,$D14,Data!$F:$F,"&lt;="&amp;AB$7,Data!$G:$G,"&gt;="&amp;AB$7))</f>
        <v>0</v>
      </c>
      <c r="AC14" s="15">
        <f>IF(AC$7="","",COUNTIFS(Data!$B:$B,$D14,Data!$F:$F,"&lt;="&amp;AC$7,Data!$G:$G,"&gt;="&amp;AC$7)+COUNTIFS(Data!$C:$C,$D14,Data!$F:$F,"&lt;="&amp;AC$7,Data!$G:$G,"&gt;="&amp;AC$7)+COUNTIFS(Data!$D:$D,$D14,Data!$F:$F,"&lt;="&amp;AC$7,Data!$G:$G,"&gt;="&amp;AC$7)+COUNTIFS(Data!$E:$E,$D14,Data!$F:$F,"&lt;="&amp;AC$7,Data!$G:$G,"&gt;="&amp;AC$7))</f>
        <v>0</v>
      </c>
      <c r="AD14" s="15">
        <f>IF(AD$7="","",COUNTIFS(Data!$B:$B,$D14,Data!$F:$F,"&lt;="&amp;AD$7,Data!$G:$G,"&gt;="&amp;AD$7)+COUNTIFS(Data!$C:$C,$D14,Data!$F:$F,"&lt;="&amp;AD$7,Data!$G:$G,"&gt;="&amp;AD$7)+COUNTIFS(Data!$D:$D,$D14,Data!$F:$F,"&lt;="&amp;AD$7,Data!$G:$G,"&gt;="&amp;AD$7)+COUNTIFS(Data!$E:$E,$D14,Data!$F:$F,"&lt;="&amp;AD$7,Data!$G:$G,"&gt;="&amp;AD$7))</f>
        <v>0</v>
      </c>
      <c r="AE14" s="15">
        <f>IF(AE$7="","",COUNTIFS(Data!$B:$B,$D14,Data!$F:$F,"&lt;="&amp;AE$7,Data!$G:$G,"&gt;="&amp;AE$7)+COUNTIFS(Data!$C:$C,$D14,Data!$F:$F,"&lt;="&amp;AE$7,Data!$G:$G,"&gt;="&amp;AE$7)+COUNTIFS(Data!$D:$D,$D14,Data!$F:$F,"&lt;="&amp;AE$7,Data!$G:$G,"&gt;="&amp;AE$7)+COUNTIFS(Data!$E:$E,$D14,Data!$F:$F,"&lt;="&amp;AE$7,Data!$G:$G,"&gt;="&amp;AE$7))</f>
        <v>0</v>
      </c>
      <c r="AF14" s="15">
        <f>IF(AF$7="","",COUNTIFS(Data!$B:$B,$D14,Data!$F:$F,"&lt;="&amp;AF$7,Data!$G:$G,"&gt;="&amp;AF$7)+COUNTIFS(Data!$C:$C,$D14,Data!$F:$F,"&lt;="&amp;AF$7,Data!$G:$G,"&gt;="&amp;AF$7)+COUNTIFS(Data!$D:$D,$D14,Data!$F:$F,"&lt;="&amp;AF$7,Data!$G:$G,"&gt;="&amp;AF$7)+COUNTIFS(Data!$E:$E,$D14,Data!$F:$F,"&lt;="&amp;AF$7,Data!$G:$G,"&gt;="&amp;AF$7))</f>
        <v>0</v>
      </c>
      <c r="AG14" s="15">
        <f>IF(AG$7="","",COUNTIFS(Data!$B:$B,$D14,Data!$F:$F,"&lt;="&amp;AG$7,Data!$G:$G,"&gt;="&amp;AG$7)+COUNTIFS(Data!$C:$C,$D14,Data!$F:$F,"&lt;="&amp;AG$7,Data!$G:$G,"&gt;="&amp;AG$7)+COUNTIFS(Data!$D:$D,$D14,Data!$F:$F,"&lt;="&amp;AG$7,Data!$G:$G,"&gt;="&amp;AG$7)+COUNTIFS(Data!$E:$E,$D14,Data!$F:$F,"&lt;="&amp;AG$7,Data!$G:$G,"&gt;="&amp;AG$7))</f>
        <v>0</v>
      </c>
      <c r="AH14" s="15">
        <f>IF(AH$7="","",COUNTIFS(Data!$B:$B,$D14,Data!$F:$F,"&lt;="&amp;AH$7,Data!$G:$G,"&gt;="&amp;AH$7)+COUNTIFS(Data!$C:$C,$D14,Data!$F:$F,"&lt;="&amp;AH$7,Data!$G:$G,"&gt;="&amp;AH$7)+COUNTIFS(Data!$D:$D,$D14,Data!$F:$F,"&lt;="&amp;AH$7,Data!$G:$G,"&gt;="&amp;AH$7)+COUNTIFS(Data!$E:$E,$D14,Data!$F:$F,"&lt;="&amp;AH$7,Data!$G:$G,"&gt;="&amp;AH$7))</f>
        <v>0</v>
      </c>
      <c r="AI14" s="15">
        <f>IF(AI$7="","",COUNTIFS(Data!$B:$B,$D14,Data!$F:$F,"&lt;="&amp;AI$7,Data!$G:$G,"&gt;="&amp;AI$7)+COUNTIFS(Data!$C:$C,$D14,Data!$F:$F,"&lt;="&amp;AI$7,Data!$G:$G,"&gt;="&amp;AI$7)+COUNTIFS(Data!$D:$D,$D14,Data!$F:$F,"&lt;="&amp;AI$7,Data!$G:$G,"&gt;="&amp;AI$7)+COUNTIFS(Data!$E:$E,$D14,Data!$F:$F,"&lt;="&amp;AI$7,Data!$G:$G,"&gt;="&amp;AI$7))</f>
        <v>0</v>
      </c>
      <c r="AJ14" s="9"/>
    </row>
    <row r="15" spans="3:36" ht="15" customHeight="1" x14ac:dyDescent="0.25">
      <c r="D15" s="14" t="str">
        <f>INDEX(Settings!$H$2:$H$1000000,Resource!$C$6+ROW(Resource!A8))</f>
        <v>EMP-8</v>
      </c>
      <c r="E15" s="15">
        <f>IF(E$7="","",COUNTIFS(Data!$B:$B,$D15,Data!$F:$F,"&lt;="&amp;E$7,Data!$G:$G,"&gt;="&amp;E$7)+COUNTIFS(Data!$C:$C,$D15,Data!$F:$F,"&lt;="&amp;E$7,Data!$G:$G,"&gt;="&amp;E$7)+COUNTIFS(Data!$D:$D,$D15,Data!$F:$F,"&lt;="&amp;E$7,Data!$G:$G,"&gt;="&amp;E$7)+COUNTIFS(Data!$E:$E,$D15,Data!$F:$F,"&lt;="&amp;E$7,Data!$G:$G,"&gt;="&amp;E$7))</f>
        <v>0</v>
      </c>
      <c r="F15" s="15">
        <f>IF(F$7="","",COUNTIFS(Data!$B:$B,$D15,Data!$F:$F,"&lt;="&amp;F$7,Data!$G:$G,"&gt;="&amp;F$7)+COUNTIFS(Data!$C:$C,$D15,Data!$F:$F,"&lt;="&amp;F$7,Data!$G:$G,"&gt;="&amp;F$7)+COUNTIFS(Data!$D:$D,$D15,Data!$F:$F,"&lt;="&amp;F$7,Data!$G:$G,"&gt;="&amp;F$7)+COUNTIFS(Data!$E:$E,$D15,Data!$F:$F,"&lt;="&amp;F$7,Data!$G:$G,"&gt;="&amp;F$7))</f>
        <v>0</v>
      </c>
      <c r="G15" s="15">
        <f>IF(G$7="","",COUNTIFS(Data!$B:$B,$D15,Data!$F:$F,"&lt;="&amp;G$7,Data!$G:$G,"&gt;="&amp;G$7)+COUNTIFS(Data!$C:$C,$D15,Data!$F:$F,"&lt;="&amp;G$7,Data!$G:$G,"&gt;="&amp;G$7)+COUNTIFS(Data!$D:$D,$D15,Data!$F:$F,"&lt;="&amp;G$7,Data!$G:$G,"&gt;="&amp;G$7)+COUNTIFS(Data!$E:$E,$D15,Data!$F:$F,"&lt;="&amp;G$7,Data!$G:$G,"&gt;="&amp;G$7))</f>
        <v>0</v>
      </c>
      <c r="H15" s="15">
        <f>IF(H$7="","",COUNTIFS(Data!$B:$B,$D15,Data!$F:$F,"&lt;="&amp;H$7,Data!$G:$G,"&gt;="&amp;H$7)+COUNTIFS(Data!$C:$C,$D15,Data!$F:$F,"&lt;="&amp;H$7,Data!$G:$G,"&gt;="&amp;H$7)+COUNTIFS(Data!$D:$D,$D15,Data!$F:$F,"&lt;="&amp;H$7,Data!$G:$G,"&gt;="&amp;H$7)+COUNTIFS(Data!$E:$E,$D15,Data!$F:$F,"&lt;="&amp;H$7,Data!$G:$G,"&gt;="&amp;H$7))</f>
        <v>0</v>
      </c>
      <c r="I15" s="15">
        <f>IF(I$7="","",COUNTIFS(Data!$B:$B,$D15,Data!$F:$F,"&lt;="&amp;I$7,Data!$G:$G,"&gt;="&amp;I$7)+COUNTIFS(Data!$C:$C,$D15,Data!$F:$F,"&lt;="&amp;I$7,Data!$G:$G,"&gt;="&amp;I$7)+COUNTIFS(Data!$D:$D,$D15,Data!$F:$F,"&lt;="&amp;I$7,Data!$G:$G,"&gt;="&amp;I$7)+COUNTIFS(Data!$E:$E,$D15,Data!$F:$F,"&lt;="&amp;I$7,Data!$G:$G,"&gt;="&amp;I$7))</f>
        <v>0</v>
      </c>
      <c r="J15" s="15">
        <f>IF(J$7="","",COUNTIFS(Data!$B:$B,$D15,Data!$F:$F,"&lt;="&amp;J$7,Data!$G:$G,"&gt;="&amp;J$7)+COUNTIFS(Data!$C:$C,$D15,Data!$F:$F,"&lt;="&amp;J$7,Data!$G:$G,"&gt;="&amp;J$7)+COUNTIFS(Data!$D:$D,$D15,Data!$F:$F,"&lt;="&amp;J$7,Data!$G:$G,"&gt;="&amp;J$7)+COUNTIFS(Data!$E:$E,$D15,Data!$F:$F,"&lt;="&amp;J$7,Data!$G:$G,"&gt;="&amp;J$7))</f>
        <v>0</v>
      </c>
      <c r="K15" s="15">
        <f>IF(K$7="","",COUNTIFS(Data!$B:$B,$D15,Data!$F:$F,"&lt;="&amp;K$7,Data!$G:$G,"&gt;="&amp;K$7)+COUNTIFS(Data!$C:$C,$D15,Data!$F:$F,"&lt;="&amp;K$7,Data!$G:$G,"&gt;="&amp;K$7)+COUNTIFS(Data!$D:$D,$D15,Data!$F:$F,"&lt;="&amp;K$7,Data!$G:$G,"&gt;="&amp;K$7)+COUNTIFS(Data!$E:$E,$D15,Data!$F:$F,"&lt;="&amp;K$7,Data!$G:$G,"&gt;="&amp;K$7))</f>
        <v>0</v>
      </c>
      <c r="L15" s="15">
        <f>IF(L$7="","",COUNTIFS(Data!$B:$B,$D15,Data!$F:$F,"&lt;="&amp;L$7,Data!$G:$G,"&gt;="&amp;L$7)+COUNTIFS(Data!$C:$C,$D15,Data!$F:$F,"&lt;="&amp;L$7,Data!$G:$G,"&gt;="&amp;L$7)+COUNTIFS(Data!$D:$D,$D15,Data!$F:$F,"&lt;="&amp;L$7,Data!$G:$G,"&gt;="&amp;L$7)+COUNTIFS(Data!$E:$E,$D15,Data!$F:$F,"&lt;="&amp;L$7,Data!$G:$G,"&gt;="&amp;L$7))</f>
        <v>0</v>
      </c>
      <c r="M15" s="15">
        <f>IF(M$7="","",COUNTIFS(Data!$B:$B,$D15,Data!$F:$F,"&lt;="&amp;M$7,Data!$G:$G,"&gt;="&amp;M$7)+COUNTIFS(Data!$C:$C,$D15,Data!$F:$F,"&lt;="&amp;M$7,Data!$G:$G,"&gt;="&amp;M$7)+COUNTIFS(Data!$D:$D,$D15,Data!$F:$F,"&lt;="&amp;M$7,Data!$G:$G,"&gt;="&amp;M$7)+COUNTIFS(Data!$E:$E,$D15,Data!$F:$F,"&lt;="&amp;M$7,Data!$G:$G,"&gt;="&amp;M$7))</f>
        <v>0</v>
      </c>
      <c r="N15" s="15">
        <f>IF(N$7="","",COUNTIFS(Data!$B:$B,$D15,Data!$F:$F,"&lt;="&amp;N$7,Data!$G:$G,"&gt;="&amp;N$7)+COUNTIFS(Data!$C:$C,$D15,Data!$F:$F,"&lt;="&amp;N$7,Data!$G:$G,"&gt;="&amp;N$7)+COUNTIFS(Data!$D:$D,$D15,Data!$F:$F,"&lt;="&amp;N$7,Data!$G:$G,"&gt;="&amp;N$7)+COUNTIFS(Data!$E:$E,$D15,Data!$F:$F,"&lt;="&amp;N$7,Data!$G:$G,"&gt;="&amp;N$7))</f>
        <v>0</v>
      </c>
      <c r="O15" s="15">
        <f>IF(O$7="","",COUNTIFS(Data!$B:$B,$D15,Data!$F:$F,"&lt;="&amp;O$7,Data!$G:$G,"&gt;="&amp;O$7)+COUNTIFS(Data!$C:$C,$D15,Data!$F:$F,"&lt;="&amp;O$7,Data!$G:$G,"&gt;="&amp;O$7)+COUNTIFS(Data!$D:$D,$D15,Data!$F:$F,"&lt;="&amp;O$7,Data!$G:$G,"&gt;="&amp;O$7)+COUNTIFS(Data!$E:$E,$D15,Data!$F:$F,"&lt;="&amp;O$7,Data!$G:$G,"&gt;="&amp;O$7))</f>
        <v>0</v>
      </c>
      <c r="P15" s="15">
        <f>IF(P$7="","",COUNTIFS(Data!$B:$B,$D15,Data!$F:$F,"&lt;="&amp;P$7,Data!$G:$G,"&gt;="&amp;P$7)+COUNTIFS(Data!$C:$C,$D15,Data!$F:$F,"&lt;="&amp;P$7,Data!$G:$G,"&gt;="&amp;P$7)+COUNTIFS(Data!$D:$D,$D15,Data!$F:$F,"&lt;="&amp;P$7,Data!$G:$G,"&gt;="&amp;P$7)+COUNTIFS(Data!$E:$E,$D15,Data!$F:$F,"&lt;="&amp;P$7,Data!$G:$G,"&gt;="&amp;P$7))</f>
        <v>0</v>
      </c>
      <c r="Q15" s="15">
        <f>IF(Q$7="","",COUNTIFS(Data!$B:$B,$D15,Data!$F:$F,"&lt;="&amp;Q$7,Data!$G:$G,"&gt;="&amp;Q$7)+COUNTIFS(Data!$C:$C,$D15,Data!$F:$F,"&lt;="&amp;Q$7,Data!$G:$G,"&gt;="&amp;Q$7)+COUNTIFS(Data!$D:$D,$D15,Data!$F:$F,"&lt;="&amp;Q$7,Data!$G:$G,"&gt;="&amp;Q$7)+COUNTIFS(Data!$E:$E,$D15,Data!$F:$F,"&lt;="&amp;Q$7,Data!$G:$G,"&gt;="&amp;Q$7))</f>
        <v>0</v>
      </c>
      <c r="R15" s="15">
        <f>IF(R$7="","",COUNTIFS(Data!$B:$B,$D15,Data!$F:$F,"&lt;="&amp;R$7,Data!$G:$G,"&gt;="&amp;R$7)+COUNTIFS(Data!$C:$C,$D15,Data!$F:$F,"&lt;="&amp;R$7,Data!$G:$G,"&gt;="&amp;R$7)+COUNTIFS(Data!$D:$D,$D15,Data!$F:$F,"&lt;="&amp;R$7,Data!$G:$G,"&gt;="&amp;R$7)+COUNTIFS(Data!$E:$E,$D15,Data!$F:$F,"&lt;="&amp;R$7,Data!$G:$G,"&gt;="&amp;R$7))</f>
        <v>0</v>
      </c>
      <c r="S15" s="15">
        <f>IF(S$7="","",COUNTIFS(Data!$B:$B,$D15,Data!$F:$F,"&lt;="&amp;S$7,Data!$G:$G,"&gt;="&amp;S$7)+COUNTIFS(Data!$C:$C,$D15,Data!$F:$F,"&lt;="&amp;S$7,Data!$G:$G,"&gt;="&amp;S$7)+COUNTIFS(Data!$D:$D,$D15,Data!$F:$F,"&lt;="&amp;S$7,Data!$G:$G,"&gt;="&amp;S$7)+COUNTIFS(Data!$E:$E,$D15,Data!$F:$F,"&lt;="&amp;S$7,Data!$G:$G,"&gt;="&amp;S$7))</f>
        <v>0</v>
      </c>
      <c r="T15" s="15">
        <f>IF(T$7="","",COUNTIFS(Data!$B:$B,$D15,Data!$F:$F,"&lt;="&amp;T$7,Data!$G:$G,"&gt;="&amp;T$7)+COUNTIFS(Data!$C:$C,$D15,Data!$F:$F,"&lt;="&amp;T$7,Data!$G:$G,"&gt;="&amp;T$7)+COUNTIFS(Data!$D:$D,$D15,Data!$F:$F,"&lt;="&amp;T$7,Data!$G:$G,"&gt;="&amp;T$7)+COUNTIFS(Data!$E:$E,$D15,Data!$F:$F,"&lt;="&amp;T$7,Data!$G:$G,"&gt;="&amp;T$7))</f>
        <v>0</v>
      </c>
      <c r="U15" s="15">
        <f>IF(U$7="","",COUNTIFS(Data!$B:$B,$D15,Data!$F:$F,"&lt;="&amp;U$7,Data!$G:$G,"&gt;="&amp;U$7)+COUNTIFS(Data!$C:$C,$D15,Data!$F:$F,"&lt;="&amp;U$7,Data!$G:$G,"&gt;="&amp;U$7)+COUNTIFS(Data!$D:$D,$D15,Data!$F:$F,"&lt;="&amp;U$7,Data!$G:$G,"&gt;="&amp;U$7)+COUNTIFS(Data!$E:$E,$D15,Data!$F:$F,"&lt;="&amp;U$7,Data!$G:$G,"&gt;="&amp;U$7))</f>
        <v>0</v>
      </c>
      <c r="V15" s="15">
        <f>IF(V$7="","",COUNTIFS(Data!$B:$B,$D15,Data!$F:$F,"&lt;="&amp;V$7,Data!$G:$G,"&gt;="&amp;V$7)+COUNTIFS(Data!$C:$C,$D15,Data!$F:$F,"&lt;="&amp;V$7,Data!$G:$G,"&gt;="&amp;V$7)+COUNTIFS(Data!$D:$D,$D15,Data!$F:$F,"&lt;="&amp;V$7,Data!$G:$G,"&gt;="&amp;V$7)+COUNTIFS(Data!$E:$E,$D15,Data!$F:$F,"&lt;="&amp;V$7,Data!$G:$G,"&gt;="&amp;V$7))</f>
        <v>0</v>
      </c>
      <c r="W15" s="15">
        <f>IF(W$7="","",COUNTIFS(Data!$B:$B,$D15,Data!$F:$F,"&lt;="&amp;W$7,Data!$G:$G,"&gt;="&amp;W$7)+COUNTIFS(Data!$C:$C,$D15,Data!$F:$F,"&lt;="&amp;W$7,Data!$G:$G,"&gt;="&amp;W$7)+COUNTIFS(Data!$D:$D,$D15,Data!$F:$F,"&lt;="&amp;W$7,Data!$G:$G,"&gt;="&amp;W$7)+COUNTIFS(Data!$E:$E,$D15,Data!$F:$F,"&lt;="&amp;W$7,Data!$G:$G,"&gt;="&amp;W$7))</f>
        <v>0</v>
      </c>
      <c r="X15" s="15">
        <f>IF(X$7="","",COUNTIFS(Data!$B:$B,$D15,Data!$F:$F,"&lt;="&amp;X$7,Data!$G:$G,"&gt;="&amp;X$7)+COUNTIFS(Data!$C:$C,$D15,Data!$F:$F,"&lt;="&amp;X$7,Data!$G:$G,"&gt;="&amp;X$7)+COUNTIFS(Data!$D:$D,$D15,Data!$F:$F,"&lt;="&amp;X$7,Data!$G:$G,"&gt;="&amp;X$7)+COUNTIFS(Data!$E:$E,$D15,Data!$F:$F,"&lt;="&amp;X$7,Data!$G:$G,"&gt;="&amp;X$7))</f>
        <v>0</v>
      </c>
      <c r="Y15" s="15">
        <f>IF(Y$7="","",COUNTIFS(Data!$B:$B,$D15,Data!$F:$F,"&lt;="&amp;Y$7,Data!$G:$G,"&gt;="&amp;Y$7)+COUNTIFS(Data!$C:$C,$D15,Data!$F:$F,"&lt;="&amp;Y$7,Data!$G:$G,"&gt;="&amp;Y$7)+COUNTIFS(Data!$D:$D,$D15,Data!$F:$F,"&lt;="&amp;Y$7,Data!$G:$G,"&gt;="&amp;Y$7)+COUNTIFS(Data!$E:$E,$D15,Data!$F:$F,"&lt;="&amp;Y$7,Data!$G:$G,"&gt;="&amp;Y$7))</f>
        <v>0</v>
      </c>
      <c r="Z15" s="15">
        <f>IF(Z$7="","",COUNTIFS(Data!$B:$B,$D15,Data!$F:$F,"&lt;="&amp;Z$7,Data!$G:$G,"&gt;="&amp;Z$7)+COUNTIFS(Data!$C:$C,$D15,Data!$F:$F,"&lt;="&amp;Z$7,Data!$G:$G,"&gt;="&amp;Z$7)+COUNTIFS(Data!$D:$D,$D15,Data!$F:$F,"&lt;="&amp;Z$7,Data!$G:$G,"&gt;="&amp;Z$7)+COUNTIFS(Data!$E:$E,$D15,Data!$F:$F,"&lt;="&amp;Z$7,Data!$G:$G,"&gt;="&amp;Z$7))</f>
        <v>0</v>
      </c>
      <c r="AA15" s="15">
        <f>IF(AA$7="","",COUNTIFS(Data!$B:$B,$D15,Data!$F:$F,"&lt;="&amp;AA$7,Data!$G:$G,"&gt;="&amp;AA$7)+COUNTIFS(Data!$C:$C,$D15,Data!$F:$F,"&lt;="&amp;AA$7,Data!$G:$G,"&gt;="&amp;AA$7)+COUNTIFS(Data!$D:$D,$D15,Data!$F:$F,"&lt;="&amp;AA$7,Data!$G:$G,"&gt;="&amp;AA$7)+COUNTIFS(Data!$E:$E,$D15,Data!$F:$F,"&lt;="&amp;AA$7,Data!$G:$G,"&gt;="&amp;AA$7))</f>
        <v>0</v>
      </c>
      <c r="AB15" s="15">
        <f>IF(AB$7="","",COUNTIFS(Data!$B:$B,$D15,Data!$F:$F,"&lt;="&amp;AB$7,Data!$G:$G,"&gt;="&amp;AB$7)+COUNTIFS(Data!$C:$C,$D15,Data!$F:$F,"&lt;="&amp;AB$7,Data!$G:$G,"&gt;="&amp;AB$7)+COUNTIFS(Data!$D:$D,$D15,Data!$F:$F,"&lt;="&amp;AB$7,Data!$G:$G,"&gt;="&amp;AB$7)+COUNTIFS(Data!$E:$E,$D15,Data!$F:$F,"&lt;="&amp;AB$7,Data!$G:$G,"&gt;="&amp;AB$7))</f>
        <v>0</v>
      </c>
      <c r="AC15" s="15">
        <f>IF(AC$7="","",COUNTIFS(Data!$B:$B,$D15,Data!$F:$F,"&lt;="&amp;AC$7,Data!$G:$G,"&gt;="&amp;AC$7)+COUNTIFS(Data!$C:$C,$D15,Data!$F:$F,"&lt;="&amp;AC$7,Data!$G:$G,"&gt;="&amp;AC$7)+COUNTIFS(Data!$D:$D,$D15,Data!$F:$F,"&lt;="&amp;AC$7,Data!$G:$G,"&gt;="&amp;AC$7)+COUNTIFS(Data!$E:$E,$D15,Data!$F:$F,"&lt;="&amp;AC$7,Data!$G:$G,"&gt;="&amp;AC$7))</f>
        <v>0</v>
      </c>
      <c r="AD15" s="15">
        <f>IF(AD$7="","",COUNTIFS(Data!$B:$B,$D15,Data!$F:$F,"&lt;="&amp;AD$7,Data!$G:$G,"&gt;="&amp;AD$7)+COUNTIFS(Data!$C:$C,$D15,Data!$F:$F,"&lt;="&amp;AD$7,Data!$G:$G,"&gt;="&amp;AD$7)+COUNTIFS(Data!$D:$D,$D15,Data!$F:$F,"&lt;="&amp;AD$7,Data!$G:$G,"&gt;="&amp;AD$7)+COUNTIFS(Data!$E:$E,$D15,Data!$F:$F,"&lt;="&amp;AD$7,Data!$G:$G,"&gt;="&amp;AD$7))</f>
        <v>0</v>
      </c>
      <c r="AE15" s="15">
        <f>IF(AE$7="","",COUNTIFS(Data!$B:$B,$D15,Data!$F:$F,"&lt;="&amp;AE$7,Data!$G:$G,"&gt;="&amp;AE$7)+COUNTIFS(Data!$C:$C,$D15,Data!$F:$F,"&lt;="&amp;AE$7,Data!$G:$G,"&gt;="&amp;AE$7)+COUNTIFS(Data!$D:$D,$D15,Data!$F:$F,"&lt;="&amp;AE$7,Data!$G:$G,"&gt;="&amp;AE$7)+COUNTIFS(Data!$E:$E,$D15,Data!$F:$F,"&lt;="&amp;AE$7,Data!$G:$G,"&gt;="&amp;AE$7))</f>
        <v>0</v>
      </c>
      <c r="AF15" s="15">
        <f>IF(AF$7="","",COUNTIFS(Data!$B:$B,$D15,Data!$F:$F,"&lt;="&amp;AF$7,Data!$G:$G,"&gt;="&amp;AF$7)+COUNTIFS(Data!$C:$C,$D15,Data!$F:$F,"&lt;="&amp;AF$7,Data!$G:$G,"&gt;="&amp;AF$7)+COUNTIFS(Data!$D:$D,$D15,Data!$F:$F,"&lt;="&amp;AF$7,Data!$G:$G,"&gt;="&amp;AF$7)+COUNTIFS(Data!$E:$E,$D15,Data!$F:$F,"&lt;="&amp;AF$7,Data!$G:$G,"&gt;="&amp;AF$7))</f>
        <v>0</v>
      </c>
      <c r="AG15" s="15">
        <f>IF(AG$7="","",COUNTIFS(Data!$B:$B,$D15,Data!$F:$F,"&lt;="&amp;AG$7,Data!$G:$G,"&gt;="&amp;AG$7)+COUNTIFS(Data!$C:$C,$D15,Data!$F:$F,"&lt;="&amp;AG$7,Data!$G:$G,"&gt;="&amp;AG$7)+COUNTIFS(Data!$D:$D,$D15,Data!$F:$F,"&lt;="&amp;AG$7,Data!$G:$G,"&gt;="&amp;AG$7)+COUNTIFS(Data!$E:$E,$D15,Data!$F:$F,"&lt;="&amp;AG$7,Data!$G:$G,"&gt;="&amp;AG$7))</f>
        <v>0</v>
      </c>
      <c r="AH15" s="15">
        <f>IF(AH$7="","",COUNTIFS(Data!$B:$B,$D15,Data!$F:$F,"&lt;="&amp;AH$7,Data!$G:$G,"&gt;="&amp;AH$7)+COUNTIFS(Data!$C:$C,$D15,Data!$F:$F,"&lt;="&amp;AH$7,Data!$G:$G,"&gt;="&amp;AH$7)+COUNTIFS(Data!$D:$D,$D15,Data!$F:$F,"&lt;="&amp;AH$7,Data!$G:$G,"&gt;="&amp;AH$7)+COUNTIFS(Data!$E:$E,$D15,Data!$F:$F,"&lt;="&amp;AH$7,Data!$G:$G,"&gt;="&amp;AH$7))</f>
        <v>0</v>
      </c>
      <c r="AI15" s="15">
        <f>IF(AI$7="","",COUNTIFS(Data!$B:$B,$D15,Data!$F:$F,"&lt;="&amp;AI$7,Data!$G:$G,"&gt;="&amp;AI$7)+COUNTIFS(Data!$C:$C,$D15,Data!$F:$F,"&lt;="&amp;AI$7,Data!$G:$G,"&gt;="&amp;AI$7)+COUNTIFS(Data!$D:$D,$D15,Data!$F:$F,"&lt;="&amp;AI$7,Data!$G:$G,"&gt;="&amp;AI$7)+COUNTIFS(Data!$E:$E,$D15,Data!$F:$F,"&lt;="&amp;AI$7,Data!$G:$G,"&gt;="&amp;AI$7))</f>
        <v>0</v>
      </c>
      <c r="AJ15" s="9"/>
    </row>
    <row r="16" spans="3:36" ht="15" customHeight="1" x14ac:dyDescent="0.25">
      <c r="D16" s="14" t="str">
        <f>INDEX(Settings!$H$2:$H$1000000,Resource!$C$6+ROW(Resource!A9))</f>
        <v>EMP-9</v>
      </c>
      <c r="E16" s="15">
        <f>IF(E$7="","",COUNTIFS(Data!$B:$B,$D16,Data!$F:$F,"&lt;="&amp;E$7,Data!$G:$G,"&gt;="&amp;E$7)+COUNTIFS(Data!$C:$C,$D16,Data!$F:$F,"&lt;="&amp;E$7,Data!$G:$G,"&gt;="&amp;E$7)+COUNTIFS(Data!$D:$D,$D16,Data!$F:$F,"&lt;="&amp;E$7,Data!$G:$G,"&gt;="&amp;E$7)+COUNTIFS(Data!$E:$E,$D16,Data!$F:$F,"&lt;="&amp;E$7,Data!$G:$G,"&gt;="&amp;E$7))</f>
        <v>0</v>
      </c>
      <c r="F16" s="15">
        <f>IF(F$7="","",COUNTIFS(Data!$B:$B,$D16,Data!$F:$F,"&lt;="&amp;F$7,Data!$G:$G,"&gt;="&amp;F$7)+COUNTIFS(Data!$C:$C,$D16,Data!$F:$F,"&lt;="&amp;F$7,Data!$G:$G,"&gt;="&amp;F$7)+COUNTIFS(Data!$D:$D,$D16,Data!$F:$F,"&lt;="&amp;F$7,Data!$G:$G,"&gt;="&amp;F$7)+COUNTIFS(Data!$E:$E,$D16,Data!$F:$F,"&lt;="&amp;F$7,Data!$G:$G,"&gt;="&amp;F$7))</f>
        <v>0</v>
      </c>
      <c r="G16" s="15">
        <f>IF(G$7="","",COUNTIFS(Data!$B:$B,$D16,Data!$F:$F,"&lt;="&amp;G$7,Data!$G:$G,"&gt;="&amp;G$7)+COUNTIFS(Data!$C:$C,$D16,Data!$F:$F,"&lt;="&amp;G$7,Data!$G:$G,"&gt;="&amp;G$7)+COUNTIFS(Data!$D:$D,$D16,Data!$F:$F,"&lt;="&amp;G$7,Data!$G:$G,"&gt;="&amp;G$7)+COUNTIFS(Data!$E:$E,$D16,Data!$F:$F,"&lt;="&amp;G$7,Data!$G:$G,"&gt;="&amp;G$7))</f>
        <v>0</v>
      </c>
      <c r="H16" s="15">
        <f>IF(H$7="","",COUNTIFS(Data!$B:$B,$D16,Data!$F:$F,"&lt;="&amp;H$7,Data!$G:$G,"&gt;="&amp;H$7)+COUNTIFS(Data!$C:$C,$D16,Data!$F:$F,"&lt;="&amp;H$7,Data!$G:$G,"&gt;="&amp;H$7)+COUNTIFS(Data!$D:$D,$D16,Data!$F:$F,"&lt;="&amp;H$7,Data!$G:$G,"&gt;="&amp;H$7)+COUNTIFS(Data!$E:$E,$D16,Data!$F:$F,"&lt;="&amp;H$7,Data!$G:$G,"&gt;="&amp;H$7))</f>
        <v>0</v>
      </c>
      <c r="I16" s="15">
        <f>IF(I$7="","",COUNTIFS(Data!$B:$B,$D16,Data!$F:$F,"&lt;="&amp;I$7,Data!$G:$G,"&gt;="&amp;I$7)+COUNTIFS(Data!$C:$C,$D16,Data!$F:$F,"&lt;="&amp;I$7,Data!$G:$G,"&gt;="&amp;I$7)+COUNTIFS(Data!$D:$D,$D16,Data!$F:$F,"&lt;="&amp;I$7,Data!$G:$G,"&gt;="&amp;I$7)+COUNTIFS(Data!$E:$E,$D16,Data!$F:$F,"&lt;="&amp;I$7,Data!$G:$G,"&gt;="&amp;I$7))</f>
        <v>0</v>
      </c>
      <c r="J16" s="15">
        <f>IF(J$7="","",COUNTIFS(Data!$B:$B,$D16,Data!$F:$F,"&lt;="&amp;J$7,Data!$G:$G,"&gt;="&amp;J$7)+COUNTIFS(Data!$C:$C,$D16,Data!$F:$F,"&lt;="&amp;J$7,Data!$G:$G,"&gt;="&amp;J$7)+COUNTIFS(Data!$D:$D,$D16,Data!$F:$F,"&lt;="&amp;J$7,Data!$G:$G,"&gt;="&amp;J$7)+COUNTIFS(Data!$E:$E,$D16,Data!$F:$F,"&lt;="&amp;J$7,Data!$G:$G,"&gt;="&amp;J$7))</f>
        <v>0</v>
      </c>
      <c r="K16" s="15">
        <f>IF(K$7="","",COUNTIFS(Data!$B:$B,$D16,Data!$F:$F,"&lt;="&amp;K$7,Data!$G:$G,"&gt;="&amp;K$7)+COUNTIFS(Data!$C:$C,$D16,Data!$F:$F,"&lt;="&amp;K$7,Data!$G:$G,"&gt;="&amp;K$7)+COUNTIFS(Data!$D:$D,$D16,Data!$F:$F,"&lt;="&amp;K$7,Data!$G:$G,"&gt;="&amp;K$7)+COUNTIFS(Data!$E:$E,$D16,Data!$F:$F,"&lt;="&amp;K$7,Data!$G:$G,"&gt;="&amp;K$7))</f>
        <v>0</v>
      </c>
      <c r="L16" s="15">
        <f>IF(L$7="","",COUNTIFS(Data!$B:$B,$D16,Data!$F:$F,"&lt;="&amp;L$7,Data!$G:$G,"&gt;="&amp;L$7)+COUNTIFS(Data!$C:$C,$D16,Data!$F:$F,"&lt;="&amp;L$7,Data!$G:$G,"&gt;="&amp;L$7)+COUNTIFS(Data!$D:$D,$D16,Data!$F:$F,"&lt;="&amp;L$7,Data!$G:$G,"&gt;="&amp;L$7)+COUNTIFS(Data!$E:$E,$D16,Data!$F:$F,"&lt;="&amp;L$7,Data!$G:$G,"&gt;="&amp;L$7))</f>
        <v>0</v>
      </c>
      <c r="M16" s="15">
        <f>IF(M$7="","",COUNTIFS(Data!$B:$B,$D16,Data!$F:$F,"&lt;="&amp;M$7,Data!$G:$G,"&gt;="&amp;M$7)+COUNTIFS(Data!$C:$C,$D16,Data!$F:$F,"&lt;="&amp;M$7,Data!$G:$G,"&gt;="&amp;M$7)+COUNTIFS(Data!$D:$D,$D16,Data!$F:$F,"&lt;="&amp;M$7,Data!$G:$G,"&gt;="&amp;M$7)+COUNTIFS(Data!$E:$E,$D16,Data!$F:$F,"&lt;="&amp;M$7,Data!$G:$G,"&gt;="&amp;M$7))</f>
        <v>0</v>
      </c>
      <c r="N16" s="15">
        <f>IF(N$7="","",COUNTIFS(Data!$B:$B,$D16,Data!$F:$F,"&lt;="&amp;N$7,Data!$G:$G,"&gt;="&amp;N$7)+COUNTIFS(Data!$C:$C,$D16,Data!$F:$F,"&lt;="&amp;N$7,Data!$G:$G,"&gt;="&amp;N$7)+COUNTIFS(Data!$D:$D,$D16,Data!$F:$F,"&lt;="&amp;N$7,Data!$G:$G,"&gt;="&amp;N$7)+COUNTIFS(Data!$E:$E,$D16,Data!$F:$F,"&lt;="&amp;N$7,Data!$G:$G,"&gt;="&amp;N$7))</f>
        <v>0</v>
      </c>
      <c r="O16" s="15">
        <f>IF(O$7="","",COUNTIFS(Data!$B:$B,$D16,Data!$F:$F,"&lt;="&amp;O$7,Data!$G:$G,"&gt;="&amp;O$7)+COUNTIFS(Data!$C:$C,$D16,Data!$F:$F,"&lt;="&amp;O$7,Data!$G:$G,"&gt;="&amp;O$7)+COUNTIFS(Data!$D:$D,$D16,Data!$F:$F,"&lt;="&amp;O$7,Data!$G:$G,"&gt;="&amp;O$7)+COUNTIFS(Data!$E:$E,$D16,Data!$F:$F,"&lt;="&amp;O$7,Data!$G:$G,"&gt;="&amp;O$7))</f>
        <v>0</v>
      </c>
      <c r="P16" s="15">
        <f>IF(P$7="","",COUNTIFS(Data!$B:$B,$D16,Data!$F:$F,"&lt;="&amp;P$7,Data!$G:$G,"&gt;="&amp;P$7)+COUNTIFS(Data!$C:$C,$D16,Data!$F:$F,"&lt;="&amp;P$7,Data!$G:$G,"&gt;="&amp;P$7)+COUNTIFS(Data!$D:$D,$D16,Data!$F:$F,"&lt;="&amp;P$7,Data!$G:$G,"&gt;="&amp;P$7)+COUNTIFS(Data!$E:$E,$D16,Data!$F:$F,"&lt;="&amp;P$7,Data!$G:$G,"&gt;="&amp;P$7))</f>
        <v>0</v>
      </c>
      <c r="Q16" s="15">
        <f>IF(Q$7="","",COUNTIFS(Data!$B:$B,$D16,Data!$F:$F,"&lt;="&amp;Q$7,Data!$G:$G,"&gt;="&amp;Q$7)+COUNTIFS(Data!$C:$C,$D16,Data!$F:$F,"&lt;="&amp;Q$7,Data!$G:$G,"&gt;="&amp;Q$7)+COUNTIFS(Data!$D:$D,$D16,Data!$F:$F,"&lt;="&amp;Q$7,Data!$G:$G,"&gt;="&amp;Q$7)+COUNTIFS(Data!$E:$E,$D16,Data!$F:$F,"&lt;="&amp;Q$7,Data!$G:$G,"&gt;="&amp;Q$7))</f>
        <v>0</v>
      </c>
      <c r="R16" s="15">
        <f>IF(R$7="","",COUNTIFS(Data!$B:$B,$D16,Data!$F:$F,"&lt;="&amp;R$7,Data!$G:$G,"&gt;="&amp;R$7)+COUNTIFS(Data!$C:$C,$D16,Data!$F:$F,"&lt;="&amp;R$7,Data!$G:$G,"&gt;="&amp;R$7)+COUNTIFS(Data!$D:$D,$D16,Data!$F:$F,"&lt;="&amp;R$7,Data!$G:$G,"&gt;="&amp;R$7)+COUNTIFS(Data!$E:$E,$D16,Data!$F:$F,"&lt;="&amp;R$7,Data!$G:$G,"&gt;="&amp;R$7))</f>
        <v>0</v>
      </c>
      <c r="S16" s="15">
        <f>IF(S$7="","",COUNTIFS(Data!$B:$B,$D16,Data!$F:$F,"&lt;="&amp;S$7,Data!$G:$G,"&gt;="&amp;S$7)+COUNTIFS(Data!$C:$C,$D16,Data!$F:$F,"&lt;="&amp;S$7,Data!$G:$G,"&gt;="&amp;S$7)+COUNTIFS(Data!$D:$D,$D16,Data!$F:$F,"&lt;="&amp;S$7,Data!$G:$G,"&gt;="&amp;S$7)+COUNTIFS(Data!$E:$E,$D16,Data!$F:$F,"&lt;="&amp;S$7,Data!$G:$G,"&gt;="&amp;S$7))</f>
        <v>0</v>
      </c>
      <c r="T16" s="15">
        <f>IF(T$7="","",COUNTIFS(Data!$B:$B,$D16,Data!$F:$F,"&lt;="&amp;T$7,Data!$G:$G,"&gt;="&amp;T$7)+COUNTIFS(Data!$C:$C,$D16,Data!$F:$F,"&lt;="&amp;T$7,Data!$G:$G,"&gt;="&amp;T$7)+COUNTIFS(Data!$D:$D,$D16,Data!$F:$F,"&lt;="&amp;T$7,Data!$G:$G,"&gt;="&amp;T$7)+COUNTIFS(Data!$E:$E,$D16,Data!$F:$F,"&lt;="&amp;T$7,Data!$G:$G,"&gt;="&amp;T$7))</f>
        <v>0</v>
      </c>
      <c r="U16" s="15">
        <f>IF(U$7="","",COUNTIFS(Data!$B:$B,$D16,Data!$F:$F,"&lt;="&amp;U$7,Data!$G:$G,"&gt;="&amp;U$7)+COUNTIFS(Data!$C:$C,$D16,Data!$F:$F,"&lt;="&amp;U$7,Data!$G:$G,"&gt;="&amp;U$7)+COUNTIFS(Data!$D:$D,$D16,Data!$F:$F,"&lt;="&amp;U$7,Data!$G:$G,"&gt;="&amp;U$7)+COUNTIFS(Data!$E:$E,$D16,Data!$F:$F,"&lt;="&amp;U$7,Data!$G:$G,"&gt;="&amp;U$7))</f>
        <v>0</v>
      </c>
      <c r="V16" s="15">
        <f>IF(V$7="","",COUNTIFS(Data!$B:$B,$D16,Data!$F:$F,"&lt;="&amp;V$7,Data!$G:$G,"&gt;="&amp;V$7)+COUNTIFS(Data!$C:$C,$D16,Data!$F:$F,"&lt;="&amp;V$7,Data!$G:$G,"&gt;="&amp;V$7)+COUNTIFS(Data!$D:$D,$D16,Data!$F:$F,"&lt;="&amp;V$7,Data!$G:$G,"&gt;="&amp;V$7)+COUNTIFS(Data!$E:$E,$D16,Data!$F:$F,"&lt;="&amp;V$7,Data!$G:$G,"&gt;="&amp;V$7))</f>
        <v>0</v>
      </c>
      <c r="W16" s="15">
        <f>IF(W$7="","",COUNTIFS(Data!$B:$B,$D16,Data!$F:$F,"&lt;="&amp;W$7,Data!$G:$G,"&gt;="&amp;W$7)+COUNTIFS(Data!$C:$C,$D16,Data!$F:$F,"&lt;="&amp;W$7,Data!$G:$G,"&gt;="&amp;W$7)+COUNTIFS(Data!$D:$D,$D16,Data!$F:$F,"&lt;="&amp;W$7,Data!$G:$G,"&gt;="&amp;W$7)+COUNTIFS(Data!$E:$E,$D16,Data!$F:$F,"&lt;="&amp;W$7,Data!$G:$G,"&gt;="&amp;W$7))</f>
        <v>0</v>
      </c>
      <c r="X16" s="15">
        <f>IF(X$7="","",COUNTIFS(Data!$B:$B,$D16,Data!$F:$F,"&lt;="&amp;X$7,Data!$G:$G,"&gt;="&amp;X$7)+COUNTIFS(Data!$C:$C,$D16,Data!$F:$F,"&lt;="&amp;X$7,Data!$G:$G,"&gt;="&amp;X$7)+COUNTIFS(Data!$D:$D,$D16,Data!$F:$F,"&lt;="&amp;X$7,Data!$G:$G,"&gt;="&amp;X$7)+COUNTIFS(Data!$E:$E,$D16,Data!$F:$F,"&lt;="&amp;X$7,Data!$G:$G,"&gt;="&amp;X$7))</f>
        <v>0</v>
      </c>
      <c r="Y16" s="15">
        <f>IF(Y$7="","",COUNTIFS(Data!$B:$B,$D16,Data!$F:$F,"&lt;="&amp;Y$7,Data!$G:$G,"&gt;="&amp;Y$7)+COUNTIFS(Data!$C:$C,$D16,Data!$F:$F,"&lt;="&amp;Y$7,Data!$G:$G,"&gt;="&amp;Y$7)+COUNTIFS(Data!$D:$D,$D16,Data!$F:$F,"&lt;="&amp;Y$7,Data!$G:$G,"&gt;="&amp;Y$7)+COUNTIFS(Data!$E:$E,$D16,Data!$F:$F,"&lt;="&amp;Y$7,Data!$G:$G,"&gt;="&amp;Y$7))</f>
        <v>1</v>
      </c>
      <c r="Z16" s="15">
        <f>IF(Z$7="","",COUNTIFS(Data!$B:$B,$D16,Data!$F:$F,"&lt;="&amp;Z$7,Data!$G:$G,"&gt;="&amp;Z$7)+COUNTIFS(Data!$C:$C,$D16,Data!$F:$F,"&lt;="&amp;Z$7,Data!$G:$G,"&gt;="&amp;Z$7)+COUNTIFS(Data!$D:$D,$D16,Data!$F:$F,"&lt;="&amp;Z$7,Data!$G:$G,"&gt;="&amp;Z$7)+COUNTIFS(Data!$E:$E,$D16,Data!$F:$F,"&lt;="&amp;Z$7,Data!$G:$G,"&gt;="&amp;Z$7))</f>
        <v>1</v>
      </c>
      <c r="AA16" s="15">
        <f>IF(AA$7="","",COUNTIFS(Data!$B:$B,$D16,Data!$F:$F,"&lt;="&amp;AA$7,Data!$G:$G,"&gt;="&amp;AA$7)+COUNTIFS(Data!$C:$C,$D16,Data!$F:$F,"&lt;="&amp;AA$7,Data!$G:$G,"&gt;="&amp;AA$7)+COUNTIFS(Data!$D:$D,$D16,Data!$F:$F,"&lt;="&amp;AA$7,Data!$G:$G,"&gt;="&amp;AA$7)+COUNTIFS(Data!$E:$E,$D16,Data!$F:$F,"&lt;="&amp;AA$7,Data!$G:$G,"&gt;="&amp;AA$7))</f>
        <v>1</v>
      </c>
      <c r="AB16" s="15">
        <f>IF(AB$7="","",COUNTIFS(Data!$B:$B,$D16,Data!$F:$F,"&lt;="&amp;AB$7,Data!$G:$G,"&gt;="&amp;AB$7)+COUNTIFS(Data!$C:$C,$D16,Data!$F:$F,"&lt;="&amp;AB$7,Data!$G:$G,"&gt;="&amp;AB$7)+COUNTIFS(Data!$D:$D,$D16,Data!$F:$F,"&lt;="&amp;AB$7,Data!$G:$G,"&gt;="&amp;AB$7)+COUNTIFS(Data!$E:$E,$D16,Data!$F:$F,"&lt;="&amp;AB$7,Data!$G:$G,"&gt;="&amp;AB$7))</f>
        <v>1</v>
      </c>
      <c r="AC16" s="15">
        <f>IF(AC$7="","",COUNTIFS(Data!$B:$B,$D16,Data!$F:$F,"&lt;="&amp;AC$7,Data!$G:$G,"&gt;="&amp;AC$7)+COUNTIFS(Data!$C:$C,$D16,Data!$F:$F,"&lt;="&amp;AC$7,Data!$G:$G,"&gt;="&amp;AC$7)+COUNTIFS(Data!$D:$D,$D16,Data!$F:$F,"&lt;="&amp;AC$7,Data!$G:$G,"&gt;="&amp;AC$7)+COUNTIFS(Data!$E:$E,$D16,Data!$F:$F,"&lt;="&amp;AC$7,Data!$G:$G,"&gt;="&amp;AC$7))</f>
        <v>1</v>
      </c>
      <c r="AD16" s="15">
        <f>IF(AD$7="","",COUNTIFS(Data!$B:$B,$D16,Data!$F:$F,"&lt;="&amp;AD$7,Data!$G:$G,"&gt;="&amp;AD$7)+COUNTIFS(Data!$C:$C,$D16,Data!$F:$F,"&lt;="&amp;AD$7,Data!$G:$G,"&gt;="&amp;AD$7)+COUNTIFS(Data!$D:$D,$D16,Data!$F:$F,"&lt;="&amp;AD$7,Data!$G:$G,"&gt;="&amp;AD$7)+COUNTIFS(Data!$E:$E,$D16,Data!$F:$F,"&lt;="&amp;AD$7,Data!$G:$G,"&gt;="&amp;AD$7))</f>
        <v>0</v>
      </c>
      <c r="AE16" s="15">
        <f>IF(AE$7="","",COUNTIFS(Data!$B:$B,$D16,Data!$F:$F,"&lt;="&amp;AE$7,Data!$G:$G,"&gt;="&amp;AE$7)+COUNTIFS(Data!$C:$C,$D16,Data!$F:$F,"&lt;="&amp;AE$7,Data!$G:$G,"&gt;="&amp;AE$7)+COUNTIFS(Data!$D:$D,$D16,Data!$F:$F,"&lt;="&amp;AE$7,Data!$G:$G,"&gt;="&amp;AE$7)+COUNTIFS(Data!$E:$E,$D16,Data!$F:$F,"&lt;="&amp;AE$7,Data!$G:$G,"&gt;="&amp;AE$7))</f>
        <v>0</v>
      </c>
      <c r="AF16" s="15">
        <f>IF(AF$7="","",COUNTIFS(Data!$B:$B,$D16,Data!$F:$F,"&lt;="&amp;AF$7,Data!$G:$G,"&gt;="&amp;AF$7)+COUNTIFS(Data!$C:$C,$D16,Data!$F:$F,"&lt;="&amp;AF$7,Data!$G:$G,"&gt;="&amp;AF$7)+COUNTIFS(Data!$D:$D,$D16,Data!$F:$F,"&lt;="&amp;AF$7,Data!$G:$G,"&gt;="&amp;AF$7)+COUNTIFS(Data!$E:$E,$D16,Data!$F:$F,"&lt;="&amp;AF$7,Data!$G:$G,"&gt;="&amp;AF$7))</f>
        <v>0</v>
      </c>
      <c r="AG16" s="15">
        <f>IF(AG$7="","",COUNTIFS(Data!$B:$B,$D16,Data!$F:$F,"&lt;="&amp;AG$7,Data!$G:$G,"&gt;="&amp;AG$7)+COUNTIFS(Data!$C:$C,$D16,Data!$F:$F,"&lt;="&amp;AG$7,Data!$G:$G,"&gt;="&amp;AG$7)+COUNTIFS(Data!$D:$D,$D16,Data!$F:$F,"&lt;="&amp;AG$7,Data!$G:$G,"&gt;="&amp;AG$7)+COUNTIFS(Data!$E:$E,$D16,Data!$F:$F,"&lt;="&amp;AG$7,Data!$G:$G,"&gt;="&amp;AG$7))</f>
        <v>0</v>
      </c>
      <c r="AH16" s="15">
        <f>IF(AH$7="","",COUNTIFS(Data!$B:$B,$D16,Data!$F:$F,"&lt;="&amp;AH$7,Data!$G:$G,"&gt;="&amp;AH$7)+COUNTIFS(Data!$C:$C,$D16,Data!$F:$F,"&lt;="&amp;AH$7,Data!$G:$G,"&gt;="&amp;AH$7)+COUNTIFS(Data!$D:$D,$D16,Data!$F:$F,"&lt;="&amp;AH$7,Data!$G:$G,"&gt;="&amp;AH$7)+COUNTIFS(Data!$E:$E,$D16,Data!$F:$F,"&lt;="&amp;AH$7,Data!$G:$G,"&gt;="&amp;AH$7))</f>
        <v>0</v>
      </c>
      <c r="AI16" s="15">
        <f>IF(AI$7="","",COUNTIFS(Data!$B:$B,$D16,Data!$F:$F,"&lt;="&amp;AI$7,Data!$G:$G,"&gt;="&amp;AI$7)+COUNTIFS(Data!$C:$C,$D16,Data!$F:$F,"&lt;="&amp;AI$7,Data!$G:$G,"&gt;="&amp;AI$7)+COUNTIFS(Data!$D:$D,$D16,Data!$F:$F,"&lt;="&amp;AI$7,Data!$G:$G,"&gt;="&amp;AI$7)+COUNTIFS(Data!$E:$E,$D16,Data!$F:$F,"&lt;="&amp;AI$7,Data!$G:$G,"&gt;="&amp;AI$7))</f>
        <v>0</v>
      </c>
      <c r="AJ16" s="9"/>
    </row>
    <row r="17" spans="4:36" ht="15" customHeight="1" x14ac:dyDescent="0.25">
      <c r="D17" s="14" t="str">
        <f>INDEX(Settings!$H$2:$H$1000000,Resource!$C$6+ROW(Resource!A10))</f>
        <v>EMP-10</v>
      </c>
      <c r="E17" s="15">
        <f>IF(E$7="","",COUNTIFS(Data!$B:$B,$D17,Data!$F:$F,"&lt;="&amp;E$7,Data!$G:$G,"&gt;="&amp;E$7)+COUNTIFS(Data!$C:$C,$D17,Data!$F:$F,"&lt;="&amp;E$7,Data!$G:$G,"&gt;="&amp;E$7)+COUNTIFS(Data!$D:$D,$D17,Data!$F:$F,"&lt;="&amp;E$7,Data!$G:$G,"&gt;="&amp;E$7)+COUNTIFS(Data!$E:$E,$D17,Data!$F:$F,"&lt;="&amp;E$7,Data!$G:$G,"&gt;="&amp;E$7))</f>
        <v>0</v>
      </c>
      <c r="F17" s="15">
        <f>IF(F$7="","",COUNTIFS(Data!$B:$B,$D17,Data!$F:$F,"&lt;="&amp;F$7,Data!$G:$G,"&gt;="&amp;F$7)+COUNTIFS(Data!$C:$C,$D17,Data!$F:$F,"&lt;="&amp;F$7,Data!$G:$G,"&gt;="&amp;F$7)+COUNTIFS(Data!$D:$D,$D17,Data!$F:$F,"&lt;="&amp;F$7,Data!$G:$G,"&gt;="&amp;F$7)+COUNTIFS(Data!$E:$E,$D17,Data!$F:$F,"&lt;="&amp;F$7,Data!$G:$G,"&gt;="&amp;F$7))</f>
        <v>0</v>
      </c>
      <c r="G17" s="15">
        <f>IF(G$7="","",COUNTIFS(Data!$B:$B,$D17,Data!$F:$F,"&lt;="&amp;G$7,Data!$G:$G,"&gt;="&amp;G$7)+COUNTIFS(Data!$C:$C,$D17,Data!$F:$F,"&lt;="&amp;G$7,Data!$G:$G,"&gt;="&amp;G$7)+COUNTIFS(Data!$D:$D,$D17,Data!$F:$F,"&lt;="&amp;G$7,Data!$G:$G,"&gt;="&amp;G$7)+COUNTIFS(Data!$E:$E,$D17,Data!$F:$F,"&lt;="&amp;G$7,Data!$G:$G,"&gt;="&amp;G$7))</f>
        <v>0</v>
      </c>
      <c r="H17" s="15">
        <f>IF(H$7="","",COUNTIFS(Data!$B:$B,$D17,Data!$F:$F,"&lt;="&amp;H$7,Data!$G:$G,"&gt;="&amp;H$7)+COUNTIFS(Data!$C:$C,$D17,Data!$F:$F,"&lt;="&amp;H$7,Data!$G:$G,"&gt;="&amp;H$7)+COUNTIFS(Data!$D:$D,$D17,Data!$F:$F,"&lt;="&amp;H$7,Data!$G:$G,"&gt;="&amp;H$7)+COUNTIFS(Data!$E:$E,$D17,Data!$F:$F,"&lt;="&amp;H$7,Data!$G:$G,"&gt;="&amp;H$7))</f>
        <v>0</v>
      </c>
      <c r="I17" s="15">
        <f>IF(I$7="","",COUNTIFS(Data!$B:$B,$D17,Data!$F:$F,"&lt;="&amp;I$7,Data!$G:$G,"&gt;="&amp;I$7)+COUNTIFS(Data!$C:$C,$D17,Data!$F:$F,"&lt;="&amp;I$7,Data!$G:$G,"&gt;="&amp;I$7)+COUNTIFS(Data!$D:$D,$D17,Data!$F:$F,"&lt;="&amp;I$7,Data!$G:$G,"&gt;="&amp;I$7)+COUNTIFS(Data!$E:$E,$D17,Data!$F:$F,"&lt;="&amp;I$7,Data!$G:$G,"&gt;="&amp;I$7))</f>
        <v>0</v>
      </c>
      <c r="J17" s="15">
        <f>IF(J$7="","",COUNTIFS(Data!$B:$B,$D17,Data!$F:$F,"&lt;="&amp;J$7,Data!$G:$G,"&gt;="&amp;J$7)+COUNTIFS(Data!$C:$C,$D17,Data!$F:$F,"&lt;="&amp;J$7,Data!$G:$G,"&gt;="&amp;J$7)+COUNTIFS(Data!$D:$D,$D17,Data!$F:$F,"&lt;="&amp;J$7,Data!$G:$G,"&gt;="&amp;J$7)+COUNTIFS(Data!$E:$E,$D17,Data!$F:$F,"&lt;="&amp;J$7,Data!$G:$G,"&gt;="&amp;J$7))</f>
        <v>0</v>
      </c>
      <c r="K17" s="15">
        <f>IF(K$7="","",COUNTIFS(Data!$B:$B,$D17,Data!$F:$F,"&lt;="&amp;K$7,Data!$G:$G,"&gt;="&amp;K$7)+COUNTIFS(Data!$C:$C,$D17,Data!$F:$F,"&lt;="&amp;K$7,Data!$G:$G,"&gt;="&amp;K$7)+COUNTIFS(Data!$D:$D,$D17,Data!$F:$F,"&lt;="&amp;K$7,Data!$G:$G,"&gt;="&amp;K$7)+COUNTIFS(Data!$E:$E,$D17,Data!$F:$F,"&lt;="&amp;K$7,Data!$G:$G,"&gt;="&amp;K$7))</f>
        <v>0</v>
      </c>
      <c r="L17" s="15">
        <f>IF(L$7="","",COUNTIFS(Data!$B:$B,$D17,Data!$F:$F,"&lt;="&amp;L$7,Data!$G:$G,"&gt;="&amp;L$7)+COUNTIFS(Data!$C:$C,$D17,Data!$F:$F,"&lt;="&amp;L$7,Data!$G:$G,"&gt;="&amp;L$7)+COUNTIFS(Data!$D:$D,$D17,Data!$F:$F,"&lt;="&amp;L$7,Data!$G:$G,"&gt;="&amp;L$7)+COUNTIFS(Data!$E:$E,$D17,Data!$F:$F,"&lt;="&amp;L$7,Data!$G:$G,"&gt;="&amp;L$7))</f>
        <v>0</v>
      </c>
      <c r="M17" s="15">
        <f>IF(M$7="","",COUNTIFS(Data!$B:$B,$D17,Data!$F:$F,"&lt;="&amp;M$7,Data!$G:$G,"&gt;="&amp;M$7)+COUNTIFS(Data!$C:$C,$D17,Data!$F:$F,"&lt;="&amp;M$7,Data!$G:$G,"&gt;="&amp;M$7)+COUNTIFS(Data!$D:$D,$D17,Data!$F:$F,"&lt;="&amp;M$7,Data!$G:$G,"&gt;="&amp;M$7)+COUNTIFS(Data!$E:$E,$D17,Data!$F:$F,"&lt;="&amp;M$7,Data!$G:$G,"&gt;="&amp;M$7))</f>
        <v>0</v>
      </c>
      <c r="N17" s="15">
        <f>IF(N$7="","",COUNTIFS(Data!$B:$B,$D17,Data!$F:$F,"&lt;="&amp;N$7,Data!$G:$G,"&gt;="&amp;N$7)+COUNTIFS(Data!$C:$C,$D17,Data!$F:$F,"&lt;="&amp;N$7,Data!$G:$G,"&gt;="&amp;N$7)+COUNTIFS(Data!$D:$D,$D17,Data!$F:$F,"&lt;="&amp;N$7,Data!$G:$G,"&gt;="&amp;N$7)+COUNTIFS(Data!$E:$E,$D17,Data!$F:$F,"&lt;="&amp;N$7,Data!$G:$G,"&gt;="&amp;N$7))</f>
        <v>0</v>
      </c>
      <c r="O17" s="15">
        <f>IF(O$7="","",COUNTIFS(Data!$B:$B,$D17,Data!$F:$F,"&lt;="&amp;O$7,Data!$G:$G,"&gt;="&amp;O$7)+COUNTIFS(Data!$C:$C,$D17,Data!$F:$F,"&lt;="&amp;O$7,Data!$G:$G,"&gt;="&amp;O$7)+COUNTIFS(Data!$D:$D,$D17,Data!$F:$F,"&lt;="&amp;O$7,Data!$G:$G,"&gt;="&amp;O$7)+COUNTIFS(Data!$E:$E,$D17,Data!$F:$F,"&lt;="&amp;O$7,Data!$G:$G,"&gt;="&amp;O$7))</f>
        <v>0</v>
      </c>
      <c r="P17" s="15">
        <f>IF(P$7="","",COUNTIFS(Data!$B:$B,$D17,Data!$F:$F,"&lt;="&amp;P$7,Data!$G:$G,"&gt;="&amp;P$7)+COUNTIFS(Data!$C:$C,$D17,Data!$F:$F,"&lt;="&amp;P$7,Data!$G:$G,"&gt;="&amp;P$7)+COUNTIFS(Data!$D:$D,$D17,Data!$F:$F,"&lt;="&amp;P$7,Data!$G:$G,"&gt;="&amp;P$7)+COUNTIFS(Data!$E:$E,$D17,Data!$F:$F,"&lt;="&amp;P$7,Data!$G:$G,"&gt;="&amp;P$7))</f>
        <v>0</v>
      </c>
      <c r="Q17" s="15">
        <f>IF(Q$7="","",COUNTIFS(Data!$B:$B,$D17,Data!$F:$F,"&lt;="&amp;Q$7,Data!$G:$G,"&gt;="&amp;Q$7)+COUNTIFS(Data!$C:$C,$D17,Data!$F:$F,"&lt;="&amp;Q$7,Data!$G:$G,"&gt;="&amp;Q$7)+COUNTIFS(Data!$D:$D,$D17,Data!$F:$F,"&lt;="&amp;Q$7,Data!$G:$G,"&gt;="&amp;Q$7)+COUNTIFS(Data!$E:$E,$D17,Data!$F:$F,"&lt;="&amp;Q$7,Data!$G:$G,"&gt;="&amp;Q$7))</f>
        <v>0</v>
      </c>
      <c r="R17" s="15">
        <f>IF(R$7="","",COUNTIFS(Data!$B:$B,$D17,Data!$F:$F,"&lt;="&amp;R$7,Data!$G:$G,"&gt;="&amp;R$7)+COUNTIFS(Data!$C:$C,$D17,Data!$F:$F,"&lt;="&amp;R$7,Data!$G:$G,"&gt;="&amp;R$7)+COUNTIFS(Data!$D:$D,$D17,Data!$F:$F,"&lt;="&amp;R$7,Data!$G:$G,"&gt;="&amp;R$7)+COUNTIFS(Data!$E:$E,$D17,Data!$F:$F,"&lt;="&amp;R$7,Data!$G:$G,"&gt;="&amp;R$7))</f>
        <v>0</v>
      </c>
      <c r="S17" s="15">
        <f>IF(S$7="","",COUNTIFS(Data!$B:$B,$D17,Data!$F:$F,"&lt;="&amp;S$7,Data!$G:$G,"&gt;="&amp;S$7)+COUNTIFS(Data!$C:$C,$D17,Data!$F:$F,"&lt;="&amp;S$7,Data!$G:$G,"&gt;="&amp;S$7)+COUNTIFS(Data!$D:$D,$D17,Data!$F:$F,"&lt;="&amp;S$7,Data!$G:$G,"&gt;="&amp;S$7)+COUNTIFS(Data!$E:$E,$D17,Data!$F:$F,"&lt;="&amp;S$7,Data!$G:$G,"&gt;="&amp;S$7))</f>
        <v>0</v>
      </c>
      <c r="T17" s="15">
        <f>IF(T$7="","",COUNTIFS(Data!$B:$B,$D17,Data!$F:$F,"&lt;="&amp;T$7,Data!$G:$G,"&gt;="&amp;T$7)+COUNTIFS(Data!$C:$C,$D17,Data!$F:$F,"&lt;="&amp;T$7,Data!$G:$G,"&gt;="&amp;T$7)+COUNTIFS(Data!$D:$D,$D17,Data!$F:$F,"&lt;="&amp;T$7,Data!$G:$G,"&gt;="&amp;T$7)+COUNTIFS(Data!$E:$E,$D17,Data!$F:$F,"&lt;="&amp;T$7,Data!$G:$G,"&gt;="&amp;T$7))</f>
        <v>0</v>
      </c>
      <c r="U17" s="15">
        <f>IF(U$7="","",COUNTIFS(Data!$B:$B,$D17,Data!$F:$F,"&lt;="&amp;U$7,Data!$G:$G,"&gt;="&amp;U$7)+COUNTIFS(Data!$C:$C,$D17,Data!$F:$F,"&lt;="&amp;U$7,Data!$G:$G,"&gt;="&amp;U$7)+COUNTIFS(Data!$D:$D,$D17,Data!$F:$F,"&lt;="&amp;U$7,Data!$G:$G,"&gt;="&amp;U$7)+COUNTIFS(Data!$E:$E,$D17,Data!$F:$F,"&lt;="&amp;U$7,Data!$G:$G,"&gt;="&amp;U$7))</f>
        <v>0</v>
      </c>
      <c r="V17" s="15">
        <f>IF(V$7="","",COUNTIFS(Data!$B:$B,$D17,Data!$F:$F,"&lt;="&amp;V$7,Data!$G:$G,"&gt;="&amp;V$7)+COUNTIFS(Data!$C:$C,$D17,Data!$F:$F,"&lt;="&amp;V$7,Data!$G:$G,"&gt;="&amp;V$7)+COUNTIFS(Data!$D:$D,$D17,Data!$F:$F,"&lt;="&amp;V$7,Data!$G:$G,"&gt;="&amp;V$7)+COUNTIFS(Data!$E:$E,$D17,Data!$F:$F,"&lt;="&amp;V$7,Data!$G:$G,"&gt;="&amp;V$7))</f>
        <v>0</v>
      </c>
      <c r="W17" s="15">
        <f>IF(W$7="","",COUNTIFS(Data!$B:$B,$D17,Data!$F:$F,"&lt;="&amp;W$7,Data!$G:$G,"&gt;="&amp;W$7)+COUNTIFS(Data!$C:$C,$D17,Data!$F:$F,"&lt;="&amp;W$7,Data!$G:$G,"&gt;="&amp;W$7)+COUNTIFS(Data!$D:$D,$D17,Data!$F:$F,"&lt;="&amp;W$7,Data!$G:$G,"&gt;="&amp;W$7)+COUNTIFS(Data!$E:$E,$D17,Data!$F:$F,"&lt;="&amp;W$7,Data!$G:$G,"&gt;="&amp;W$7))</f>
        <v>0</v>
      </c>
      <c r="X17" s="15">
        <f>IF(X$7="","",COUNTIFS(Data!$B:$B,$D17,Data!$F:$F,"&lt;="&amp;X$7,Data!$G:$G,"&gt;="&amp;X$7)+COUNTIFS(Data!$C:$C,$D17,Data!$F:$F,"&lt;="&amp;X$7,Data!$G:$G,"&gt;="&amp;X$7)+COUNTIFS(Data!$D:$D,$D17,Data!$F:$F,"&lt;="&amp;X$7,Data!$G:$G,"&gt;="&amp;X$7)+COUNTIFS(Data!$E:$E,$D17,Data!$F:$F,"&lt;="&amp;X$7,Data!$G:$G,"&gt;="&amp;X$7))</f>
        <v>0</v>
      </c>
      <c r="Y17" s="15">
        <f>IF(Y$7="","",COUNTIFS(Data!$B:$B,$D17,Data!$F:$F,"&lt;="&amp;Y$7,Data!$G:$G,"&gt;="&amp;Y$7)+COUNTIFS(Data!$C:$C,$D17,Data!$F:$F,"&lt;="&amp;Y$7,Data!$G:$G,"&gt;="&amp;Y$7)+COUNTIFS(Data!$D:$D,$D17,Data!$F:$F,"&lt;="&amp;Y$7,Data!$G:$G,"&gt;="&amp;Y$7)+COUNTIFS(Data!$E:$E,$D17,Data!$F:$F,"&lt;="&amp;Y$7,Data!$G:$G,"&gt;="&amp;Y$7))</f>
        <v>0</v>
      </c>
      <c r="Z17" s="15">
        <f>IF(Z$7="","",COUNTIFS(Data!$B:$B,$D17,Data!$F:$F,"&lt;="&amp;Z$7,Data!$G:$G,"&gt;="&amp;Z$7)+COUNTIFS(Data!$C:$C,$D17,Data!$F:$F,"&lt;="&amp;Z$7,Data!$G:$G,"&gt;="&amp;Z$7)+COUNTIFS(Data!$D:$D,$D17,Data!$F:$F,"&lt;="&amp;Z$7,Data!$G:$G,"&gt;="&amp;Z$7)+COUNTIFS(Data!$E:$E,$D17,Data!$F:$F,"&lt;="&amp;Z$7,Data!$G:$G,"&gt;="&amp;Z$7))</f>
        <v>0</v>
      </c>
      <c r="AA17" s="15">
        <f>IF(AA$7="","",COUNTIFS(Data!$B:$B,$D17,Data!$F:$F,"&lt;="&amp;AA$7,Data!$G:$G,"&gt;="&amp;AA$7)+COUNTIFS(Data!$C:$C,$D17,Data!$F:$F,"&lt;="&amp;AA$7,Data!$G:$G,"&gt;="&amp;AA$7)+COUNTIFS(Data!$D:$D,$D17,Data!$F:$F,"&lt;="&amp;AA$7,Data!$G:$G,"&gt;="&amp;AA$7)+COUNTIFS(Data!$E:$E,$D17,Data!$F:$F,"&lt;="&amp;AA$7,Data!$G:$G,"&gt;="&amp;AA$7))</f>
        <v>0</v>
      </c>
      <c r="AB17" s="15">
        <f>IF(AB$7="","",COUNTIFS(Data!$B:$B,$D17,Data!$F:$F,"&lt;="&amp;AB$7,Data!$G:$G,"&gt;="&amp;AB$7)+COUNTIFS(Data!$C:$C,$D17,Data!$F:$F,"&lt;="&amp;AB$7,Data!$G:$G,"&gt;="&amp;AB$7)+COUNTIFS(Data!$D:$D,$D17,Data!$F:$F,"&lt;="&amp;AB$7,Data!$G:$G,"&gt;="&amp;AB$7)+COUNTIFS(Data!$E:$E,$D17,Data!$F:$F,"&lt;="&amp;AB$7,Data!$G:$G,"&gt;="&amp;AB$7))</f>
        <v>0</v>
      </c>
      <c r="AC17" s="15">
        <f>IF(AC$7="","",COUNTIFS(Data!$B:$B,$D17,Data!$F:$F,"&lt;="&amp;AC$7,Data!$G:$G,"&gt;="&amp;AC$7)+COUNTIFS(Data!$C:$C,$D17,Data!$F:$F,"&lt;="&amp;AC$7,Data!$G:$G,"&gt;="&amp;AC$7)+COUNTIFS(Data!$D:$D,$D17,Data!$F:$F,"&lt;="&amp;AC$7,Data!$G:$G,"&gt;="&amp;AC$7)+COUNTIFS(Data!$E:$E,$D17,Data!$F:$F,"&lt;="&amp;AC$7,Data!$G:$G,"&gt;="&amp;AC$7))</f>
        <v>0</v>
      </c>
      <c r="AD17" s="15">
        <f>IF(AD$7="","",COUNTIFS(Data!$B:$B,$D17,Data!$F:$F,"&lt;="&amp;AD$7,Data!$G:$G,"&gt;="&amp;AD$7)+COUNTIFS(Data!$C:$C,$D17,Data!$F:$F,"&lt;="&amp;AD$7,Data!$G:$G,"&gt;="&amp;AD$7)+COUNTIFS(Data!$D:$D,$D17,Data!$F:$F,"&lt;="&amp;AD$7,Data!$G:$G,"&gt;="&amp;AD$7)+COUNTIFS(Data!$E:$E,$D17,Data!$F:$F,"&lt;="&amp;AD$7,Data!$G:$G,"&gt;="&amp;AD$7))</f>
        <v>0</v>
      </c>
      <c r="AE17" s="15">
        <f>IF(AE$7="","",COUNTIFS(Data!$B:$B,$D17,Data!$F:$F,"&lt;="&amp;AE$7,Data!$G:$G,"&gt;="&amp;AE$7)+COUNTIFS(Data!$C:$C,$D17,Data!$F:$F,"&lt;="&amp;AE$7,Data!$G:$G,"&gt;="&amp;AE$7)+COUNTIFS(Data!$D:$D,$D17,Data!$F:$F,"&lt;="&amp;AE$7,Data!$G:$G,"&gt;="&amp;AE$7)+COUNTIFS(Data!$E:$E,$D17,Data!$F:$F,"&lt;="&amp;AE$7,Data!$G:$G,"&gt;="&amp;AE$7))</f>
        <v>0</v>
      </c>
      <c r="AF17" s="15">
        <f>IF(AF$7="","",COUNTIFS(Data!$B:$B,$D17,Data!$F:$F,"&lt;="&amp;AF$7,Data!$G:$G,"&gt;="&amp;AF$7)+COUNTIFS(Data!$C:$C,$D17,Data!$F:$F,"&lt;="&amp;AF$7,Data!$G:$G,"&gt;="&amp;AF$7)+COUNTIFS(Data!$D:$D,$D17,Data!$F:$F,"&lt;="&amp;AF$7,Data!$G:$G,"&gt;="&amp;AF$7)+COUNTIFS(Data!$E:$E,$D17,Data!$F:$F,"&lt;="&amp;AF$7,Data!$G:$G,"&gt;="&amp;AF$7))</f>
        <v>0</v>
      </c>
      <c r="AG17" s="15">
        <f>IF(AG$7="","",COUNTIFS(Data!$B:$B,$D17,Data!$F:$F,"&lt;="&amp;AG$7,Data!$G:$G,"&gt;="&amp;AG$7)+COUNTIFS(Data!$C:$C,$D17,Data!$F:$F,"&lt;="&amp;AG$7,Data!$G:$G,"&gt;="&amp;AG$7)+COUNTIFS(Data!$D:$D,$D17,Data!$F:$F,"&lt;="&amp;AG$7,Data!$G:$G,"&gt;="&amp;AG$7)+COUNTIFS(Data!$E:$E,$D17,Data!$F:$F,"&lt;="&amp;AG$7,Data!$G:$G,"&gt;="&amp;AG$7))</f>
        <v>0</v>
      </c>
      <c r="AH17" s="15">
        <f>IF(AH$7="","",COUNTIFS(Data!$B:$B,$D17,Data!$F:$F,"&lt;="&amp;AH$7,Data!$G:$G,"&gt;="&amp;AH$7)+COUNTIFS(Data!$C:$C,$D17,Data!$F:$F,"&lt;="&amp;AH$7,Data!$G:$G,"&gt;="&amp;AH$7)+COUNTIFS(Data!$D:$D,$D17,Data!$F:$F,"&lt;="&amp;AH$7,Data!$G:$G,"&gt;="&amp;AH$7)+COUNTIFS(Data!$E:$E,$D17,Data!$F:$F,"&lt;="&amp;AH$7,Data!$G:$G,"&gt;="&amp;AH$7))</f>
        <v>0</v>
      </c>
      <c r="AI17" s="15">
        <f>IF(AI$7="","",COUNTIFS(Data!$B:$B,$D17,Data!$F:$F,"&lt;="&amp;AI$7,Data!$G:$G,"&gt;="&amp;AI$7)+COUNTIFS(Data!$C:$C,$D17,Data!$F:$F,"&lt;="&amp;AI$7,Data!$G:$G,"&gt;="&amp;AI$7)+COUNTIFS(Data!$D:$D,$D17,Data!$F:$F,"&lt;="&amp;AI$7,Data!$G:$G,"&gt;="&amp;AI$7)+COUNTIFS(Data!$E:$E,$D17,Data!$F:$F,"&lt;="&amp;AI$7,Data!$G:$G,"&gt;="&amp;AI$7))</f>
        <v>0</v>
      </c>
      <c r="AJ17" s="9"/>
    </row>
    <row r="18" spans="4:36" ht="15" customHeight="1" x14ac:dyDescent="0.25">
      <c r="D18" s="14" t="str">
        <f>INDEX(Settings!$H$2:$H$1000000,Resource!$C$6+ROW(Resource!A11))</f>
        <v>EMP-11</v>
      </c>
      <c r="E18" s="15">
        <f>IF(E$7="","",COUNTIFS(Data!$B:$B,$D18,Data!$F:$F,"&lt;="&amp;E$7,Data!$G:$G,"&gt;="&amp;E$7)+COUNTIFS(Data!$C:$C,$D18,Data!$F:$F,"&lt;="&amp;E$7,Data!$G:$G,"&gt;="&amp;E$7)+COUNTIFS(Data!$D:$D,$D18,Data!$F:$F,"&lt;="&amp;E$7,Data!$G:$G,"&gt;="&amp;E$7)+COUNTIFS(Data!$E:$E,$D18,Data!$F:$F,"&lt;="&amp;E$7,Data!$G:$G,"&gt;="&amp;E$7))</f>
        <v>0</v>
      </c>
      <c r="F18" s="15">
        <f>IF(F$7="","",COUNTIFS(Data!$B:$B,$D18,Data!$F:$F,"&lt;="&amp;F$7,Data!$G:$G,"&gt;="&amp;F$7)+COUNTIFS(Data!$C:$C,$D18,Data!$F:$F,"&lt;="&amp;F$7,Data!$G:$G,"&gt;="&amp;F$7)+COUNTIFS(Data!$D:$D,$D18,Data!$F:$F,"&lt;="&amp;F$7,Data!$G:$G,"&gt;="&amp;F$7)+COUNTIFS(Data!$E:$E,$D18,Data!$F:$F,"&lt;="&amp;F$7,Data!$G:$G,"&gt;="&amp;F$7))</f>
        <v>0</v>
      </c>
      <c r="G18" s="15">
        <f>IF(G$7="","",COUNTIFS(Data!$B:$B,$D18,Data!$F:$F,"&lt;="&amp;G$7,Data!$G:$G,"&gt;="&amp;G$7)+COUNTIFS(Data!$C:$C,$D18,Data!$F:$F,"&lt;="&amp;G$7,Data!$G:$G,"&gt;="&amp;G$7)+COUNTIFS(Data!$D:$D,$D18,Data!$F:$F,"&lt;="&amp;G$7,Data!$G:$G,"&gt;="&amp;G$7)+COUNTIFS(Data!$E:$E,$D18,Data!$F:$F,"&lt;="&amp;G$7,Data!$G:$G,"&gt;="&amp;G$7))</f>
        <v>0</v>
      </c>
      <c r="H18" s="15">
        <f>IF(H$7="","",COUNTIFS(Data!$B:$B,$D18,Data!$F:$F,"&lt;="&amp;H$7,Data!$G:$G,"&gt;="&amp;H$7)+COUNTIFS(Data!$C:$C,$D18,Data!$F:$F,"&lt;="&amp;H$7,Data!$G:$G,"&gt;="&amp;H$7)+COUNTIFS(Data!$D:$D,$D18,Data!$F:$F,"&lt;="&amp;H$7,Data!$G:$G,"&gt;="&amp;H$7)+COUNTIFS(Data!$E:$E,$D18,Data!$F:$F,"&lt;="&amp;H$7,Data!$G:$G,"&gt;="&amp;H$7))</f>
        <v>0</v>
      </c>
      <c r="I18" s="15">
        <f>IF(I$7="","",COUNTIFS(Data!$B:$B,$D18,Data!$F:$F,"&lt;="&amp;I$7,Data!$G:$G,"&gt;="&amp;I$7)+COUNTIFS(Data!$C:$C,$D18,Data!$F:$F,"&lt;="&amp;I$7,Data!$G:$G,"&gt;="&amp;I$7)+COUNTIFS(Data!$D:$D,$D18,Data!$F:$F,"&lt;="&amp;I$7,Data!$G:$G,"&gt;="&amp;I$7)+COUNTIFS(Data!$E:$E,$D18,Data!$F:$F,"&lt;="&amp;I$7,Data!$G:$G,"&gt;="&amp;I$7))</f>
        <v>0</v>
      </c>
      <c r="J18" s="15">
        <f>IF(J$7="","",COUNTIFS(Data!$B:$B,$D18,Data!$F:$F,"&lt;="&amp;J$7,Data!$G:$G,"&gt;="&amp;J$7)+COUNTIFS(Data!$C:$C,$D18,Data!$F:$F,"&lt;="&amp;J$7,Data!$G:$G,"&gt;="&amp;J$7)+COUNTIFS(Data!$D:$D,$D18,Data!$F:$F,"&lt;="&amp;J$7,Data!$G:$G,"&gt;="&amp;J$7)+COUNTIFS(Data!$E:$E,$D18,Data!$F:$F,"&lt;="&amp;J$7,Data!$G:$G,"&gt;="&amp;J$7))</f>
        <v>0</v>
      </c>
      <c r="K18" s="15">
        <f>IF(K$7="","",COUNTIFS(Data!$B:$B,$D18,Data!$F:$F,"&lt;="&amp;K$7,Data!$G:$G,"&gt;="&amp;K$7)+COUNTIFS(Data!$C:$C,$D18,Data!$F:$F,"&lt;="&amp;K$7,Data!$G:$G,"&gt;="&amp;K$7)+COUNTIFS(Data!$D:$D,$D18,Data!$F:$F,"&lt;="&amp;K$7,Data!$G:$G,"&gt;="&amp;K$7)+COUNTIFS(Data!$E:$E,$D18,Data!$F:$F,"&lt;="&amp;K$7,Data!$G:$G,"&gt;="&amp;K$7))</f>
        <v>0</v>
      </c>
      <c r="L18" s="15">
        <f>IF(L$7="","",COUNTIFS(Data!$B:$B,$D18,Data!$F:$F,"&lt;="&amp;L$7,Data!$G:$G,"&gt;="&amp;L$7)+COUNTIFS(Data!$C:$C,$D18,Data!$F:$F,"&lt;="&amp;L$7,Data!$G:$G,"&gt;="&amp;L$7)+COUNTIFS(Data!$D:$D,$D18,Data!$F:$F,"&lt;="&amp;L$7,Data!$G:$G,"&gt;="&amp;L$7)+COUNTIFS(Data!$E:$E,$D18,Data!$F:$F,"&lt;="&amp;L$7,Data!$G:$G,"&gt;="&amp;L$7))</f>
        <v>0</v>
      </c>
      <c r="M18" s="15">
        <f>IF(M$7="","",COUNTIFS(Data!$B:$B,$D18,Data!$F:$F,"&lt;="&amp;M$7,Data!$G:$G,"&gt;="&amp;M$7)+COUNTIFS(Data!$C:$C,$D18,Data!$F:$F,"&lt;="&amp;M$7,Data!$G:$G,"&gt;="&amp;M$7)+COUNTIFS(Data!$D:$D,$D18,Data!$F:$F,"&lt;="&amp;M$7,Data!$G:$G,"&gt;="&amp;M$7)+COUNTIFS(Data!$E:$E,$D18,Data!$F:$F,"&lt;="&amp;M$7,Data!$G:$G,"&gt;="&amp;M$7))</f>
        <v>0</v>
      </c>
      <c r="N18" s="15">
        <f>IF(N$7="","",COUNTIFS(Data!$B:$B,$D18,Data!$F:$F,"&lt;="&amp;N$7,Data!$G:$G,"&gt;="&amp;N$7)+COUNTIFS(Data!$C:$C,$D18,Data!$F:$F,"&lt;="&amp;N$7,Data!$G:$G,"&gt;="&amp;N$7)+COUNTIFS(Data!$D:$D,$D18,Data!$F:$F,"&lt;="&amp;N$7,Data!$G:$G,"&gt;="&amp;N$7)+COUNTIFS(Data!$E:$E,$D18,Data!$F:$F,"&lt;="&amp;N$7,Data!$G:$G,"&gt;="&amp;N$7))</f>
        <v>0</v>
      </c>
      <c r="O18" s="15">
        <f>IF(O$7="","",COUNTIFS(Data!$B:$B,$D18,Data!$F:$F,"&lt;="&amp;O$7,Data!$G:$G,"&gt;="&amp;O$7)+COUNTIFS(Data!$C:$C,$D18,Data!$F:$F,"&lt;="&amp;O$7,Data!$G:$G,"&gt;="&amp;O$7)+COUNTIFS(Data!$D:$D,$D18,Data!$F:$F,"&lt;="&amp;O$7,Data!$G:$G,"&gt;="&amp;O$7)+COUNTIFS(Data!$E:$E,$D18,Data!$F:$F,"&lt;="&amp;O$7,Data!$G:$G,"&gt;="&amp;O$7))</f>
        <v>0</v>
      </c>
      <c r="P18" s="15">
        <f>IF(P$7="","",COUNTIFS(Data!$B:$B,$D18,Data!$F:$F,"&lt;="&amp;P$7,Data!$G:$G,"&gt;="&amp;P$7)+COUNTIFS(Data!$C:$C,$D18,Data!$F:$F,"&lt;="&amp;P$7,Data!$G:$G,"&gt;="&amp;P$7)+COUNTIFS(Data!$D:$D,$D18,Data!$F:$F,"&lt;="&amp;P$7,Data!$G:$G,"&gt;="&amp;P$7)+COUNTIFS(Data!$E:$E,$D18,Data!$F:$F,"&lt;="&amp;P$7,Data!$G:$G,"&gt;="&amp;P$7))</f>
        <v>0</v>
      </c>
      <c r="Q18" s="15">
        <f>IF(Q$7="","",COUNTIFS(Data!$B:$B,$D18,Data!$F:$F,"&lt;="&amp;Q$7,Data!$G:$G,"&gt;="&amp;Q$7)+COUNTIFS(Data!$C:$C,$D18,Data!$F:$F,"&lt;="&amp;Q$7,Data!$G:$G,"&gt;="&amp;Q$7)+COUNTIFS(Data!$D:$D,$D18,Data!$F:$F,"&lt;="&amp;Q$7,Data!$G:$G,"&gt;="&amp;Q$7)+COUNTIFS(Data!$E:$E,$D18,Data!$F:$F,"&lt;="&amp;Q$7,Data!$G:$G,"&gt;="&amp;Q$7))</f>
        <v>0</v>
      </c>
      <c r="R18" s="15">
        <f>IF(R$7="","",COUNTIFS(Data!$B:$B,$D18,Data!$F:$F,"&lt;="&amp;R$7,Data!$G:$G,"&gt;="&amp;R$7)+COUNTIFS(Data!$C:$C,$D18,Data!$F:$F,"&lt;="&amp;R$7,Data!$G:$G,"&gt;="&amp;R$7)+COUNTIFS(Data!$D:$D,$D18,Data!$F:$F,"&lt;="&amp;R$7,Data!$G:$G,"&gt;="&amp;R$7)+COUNTIFS(Data!$E:$E,$D18,Data!$F:$F,"&lt;="&amp;R$7,Data!$G:$G,"&gt;="&amp;R$7))</f>
        <v>0</v>
      </c>
      <c r="S18" s="15">
        <f>IF(S$7="","",COUNTIFS(Data!$B:$B,$D18,Data!$F:$F,"&lt;="&amp;S$7,Data!$G:$G,"&gt;="&amp;S$7)+COUNTIFS(Data!$C:$C,$D18,Data!$F:$F,"&lt;="&amp;S$7,Data!$G:$G,"&gt;="&amp;S$7)+COUNTIFS(Data!$D:$D,$D18,Data!$F:$F,"&lt;="&amp;S$7,Data!$G:$G,"&gt;="&amp;S$7)+COUNTIFS(Data!$E:$E,$D18,Data!$F:$F,"&lt;="&amp;S$7,Data!$G:$G,"&gt;="&amp;S$7))</f>
        <v>0</v>
      </c>
      <c r="T18" s="15">
        <f>IF(T$7="","",COUNTIFS(Data!$B:$B,$D18,Data!$F:$F,"&lt;="&amp;T$7,Data!$G:$G,"&gt;="&amp;T$7)+COUNTIFS(Data!$C:$C,$D18,Data!$F:$F,"&lt;="&amp;T$7,Data!$G:$G,"&gt;="&amp;T$7)+COUNTIFS(Data!$D:$D,$D18,Data!$F:$F,"&lt;="&amp;T$7,Data!$G:$G,"&gt;="&amp;T$7)+COUNTIFS(Data!$E:$E,$D18,Data!$F:$F,"&lt;="&amp;T$7,Data!$G:$G,"&gt;="&amp;T$7))</f>
        <v>0</v>
      </c>
      <c r="U18" s="15">
        <f>IF(U$7="","",COUNTIFS(Data!$B:$B,$D18,Data!$F:$F,"&lt;="&amp;U$7,Data!$G:$G,"&gt;="&amp;U$7)+COUNTIFS(Data!$C:$C,$D18,Data!$F:$F,"&lt;="&amp;U$7,Data!$G:$G,"&gt;="&amp;U$7)+COUNTIFS(Data!$D:$D,$D18,Data!$F:$F,"&lt;="&amp;U$7,Data!$G:$G,"&gt;="&amp;U$7)+COUNTIFS(Data!$E:$E,$D18,Data!$F:$F,"&lt;="&amp;U$7,Data!$G:$G,"&gt;="&amp;U$7))</f>
        <v>0</v>
      </c>
      <c r="V18" s="15">
        <f>IF(V$7="","",COUNTIFS(Data!$B:$B,$D18,Data!$F:$F,"&lt;="&amp;V$7,Data!$G:$G,"&gt;="&amp;V$7)+COUNTIFS(Data!$C:$C,$D18,Data!$F:$F,"&lt;="&amp;V$7,Data!$G:$G,"&gt;="&amp;V$7)+COUNTIFS(Data!$D:$D,$D18,Data!$F:$F,"&lt;="&amp;V$7,Data!$G:$G,"&gt;="&amp;V$7)+COUNTIFS(Data!$E:$E,$D18,Data!$F:$F,"&lt;="&amp;V$7,Data!$G:$G,"&gt;="&amp;V$7))</f>
        <v>0</v>
      </c>
      <c r="W18" s="15">
        <f>IF(W$7="","",COUNTIFS(Data!$B:$B,$D18,Data!$F:$F,"&lt;="&amp;W$7,Data!$G:$G,"&gt;="&amp;W$7)+COUNTIFS(Data!$C:$C,$D18,Data!$F:$F,"&lt;="&amp;W$7,Data!$G:$G,"&gt;="&amp;W$7)+COUNTIFS(Data!$D:$D,$D18,Data!$F:$F,"&lt;="&amp;W$7,Data!$G:$G,"&gt;="&amp;W$7)+COUNTIFS(Data!$E:$E,$D18,Data!$F:$F,"&lt;="&amp;W$7,Data!$G:$G,"&gt;="&amp;W$7))</f>
        <v>0</v>
      </c>
      <c r="X18" s="15">
        <f>IF(X$7="","",COUNTIFS(Data!$B:$B,$D18,Data!$F:$F,"&lt;="&amp;X$7,Data!$G:$G,"&gt;="&amp;X$7)+COUNTIFS(Data!$C:$C,$D18,Data!$F:$F,"&lt;="&amp;X$7,Data!$G:$G,"&gt;="&amp;X$7)+COUNTIFS(Data!$D:$D,$D18,Data!$F:$F,"&lt;="&amp;X$7,Data!$G:$G,"&gt;="&amp;X$7)+COUNTIFS(Data!$E:$E,$D18,Data!$F:$F,"&lt;="&amp;X$7,Data!$G:$G,"&gt;="&amp;X$7))</f>
        <v>0</v>
      </c>
      <c r="Y18" s="15">
        <f>IF(Y$7="","",COUNTIFS(Data!$B:$B,$D18,Data!$F:$F,"&lt;="&amp;Y$7,Data!$G:$G,"&gt;="&amp;Y$7)+COUNTIFS(Data!$C:$C,$D18,Data!$F:$F,"&lt;="&amp;Y$7,Data!$G:$G,"&gt;="&amp;Y$7)+COUNTIFS(Data!$D:$D,$D18,Data!$F:$F,"&lt;="&amp;Y$7,Data!$G:$G,"&gt;="&amp;Y$7)+COUNTIFS(Data!$E:$E,$D18,Data!$F:$F,"&lt;="&amp;Y$7,Data!$G:$G,"&gt;="&amp;Y$7))</f>
        <v>0</v>
      </c>
      <c r="Z18" s="15">
        <f>IF(Z$7="","",COUNTIFS(Data!$B:$B,$D18,Data!$F:$F,"&lt;="&amp;Z$7,Data!$G:$G,"&gt;="&amp;Z$7)+COUNTIFS(Data!$C:$C,$D18,Data!$F:$F,"&lt;="&amp;Z$7,Data!$G:$G,"&gt;="&amp;Z$7)+COUNTIFS(Data!$D:$D,$D18,Data!$F:$F,"&lt;="&amp;Z$7,Data!$G:$G,"&gt;="&amp;Z$7)+COUNTIFS(Data!$E:$E,$D18,Data!$F:$F,"&lt;="&amp;Z$7,Data!$G:$G,"&gt;="&amp;Z$7))</f>
        <v>0</v>
      </c>
      <c r="AA18" s="15">
        <f>IF(AA$7="","",COUNTIFS(Data!$B:$B,$D18,Data!$F:$F,"&lt;="&amp;AA$7,Data!$G:$G,"&gt;="&amp;AA$7)+COUNTIFS(Data!$C:$C,$D18,Data!$F:$F,"&lt;="&amp;AA$7,Data!$G:$G,"&gt;="&amp;AA$7)+COUNTIFS(Data!$D:$D,$D18,Data!$F:$F,"&lt;="&amp;AA$7,Data!$G:$G,"&gt;="&amp;AA$7)+COUNTIFS(Data!$E:$E,$D18,Data!$F:$F,"&lt;="&amp;AA$7,Data!$G:$G,"&gt;="&amp;AA$7))</f>
        <v>0</v>
      </c>
      <c r="AB18" s="15">
        <f>IF(AB$7="","",COUNTIFS(Data!$B:$B,$D18,Data!$F:$F,"&lt;="&amp;AB$7,Data!$G:$G,"&gt;="&amp;AB$7)+COUNTIFS(Data!$C:$C,$D18,Data!$F:$F,"&lt;="&amp;AB$7,Data!$G:$G,"&gt;="&amp;AB$7)+COUNTIFS(Data!$D:$D,$D18,Data!$F:$F,"&lt;="&amp;AB$7,Data!$G:$G,"&gt;="&amp;AB$7)+COUNTIFS(Data!$E:$E,$D18,Data!$F:$F,"&lt;="&amp;AB$7,Data!$G:$G,"&gt;="&amp;AB$7))</f>
        <v>0</v>
      </c>
      <c r="AC18" s="15">
        <f>IF(AC$7="","",COUNTIFS(Data!$B:$B,$D18,Data!$F:$F,"&lt;="&amp;AC$7,Data!$G:$G,"&gt;="&amp;AC$7)+COUNTIFS(Data!$C:$C,$D18,Data!$F:$F,"&lt;="&amp;AC$7,Data!$G:$G,"&gt;="&amp;AC$7)+COUNTIFS(Data!$D:$D,$D18,Data!$F:$F,"&lt;="&amp;AC$7,Data!$G:$G,"&gt;="&amp;AC$7)+COUNTIFS(Data!$E:$E,$D18,Data!$F:$F,"&lt;="&amp;AC$7,Data!$G:$G,"&gt;="&amp;AC$7))</f>
        <v>0</v>
      </c>
      <c r="AD18" s="15">
        <f>IF(AD$7="","",COUNTIFS(Data!$B:$B,$D18,Data!$F:$F,"&lt;="&amp;AD$7,Data!$G:$G,"&gt;="&amp;AD$7)+COUNTIFS(Data!$C:$C,$D18,Data!$F:$F,"&lt;="&amp;AD$7,Data!$G:$G,"&gt;="&amp;AD$7)+COUNTIFS(Data!$D:$D,$D18,Data!$F:$F,"&lt;="&amp;AD$7,Data!$G:$G,"&gt;="&amp;AD$7)+COUNTIFS(Data!$E:$E,$D18,Data!$F:$F,"&lt;="&amp;AD$7,Data!$G:$G,"&gt;="&amp;AD$7))</f>
        <v>0</v>
      </c>
      <c r="AE18" s="15">
        <f>IF(AE$7="","",COUNTIFS(Data!$B:$B,$D18,Data!$F:$F,"&lt;="&amp;AE$7,Data!$G:$G,"&gt;="&amp;AE$7)+COUNTIFS(Data!$C:$C,$D18,Data!$F:$F,"&lt;="&amp;AE$7,Data!$G:$G,"&gt;="&amp;AE$7)+COUNTIFS(Data!$D:$D,$D18,Data!$F:$F,"&lt;="&amp;AE$7,Data!$G:$G,"&gt;="&amp;AE$7)+COUNTIFS(Data!$E:$E,$D18,Data!$F:$F,"&lt;="&amp;AE$7,Data!$G:$G,"&gt;="&amp;AE$7))</f>
        <v>0</v>
      </c>
      <c r="AF18" s="15">
        <f>IF(AF$7="","",COUNTIFS(Data!$B:$B,$D18,Data!$F:$F,"&lt;="&amp;AF$7,Data!$G:$G,"&gt;="&amp;AF$7)+COUNTIFS(Data!$C:$C,$D18,Data!$F:$F,"&lt;="&amp;AF$7,Data!$G:$G,"&gt;="&amp;AF$7)+COUNTIFS(Data!$D:$D,$D18,Data!$F:$F,"&lt;="&amp;AF$7,Data!$G:$G,"&gt;="&amp;AF$7)+COUNTIFS(Data!$E:$E,$D18,Data!$F:$F,"&lt;="&amp;AF$7,Data!$G:$G,"&gt;="&amp;AF$7))</f>
        <v>0</v>
      </c>
      <c r="AG18" s="15">
        <f>IF(AG$7="","",COUNTIFS(Data!$B:$B,$D18,Data!$F:$F,"&lt;="&amp;AG$7,Data!$G:$G,"&gt;="&amp;AG$7)+COUNTIFS(Data!$C:$C,$D18,Data!$F:$F,"&lt;="&amp;AG$7,Data!$G:$G,"&gt;="&amp;AG$7)+COUNTIFS(Data!$D:$D,$D18,Data!$F:$F,"&lt;="&amp;AG$7,Data!$G:$G,"&gt;="&amp;AG$7)+COUNTIFS(Data!$E:$E,$D18,Data!$F:$F,"&lt;="&amp;AG$7,Data!$G:$G,"&gt;="&amp;AG$7))</f>
        <v>0</v>
      </c>
      <c r="AH18" s="15">
        <f>IF(AH$7="","",COUNTIFS(Data!$B:$B,$D18,Data!$F:$F,"&lt;="&amp;AH$7,Data!$G:$G,"&gt;="&amp;AH$7)+COUNTIFS(Data!$C:$C,$D18,Data!$F:$F,"&lt;="&amp;AH$7,Data!$G:$G,"&gt;="&amp;AH$7)+COUNTIFS(Data!$D:$D,$D18,Data!$F:$F,"&lt;="&amp;AH$7,Data!$G:$G,"&gt;="&amp;AH$7)+COUNTIFS(Data!$E:$E,$D18,Data!$F:$F,"&lt;="&amp;AH$7,Data!$G:$G,"&gt;="&amp;AH$7))</f>
        <v>0</v>
      </c>
      <c r="AI18" s="15">
        <f>IF(AI$7="","",COUNTIFS(Data!$B:$B,$D18,Data!$F:$F,"&lt;="&amp;AI$7,Data!$G:$G,"&gt;="&amp;AI$7)+COUNTIFS(Data!$C:$C,$D18,Data!$F:$F,"&lt;="&amp;AI$7,Data!$G:$G,"&gt;="&amp;AI$7)+COUNTIFS(Data!$D:$D,$D18,Data!$F:$F,"&lt;="&amp;AI$7,Data!$G:$G,"&gt;="&amp;AI$7)+COUNTIFS(Data!$E:$E,$D18,Data!$F:$F,"&lt;="&amp;AI$7,Data!$G:$G,"&gt;="&amp;AI$7))</f>
        <v>0</v>
      </c>
      <c r="AJ18" s="9"/>
    </row>
    <row r="19" spans="4:36" ht="15" customHeight="1" x14ac:dyDescent="0.25">
      <c r="D19" s="14" t="str">
        <f>INDEX(Settings!$H$2:$H$1000000,Resource!$C$6+ROW(Resource!A12))</f>
        <v>EMP-12</v>
      </c>
      <c r="E19" s="15">
        <f>IF(E$7="","",COUNTIFS(Data!$B:$B,$D19,Data!$F:$F,"&lt;="&amp;E$7,Data!$G:$G,"&gt;="&amp;E$7)+COUNTIFS(Data!$C:$C,$D19,Data!$F:$F,"&lt;="&amp;E$7,Data!$G:$G,"&gt;="&amp;E$7)+COUNTIFS(Data!$D:$D,$D19,Data!$F:$F,"&lt;="&amp;E$7,Data!$G:$G,"&gt;="&amp;E$7)+COUNTIFS(Data!$E:$E,$D19,Data!$F:$F,"&lt;="&amp;E$7,Data!$G:$G,"&gt;="&amp;E$7))</f>
        <v>0</v>
      </c>
      <c r="F19" s="15">
        <f>IF(F$7="","",COUNTIFS(Data!$B:$B,$D19,Data!$F:$F,"&lt;="&amp;F$7,Data!$G:$G,"&gt;="&amp;F$7)+COUNTIFS(Data!$C:$C,$D19,Data!$F:$F,"&lt;="&amp;F$7,Data!$G:$G,"&gt;="&amp;F$7)+COUNTIFS(Data!$D:$D,$D19,Data!$F:$F,"&lt;="&amp;F$7,Data!$G:$G,"&gt;="&amp;F$7)+COUNTIFS(Data!$E:$E,$D19,Data!$F:$F,"&lt;="&amp;F$7,Data!$G:$G,"&gt;="&amp;F$7))</f>
        <v>0</v>
      </c>
      <c r="G19" s="15">
        <f>IF(G$7="","",COUNTIFS(Data!$B:$B,$D19,Data!$F:$F,"&lt;="&amp;G$7,Data!$G:$G,"&gt;="&amp;G$7)+COUNTIFS(Data!$C:$C,$D19,Data!$F:$F,"&lt;="&amp;G$7,Data!$G:$G,"&gt;="&amp;G$7)+COUNTIFS(Data!$D:$D,$D19,Data!$F:$F,"&lt;="&amp;G$7,Data!$G:$G,"&gt;="&amp;G$7)+COUNTIFS(Data!$E:$E,$D19,Data!$F:$F,"&lt;="&amp;G$7,Data!$G:$G,"&gt;="&amp;G$7))</f>
        <v>0</v>
      </c>
      <c r="H19" s="15">
        <f>IF(H$7="","",COUNTIFS(Data!$B:$B,$D19,Data!$F:$F,"&lt;="&amp;H$7,Data!$G:$G,"&gt;="&amp;H$7)+COUNTIFS(Data!$C:$C,$D19,Data!$F:$F,"&lt;="&amp;H$7,Data!$G:$G,"&gt;="&amp;H$7)+COUNTIFS(Data!$D:$D,$D19,Data!$F:$F,"&lt;="&amp;H$7,Data!$G:$G,"&gt;="&amp;H$7)+COUNTIFS(Data!$E:$E,$D19,Data!$F:$F,"&lt;="&amp;H$7,Data!$G:$G,"&gt;="&amp;H$7))</f>
        <v>0</v>
      </c>
      <c r="I19" s="15">
        <f>IF(I$7="","",COUNTIFS(Data!$B:$B,$D19,Data!$F:$F,"&lt;="&amp;I$7,Data!$G:$G,"&gt;="&amp;I$7)+COUNTIFS(Data!$C:$C,$D19,Data!$F:$F,"&lt;="&amp;I$7,Data!$G:$G,"&gt;="&amp;I$7)+COUNTIFS(Data!$D:$D,$D19,Data!$F:$F,"&lt;="&amp;I$7,Data!$G:$G,"&gt;="&amp;I$7)+COUNTIFS(Data!$E:$E,$D19,Data!$F:$F,"&lt;="&amp;I$7,Data!$G:$G,"&gt;="&amp;I$7))</f>
        <v>0</v>
      </c>
      <c r="J19" s="15">
        <f>IF(J$7="","",COUNTIFS(Data!$B:$B,$D19,Data!$F:$F,"&lt;="&amp;J$7,Data!$G:$G,"&gt;="&amp;J$7)+COUNTIFS(Data!$C:$C,$D19,Data!$F:$F,"&lt;="&amp;J$7,Data!$G:$G,"&gt;="&amp;J$7)+COUNTIFS(Data!$D:$D,$D19,Data!$F:$F,"&lt;="&amp;J$7,Data!$G:$G,"&gt;="&amp;J$7)+COUNTIFS(Data!$E:$E,$D19,Data!$F:$F,"&lt;="&amp;J$7,Data!$G:$G,"&gt;="&amp;J$7))</f>
        <v>0</v>
      </c>
      <c r="K19" s="15">
        <f>IF(K$7="","",COUNTIFS(Data!$B:$B,$D19,Data!$F:$F,"&lt;="&amp;K$7,Data!$G:$G,"&gt;="&amp;K$7)+COUNTIFS(Data!$C:$C,$D19,Data!$F:$F,"&lt;="&amp;K$7,Data!$G:$G,"&gt;="&amp;K$7)+COUNTIFS(Data!$D:$D,$D19,Data!$F:$F,"&lt;="&amp;K$7,Data!$G:$G,"&gt;="&amp;K$7)+COUNTIFS(Data!$E:$E,$D19,Data!$F:$F,"&lt;="&amp;K$7,Data!$G:$G,"&gt;="&amp;K$7))</f>
        <v>0</v>
      </c>
      <c r="L19" s="15">
        <f>IF(L$7="","",COUNTIFS(Data!$B:$B,$D19,Data!$F:$F,"&lt;="&amp;L$7,Data!$G:$G,"&gt;="&amp;L$7)+COUNTIFS(Data!$C:$C,$D19,Data!$F:$F,"&lt;="&amp;L$7,Data!$G:$G,"&gt;="&amp;L$7)+COUNTIFS(Data!$D:$D,$D19,Data!$F:$F,"&lt;="&amp;L$7,Data!$G:$G,"&gt;="&amp;L$7)+COUNTIFS(Data!$E:$E,$D19,Data!$F:$F,"&lt;="&amp;L$7,Data!$G:$G,"&gt;="&amp;L$7))</f>
        <v>0</v>
      </c>
      <c r="M19" s="15">
        <f>IF(M$7="","",COUNTIFS(Data!$B:$B,$D19,Data!$F:$F,"&lt;="&amp;M$7,Data!$G:$G,"&gt;="&amp;M$7)+COUNTIFS(Data!$C:$C,$D19,Data!$F:$F,"&lt;="&amp;M$7,Data!$G:$G,"&gt;="&amp;M$7)+COUNTIFS(Data!$D:$D,$D19,Data!$F:$F,"&lt;="&amp;M$7,Data!$G:$G,"&gt;="&amp;M$7)+COUNTIFS(Data!$E:$E,$D19,Data!$F:$F,"&lt;="&amp;M$7,Data!$G:$G,"&gt;="&amp;M$7))</f>
        <v>0</v>
      </c>
      <c r="N19" s="15">
        <f>IF(N$7="","",COUNTIFS(Data!$B:$B,$D19,Data!$F:$F,"&lt;="&amp;N$7,Data!$G:$G,"&gt;="&amp;N$7)+COUNTIFS(Data!$C:$C,$D19,Data!$F:$F,"&lt;="&amp;N$7,Data!$G:$G,"&gt;="&amp;N$7)+COUNTIFS(Data!$D:$D,$D19,Data!$F:$F,"&lt;="&amp;N$7,Data!$G:$G,"&gt;="&amp;N$7)+COUNTIFS(Data!$E:$E,$D19,Data!$F:$F,"&lt;="&amp;N$7,Data!$G:$G,"&gt;="&amp;N$7))</f>
        <v>0</v>
      </c>
      <c r="O19" s="15">
        <f>IF(O$7="","",COUNTIFS(Data!$B:$B,$D19,Data!$F:$F,"&lt;="&amp;O$7,Data!$G:$G,"&gt;="&amp;O$7)+COUNTIFS(Data!$C:$C,$D19,Data!$F:$F,"&lt;="&amp;O$7,Data!$G:$G,"&gt;="&amp;O$7)+COUNTIFS(Data!$D:$D,$D19,Data!$F:$F,"&lt;="&amp;O$7,Data!$G:$G,"&gt;="&amp;O$7)+COUNTIFS(Data!$E:$E,$D19,Data!$F:$F,"&lt;="&amp;O$7,Data!$G:$G,"&gt;="&amp;O$7))</f>
        <v>0</v>
      </c>
      <c r="P19" s="15">
        <f>IF(P$7="","",COUNTIFS(Data!$B:$B,$D19,Data!$F:$F,"&lt;="&amp;P$7,Data!$G:$G,"&gt;="&amp;P$7)+COUNTIFS(Data!$C:$C,$D19,Data!$F:$F,"&lt;="&amp;P$7,Data!$G:$G,"&gt;="&amp;P$7)+COUNTIFS(Data!$D:$D,$D19,Data!$F:$F,"&lt;="&amp;P$7,Data!$G:$G,"&gt;="&amp;P$7)+COUNTIFS(Data!$E:$E,$D19,Data!$F:$F,"&lt;="&amp;P$7,Data!$G:$G,"&gt;="&amp;P$7))</f>
        <v>0</v>
      </c>
      <c r="Q19" s="15">
        <f>IF(Q$7="","",COUNTIFS(Data!$B:$B,$D19,Data!$F:$F,"&lt;="&amp;Q$7,Data!$G:$G,"&gt;="&amp;Q$7)+COUNTIFS(Data!$C:$C,$D19,Data!$F:$F,"&lt;="&amp;Q$7,Data!$G:$G,"&gt;="&amp;Q$7)+COUNTIFS(Data!$D:$D,$D19,Data!$F:$F,"&lt;="&amp;Q$7,Data!$G:$G,"&gt;="&amp;Q$7)+COUNTIFS(Data!$E:$E,$D19,Data!$F:$F,"&lt;="&amp;Q$7,Data!$G:$G,"&gt;="&amp;Q$7))</f>
        <v>0</v>
      </c>
      <c r="R19" s="15">
        <f>IF(R$7="","",COUNTIFS(Data!$B:$B,$D19,Data!$F:$F,"&lt;="&amp;R$7,Data!$G:$G,"&gt;="&amp;R$7)+COUNTIFS(Data!$C:$C,$D19,Data!$F:$F,"&lt;="&amp;R$7,Data!$G:$G,"&gt;="&amp;R$7)+COUNTIFS(Data!$D:$D,$D19,Data!$F:$F,"&lt;="&amp;R$7,Data!$G:$G,"&gt;="&amp;R$7)+COUNTIFS(Data!$E:$E,$D19,Data!$F:$F,"&lt;="&amp;R$7,Data!$G:$G,"&gt;="&amp;R$7))</f>
        <v>0</v>
      </c>
      <c r="S19" s="15">
        <f>IF(S$7="","",COUNTIFS(Data!$B:$B,$D19,Data!$F:$F,"&lt;="&amp;S$7,Data!$G:$G,"&gt;="&amp;S$7)+COUNTIFS(Data!$C:$C,$D19,Data!$F:$F,"&lt;="&amp;S$7,Data!$G:$G,"&gt;="&amp;S$7)+COUNTIFS(Data!$D:$D,$D19,Data!$F:$F,"&lt;="&amp;S$7,Data!$G:$G,"&gt;="&amp;S$7)+COUNTIFS(Data!$E:$E,$D19,Data!$F:$F,"&lt;="&amp;S$7,Data!$G:$G,"&gt;="&amp;S$7))</f>
        <v>0</v>
      </c>
      <c r="T19" s="15">
        <f>IF(T$7="","",COUNTIFS(Data!$B:$B,$D19,Data!$F:$F,"&lt;="&amp;T$7,Data!$G:$G,"&gt;="&amp;T$7)+COUNTIFS(Data!$C:$C,$D19,Data!$F:$F,"&lt;="&amp;T$7,Data!$G:$G,"&gt;="&amp;T$7)+COUNTIFS(Data!$D:$D,$D19,Data!$F:$F,"&lt;="&amp;T$7,Data!$G:$G,"&gt;="&amp;T$7)+COUNTIFS(Data!$E:$E,$D19,Data!$F:$F,"&lt;="&amp;T$7,Data!$G:$G,"&gt;="&amp;T$7))</f>
        <v>0</v>
      </c>
      <c r="U19" s="15">
        <f>IF(U$7="","",COUNTIFS(Data!$B:$B,$D19,Data!$F:$F,"&lt;="&amp;U$7,Data!$G:$G,"&gt;="&amp;U$7)+COUNTIFS(Data!$C:$C,$D19,Data!$F:$F,"&lt;="&amp;U$7,Data!$G:$G,"&gt;="&amp;U$7)+COUNTIFS(Data!$D:$D,$D19,Data!$F:$F,"&lt;="&amp;U$7,Data!$G:$G,"&gt;="&amp;U$7)+COUNTIFS(Data!$E:$E,$D19,Data!$F:$F,"&lt;="&amp;U$7,Data!$G:$G,"&gt;="&amp;U$7))</f>
        <v>0</v>
      </c>
      <c r="V19" s="15">
        <f>IF(V$7="","",COUNTIFS(Data!$B:$B,$D19,Data!$F:$F,"&lt;="&amp;V$7,Data!$G:$G,"&gt;="&amp;V$7)+COUNTIFS(Data!$C:$C,$D19,Data!$F:$F,"&lt;="&amp;V$7,Data!$G:$G,"&gt;="&amp;V$7)+COUNTIFS(Data!$D:$D,$D19,Data!$F:$F,"&lt;="&amp;V$7,Data!$G:$G,"&gt;="&amp;V$7)+COUNTIFS(Data!$E:$E,$D19,Data!$F:$F,"&lt;="&amp;V$7,Data!$G:$G,"&gt;="&amp;V$7))</f>
        <v>0</v>
      </c>
      <c r="W19" s="15">
        <f>IF(W$7="","",COUNTIFS(Data!$B:$B,$D19,Data!$F:$F,"&lt;="&amp;W$7,Data!$G:$G,"&gt;="&amp;W$7)+COUNTIFS(Data!$C:$C,$D19,Data!$F:$F,"&lt;="&amp;W$7,Data!$G:$G,"&gt;="&amp;W$7)+COUNTIFS(Data!$D:$D,$D19,Data!$F:$F,"&lt;="&amp;W$7,Data!$G:$G,"&gt;="&amp;W$7)+COUNTIFS(Data!$E:$E,$D19,Data!$F:$F,"&lt;="&amp;W$7,Data!$G:$G,"&gt;="&amp;W$7))</f>
        <v>0</v>
      </c>
      <c r="X19" s="15">
        <f>IF(X$7="","",COUNTIFS(Data!$B:$B,$D19,Data!$F:$F,"&lt;="&amp;X$7,Data!$G:$G,"&gt;="&amp;X$7)+COUNTIFS(Data!$C:$C,$D19,Data!$F:$F,"&lt;="&amp;X$7,Data!$G:$G,"&gt;="&amp;X$7)+COUNTIFS(Data!$D:$D,$D19,Data!$F:$F,"&lt;="&amp;X$7,Data!$G:$G,"&gt;="&amp;X$7)+COUNTIFS(Data!$E:$E,$D19,Data!$F:$F,"&lt;="&amp;X$7,Data!$G:$G,"&gt;="&amp;X$7))</f>
        <v>0</v>
      </c>
      <c r="Y19" s="15">
        <f>IF(Y$7="","",COUNTIFS(Data!$B:$B,$D19,Data!$F:$F,"&lt;="&amp;Y$7,Data!$G:$G,"&gt;="&amp;Y$7)+COUNTIFS(Data!$C:$C,$D19,Data!$F:$F,"&lt;="&amp;Y$7,Data!$G:$G,"&gt;="&amp;Y$7)+COUNTIFS(Data!$D:$D,$D19,Data!$F:$F,"&lt;="&amp;Y$7,Data!$G:$G,"&gt;="&amp;Y$7)+COUNTIFS(Data!$E:$E,$D19,Data!$F:$F,"&lt;="&amp;Y$7,Data!$G:$G,"&gt;="&amp;Y$7))</f>
        <v>0</v>
      </c>
      <c r="Z19" s="15">
        <f>IF(Z$7="","",COUNTIFS(Data!$B:$B,$D19,Data!$F:$F,"&lt;="&amp;Z$7,Data!$G:$G,"&gt;="&amp;Z$7)+COUNTIFS(Data!$C:$C,$D19,Data!$F:$F,"&lt;="&amp;Z$7,Data!$G:$G,"&gt;="&amp;Z$7)+COUNTIFS(Data!$D:$D,$D19,Data!$F:$F,"&lt;="&amp;Z$7,Data!$G:$G,"&gt;="&amp;Z$7)+COUNTIFS(Data!$E:$E,$D19,Data!$F:$F,"&lt;="&amp;Z$7,Data!$G:$G,"&gt;="&amp;Z$7))</f>
        <v>0</v>
      </c>
      <c r="AA19" s="15">
        <f>IF(AA$7="","",COUNTIFS(Data!$B:$B,$D19,Data!$F:$F,"&lt;="&amp;AA$7,Data!$G:$G,"&gt;="&amp;AA$7)+COUNTIFS(Data!$C:$C,$D19,Data!$F:$F,"&lt;="&amp;AA$7,Data!$G:$G,"&gt;="&amp;AA$7)+COUNTIFS(Data!$D:$D,$D19,Data!$F:$F,"&lt;="&amp;AA$7,Data!$G:$G,"&gt;="&amp;AA$7)+COUNTIFS(Data!$E:$E,$D19,Data!$F:$F,"&lt;="&amp;AA$7,Data!$G:$G,"&gt;="&amp;AA$7))</f>
        <v>0</v>
      </c>
      <c r="AB19" s="15">
        <f>IF(AB$7="","",COUNTIFS(Data!$B:$B,$D19,Data!$F:$F,"&lt;="&amp;AB$7,Data!$G:$G,"&gt;="&amp;AB$7)+COUNTIFS(Data!$C:$C,$D19,Data!$F:$F,"&lt;="&amp;AB$7,Data!$G:$G,"&gt;="&amp;AB$7)+COUNTIFS(Data!$D:$D,$D19,Data!$F:$F,"&lt;="&amp;AB$7,Data!$G:$G,"&gt;="&amp;AB$7)+COUNTIFS(Data!$E:$E,$D19,Data!$F:$F,"&lt;="&amp;AB$7,Data!$G:$G,"&gt;="&amp;AB$7))</f>
        <v>0</v>
      </c>
      <c r="AC19" s="15">
        <f>IF(AC$7="","",COUNTIFS(Data!$B:$B,$D19,Data!$F:$F,"&lt;="&amp;AC$7,Data!$G:$G,"&gt;="&amp;AC$7)+COUNTIFS(Data!$C:$C,$D19,Data!$F:$F,"&lt;="&amp;AC$7,Data!$G:$G,"&gt;="&amp;AC$7)+COUNTIFS(Data!$D:$D,$D19,Data!$F:$F,"&lt;="&amp;AC$7,Data!$G:$G,"&gt;="&amp;AC$7)+COUNTIFS(Data!$E:$E,$D19,Data!$F:$F,"&lt;="&amp;AC$7,Data!$G:$G,"&gt;="&amp;AC$7))</f>
        <v>0</v>
      </c>
      <c r="AD19" s="15">
        <f>IF(AD$7="","",COUNTIFS(Data!$B:$B,$D19,Data!$F:$F,"&lt;="&amp;AD$7,Data!$G:$G,"&gt;="&amp;AD$7)+COUNTIFS(Data!$C:$C,$D19,Data!$F:$F,"&lt;="&amp;AD$7,Data!$G:$G,"&gt;="&amp;AD$7)+COUNTIFS(Data!$D:$D,$D19,Data!$F:$F,"&lt;="&amp;AD$7,Data!$G:$G,"&gt;="&amp;AD$7)+COUNTIFS(Data!$E:$E,$D19,Data!$F:$F,"&lt;="&amp;AD$7,Data!$G:$G,"&gt;="&amp;AD$7))</f>
        <v>0</v>
      </c>
      <c r="AE19" s="15">
        <f>IF(AE$7="","",COUNTIFS(Data!$B:$B,$D19,Data!$F:$F,"&lt;="&amp;AE$7,Data!$G:$G,"&gt;="&amp;AE$7)+COUNTIFS(Data!$C:$C,$D19,Data!$F:$F,"&lt;="&amp;AE$7,Data!$G:$G,"&gt;="&amp;AE$7)+COUNTIFS(Data!$D:$D,$D19,Data!$F:$F,"&lt;="&amp;AE$7,Data!$G:$G,"&gt;="&amp;AE$7)+COUNTIFS(Data!$E:$E,$D19,Data!$F:$F,"&lt;="&amp;AE$7,Data!$G:$G,"&gt;="&amp;AE$7))</f>
        <v>0</v>
      </c>
      <c r="AF19" s="15">
        <f>IF(AF$7="","",COUNTIFS(Data!$B:$B,$D19,Data!$F:$F,"&lt;="&amp;AF$7,Data!$G:$G,"&gt;="&amp;AF$7)+COUNTIFS(Data!$C:$C,$D19,Data!$F:$F,"&lt;="&amp;AF$7,Data!$G:$G,"&gt;="&amp;AF$7)+COUNTIFS(Data!$D:$D,$D19,Data!$F:$F,"&lt;="&amp;AF$7,Data!$G:$G,"&gt;="&amp;AF$7)+COUNTIFS(Data!$E:$E,$D19,Data!$F:$F,"&lt;="&amp;AF$7,Data!$G:$G,"&gt;="&amp;AF$7))</f>
        <v>0</v>
      </c>
      <c r="AG19" s="15">
        <f>IF(AG$7="","",COUNTIFS(Data!$B:$B,$D19,Data!$F:$F,"&lt;="&amp;AG$7,Data!$G:$G,"&gt;="&amp;AG$7)+COUNTIFS(Data!$C:$C,$D19,Data!$F:$F,"&lt;="&amp;AG$7,Data!$G:$G,"&gt;="&amp;AG$7)+COUNTIFS(Data!$D:$D,$D19,Data!$F:$F,"&lt;="&amp;AG$7,Data!$G:$G,"&gt;="&amp;AG$7)+COUNTIFS(Data!$E:$E,$D19,Data!$F:$F,"&lt;="&amp;AG$7,Data!$G:$G,"&gt;="&amp;AG$7))</f>
        <v>0</v>
      </c>
      <c r="AH19" s="15">
        <f>IF(AH$7="","",COUNTIFS(Data!$B:$B,$D19,Data!$F:$F,"&lt;="&amp;AH$7,Data!$G:$G,"&gt;="&amp;AH$7)+COUNTIFS(Data!$C:$C,$D19,Data!$F:$F,"&lt;="&amp;AH$7,Data!$G:$G,"&gt;="&amp;AH$7)+COUNTIFS(Data!$D:$D,$D19,Data!$F:$F,"&lt;="&amp;AH$7,Data!$G:$G,"&gt;="&amp;AH$7)+COUNTIFS(Data!$E:$E,$D19,Data!$F:$F,"&lt;="&amp;AH$7,Data!$G:$G,"&gt;="&amp;AH$7))</f>
        <v>0</v>
      </c>
      <c r="AI19" s="15">
        <f>IF(AI$7="","",COUNTIFS(Data!$B:$B,$D19,Data!$F:$F,"&lt;="&amp;AI$7,Data!$G:$G,"&gt;="&amp;AI$7)+COUNTIFS(Data!$C:$C,$D19,Data!$F:$F,"&lt;="&amp;AI$7,Data!$G:$G,"&gt;="&amp;AI$7)+COUNTIFS(Data!$D:$D,$D19,Data!$F:$F,"&lt;="&amp;AI$7,Data!$G:$G,"&gt;="&amp;AI$7)+COUNTIFS(Data!$E:$E,$D19,Data!$F:$F,"&lt;="&amp;AI$7,Data!$G:$G,"&gt;="&amp;AI$7))</f>
        <v>0</v>
      </c>
      <c r="AJ19" s="9"/>
    </row>
    <row r="20" spans="4:36" ht="15" customHeight="1" x14ac:dyDescent="0.25">
      <c r="D20" s="14" t="str">
        <f>INDEX(Settings!$H$2:$H$1000000,Resource!$C$6+ROW(Resource!A13))</f>
        <v>EMP-13</v>
      </c>
      <c r="E20" s="15">
        <f>IF(E$7="","",COUNTIFS(Data!$B:$B,$D20,Data!$F:$F,"&lt;="&amp;E$7,Data!$G:$G,"&gt;="&amp;E$7)+COUNTIFS(Data!$C:$C,$D20,Data!$F:$F,"&lt;="&amp;E$7,Data!$G:$G,"&gt;="&amp;E$7)+COUNTIFS(Data!$D:$D,$D20,Data!$F:$F,"&lt;="&amp;E$7,Data!$G:$G,"&gt;="&amp;E$7)+COUNTIFS(Data!$E:$E,$D20,Data!$F:$F,"&lt;="&amp;E$7,Data!$G:$G,"&gt;="&amp;E$7))</f>
        <v>0</v>
      </c>
      <c r="F20" s="15">
        <f>IF(F$7="","",COUNTIFS(Data!$B:$B,$D20,Data!$F:$F,"&lt;="&amp;F$7,Data!$G:$G,"&gt;="&amp;F$7)+COUNTIFS(Data!$C:$C,$D20,Data!$F:$F,"&lt;="&amp;F$7,Data!$G:$G,"&gt;="&amp;F$7)+COUNTIFS(Data!$D:$D,$D20,Data!$F:$F,"&lt;="&amp;F$7,Data!$G:$G,"&gt;="&amp;F$7)+COUNTIFS(Data!$E:$E,$D20,Data!$F:$F,"&lt;="&amp;F$7,Data!$G:$G,"&gt;="&amp;F$7))</f>
        <v>0</v>
      </c>
      <c r="G20" s="15">
        <f>IF(G$7="","",COUNTIFS(Data!$B:$B,$D20,Data!$F:$F,"&lt;="&amp;G$7,Data!$G:$G,"&gt;="&amp;G$7)+COUNTIFS(Data!$C:$C,$D20,Data!$F:$F,"&lt;="&amp;G$7,Data!$G:$G,"&gt;="&amp;G$7)+COUNTIFS(Data!$D:$D,$D20,Data!$F:$F,"&lt;="&amp;G$7,Data!$G:$G,"&gt;="&amp;G$7)+COUNTIFS(Data!$E:$E,$D20,Data!$F:$F,"&lt;="&amp;G$7,Data!$G:$G,"&gt;="&amp;G$7))</f>
        <v>0</v>
      </c>
      <c r="H20" s="15">
        <f>IF(H$7="","",COUNTIFS(Data!$B:$B,$D20,Data!$F:$F,"&lt;="&amp;H$7,Data!$G:$G,"&gt;="&amp;H$7)+COUNTIFS(Data!$C:$C,$D20,Data!$F:$F,"&lt;="&amp;H$7,Data!$G:$G,"&gt;="&amp;H$7)+COUNTIFS(Data!$D:$D,$D20,Data!$F:$F,"&lt;="&amp;H$7,Data!$G:$G,"&gt;="&amp;H$7)+COUNTIFS(Data!$E:$E,$D20,Data!$F:$F,"&lt;="&amp;H$7,Data!$G:$G,"&gt;="&amp;H$7))</f>
        <v>0</v>
      </c>
      <c r="I20" s="15">
        <f>IF(I$7="","",COUNTIFS(Data!$B:$B,$D20,Data!$F:$F,"&lt;="&amp;I$7,Data!$G:$G,"&gt;="&amp;I$7)+COUNTIFS(Data!$C:$C,$D20,Data!$F:$F,"&lt;="&amp;I$7,Data!$G:$G,"&gt;="&amp;I$7)+COUNTIFS(Data!$D:$D,$D20,Data!$F:$F,"&lt;="&amp;I$7,Data!$G:$G,"&gt;="&amp;I$7)+COUNTIFS(Data!$E:$E,$D20,Data!$F:$F,"&lt;="&amp;I$7,Data!$G:$G,"&gt;="&amp;I$7))</f>
        <v>0</v>
      </c>
      <c r="J20" s="15">
        <f>IF(J$7="","",COUNTIFS(Data!$B:$B,$D20,Data!$F:$F,"&lt;="&amp;J$7,Data!$G:$G,"&gt;="&amp;J$7)+COUNTIFS(Data!$C:$C,$D20,Data!$F:$F,"&lt;="&amp;J$7,Data!$G:$G,"&gt;="&amp;J$7)+COUNTIFS(Data!$D:$D,$D20,Data!$F:$F,"&lt;="&amp;J$7,Data!$G:$G,"&gt;="&amp;J$7)+COUNTIFS(Data!$E:$E,$D20,Data!$F:$F,"&lt;="&amp;J$7,Data!$G:$G,"&gt;="&amp;J$7))</f>
        <v>0</v>
      </c>
      <c r="K20" s="15">
        <f>IF(K$7="","",COUNTIFS(Data!$B:$B,$D20,Data!$F:$F,"&lt;="&amp;K$7,Data!$G:$G,"&gt;="&amp;K$7)+COUNTIFS(Data!$C:$C,$D20,Data!$F:$F,"&lt;="&amp;K$7,Data!$G:$G,"&gt;="&amp;K$7)+COUNTIFS(Data!$D:$D,$D20,Data!$F:$F,"&lt;="&amp;K$7,Data!$G:$G,"&gt;="&amp;K$7)+COUNTIFS(Data!$E:$E,$D20,Data!$F:$F,"&lt;="&amp;K$7,Data!$G:$G,"&gt;="&amp;K$7))</f>
        <v>0</v>
      </c>
      <c r="L20" s="15">
        <f>IF(L$7="","",COUNTIFS(Data!$B:$B,$D20,Data!$F:$F,"&lt;="&amp;L$7,Data!$G:$G,"&gt;="&amp;L$7)+COUNTIFS(Data!$C:$C,$D20,Data!$F:$F,"&lt;="&amp;L$7,Data!$G:$G,"&gt;="&amp;L$7)+COUNTIFS(Data!$D:$D,$D20,Data!$F:$F,"&lt;="&amp;L$7,Data!$G:$G,"&gt;="&amp;L$7)+COUNTIFS(Data!$E:$E,$D20,Data!$F:$F,"&lt;="&amp;L$7,Data!$G:$G,"&gt;="&amp;L$7))</f>
        <v>0</v>
      </c>
      <c r="M20" s="15">
        <f>IF(M$7="","",COUNTIFS(Data!$B:$B,$D20,Data!$F:$F,"&lt;="&amp;M$7,Data!$G:$G,"&gt;="&amp;M$7)+COUNTIFS(Data!$C:$C,$D20,Data!$F:$F,"&lt;="&amp;M$7,Data!$G:$G,"&gt;="&amp;M$7)+COUNTIFS(Data!$D:$D,$D20,Data!$F:$F,"&lt;="&amp;M$7,Data!$G:$G,"&gt;="&amp;M$7)+COUNTIFS(Data!$E:$E,$D20,Data!$F:$F,"&lt;="&amp;M$7,Data!$G:$G,"&gt;="&amp;M$7))</f>
        <v>0</v>
      </c>
      <c r="N20" s="15">
        <f>IF(N$7="","",COUNTIFS(Data!$B:$B,$D20,Data!$F:$F,"&lt;="&amp;N$7,Data!$G:$G,"&gt;="&amp;N$7)+COUNTIFS(Data!$C:$C,$D20,Data!$F:$F,"&lt;="&amp;N$7,Data!$G:$G,"&gt;="&amp;N$7)+COUNTIFS(Data!$D:$D,$D20,Data!$F:$F,"&lt;="&amp;N$7,Data!$G:$G,"&gt;="&amp;N$7)+COUNTIFS(Data!$E:$E,$D20,Data!$F:$F,"&lt;="&amp;N$7,Data!$G:$G,"&gt;="&amp;N$7))</f>
        <v>0</v>
      </c>
      <c r="O20" s="15">
        <f>IF(O$7="","",COUNTIFS(Data!$B:$B,$D20,Data!$F:$F,"&lt;="&amp;O$7,Data!$G:$G,"&gt;="&amp;O$7)+COUNTIFS(Data!$C:$C,$D20,Data!$F:$F,"&lt;="&amp;O$7,Data!$G:$G,"&gt;="&amp;O$7)+COUNTIFS(Data!$D:$D,$D20,Data!$F:$F,"&lt;="&amp;O$7,Data!$G:$G,"&gt;="&amp;O$7)+COUNTIFS(Data!$E:$E,$D20,Data!$F:$F,"&lt;="&amp;O$7,Data!$G:$G,"&gt;="&amp;O$7))</f>
        <v>0</v>
      </c>
      <c r="P20" s="15">
        <f>IF(P$7="","",COUNTIFS(Data!$B:$B,$D20,Data!$F:$F,"&lt;="&amp;P$7,Data!$G:$G,"&gt;="&amp;P$7)+COUNTIFS(Data!$C:$C,$D20,Data!$F:$F,"&lt;="&amp;P$7,Data!$G:$G,"&gt;="&amp;P$7)+COUNTIFS(Data!$D:$D,$D20,Data!$F:$F,"&lt;="&amp;P$7,Data!$G:$G,"&gt;="&amp;P$7)+COUNTIFS(Data!$E:$E,$D20,Data!$F:$F,"&lt;="&amp;P$7,Data!$G:$G,"&gt;="&amp;P$7))</f>
        <v>0</v>
      </c>
      <c r="Q20" s="15">
        <f>IF(Q$7="","",COUNTIFS(Data!$B:$B,$D20,Data!$F:$F,"&lt;="&amp;Q$7,Data!$G:$G,"&gt;="&amp;Q$7)+COUNTIFS(Data!$C:$C,$D20,Data!$F:$F,"&lt;="&amp;Q$7,Data!$G:$G,"&gt;="&amp;Q$7)+COUNTIFS(Data!$D:$D,$D20,Data!$F:$F,"&lt;="&amp;Q$7,Data!$G:$G,"&gt;="&amp;Q$7)+COUNTIFS(Data!$E:$E,$D20,Data!$F:$F,"&lt;="&amp;Q$7,Data!$G:$G,"&gt;="&amp;Q$7))</f>
        <v>0</v>
      </c>
      <c r="R20" s="15">
        <f>IF(R$7="","",COUNTIFS(Data!$B:$B,$D20,Data!$F:$F,"&lt;="&amp;R$7,Data!$G:$G,"&gt;="&amp;R$7)+COUNTIFS(Data!$C:$C,$D20,Data!$F:$F,"&lt;="&amp;R$7,Data!$G:$G,"&gt;="&amp;R$7)+COUNTIFS(Data!$D:$D,$D20,Data!$F:$F,"&lt;="&amp;R$7,Data!$G:$G,"&gt;="&amp;R$7)+COUNTIFS(Data!$E:$E,$D20,Data!$F:$F,"&lt;="&amp;R$7,Data!$G:$G,"&gt;="&amp;R$7))</f>
        <v>0</v>
      </c>
      <c r="S20" s="15">
        <f>IF(S$7="","",COUNTIFS(Data!$B:$B,$D20,Data!$F:$F,"&lt;="&amp;S$7,Data!$G:$G,"&gt;="&amp;S$7)+COUNTIFS(Data!$C:$C,$D20,Data!$F:$F,"&lt;="&amp;S$7,Data!$G:$G,"&gt;="&amp;S$7)+COUNTIFS(Data!$D:$D,$D20,Data!$F:$F,"&lt;="&amp;S$7,Data!$G:$G,"&gt;="&amp;S$7)+COUNTIFS(Data!$E:$E,$D20,Data!$F:$F,"&lt;="&amp;S$7,Data!$G:$G,"&gt;="&amp;S$7))</f>
        <v>0</v>
      </c>
      <c r="T20" s="15">
        <f>IF(T$7="","",COUNTIFS(Data!$B:$B,$D20,Data!$F:$F,"&lt;="&amp;T$7,Data!$G:$G,"&gt;="&amp;T$7)+COUNTIFS(Data!$C:$C,$D20,Data!$F:$F,"&lt;="&amp;T$7,Data!$G:$G,"&gt;="&amp;T$7)+COUNTIFS(Data!$D:$D,$D20,Data!$F:$F,"&lt;="&amp;T$7,Data!$G:$G,"&gt;="&amp;T$7)+COUNTIFS(Data!$E:$E,$D20,Data!$F:$F,"&lt;="&amp;T$7,Data!$G:$G,"&gt;="&amp;T$7))</f>
        <v>0</v>
      </c>
      <c r="U20" s="15">
        <f>IF(U$7="","",COUNTIFS(Data!$B:$B,$D20,Data!$F:$F,"&lt;="&amp;U$7,Data!$G:$G,"&gt;="&amp;U$7)+COUNTIFS(Data!$C:$C,$D20,Data!$F:$F,"&lt;="&amp;U$7,Data!$G:$G,"&gt;="&amp;U$7)+COUNTIFS(Data!$D:$D,$D20,Data!$F:$F,"&lt;="&amp;U$7,Data!$G:$G,"&gt;="&amp;U$7)+COUNTIFS(Data!$E:$E,$D20,Data!$F:$F,"&lt;="&amp;U$7,Data!$G:$G,"&gt;="&amp;U$7))</f>
        <v>0</v>
      </c>
      <c r="V20" s="15">
        <f>IF(V$7="","",COUNTIFS(Data!$B:$B,$D20,Data!$F:$F,"&lt;="&amp;V$7,Data!$G:$G,"&gt;="&amp;V$7)+COUNTIFS(Data!$C:$C,$D20,Data!$F:$F,"&lt;="&amp;V$7,Data!$G:$G,"&gt;="&amp;V$7)+COUNTIFS(Data!$D:$D,$D20,Data!$F:$F,"&lt;="&amp;V$7,Data!$G:$G,"&gt;="&amp;V$7)+COUNTIFS(Data!$E:$E,$D20,Data!$F:$F,"&lt;="&amp;V$7,Data!$G:$G,"&gt;="&amp;V$7))</f>
        <v>0</v>
      </c>
      <c r="W20" s="15">
        <f>IF(W$7="","",COUNTIFS(Data!$B:$B,$D20,Data!$F:$F,"&lt;="&amp;W$7,Data!$G:$G,"&gt;="&amp;W$7)+COUNTIFS(Data!$C:$C,$D20,Data!$F:$F,"&lt;="&amp;W$7,Data!$G:$G,"&gt;="&amp;W$7)+COUNTIFS(Data!$D:$D,$D20,Data!$F:$F,"&lt;="&amp;W$7,Data!$G:$G,"&gt;="&amp;W$7)+COUNTIFS(Data!$E:$E,$D20,Data!$F:$F,"&lt;="&amp;W$7,Data!$G:$G,"&gt;="&amp;W$7))</f>
        <v>0</v>
      </c>
      <c r="X20" s="15">
        <f>IF(X$7="","",COUNTIFS(Data!$B:$B,$D20,Data!$F:$F,"&lt;="&amp;X$7,Data!$G:$G,"&gt;="&amp;X$7)+COUNTIFS(Data!$C:$C,$D20,Data!$F:$F,"&lt;="&amp;X$7,Data!$G:$G,"&gt;="&amp;X$7)+COUNTIFS(Data!$D:$D,$D20,Data!$F:$F,"&lt;="&amp;X$7,Data!$G:$G,"&gt;="&amp;X$7)+COUNTIFS(Data!$E:$E,$D20,Data!$F:$F,"&lt;="&amp;X$7,Data!$G:$G,"&gt;="&amp;X$7))</f>
        <v>0</v>
      </c>
      <c r="Y20" s="15">
        <f>IF(Y$7="","",COUNTIFS(Data!$B:$B,$D20,Data!$F:$F,"&lt;="&amp;Y$7,Data!$G:$G,"&gt;="&amp;Y$7)+COUNTIFS(Data!$C:$C,$D20,Data!$F:$F,"&lt;="&amp;Y$7,Data!$G:$G,"&gt;="&amp;Y$7)+COUNTIFS(Data!$D:$D,$D20,Data!$F:$F,"&lt;="&amp;Y$7,Data!$G:$G,"&gt;="&amp;Y$7)+COUNTIFS(Data!$E:$E,$D20,Data!$F:$F,"&lt;="&amp;Y$7,Data!$G:$G,"&gt;="&amp;Y$7))</f>
        <v>0</v>
      </c>
      <c r="Z20" s="15">
        <f>IF(Z$7="","",COUNTIFS(Data!$B:$B,$D20,Data!$F:$F,"&lt;="&amp;Z$7,Data!$G:$G,"&gt;="&amp;Z$7)+COUNTIFS(Data!$C:$C,$D20,Data!$F:$F,"&lt;="&amp;Z$7,Data!$G:$G,"&gt;="&amp;Z$7)+COUNTIFS(Data!$D:$D,$D20,Data!$F:$F,"&lt;="&amp;Z$7,Data!$G:$G,"&gt;="&amp;Z$7)+COUNTIFS(Data!$E:$E,$D20,Data!$F:$F,"&lt;="&amp;Z$7,Data!$G:$G,"&gt;="&amp;Z$7))</f>
        <v>0</v>
      </c>
      <c r="AA20" s="15">
        <f>IF(AA$7="","",COUNTIFS(Data!$B:$B,$D20,Data!$F:$F,"&lt;="&amp;AA$7,Data!$G:$G,"&gt;="&amp;AA$7)+COUNTIFS(Data!$C:$C,$D20,Data!$F:$F,"&lt;="&amp;AA$7,Data!$G:$G,"&gt;="&amp;AA$7)+COUNTIFS(Data!$D:$D,$D20,Data!$F:$F,"&lt;="&amp;AA$7,Data!$G:$G,"&gt;="&amp;AA$7)+COUNTIFS(Data!$E:$E,$D20,Data!$F:$F,"&lt;="&amp;AA$7,Data!$G:$G,"&gt;="&amp;AA$7))</f>
        <v>0</v>
      </c>
      <c r="AB20" s="15">
        <f>IF(AB$7="","",COUNTIFS(Data!$B:$B,$D20,Data!$F:$F,"&lt;="&amp;AB$7,Data!$G:$G,"&gt;="&amp;AB$7)+COUNTIFS(Data!$C:$C,$D20,Data!$F:$F,"&lt;="&amp;AB$7,Data!$G:$G,"&gt;="&amp;AB$7)+COUNTIFS(Data!$D:$D,$D20,Data!$F:$F,"&lt;="&amp;AB$7,Data!$G:$G,"&gt;="&amp;AB$7)+COUNTIFS(Data!$E:$E,$D20,Data!$F:$F,"&lt;="&amp;AB$7,Data!$G:$G,"&gt;="&amp;AB$7))</f>
        <v>0</v>
      </c>
      <c r="AC20" s="15">
        <f>IF(AC$7="","",COUNTIFS(Data!$B:$B,$D20,Data!$F:$F,"&lt;="&amp;AC$7,Data!$G:$G,"&gt;="&amp;AC$7)+COUNTIFS(Data!$C:$C,$D20,Data!$F:$F,"&lt;="&amp;AC$7,Data!$G:$G,"&gt;="&amp;AC$7)+COUNTIFS(Data!$D:$D,$D20,Data!$F:$F,"&lt;="&amp;AC$7,Data!$G:$G,"&gt;="&amp;AC$7)+COUNTIFS(Data!$E:$E,$D20,Data!$F:$F,"&lt;="&amp;AC$7,Data!$G:$G,"&gt;="&amp;AC$7))</f>
        <v>0</v>
      </c>
      <c r="AD20" s="15">
        <f>IF(AD$7="","",COUNTIFS(Data!$B:$B,$D20,Data!$F:$F,"&lt;="&amp;AD$7,Data!$G:$G,"&gt;="&amp;AD$7)+COUNTIFS(Data!$C:$C,$D20,Data!$F:$F,"&lt;="&amp;AD$7,Data!$G:$G,"&gt;="&amp;AD$7)+COUNTIFS(Data!$D:$D,$D20,Data!$F:$F,"&lt;="&amp;AD$7,Data!$G:$G,"&gt;="&amp;AD$7)+COUNTIFS(Data!$E:$E,$D20,Data!$F:$F,"&lt;="&amp;AD$7,Data!$G:$G,"&gt;="&amp;AD$7))</f>
        <v>0</v>
      </c>
      <c r="AE20" s="15">
        <f>IF(AE$7="","",COUNTIFS(Data!$B:$B,$D20,Data!$F:$F,"&lt;="&amp;AE$7,Data!$G:$G,"&gt;="&amp;AE$7)+COUNTIFS(Data!$C:$C,$D20,Data!$F:$F,"&lt;="&amp;AE$7,Data!$G:$G,"&gt;="&amp;AE$7)+COUNTIFS(Data!$D:$D,$D20,Data!$F:$F,"&lt;="&amp;AE$7,Data!$G:$G,"&gt;="&amp;AE$7)+COUNTIFS(Data!$E:$E,$D20,Data!$F:$F,"&lt;="&amp;AE$7,Data!$G:$G,"&gt;="&amp;AE$7))</f>
        <v>0</v>
      </c>
      <c r="AF20" s="15">
        <f>IF(AF$7="","",COUNTIFS(Data!$B:$B,$D20,Data!$F:$F,"&lt;="&amp;AF$7,Data!$G:$G,"&gt;="&amp;AF$7)+COUNTIFS(Data!$C:$C,$D20,Data!$F:$F,"&lt;="&amp;AF$7,Data!$G:$G,"&gt;="&amp;AF$7)+COUNTIFS(Data!$D:$D,$D20,Data!$F:$F,"&lt;="&amp;AF$7,Data!$G:$G,"&gt;="&amp;AF$7)+COUNTIFS(Data!$E:$E,$D20,Data!$F:$F,"&lt;="&amp;AF$7,Data!$G:$G,"&gt;="&amp;AF$7))</f>
        <v>0</v>
      </c>
      <c r="AG20" s="15">
        <f>IF(AG$7="","",COUNTIFS(Data!$B:$B,$D20,Data!$F:$F,"&lt;="&amp;AG$7,Data!$G:$G,"&gt;="&amp;AG$7)+COUNTIFS(Data!$C:$C,$D20,Data!$F:$F,"&lt;="&amp;AG$7,Data!$G:$G,"&gt;="&amp;AG$7)+COUNTIFS(Data!$D:$D,$D20,Data!$F:$F,"&lt;="&amp;AG$7,Data!$G:$G,"&gt;="&amp;AG$7)+COUNTIFS(Data!$E:$E,$D20,Data!$F:$F,"&lt;="&amp;AG$7,Data!$G:$G,"&gt;="&amp;AG$7))</f>
        <v>0</v>
      </c>
      <c r="AH20" s="15">
        <f>IF(AH$7="","",COUNTIFS(Data!$B:$B,$D20,Data!$F:$F,"&lt;="&amp;AH$7,Data!$G:$G,"&gt;="&amp;AH$7)+COUNTIFS(Data!$C:$C,$D20,Data!$F:$F,"&lt;="&amp;AH$7,Data!$G:$G,"&gt;="&amp;AH$7)+COUNTIFS(Data!$D:$D,$D20,Data!$F:$F,"&lt;="&amp;AH$7,Data!$G:$G,"&gt;="&amp;AH$7)+COUNTIFS(Data!$E:$E,$D20,Data!$F:$F,"&lt;="&amp;AH$7,Data!$G:$G,"&gt;="&amp;AH$7))</f>
        <v>0</v>
      </c>
      <c r="AI20" s="15">
        <f>IF(AI$7="","",COUNTIFS(Data!$B:$B,$D20,Data!$F:$F,"&lt;="&amp;AI$7,Data!$G:$G,"&gt;="&amp;AI$7)+COUNTIFS(Data!$C:$C,$D20,Data!$F:$F,"&lt;="&amp;AI$7,Data!$G:$G,"&gt;="&amp;AI$7)+COUNTIFS(Data!$D:$D,$D20,Data!$F:$F,"&lt;="&amp;AI$7,Data!$G:$G,"&gt;="&amp;AI$7)+COUNTIFS(Data!$E:$E,$D20,Data!$F:$F,"&lt;="&amp;AI$7,Data!$G:$G,"&gt;="&amp;AI$7))</f>
        <v>0</v>
      </c>
      <c r="AJ20" s="9"/>
    </row>
    <row r="21" spans="4:36" ht="15" customHeight="1" x14ac:dyDescent="0.25">
      <c r="D21" s="14" t="str">
        <f>INDEX(Settings!$H$2:$H$1000000,Resource!$C$6+ROW(Resource!A14))</f>
        <v>EMP-14</v>
      </c>
      <c r="E21" s="15">
        <f>IF(E$7="","",COUNTIFS(Data!$B:$B,$D21,Data!$F:$F,"&lt;="&amp;E$7,Data!$G:$G,"&gt;="&amp;E$7)+COUNTIFS(Data!$C:$C,$D21,Data!$F:$F,"&lt;="&amp;E$7,Data!$G:$G,"&gt;="&amp;E$7)+COUNTIFS(Data!$D:$D,$D21,Data!$F:$F,"&lt;="&amp;E$7,Data!$G:$G,"&gt;="&amp;E$7)+COUNTIFS(Data!$E:$E,$D21,Data!$F:$F,"&lt;="&amp;E$7,Data!$G:$G,"&gt;="&amp;E$7))</f>
        <v>0</v>
      </c>
      <c r="F21" s="15">
        <f>IF(F$7="","",COUNTIFS(Data!$B:$B,$D21,Data!$F:$F,"&lt;="&amp;F$7,Data!$G:$G,"&gt;="&amp;F$7)+COUNTIFS(Data!$C:$C,$D21,Data!$F:$F,"&lt;="&amp;F$7,Data!$G:$G,"&gt;="&amp;F$7)+COUNTIFS(Data!$D:$D,$D21,Data!$F:$F,"&lt;="&amp;F$7,Data!$G:$G,"&gt;="&amp;F$7)+COUNTIFS(Data!$E:$E,$D21,Data!$F:$F,"&lt;="&amp;F$7,Data!$G:$G,"&gt;="&amp;F$7))</f>
        <v>0</v>
      </c>
      <c r="G21" s="15">
        <f>IF(G$7="","",COUNTIFS(Data!$B:$B,$D21,Data!$F:$F,"&lt;="&amp;G$7,Data!$G:$G,"&gt;="&amp;G$7)+COUNTIFS(Data!$C:$C,$D21,Data!$F:$F,"&lt;="&amp;G$7,Data!$G:$G,"&gt;="&amp;G$7)+COUNTIFS(Data!$D:$D,$D21,Data!$F:$F,"&lt;="&amp;G$7,Data!$G:$G,"&gt;="&amp;G$7)+COUNTIFS(Data!$E:$E,$D21,Data!$F:$F,"&lt;="&amp;G$7,Data!$G:$G,"&gt;="&amp;G$7))</f>
        <v>0</v>
      </c>
      <c r="H21" s="15">
        <f>IF(H$7="","",COUNTIFS(Data!$B:$B,$D21,Data!$F:$F,"&lt;="&amp;H$7,Data!$G:$G,"&gt;="&amp;H$7)+COUNTIFS(Data!$C:$C,$D21,Data!$F:$F,"&lt;="&amp;H$7,Data!$G:$G,"&gt;="&amp;H$7)+COUNTIFS(Data!$D:$D,$D21,Data!$F:$F,"&lt;="&amp;H$7,Data!$G:$G,"&gt;="&amp;H$7)+COUNTIFS(Data!$E:$E,$D21,Data!$F:$F,"&lt;="&amp;H$7,Data!$G:$G,"&gt;="&amp;H$7))</f>
        <v>0</v>
      </c>
      <c r="I21" s="15">
        <f>IF(I$7="","",COUNTIFS(Data!$B:$B,$D21,Data!$F:$F,"&lt;="&amp;I$7,Data!$G:$G,"&gt;="&amp;I$7)+COUNTIFS(Data!$C:$C,$D21,Data!$F:$F,"&lt;="&amp;I$7,Data!$G:$G,"&gt;="&amp;I$7)+COUNTIFS(Data!$D:$D,$D21,Data!$F:$F,"&lt;="&amp;I$7,Data!$G:$G,"&gt;="&amp;I$7)+COUNTIFS(Data!$E:$E,$D21,Data!$F:$F,"&lt;="&amp;I$7,Data!$G:$G,"&gt;="&amp;I$7))</f>
        <v>0</v>
      </c>
      <c r="J21" s="15">
        <f>IF(J$7="","",COUNTIFS(Data!$B:$B,$D21,Data!$F:$F,"&lt;="&amp;J$7,Data!$G:$G,"&gt;="&amp;J$7)+COUNTIFS(Data!$C:$C,$D21,Data!$F:$F,"&lt;="&amp;J$7,Data!$G:$G,"&gt;="&amp;J$7)+COUNTIFS(Data!$D:$D,$D21,Data!$F:$F,"&lt;="&amp;J$7,Data!$G:$G,"&gt;="&amp;J$7)+COUNTIFS(Data!$E:$E,$D21,Data!$F:$F,"&lt;="&amp;J$7,Data!$G:$G,"&gt;="&amp;J$7))</f>
        <v>0</v>
      </c>
      <c r="K21" s="15">
        <f>IF(K$7="","",COUNTIFS(Data!$B:$B,$D21,Data!$F:$F,"&lt;="&amp;K$7,Data!$G:$G,"&gt;="&amp;K$7)+COUNTIFS(Data!$C:$C,$D21,Data!$F:$F,"&lt;="&amp;K$7,Data!$G:$G,"&gt;="&amp;K$7)+COUNTIFS(Data!$D:$D,$D21,Data!$F:$F,"&lt;="&amp;K$7,Data!$G:$G,"&gt;="&amp;K$7)+COUNTIFS(Data!$E:$E,$D21,Data!$F:$F,"&lt;="&amp;K$7,Data!$G:$G,"&gt;="&amp;K$7))</f>
        <v>0</v>
      </c>
      <c r="L21" s="15">
        <f>IF(L$7="","",COUNTIFS(Data!$B:$B,$D21,Data!$F:$F,"&lt;="&amp;L$7,Data!$G:$G,"&gt;="&amp;L$7)+COUNTIFS(Data!$C:$C,$D21,Data!$F:$F,"&lt;="&amp;L$7,Data!$G:$G,"&gt;="&amp;L$7)+COUNTIFS(Data!$D:$D,$D21,Data!$F:$F,"&lt;="&amp;L$7,Data!$G:$G,"&gt;="&amp;L$7)+COUNTIFS(Data!$E:$E,$D21,Data!$F:$F,"&lt;="&amp;L$7,Data!$G:$G,"&gt;="&amp;L$7))</f>
        <v>0</v>
      </c>
      <c r="M21" s="15">
        <f>IF(M$7="","",COUNTIFS(Data!$B:$B,$D21,Data!$F:$F,"&lt;="&amp;M$7,Data!$G:$G,"&gt;="&amp;M$7)+COUNTIFS(Data!$C:$C,$D21,Data!$F:$F,"&lt;="&amp;M$7,Data!$G:$G,"&gt;="&amp;M$7)+COUNTIFS(Data!$D:$D,$D21,Data!$F:$F,"&lt;="&amp;M$7,Data!$G:$G,"&gt;="&amp;M$7)+COUNTIFS(Data!$E:$E,$D21,Data!$F:$F,"&lt;="&amp;M$7,Data!$G:$G,"&gt;="&amp;M$7))</f>
        <v>0</v>
      </c>
      <c r="N21" s="15">
        <f>IF(N$7="","",COUNTIFS(Data!$B:$B,$D21,Data!$F:$F,"&lt;="&amp;N$7,Data!$G:$G,"&gt;="&amp;N$7)+COUNTIFS(Data!$C:$C,$D21,Data!$F:$F,"&lt;="&amp;N$7,Data!$G:$G,"&gt;="&amp;N$7)+COUNTIFS(Data!$D:$D,$D21,Data!$F:$F,"&lt;="&amp;N$7,Data!$G:$G,"&gt;="&amp;N$7)+COUNTIFS(Data!$E:$E,$D21,Data!$F:$F,"&lt;="&amp;N$7,Data!$G:$G,"&gt;="&amp;N$7))</f>
        <v>0</v>
      </c>
      <c r="O21" s="15">
        <f>IF(O$7="","",COUNTIFS(Data!$B:$B,$D21,Data!$F:$F,"&lt;="&amp;O$7,Data!$G:$G,"&gt;="&amp;O$7)+COUNTIFS(Data!$C:$C,$D21,Data!$F:$F,"&lt;="&amp;O$7,Data!$G:$G,"&gt;="&amp;O$7)+COUNTIFS(Data!$D:$D,$D21,Data!$F:$F,"&lt;="&amp;O$7,Data!$G:$G,"&gt;="&amp;O$7)+COUNTIFS(Data!$E:$E,$D21,Data!$F:$F,"&lt;="&amp;O$7,Data!$G:$G,"&gt;="&amp;O$7))</f>
        <v>0</v>
      </c>
      <c r="P21" s="15">
        <f>IF(P$7="","",COUNTIFS(Data!$B:$B,$D21,Data!$F:$F,"&lt;="&amp;P$7,Data!$G:$G,"&gt;="&amp;P$7)+COUNTIFS(Data!$C:$C,$D21,Data!$F:$F,"&lt;="&amp;P$7,Data!$G:$G,"&gt;="&amp;P$7)+COUNTIFS(Data!$D:$D,$D21,Data!$F:$F,"&lt;="&amp;P$7,Data!$G:$G,"&gt;="&amp;P$7)+COUNTIFS(Data!$E:$E,$D21,Data!$F:$F,"&lt;="&amp;P$7,Data!$G:$G,"&gt;="&amp;P$7))</f>
        <v>0</v>
      </c>
      <c r="Q21" s="15">
        <f>IF(Q$7="","",COUNTIFS(Data!$B:$B,$D21,Data!$F:$F,"&lt;="&amp;Q$7,Data!$G:$G,"&gt;="&amp;Q$7)+COUNTIFS(Data!$C:$C,$D21,Data!$F:$F,"&lt;="&amp;Q$7,Data!$G:$G,"&gt;="&amp;Q$7)+COUNTIFS(Data!$D:$D,$D21,Data!$F:$F,"&lt;="&amp;Q$7,Data!$G:$G,"&gt;="&amp;Q$7)+COUNTIFS(Data!$E:$E,$D21,Data!$F:$F,"&lt;="&amp;Q$7,Data!$G:$G,"&gt;="&amp;Q$7))</f>
        <v>0</v>
      </c>
      <c r="R21" s="15">
        <f>IF(R$7="","",COUNTIFS(Data!$B:$B,$D21,Data!$F:$F,"&lt;="&amp;R$7,Data!$G:$G,"&gt;="&amp;R$7)+COUNTIFS(Data!$C:$C,$D21,Data!$F:$F,"&lt;="&amp;R$7,Data!$G:$G,"&gt;="&amp;R$7)+COUNTIFS(Data!$D:$D,$D21,Data!$F:$F,"&lt;="&amp;R$7,Data!$G:$G,"&gt;="&amp;R$7)+COUNTIFS(Data!$E:$E,$D21,Data!$F:$F,"&lt;="&amp;R$7,Data!$G:$G,"&gt;="&amp;R$7))</f>
        <v>0</v>
      </c>
      <c r="S21" s="15">
        <f>IF(S$7="","",COUNTIFS(Data!$B:$B,$D21,Data!$F:$F,"&lt;="&amp;S$7,Data!$G:$G,"&gt;="&amp;S$7)+COUNTIFS(Data!$C:$C,$D21,Data!$F:$F,"&lt;="&amp;S$7,Data!$G:$G,"&gt;="&amp;S$7)+COUNTIFS(Data!$D:$D,$D21,Data!$F:$F,"&lt;="&amp;S$7,Data!$G:$G,"&gt;="&amp;S$7)+COUNTIFS(Data!$E:$E,$D21,Data!$F:$F,"&lt;="&amp;S$7,Data!$G:$G,"&gt;="&amp;S$7))</f>
        <v>0</v>
      </c>
      <c r="T21" s="15">
        <f>IF(T$7="","",COUNTIFS(Data!$B:$B,$D21,Data!$F:$F,"&lt;="&amp;T$7,Data!$G:$G,"&gt;="&amp;T$7)+COUNTIFS(Data!$C:$C,$D21,Data!$F:$F,"&lt;="&amp;T$7,Data!$G:$G,"&gt;="&amp;T$7)+COUNTIFS(Data!$D:$D,$D21,Data!$F:$F,"&lt;="&amp;T$7,Data!$G:$G,"&gt;="&amp;T$7)+COUNTIFS(Data!$E:$E,$D21,Data!$F:$F,"&lt;="&amp;T$7,Data!$G:$G,"&gt;="&amp;T$7))</f>
        <v>0</v>
      </c>
      <c r="U21" s="15">
        <f>IF(U$7="","",COUNTIFS(Data!$B:$B,$D21,Data!$F:$F,"&lt;="&amp;U$7,Data!$G:$G,"&gt;="&amp;U$7)+COUNTIFS(Data!$C:$C,$D21,Data!$F:$F,"&lt;="&amp;U$7,Data!$G:$G,"&gt;="&amp;U$7)+COUNTIFS(Data!$D:$D,$D21,Data!$F:$F,"&lt;="&amp;U$7,Data!$G:$G,"&gt;="&amp;U$7)+COUNTIFS(Data!$E:$E,$D21,Data!$F:$F,"&lt;="&amp;U$7,Data!$G:$G,"&gt;="&amp;U$7))</f>
        <v>0</v>
      </c>
      <c r="V21" s="15">
        <f>IF(V$7="","",COUNTIFS(Data!$B:$B,$D21,Data!$F:$F,"&lt;="&amp;V$7,Data!$G:$G,"&gt;="&amp;V$7)+COUNTIFS(Data!$C:$C,$D21,Data!$F:$F,"&lt;="&amp;V$7,Data!$G:$G,"&gt;="&amp;V$7)+COUNTIFS(Data!$D:$D,$D21,Data!$F:$F,"&lt;="&amp;V$7,Data!$G:$G,"&gt;="&amp;V$7)+COUNTIFS(Data!$E:$E,$D21,Data!$F:$F,"&lt;="&amp;V$7,Data!$G:$G,"&gt;="&amp;V$7))</f>
        <v>0</v>
      </c>
      <c r="W21" s="15">
        <f>IF(W$7="","",COUNTIFS(Data!$B:$B,$D21,Data!$F:$F,"&lt;="&amp;W$7,Data!$G:$G,"&gt;="&amp;W$7)+COUNTIFS(Data!$C:$C,$D21,Data!$F:$F,"&lt;="&amp;W$7,Data!$G:$G,"&gt;="&amp;W$7)+COUNTIFS(Data!$D:$D,$D21,Data!$F:$F,"&lt;="&amp;W$7,Data!$G:$G,"&gt;="&amp;W$7)+COUNTIFS(Data!$E:$E,$D21,Data!$F:$F,"&lt;="&amp;W$7,Data!$G:$G,"&gt;="&amp;W$7))</f>
        <v>0</v>
      </c>
      <c r="X21" s="15">
        <f>IF(X$7="","",COUNTIFS(Data!$B:$B,$D21,Data!$F:$F,"&lt;="&amp;X$7,Data!$G:$G,"&gt;="&amp;X$7)+COUNTIFS(Data!$C:$C,$D21,Data!$F:$F,"&lt;="&amp;X$7,Data!$G:$G,"&gt;="&amp;X$7)+COUNTIFS(Data!$D:$D,$D21,Data!$F:$F,"&lt;="&amp;X$7,Data!$G:$G,"&gt;="&amp;X$7)+COUNTIFS(Data!$E:$E,$D21,Data!$F:$F,"&lt;="&amp;X$7,Data!$G:$G,"&gt;="&amp;X$7))</f>
        <v>0</v>
      </c>
      <c r="Y21" s="15">
        <f>IF(Y$7="","",COUNTIFS(Data!$B:$B,$D21,Data!$F:$F,"&lt;="&amp;Y$7,Data!$G:$G,"&gt;="&amp;Y$7)+COUNTIFS(Data!$C:$C,$D21,Data!$F:$F,"&lt;="&amp;Y$7,Data!$G:$G,"&gt;="&amp;Y$7)+COUNTIFS(Data!$D:$D,$D21,Data!$F:$F,"&lt;="&amp;Y$7,Data!$G:$G,"&gt;="&amp;Y$7)+COUNTIFS(Data!$E:$E,$D21,Data!$F:$F,"&lt;="&amp;Y$7,Data!$G:$G,"&gt;="&amp;Y$7))</f>
        <v>0</v>
      </c>
      <c r="Z21" s="15">
        <f>IF(Z$7="","",COUNTIFS(Data!$B:$B,$D21,Data!$F:$F,"&lt;="&amp;Z$7,Data!$G:$G,"&gt;="&amp;Z$7)+COUNTIFS(Data!$C:$C,$D21,Data!$F:$F,"&lt;="&amp;Z$7,Data!$G:$G,"&gt;="&amp;Z$7)+COUNTIFS(Data!$D:$D,$D21,Data!$F:$F,"&lt;="&amp;Z$7,Data!$G:$G,"&gt;="&amp;Z$7)+COUNTIFS(Data!$E:$E,$D21,Data!$F:$F,"&lt;="&amp;Z$7,Data!$G:$G,"&gt;="&amp;Z$7))</f>
        <v>0</v>
      </c>
      <c r="AA21" s="15">
        <f>IF(AA$7="","",COUNTIFS(Data!$B:$B,$D21,Data!$F:$F,"&lt;="&amp;AA$7,Data!$G:$G,"&gt;="&amp;AA$7)+COUNTIFS(Data!$C:$C,$D21,Data!$F:$F,"&lt;="&amp;AA$7,Data!$G:$G,"&gt;="&amp;AA$7)+COUNTIFS(Data!$D:$D,$D21,Data!$F:$F,"&lt;="&amp;AA$7,Data!$G:$G,"&gt;="&amp;AA$7)+COUNTIFS(Data!$E:$E,$D21,Data!$F:$F,"&lt;="&amp;AA$7,Data!$G:$G,"&gt;="&amp;AA$7))</f>
        <v>0</v>
      </c>
      <c r="AB21" s="15">
        <f>IF(AB$7="","",COUNTIFS(Data!$B:$B,$D21,Data!$F:$F,"&lt;="&amp;AB$7,Data!$G:$G,"&gt;="&amp;AB$7)+COUNTIFS(Data!$C:$C,$D21,Data!$F:$F,"&lt;="&amp;AB$7,Data!$G:$G,"&gt;="&amp;AB$7)+COUNTIFS(Data!$D:$D,$D21,Data!$F:$F,"&lt;="&amp;AB$7,Data!$G:$G,"&gt;="&amp;AB$7)+COUNTIFS(Data!$E:$E,$D21,Data!$F:$F,"&lt;="&amp;AB$7,Data!$G:$G,"&gt;="&amp;AB$7))</f>
        <v>0</v>
      </c>
      <c r="AC21" s="15">
        <f>IF(AC$7="","",COUNTIFS(Data!$B:$B,$D21,Data!$F:$F,"&lt;="&amp;AC$7,Data!$G:$G,"&gt;="&amp;AC$7)+COUNTIFS(Data!$C:$C,$D21,Data!$F:$F,"&lt;="&amp;AC$7,Data!$G:$G,"&gt;="&amp;AC$7)+COUNTIFS(Data!$D:$D,$D21,Data!$F:$F,"&lt;="&amp;AC$7,Data!$G:$G,"&gt;="&amp;AC$7)+COUNTIFS(Data!$E:$E,$D21,Data!$F:$F,"&lt;="&amp;AC$7,Data!$G:$G,"&gt;="&amp;AC$7))</f>
        <v>0</v>
      </c>
      <c r="AD21" s="15">
        <f>IF(AD$7="","",COUNTIFS(Data!$B:$B,$D21,Data!$F:$F,"&lt;="&amp;AD$7,Data!$G:$G,"&gt;="&amp;AD$7)+COUNTIFS(Data!$C:$C,$D21,Data!$F:$F,"&lt;="&amp;AD$7,Data!$G:$G,"&gt;="&amp;AD$7)+COUNTIFS(Data!$D:$D,$D21,Data!$F:$F,"&lt;="&amp;AD$7,Data!$G:$G,"&gt;="&amp;AD$7)+COUNTIFS(Data!$E:$E,$D21,Data!$F:$F,"&lt;="&amp;AD$7,Data!$G:$G,"&gt;="&amp;AD$7))</f>
        <v>0</v>
      </c>
      <c r="AE21" s="15">
        <f>IF(AE$7="","",COUNTIFS(Data!$B:$B,$D21,Data!$F:$F,"&lt;="&amp;AE$7,Data!$G:$G,"&gt;="&amp;AE$7)+COUNTIFS(Data!$C:$C,$D21,Data!$F:$F,"&lt;="&amp;AE$7,Data!$G:$G,"&gt;="&amp;AE$7)+COUNTIFS(Data!$D:$D,$D21,Data!$F:$F,"&lt;="&amp;AE$7,Data!$G:$G,"&gt;="&amp;AE$7)+COUNTIFS(Data!$E:$E,$D21,Data!$F:$F,"&lt;="&amp;AE$7,Data!$G:$G,"&gt;="&amp;AE$7))</f>
        <v>0</v>
      </c>
      <c r="AF21" s="15">
        <f>IF(AF$7="","",COUNTIFS(Data!$B:$B,$D21,Data!$F:$F,"&lt;="&amp;AF$7,Data!$G:$G,"&gt;="&amp;AF$7)+COUNTIFS(Data!$C:$C,$D21,Data!$F:$F,"&lt;="&amp;AF$7,Data!$G:$G,"&gt;="&amp;AF$7)+COUNTIFS(Data!$D:$D,$D21,Data!$F:$F,"&lt;="&amp;AF$7,Data!$G:$G,"&gt;="&amp;AF$7)+COUNTIFS(Data!$E:$E,$D21,Data!$F:$F,"&lt;="&amp;AF$7,Data!$G:$G,"&gt;="&amp;AF$7))</f>
        <v>0</v>
      </c>
      <c r="AG21" s="15">
        <f>IF(AG$7="","",COUNTIFS(Data!$B:$B,$D21,Data!$F:$F,"&lt;="&amp;AG$7,Data!$G:$G,"&gt;="&amp;AG$7)+COUNTIFS(Data!$C:$C,$D21,Data!$F:$F,"&lt;="&amp;AG$7,Data!$G:$G,"&gt;="&amp;AG$7)+COUNTIFS(Data!$D:$D,$D21,Data!$F:$F,"&lt;="&amp;AG$7,Data!$G:$G,"&gt;="&amp;AG$7)+COUNTIFS(Data!$E:$E,$D21,Data!$F:$F,"&lt;="&amp;AG$7,Data!$G:$G,"&gt;="&amp;AG$7))</f>
        <v>0</v>
      </c>
      <c r="AH21" s="15">
        <f>IF(AH$7="","",COUNTIFS(Data!$B:$B,$D21,Data!$F:$F,"&lt;="&amp;AH$7,Data!$G:$G,"&gt;="&amp;AH$7)+COUNTIFS(Data!$C:$C,$D21,Data!$F:$F,"&lt;="&amp;AH$7,Data!$G:$G,"&gt;="&amp;AH$7)+COUNTIFS(Data!$D:$D,$D21,Data!$F:$F,"&lt;="&amp;AH$7,Data!$G:$G,"&gt;="&amp;AH$7)+COUNTIFS(Data!$E:$E,$D21,Data!$F:$F,"&lt;="&amp;AH$7,Data!$G:$G,"&gt;="&amp;AH$7))</f>
        <v>0</v>
      </c>
      <c r="AI21" s="15">
        <f>IF(AI$7="","",COUNTIFS(Data!$B:$B,$D21,Data!$F:$F,"&lt;="&amp;AI$7,Data!$G:$G,"&gt;="&amp;AI$7)+COUNTIFS(Data!$C:$C,$D21,Data!$F:$F,"&lt;="&amp;AI$7,Data!$G:$G,"&gt;="&amp;AI$7)+COUNTIFS(Data!$D:$D,$D21,Data!$F:$F,"&lt;="&amp;AI$7,Data!$G:$G,"&gt;="&amp;AI$7)+COUNTIFS(Data!$E:$E,$D21,Data!$F:$F,"&lt;="&amp;AI$7,Data!$G:$G,"&gt;="&amp;AI$7))</f>
        <v>0</v>
      </c>
      <c r="AJ21" s="9"/>
    </row>
    <row r="22" spans="4:36" ht="15" customHeight="1" thickBot="1" x14ac:dyDescent="0.3">
      <c r="D22" s="16" t="str">
        <f>INDEX(Settings!$H$2:$H$1000000,Resource!$C$6+ROW(Resource!A15))</f>
        <v>EMP-15</v>
      </c>
      <c r="E22" s="15">
        <f>IF(E$7="","",COUNTIFS(Data!$B:$B,$D22,Data!$F:$F,"&lt;="&amp;E$7,Data!$G:$G,"&gt;="&amp;E$7)+COUNTIFS(Data!$C:$C,$D22,Data!$F:$F,"&lt;="&amp;E$7,Data!$G:$G,"&gt;="&amp;E$7)+COUNTIFS(Data!$D:$D,$D22,Data!$F:$F,"&lt;="&amp;E$7,Data!$G:$G,"&gt;="&amp;E$7)+COUNTIFS(Data!$E:$E,$D22,Data!$F:$F,"&lt;="&amp;E$7,Data!$G:$G,"&gt;="&amp;E$7))</f>
        <v>0</v>
      </c>
      <c r="F22" s="15">
        <f>IF(F$7="","",COUNTIFS(Data!$B:$B,$D22,Data!$F:$F,"&lt;="&amp;F$7,Data!$G:$G,"&gt;="&amp;F$7)+COUNTIFS(Data!$C:$C,$D22,Data!$F:$F,"&lt;="&amp;F$7,Data!$G:$G,"&gt;="&amp;F$7)+COUNTIFS(Data!$D:$D,$D22,Data!$F:$F,"&lt;="&amp;F$7,Data!$G:$G,"&gt;="&amp;F$7)+COUNTIFS(Data!$E:$E,$D22,Data!$F:$F,"&lt;="&amp;F$7,Data!$G:$G,"&gt;="&amp;F$7))</f>
        <v>0</v>
      </c>
      <c r="G22" s="15">
        <f>IF(G$7="","",COUNTIFS(Data!$B:$B,$D22,Data!$F:$F,"&lt;="&amp;G$7,Data!$G:$G,"&gt;="&amp;G$7)+COUNTIFS(Data!$C:$C,$D22,Data!$F:$F,"&lt;="&amp;G$7,Data!$G:$G,"&gt;="&amp;G$7)+COUNTIFS(Data!$D:$D,$D22,Data!$F:$F,"&lt;="&amp;G$7,Data!$G:$G,"&gt;="&amp;G$7)+COUNTIFS(Data!$E:$E,$D22,Data!$F:$F,"&lt;="&amp;G$7,Data!$G:$G,"&gt;="&amp;G$7))</f>
        <v>0</v>
      </c>
      <c r="H22" s="15">
        <f>IF(H$7="","",COUNTIFS(Data!$B:$B,$D22,Data!$F:$F,"&lt;="&amp;H$7,Data!$G:$G,"&gt;="&amp;H$7)+COUNTIFS(Data!$C:$C,$D22,Data!$F:$F,"&lt;="&amp;H$7,Data!$G:$G,"&gt;="&amp;H$7)+COUNTIFS(Data!$D:$D,$D22,Data!$F:$F,"&lt;="&amp;H$7,Data!$G:$G,"&gt;="&amp;H$7)+COUNTIFS(Data!$E:$E,$D22,Data!$F:$F,"&lt;="&amp;H$7,Data!$G:$G,"&gt;="&amp;H$7))</f>
        <v>0</v>
      </c>
      <c r="I22" s="15">
        <f>IF(I$7="","",COUNTIFS(Data!$B:$B,$D22,Data!$F:$F,"&lt;="&amp;I$7,Data!$G:$G,"&gt;="&amp;I$7)+COUNTIFS(Data!$C:$C,$D22,Data!$F:$F,"&lt;="&amp;I$7,Data!$G:$G,"&gt;="&amp;I$7)+COUNTIFS(Data!$D:$D,$D22,Data!$F:$F,"&lt;="&amp;I$7,Data!$G:$G,"&gt;="&amp;I$7)+COUNTIFS(Data!$E:$E,$D22,Data!$F:$F,"&lt;="&amp;I$7,Data!$G:$G,"&gt;="&amp;I$7))</f>
        <v>0</v>
      </c>
      <c r="J22" s="15">
        <f>IF(J$7="","",COUNTIFS(Data!$B:$B,$D22,Data!$F:$F,"&lt;="&amp;J$7,Data!$G:$G,"&gt;="&amp;J$7)+COUNTIFS(Data!$C:$C,$D22,Data!$F:$F,"&lt;="&amp;J$7,Data!$G:$G,"&gt;="&amp;J$7)+COUNTIFS(Data!$D:$D,$D22,Data!$F:$F,"&lt;="&amp;J$7,Data!$G:$G,"&gt;="&amp;J$7)+COUNTIFS(Data!$E:$E,$D22,Data!$F:$F,"&lt;="&amp;J$7,Data!$G:$G,"&gt;="&amp;J$7))</f>
        <v>0</v>
      </c>
      <c r="K22" s="15">
        <f>IF(K$7="","",COUNTIFS(Data!$B:$B,$D22,Data!$F:$F,"&lt;="&amp;K$7,Data!$G:$G,"&gt;="&amp;K$7)+COUNTIFS(Data!$C:$C,$D22,Data!$F:$F,"&lt;="&amp;K$7,Data!$G:$G,"&gt;="&amp;K$7)+COUNTIFS(Data!$D:$D,$D22,Data!$F:$F,"&lt;="&amp;K$7,Data!$G:$G,"&gt;="&amp;K$7)+COUNTIFS(Data!$E:$E,$D22,Data!$F:$F,"&lt;="&amp;K$7,Data!$G:$G,"&gt;="&amp;K$7))</f>
        <v>0</v>
      </c>
      <c r="L22" s="15">
        <f>IF(L$7="","",COUNTIFS(Data!$B:$B,$D22,Data!$F:$F,"&lt;="&amp;L$7,Data!$G:$G,"&gt;="&amp;L$7)+COUNTIFS(Data!$C:$C,$D22,Data!$F:$F,"&lt;="&amp;L$7,Data!$G:$G,"&gt;="&amp;L$7)+COUNTIFS(Data!$D:$D,$D22,Data!$F:$F,"&lt;="&amp;L$7,Data!$G:$G,"&gt;="&amp;L$7)+COUNTIFS(Data!$E:$E,$D22,Data!$F:$F,"&lt;="&amp;L$7,Data!$G:$G,"&gt;="&amp;L$7))</f>
        <v>0</v>
      </c>
      <c r="M22" s="15">
        <f>IF(M$7="","",COUNTIFS(Data!$B:$B,$D22,Data!$F:$F,"&lt;="&amp;M$7,Data!$G:$G,"&gt;="&amp;M$7)+COUNTIFS(Data!$C:$C,$D22,Data!$F:$F,"&lt;="&amp;M$7,Data!$G:$G,"&gt;="&amp;M$7)+COUNTIFS(Data!$D:$D,$D22,Data!$F:$F,"&lt;="&amp;M$7,Data!$G:$G,"&gt;="&amp;M$7)+COUNTIFS(Data!$E:$E,$D22,Data!$F:$F,"&lt;="&amp;M$7,Data!$G:$G,"&gt;="&amp;M$7))</f>
        <v>0</v>
      </c>
      <c r="N22" s="15">
        <f>IF(N$7="","",COUNTIFS(Data!$B:$B,$D22,Data!$F:$F,"&lt;="&amp;N$7,Data!$G:$G,"&gt;="&amp;N$7)+COUNTIFS(Data!$C:$C,$D22,Data!$F:$F,"&lt;="&amp;N$7,Data!$G:$G,"&gt;="&amp;N$7)+COUNTIFS(Data!$D:$D,$D22,Data!$F:$F,"&lt;="&amp;N$7,Data!$G:$G,"&gt;="&amp;N$7)+COUNTIFS(Data!$E:$E,$D22,Data!$F:$F,"&lt;="&amp;N$7,Data!$G:$G,"&gt;="&amp;N$7))</f>
        <v>0</v>
      </c>
      <c r="O22" s="15">
        <f>IF(O$7="","",COUNTIFS(Data!$B:$B,$D22,Data!$F:$F,"&lt;="&amp;O$7,Data!$G:$G,"&gt;="&amp;O$7)+COUNTIFS(Data!$C:$C,$D22,Data!$F:$F,"&lt;="&amp;O$7,Data!$G:$G,"&gt;="&amp;O$7)+COUNTIFS(Data!$D:$D,$D22,Data!$F:$F,"&lt;="&amp;O$7,Data!$G:$G,"&gt;="&amp;O$7)+COUNTIFS(Data!$E:$E,$D22,Data!$F:$F,"&lt;="&amp;O$7,Data!$G:$G,"&gt;="&amp;O$7))</f>
        <v>0</v>
      </c>
      <c r="P22" s="15">
        <f>IF(P$7="","",COUNTIFS(Data!$B:$B,$D22,Data!$F:$F,"&lt;="&amp;P$7,Data!$G:$G,"&gt;="&amp;P$7)+COUNTIFS(Data!$C:$C,$D22,Data!$F:$F,"&lt;="&amp;P$7,Data!$G:$G,"&gt;="&amp;P$7)+COUNTIFS(Data!$D:$D,$D22,Data!$F:$F,"&lt;="&amp;P$7,Data!$G:$G,"&gt;="&amp;P$7)+COUNTIFS(Data!$E:$E,$D22,Data!$F:$F,"&lt;="&amp;P$7,Data!$G:$G,"&gt;="&amp;P$7))</f>
        <v>0</v>
      </c>
      <c r="Q22" s="15">
        <f>IF(Q$7="","",COUNTIFS(Data!$B:$B,$D22,Data!$F:$F,"&lt;="&amp;Q$7,Data!$G:$G,"&gt;="&amp;Q$7)+COUNTIFS(Data!$C:$C,$D22,Data!$F:$F,"&lt;="&amp;Q$7,Data!$G:$G,"&gt;="&amp;Q$7)+COUNTIFS(Data!$D:$D,$D22,Data!$F:$F,"&lt;="&amp;Q$7,Data!$G:$G,"&gt;="&amp;Q$7)+COUNTIFS(Data!$E:$E,$D22,Data!$F:$F,"&lt;="&amp;Q$7,Data!$G:$G,"&gt;="&amp;Q$7))</f>
        <v>0</v>
      </c>
      <c r="R22" s="15">
        <f>IF(R$7="","",COUNTIFS(Data!$B:$B,$D22,Data!$F:$F,"&lt;="&amp;R$7,Data!$G:$G,"&gt;="&amp;R$7)+COUNTIFS(Data!$C:$C,$D22,Data!$F:$F,"&lt;="&amp;R$7,Data!$G:$G,"&gt;="&amp;R$7)+COUNTIFS(Data!$D:$D,$D22,Data!$F:$F,"&lt;="&amp;R$7,Data!$G:$G,"&gt;="&amp;R$7)+COUNTIFS(Data!$E:$E,$D22,Data!$F:$F,"&lt;="&amp;R$7,Data!$G:$G,"&gt;="&amp;R$7))</f>
        <v>0</v>
      </c>
      <c r="S22" s="15">
        <f>IF(S$7="","",COUNTIFS(Data!$B:$B,$D22,Data!$F:$F,"&lt;="&amp;S$7,Data!$G:$G,"&gt;="&amp;S$7)+COUNTIFS(Data!$C:$C,$D22,Data!$F:$F,"&lt;="&amp;S$7,Data!$G:$G,"&gt;="&amp;S$7)+COUNTIFS(Data!$D:$D,$D22,Data!$F:$F,"&lt;="&amp;S$7,Data!$G:$G,"&gt;="&amp;S$7)+COUNTIFS(Data!$E:$E,$D22,Data!$F:$F,"&lt;="&amp;S$7,Data!$G:$G,"&gt;="&amp;S$7))</f>
        <v>0</v>
      </c>
      <c r="T22" s="15">
        <f>IF(T$7="","",COUNTIFS(Data!$B:$B,$D22,Data!$F:$F,"&lt;="&amp;T$7,Data!$G:$G,"&gt;="&amp;T$7)+COUNTIFS(Data!$C:$C,$D22,Data!$F:$F,"&lt;="&amp;T$7,Data!$G:$G,"&gt;="&amp;T$7)+COUNTIFS(Data!$D:$D,$D22,Data!$F:$F,"&lt;="&amp;T$7,Data!$G:$G,"&gt;="&amp;T$7)+COUNTIFS(Data!$E:$E,$D22,Data!$F:$F,"&lt;="&amp;T$7,Data!$G:$G,"&gt;="&amp;T$7))</f>
        <v>0</v>
      </c>
      <c r="U22" s="15">
        <f>IF(U$7="","",COUNTIFS(Data!$B:$B,$D22,Data!$F:$F,"&lt;="&amp;U$7,Data!$G:$G,"&gt;="&amp;U$7)+COUNTIFS(Data!$C:$C,$D22,Data!$F:$F,"&lt;="&amp;U$7,Data!$G:$G,"&gt;="&amp;U$7)+COUNTIFS(Data!$D:$D,$D22,Data!$F:$F,"&lt;="&amp;U$7,Data!$G:$G,"&gt;="&amp;U$7)+COUNTIFS(Data!$E:$E,$D22,Data!$F:$F,"&lt;="&amp;U$7,Data!$G:$G,"&gt;="&amp;U$7))</f>
        <v>0</v>
      </c>
      <c r="V22" s="15">
        <f>IF(V$7="","",COUNTIFS(Data!$B:$B,$D22,Data!$F:$F,"&lt;="&amp;V$7,Data!$G:$G,"&gt;="&amp;V$7)+COUNTIFS(Data!$C:$C,$D22,Data!$F:$F,"&lt;="&amp;V$7,Data!$G:$G,"&gt;="&amp;V$7)+COUNTIFS(Data!$D:$D,$D22,Data!$F:$F,"&lt;="&amp;V$7,Data!$G:$G,"&gt;="&amp;V$7)+COUNTIFS(Data!$E:$E,$D22,Data!$F:$F,"&lt;="&amp;V$7,Data!$G:$G,"&gt;="&amp;V$7))</f>
        <v>0</v>
      </c>
      <c r="W22" s="15">
        <f>IF(W$7="","",COUNTIFS(Data!$B:$B,$D22,Data!$F:$F,"&lt;="&amp;W$7,Data!$G:$G,"&gt;="&amp;W$7)+COUNTIFS(Data!$C:$C,$D22,Data!$F:$F,"&lt;="&amp;W$7,Data!$G:$G,"&gt;="&amp;W$7)+COUNTIFS(Data!$D:$D,$D22,Data!$F:$F,"&lt;="&amp;W$7,Data!$G:$G,"&gt;="&amp;W$7)+COUNTIFS(Data!$E:$E,$D22,Data!$F:$F,"&lt;="&amp;W$7,Data!$G:$G,"&gt;="&amp;W$7))</f>
        <v>0</v>
      </c>
      <c r="X22" s="15">
        <f>IF(X$7="","",COUNTIFS(Data!$B:$B,$D22,Data!$F:$F,"&lt;="&amp;X$7,Data!$G:$G,"&gt;="&amp;X$7)+COUNTIFS(Data!$C:$C,$D22,Data!$F:$F,"&lt;="&amp;X$7,Data!$G:$G,"&gt;="&amp;X$7)+COUNTIFS(Data!$D:$D,$D22,Data!$F:$F,"&lt;="&amp;X$7,Data!$G:$G,"&gt;="&amp;X$7)+COUNTIFS(Data!$E:$E,$D22,Data!$F:$F,"&lt;="&amp;X$7,Data!$G:$G,"&gt;="&amp;X$7))</f>
        <v>0</v>
      </c>
      <c r="Y22" s="15">
        <f>IF(Y$7="","",COUNTIFS(Data!$B:$B,$D22,Data!$F:$F,"&lt;="&amp;Y$7,Data!$G:$G,"&gt;="&amp;Y$7)+COUNTIFS(Data!$C:$C,$D22,Data!$F:$F,"&lt;="&amp;Y$7,Data!$G:$G,"&gt;="&amp;Y$7)+COUNTIFS(Data!$D:$D,$D22,Data!$F:$F,"&lt;="&amp;Y$7,Data!$G:$G,"&gt;="&amp;Y$7)+COUNTIFS(Data!$E:$E,$D22,Data!$F:$F,"&lt;="&amp;Y$7,Data!$G:$G,"&gt;="&amp;Y$7))</f>
        <v>0</v>
      </c>
      <c r="Z22" s="15">
        <f>IF(Z$7="","",COUNTIFS(Data!$B:$B,$D22,Data!$F:$F,"&lt;="&amp;Z$7,Data!$G:$G,"&gt;="&amp;Z$7)+COUNTIFS(Data!$C:$C,$D22,Data!$F:$F,"&lt;="&amp;Z$7,Data!$G:$G,"&gt;="&amp;Z$7)+COUNTIFS(Data!$D:$D,$D22,Data!$F:$F,"&lt;="&amp;Z$7,Data!$G:$G,"&gt;="&amp;Z$7)+COUNTIFS(Data!$E:$E,$D22,Data!$F:$F,"&lt;="&amp;Z$7,Data!$G:$G,"&gt;="&amp;Z$7))</f>
        <v>0</v>
      </c>
      <c r="AA22" s="15">
        <f>IF(AA$7="","",COUNTIFS(Data!$B:$B,$D22,Data!$F:$F,"&lt;="&amp;AA$7,Data!$G:$G,"&gt;="&amp;AA$7)+COUNTIFS(Data!$C:$C,$D22,Data!$F:$F,"&lt;="&amp;AA$7,Data!$G:$G,"&gt;="&amp;AA$7)+COUNTIFS(Data!$D:$D,$D22,Data!$F:$F,"&lt;="&amp;AA$7,Data!$G:$G,"&gt;="&amp;AA$7)+COUNTIFS(Data!$E:$E,$D22,Data!$F:$F,"&lt;="&amp;AA$7,Data!$G:$G,"&gt;="&amp;AA$7))</f>
        <v>0</v>
      </c>
      <c r="AB22" s="15">
        <f>IF(AB$7="","",COUNTIFS(Data!$B:$B,$D22,Data!$F:$F,"&lt;="&amp;AB$7,Data!$G:$G,"&gt;="&amp;AB$7)+COUNTIFS(Data!$C:$C,$D22,Data!$F:$F,"&lt;="&amp;AB$7,Data!$G:$G,"&gt;="&amp;AB$7)+COUNTIFS(Data!$D:$D,$D22,Data!$F:$F,"&lt;="&amp;AB$7,Data!$G:$G,"&gt;="&amp;AB$7)+COUNTIFS(Data!$E:$E,$D22,Data!$F:$F,"&lt;="&amp;AB$7,Data!$G:$G,"&gt;="&amp;AB$7))</f>
        <v>0</v>
      </c>
      <c r="AC22" s="15">
        <f>IF(AC$7="","",COUNTIFS(Data!$B:$B,$D22,Data!$F:$F,"&lt;="&amp;AC$7,Data!$G:$G,"&gt;="&amp;AC$7)+COUNTIFS(Data!$C:$C,$D22,Data!$F:$F,"&lt;="&amp;AC$7,Data!$G:$G,"&gt;="&amp;AC$7)+COUNTIFS(Data!$D:$D,$D22,Data!$F:$F,"&lt;="&amp;AC$7,Data!$G:$G,"&gt;="&amp;AC$7)+COUNTIFS(Data!$E:$E,$D22,Data!$F:$F,"&lt;="&amp;AC$7,Data!$G:$G,"&gt;="&amp;AC$7))</f>
        <v>0</v>
      </c>
      <c r="AD22" s="15">
        <f>IF(AD$7="","",COUNTIFS(Data!$B:$B,$D22,Data!$F:$F,"&lt;="&amp;AD$7,Data!$G:$G,"&gt;="&amp;AD$7)+COUNTIFS(Data!$C:$C,$D22,Data!$F:$F,"&lt;="&amp;AD$7,Data!$G:$G,"&gt;="&amp;AD$7)+COUNTIFS(Data!$D:$D,$D22,Data!$F:$F,"&lt;="&amp;AD$7,Data!$G:$G,"&gt;="&amp;AD$7)+COUNTIFS(Data!$E:$E,$D22,Data!$F:$F,"&lt;="&amp;AD$7,Data!$G:$G,"&gt;="&amp;AD$7))</f>
        <v>0</v>
      </c>
      <c r="AE22" s="15">
        <f>IF(AE$7="","",COUNTIFS(Data!$B:$B,$D22,Data!$F:$F,"&lt;="&amp;AE$7,Data!$G:$G,"&gt;="&amp;AE$7)+COUNTIFS(Data!$C:$C,$D22,Data!$F:$F,"&lt;="&amp;AE$7,Data!$G:$G,"&gt;="&amp;AE$7)+COUNTIFS(Data!$D:$D,$D22,Data!$F:$F,"&lt;="&amp;AE$7,Data!$G:$G,"&gt;="&amp;AE$7)+COUNTIFS(Data!$E:$E,$D22,Data!$F:$F,"&lt;="&amp;AE$7,Data!$G:$G,"&gt;="&amp;AE$7))</f>
        <v>0</v>
      </c>
      <c r="AF22" s="15">
        <f>IF(AF$7="","",COUNTIFS(Data!$B:$B,$D22,Data!$F:$F,"&lt;="&amp;AF$7,Data!$G:$G,"&gt;="&amp;AF$7)+COUNTIFS(Data!$C:$C,$D22,Data!$F:$F,"&lt;="&amp;AF$7,Data!$G:$G,"&gt;="&amp;AF$7)+COUNTIFS(Data!$D:$D,$D22,Data!$F:$F,"&lt;="&amp;AF$7,Data!$G:$G,"&gt;="&amp;AF$7)+COUNTIFS(Data!$E:$E,$D22,Data!$F:$F,"&lt;="&amp;AF$7,Data!$G:$G,"&gt;="&amp;AF$7))</f>
        <v>0</v>
      </c>
      <c r="AG22" s="15">
        <f>IF(AG$7="","",COUNTIFS(Data!$B:$B,$D22,Data!$F:$F,"&lt;="&amp;AG$7,Data!$G:$G,"&gt;="&amp;AG$7)+COUNTIFS(Data!$C:$C,$D22,Data!$F:$F,"&lt;="&amp;AG$7,Data!$G:$G,"&gt;="&amp;AG$7)+COUNTIFS(Data!$D:$D,$D22,Data!$F:$F,"&lt;="&amp;AG$7,Data!$G:$G,"&gt;="&amp;AG$7)+COUNTIFS(Data!$E:$E,$D22,Data!$F:$F,"&lt;="&amp;AG$7,Data!$G:$G,"&gt;="&amp;AG$7))</f>
        <v>0</v>
      </c>
      <c r="AH22" s="15">
        <f>IF(AH$7="","",COUNTIFS(Data!$B:$B,$D22,Data!$F:$F,"&lt;="&amp;AH$7,Data!$G:$G,"&gt;="&amp;AH$7)+COUNTIFS(Data!$C:$C,$D22,Data!$F:$F,"&lt;="&amp;AH$7,Data!$G:$G,"&gt;="&amp;AH$7)+COUNTIFS(Data!$D:$D,$D22,Data!$F:$F,"&lt;="&amp;AH$7,Data!$G:$G,"&gt;="&amp;AH$7)+COUNTIFS(Data!$E:$E,$D22,Data!$F:$F,"&lt;="&amp;AH$7,Data!$G:$G,"&gt;="&amp;AH$7))</f>
        <v>0</v>
      </c>
      <c r="AI22" s="15">
        <f>IF(AI$7="","",COUNTIFS(Data!$B:$B,$D22,Data!$F:$F,"&lt;="&amp;AI$7,Data!$G:$G,"&gt;="&amp;AI$7)+COUNTIFS(Data!$C:$C,$D22,Data!$F:$F,"&lt;="&amp;AI$7,Data!$G:$G,"&gt;="&amp;AI$7)+COUNTIFS(Data!$D:$D,$D22,Data!$F:$F,"&lt;="&amp;AI$7,Data!$G:$G,"&gt;="&amp;AI$7)+COUNTIFS(Data!$E:$E,$D22,Data!$F:$F,"&lt;="&amp;AI$7,Data!$G:$G,"&gt;="&amp;AI$7))</f>
        <v>0</v>
      </c>
      <c r="AJ22" s="9"/>
    </row>
    <row r="23" spans="4:36" x14ac:dyDescent="0.25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4:36" x14ac:dyDescent="0.25"/>
    <row r="25" spans="4:36" x14ac:dyDescent="0.25"/>
    <row r="26" spans="4:36" x14ac:dyDescent="0.25"/>
    <row r="27" spans="4:36" x14ac:dyDescent="0.25"/>
    <row r="28" spans="4:36" x14ac:dyDescent="0.25"/>
    <row r="29" spans="4:36" x14ac:dyDescent="0.25"/>
    <row r="30" spans="4:36" x14ac:dyDescent="0.25"/>
    <row r="31" spans="4:36" ht="10.5" customHeight="1" x14ac:dyDescent="0.25"/>
  </sheetData>
  <sheetProtection sheet="1" objects="1" scenarios="1"/>
  <mergeCells count="1">
    <mergeCell ref="E6:AI6"/>
  </mergeCells>
  <conditionalFormatting sqref="D8:D22">
    <cfRule type="cellIs" dxfId="13" priority="9" operator="equal">
      <formula>0</formula>
    </cfRule>
  </conditionalFormatting>
  <conditionalFormatting sqref="E8:AI22">
    <cfRule type="cellIs" dxfId="12" priority="4" operator="equal">
      <formula>""</formula>
    </cfRule>
    <cfRule type="cellIs" dxfId="11" priority="5" operator="greaterThan">
      <formula>1</formula>
    </cfRule>
    <cfRule type="cellIs" dxfId="10" priority="6" operator="equal">
      <formula>1</formula>
    </cfRule>
    <cfRule type="cellIs" dxfId="9" priority="10" operator="equal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Scroll Bar 2">
              <controlPr defaultSize="0" autoPict="0">
                <anchor moveWithCells="1">
                  <from>
                    <xdr:col>3</xdr:col>
                    <xdr:colOff>9525</xdr:colOff>
                    <xdr:row>5</xdr:row>
                    <xdr:rowOff>9525</xdr:rowOff>
                  </from>
                  <to>
                    <xdr:col>3</xdr:col>
                    <xdr:colOff>1485900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Scroll Bar 3">
              <controlPr defaultSize="0" autoPict="0">
                <anchor moveWithCells="1">
                  <from>
                    <xdr:col>2</xdr:col>
                    <xdr:colOff>152400</xdr:colOff>
                    <xdr:row>6</xdr:row>
                    <xdr:rowOff>9525</xdr:rowOff>
                  </from>
                  <to>
                    <xdr:col>2</xdr:col>
                    <xdr:colOff>390525</xdr:colOff>
                    <xdr:row>21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72D39D-3B63-4004-AA6D-3FC77BFB384F}">
            <xm:f>ISERROR(MATCH(E$7,Settings!$F:$F,0))=FALSE</xm:f>
            <x14:dxf>
              <fill>
                <patternFill>
                  <bgColor theme="0" tint="-0.499984740745262"/>
                </patternFill>
              </fill>
            </x14:dxf>
          </x14:cfRule>
          <x14:cfRule type="expression" priority="2" id="{E0340DD1-564C-42AE-BA8C-038D3CC97607}">
            <xm:f>VLOOKUP(TEXT(E$7,"DDD"),Settings!$B$3:$C$9,2,0)="Y"</xm:f>
            <x14:dxf>
              <fill>
                <patternFill patternType="solid">
                  <fgColor auto="1"/>
                  <bgColor theme="0" tint="-0.14996795556505021"/>
                </patternFill>
              </fill>
            </x14:dxf>
          </x14:cfRule>
          <xm:sqref>E8:AI22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5</xdr:col>
                    <xdr:colOff>466725</xdr:colOff>
                    <xdr:row>3</xdr:row>
                    <xdr:rowOff>47625</xdr:rowOff>
                  </from>
                  <to>
                    <xdr:col>11</xdr:col>
                    <xdr:colOff>180975</xdr:colOff>
                    <xdr:row>4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C5:P37"/>
  <sheetViews>
    <sheetView showGridLines="0" showRowColHeaders="0" zoomScaleNormal="100" workbookViewId="0"/>
  </sheetViews>
  <sheetFormatPr defaultRowHeight="15" x14ac:dyDescent="0.25"/>
  <cols>
    <col min="1" max="2" width="9.140625" style="6"/>
    <col min="3" max="3" width="6.28515625" style="6" customWidth="1"/>
    <col min="4" max="4" width="15.7109375" style="6" customWidth="1"/>
    <col min="5" max="16" width="10.42578125" style="6" customWidth="1"/>
    <col min="17" max="16384" width="9.140625" style="6"/>
  </cols>
  <sheetData>
    <row r="5" spans="3:16" ht="15.75" customHeight="1" x14ac:dyDescent="0.25"/>
    <row r="6" spans="3:16" ht="17.25" customHeight="1" x14ac:dyDescent="0.25">
      <c r="C6" s="7">
        <v>0</v>
      </c>
      <c r="D6" s="45">
        <f>YEAR(Data!$F$2)+C6</f>
        <v>2019</v>
      </c>
      <c r="E6" s="46" t="s">
        <v>138</v>
      </c>
      <c r="F6" s="46" t="s">
        <v>139</v>
      </c>
      <c r="G6" s="46" t="s">
        <v>140</v>
      </c>
      <c r="H6" s="46" t="s">
        <v>141</v>
      </c>
      <c r="I6" s="46" t="s">
        <v>142</v>
      </c>
      <c r="J6" s="46" t="s">
        <v>143</v>
      </c>
      <c r="K6" s="46" t="s">
        <v>144</v>
      </c>
      <c r="L6" s="46" t="s">
        <v>145</v>
      </c>
      <c r="M6" s="46" t="s">
        <v>146</v>
      </c>
      <c r="N6" s="46" t="s">
        <v>147</v>
      </c>
      <c r="O6" s="46" t="s">
        <v>148</v>
      </c>
      <c r="P6" s="46" t="s">
        <v>149</v>
      </c>
    </row>
    <row r="7" spans="3:16" ht="15" customHeight="1" x14ac:dyDescent="0.25">
      <c r="D7" s="51">
        <v>1</v>
      </c>
      <c r="E7" s="44">
        <f>COUNTIFS(Data!$F:$F,"&lt;="&amp;DATEVALUE($D7&amp;"-"&amp;E$6&amp;-$D$6),Data!$G:$G,"&gt;="&amp;DATEVALUE($D7&amp;"-"&amp;E$6&amp;-$D$6))</f>
        <v>1</v>
      </c>
      <c r="F7" s="44">
        <f>COUNTIFS(Data!$F:$F,"&lt;="&amp;DATEVALUE($D7&amp;"-"&amp;F$6&amp;-$D$6),Data!$G:$G,"&gt;="&amp;DATEVALUE($D7&amp;"-"&amp;F$6&amp;-$D$6))</f>
        <v>1</v>
      </c>
      <c r="G7" s="44">
        <f>COUNTIFS(Data!$F:$F,"&lt;="&amp;DATEVALUE($D7&amp;"-"&amp;G$6&amp;-$D$6),Data!$G:$G,"&gt;="&amp;DATEVALUE($D7&amp;"-"&amp;G$6&amp;-$D$6))</f>
        <v>1</v>
      </c>
      <c r="H7" s="44">
        <f>COUNTIFS(Data!$F:$F,"&lt;="&amp;DATEVALUE($D7&amp;"-"&amp;H$6&amp;-$D$6),Data!$G:$G,"&gt;="&amp;DATEVALUE($D7&amp;"-"&amp;H$6&amp;-$D$6))</f>
        <v>1</v>
      </c>
      <c r="I7" s="44">
        <f>COUNTIFS(Data!$F:$F,"&lt;="&amp;DATEVALUE($D7&amp;"-"&amp;I$6&amp;-$D$6),Data!$G:$G,"&gt;="&amp;DATEVALUE($D7&amp;"-"&amp;I$6&amp;-$D$6))</f>
        <v>2</v>
      </c>
      <c r="J7" s="44">
        <f>COUNTIFS(Data!$F:$F,"&lt;="&amp;DATEVALUE($D7&amp;"-"&amp;J$6&amp;-$D$6),Data!$G:$G,"&gt;="&amp;DATEVALUE($D7&amp;"-"&amp;J$6&amp;-$D$6))</f>
        <v>1</v>
      </c>
      <c r="K7" s="44">
        <f>COUNTIFS(Data!$F:$F,"&lt;="&amp;DATEVALUE($D7&amp;"-"&amp;K$6&amp;-$D$6),Data!$G:$G,"&gt;="&amp;DATEVALUE($D7&amp;"-"&amp;K$6&amp;-$D$6))</f>
        <v>1</v>
      </c>
      <c r="L7" s="44">
        <f>COUNTIFS(Data!$F:$F,"&lt;="&amp;DATEVALUE($D7&amp;"-"&amp;L$6&amp;-$D$6),Data!$G:$G,"&gt;="&amp;DATEVALUE($D7&amp;"-"&amp;L$6&amp;-$D$6))</f>
        <v>1</v>
      </c>
      <c r="M7" s="44">
        <f>COUNTIFS(Data!$F:$F,"&lt;="&amp;DATEVALUE($D7&amp;"-"&amp;M$6&amp;-$D$6),Data!$G:$G,"&gt;="&amp;DATEVALUE($D7&amp;"-"&amp;M$6&amp;-$D$6))</f>
        <v>1</v>
      </c>
      <c r="N7" s="44">
        <f>COUNTIFS(Data!$F:$F,"&lt;="&amp;DATEVALUE($D7&amp;"-"&amp;N$6&amp;-$D$6),Data!$G:$G,"&gt;="&amp;DATEVALUE($D7&amp;"-"&amp;N$6&amp;-$D$6))</f>
        <v>1</v>
      </c>
      <c r="O7" s="44">
        <f>COUNTIFS(Data!$F:$F,"&lt;="&amp;DATEVALUE($D7&amp;"-"&amp;O$6&amp;-$D$6),Data!$G:$G,"&gt;="&amp;DATEVALUE($D7&amp;"-"&amp;O$6&amp;-$D$6))</f>
        <v>1</v>
      </c>
      <c r="P7" s="44">
        <f>COUNTIFS(Data!$F:$F,"&lt;="&amp;DATEVALUE($D7&amp;"-"&amp;P$6&amp;-$D$6),Data!$G:$G,"&gt;="&amp;DATEVALUE($D7&amp;"-"&amp;P$6&amp;-$D$6))</f>
        <v>1</v>
      </c>
    </row>
    <row r="8" spans="3:16" ht="15" customHeight="1" x14ac:dyDescent="0.25">
      <c r="D8" s="51">
        <v>2</v>
      </c>
      <c r="E8" s="44">
        <f>COUNTIFS(Data!$F:$F,"&lt;="&amp;DATEVALUE($D8&amp;"-"&amp;E$6&amp;-$D$6),Data!$G:$G,"&gt;="&amp;DATEVALUE($D8&amp;"-"&amp;E$6&amp;-$D$6))</f>
        <v>1</v>
      </c>
      <c r="F8" s="44">
        <f>COUNTIFS(Data!$F:$F,"&lt;="&amp;DATEVALUE($D8&amp;"-"&amp;F$6&amp;-$D$6),Data!$G:$G,"&gt;="&amp;DATEVALUE($D8&amp;"-"&amp;F$6&amp;-$D$6))</f>
        <v>1</v>
      </c>
      <c r="G8" s="44">
        <f>COUNTIFS(Data!$F:$F,"&lt;="&amp;DATEVALUE($D8&amp;"-"&amp;G$6&amp;-$D$6),Data!$G:$G,"&gt;="&amp;DATEVALUE($D8&amp;"-"&amp;G$6&amp;-$D$6))</f>
        <v>1</v>
      </c>
      <c r="H8" s="44">
        <f>COUNTIFS(Data!$F:$F,"&lt;="&amp;DATEVALUE($D8&amp;"-"&amp;H$6&amp;-$D$6),Data!$G:$G,"&gt;="&amp;DATEVALUE($D8&amp;"-"&amp;H$6&amp;-$D$6))</f>
        <v>1</v>
      </c>
      <c r="I8" s="44">
        <f>COUNTIFS(Data!$F:$F,"&lt;="&amp;DATEVALUE($D8&amp;"-"&amp;I$6&amp;-$D$6),Data!$G:$G,"&gt;="&amp;DATEVALUE($D8&amp;"-"&amp;I$6&amp;-$D$6))</f>
        <v>1</v>
      </c>
      <c r="J8" s="44">
        <f>COUNTIFS(Data!$F:$F,"&lt;="&amp;DATEVALUE($D8&amp;"-"&amp;J$6&amp;-$D$6),Data!$G:$G,"&gt;="&amp;DATEVALUE($D8&amp;"-"&amp;J$6&amp;-$D$6))</f>
        <v>2</v>
      </c>
      <c r="K8" s="44">
        <f>COUNTIFS(Data!$F:$F,"&lt;="&amp;DATEVALUE($D8&amp;"-"&amp;K$6&amp;-$D$6),Data!$G:$G,"&gt;="&amp;DATEVALUE($D8&amp;"-"&amp;K$6&amp;-$D$6))</f>
        <v>1</v>
      </c>
      <c r="L8" s="44">
        <f>COUNTIFS(Data!$F:$F,"&lt;="&amp;DATEVALUE($D8&amp;"-"&amp;L$6&amp;-$D$6),Data!$G:$G,"&gt;="&amp;DATEVALUE($D8&amp;"-"&amp;L$6&amp;-$D$6))</f>
        <v>1</v>
      </c>
      <c r="M8" s="44">
        <f>COUNTIFS(Data!$F:$F,"&lt;="&amp;DATEVALUE($D8&amp;"-"&amp;M$6&amp;-$D$6),Data!$G:$G,"&gt;="&amp;DATEVALUE($D8&amp;"-"&amp;M$6&amp;-$D$6))</f>
        <v>1</v>
      </c>
      <c r="N8" s="44">
        <f>COUNTIFS(Data!$F:$F,"&lt;="&amp;DATEVALUE($D8&amp;"-"&amp;N$6&amp;-$D$6),Data!$G:$G,"&gt;="&amp;DATEVALUE($D8&amp;"-"&amp;N$6&amp;-$D$6))</f>
        <v>1</v>
      </c>
      <c r="O8" s="44">
        <f>COUNTIFS(Data!$F:$F,"&lt;="&amp;DATEVALUE($D8&amp;"-"&amp;O$6&amp;-$D$6),Data!$G:$G,"&gt;="&amp;DATEVALUE($D8&amp;"-"&amp;O$6&amp;-$D$6))</f>
        <v>2</v>
      </c>
      <c r="P8" s="44">
        <f>COUNTIFS(Data!$F:$F,"&lt;="&amp;DATEVALUE($D8&amp;"-"&amp;P$6&amp;-$D$6),Data!$G:$G,"&gt;="&amp;DATEVALUE($D8&amp;"-"&amp;P$6&amp;-$D$6))</f>
        <v>2</v>
      </c>
    </row>
    <row r="9" spans="3:16" ht="15" customHeight="1" x14ac:dyDescent="0.25">
      <c r="D9" s="51">
        <v>3</v>
      </c>
      <c r="E9" s="44">
        <f>COUNTIFS(Data!$F:$F,"&lt;="&amp;DATEVALUE($D9&amp;"-"&amp;E$6&amp;-$D$6),Data!$G:$G,"&gt;="&amp;DATEVALUE($D9&amp;"-"&amp;E$6&amp;-$D$6))</f>
        <v>1</v>
      </c>
      <c r="F9" s="44">
        <f>COUNTIFS(Data!$F:$F,"&lt;="&amp;DATEVALUE($D9&amp;"-"&amp;F$6&amp;-$D$6),Data!$G:$G,"&gt;="&amp;DATEVALUE($D9&amp;"-"&amp;F$6&amp;-$D$6))</f>
        <v>1</v>
      </c>
      <c r="G9" s="44">
        <f>COUNTIFS(Data!$F:$F,"&lt;="&amp;DATEVALUE($D9&amp;"-"&amp;G$6&amp;-$D$6),Data!$G:$G,"&gt;="&amp;DATEVALUE($D9&amp;"-"&amp;G$6&amp;-$D$6))</f>
        <v>1</v>
      </c>
      <c r="H9" s="44">
        <f>COUNTIFS(Data!$F:$F,"&lt;="&amp;DATEVALUE($D9&amp;"-"&amp;H$6&amp;-$D$6),Data!$G:$G,"&gt;="&amp;DATEVALUE($D9&amp;"-"&amp;H$6&amp;-$D$6))</f>
        <v>1</v>
      </c>
      <c r="I9" s="44">
        <f>COUNTIFS(Data!$F:$F,"&lt;="&amp;DATEVALUE($D9&amp;"-"&amp;I$6&amp;-$D$6),Data!$G:$G,"&gt;="&amp;DATEVALUE($D9&amp;"-"&amp;I$6&amp;-$D$6))</f>
        <v>1</v>
      </c>
      <c r="J9" s="44">
        <f>COUNTIFS(Data!$F:$F,"&lt;="&amp;DATEVALUE($D9&amp;"-"&amp;J$6&amp;-$D$6),Data!$G:$G,"&gt;="&amp;DATEVALUE($D9&amp;"-"&amp;J$6&amp;-$D$6))</f>
        <v>1</v>
      </c>
      <c r="K9" s="44">
        <f>COUNTIFS(Data!$F:$F,"&lt;="&amp;DATEVALUE($D9&amp;"-"&amp;K$6&amp;-$D$6),Data!$G:$G,"&gt;="&amp;DATEVALUE($D9&amp;"-"&amp;K$6&amp;-$D$6))</f>
        <v>2</v>
      </c>
      <c r="L9" s="44">
        <f>COUNTIFS(Data!$F:$F,"&lt;="&amp;DATEVALUE($D9&amp;"-"&amp;L$6&amp;-$D$6),Data!$G:$G,"&gt;="&amp;DATEVALUE($D9&amp;"-"&amp;L$6&amp;-$D$6))</f>
        <v>1</v>
      </c>
      <c r="M9" s="44">
        <f>COUNTIFS(Data!$F:$F,"&lt;="&amp;DATEVALUE($D9&amp;"-"&amp;M$6&amp;-$D$6),Data!$G:$G,"&gt;="&amp;DATEVALUE($D9&amp;"-"&amp;M$6&amp;-$D$6))</f>
        <v>1</v>
      </c>
      <c r="N9" s="44">
        <f>COUNTIFS(Data!$F:$F,"&lt;="&amp;DATEVALUE($D9&amp;"-"&amp;N$6&amp;-$D$6),Data!$G:$G,"&gt;="&amp;DATEVALUE($D9&amp;"-"&amp;N$6&amp;-$D$6))</f>
        <v>1</v>
      </c>
      <c r="O9" s="44">
        <f>COUNTIFS(Data!$F:$F,"&lt;="&amp;DATEVALUE($D9&amp;"-"&amp;O$6&amp;-$D$6),Data!$G:$G,"&gt;="&amp;DATEVALUE($D9&amp;"-"&amp;O$6&amp;-$D$6))</f>
        <v>2</v>
      </c>
      <c r="P9" s="44">
        <f>COUNTIFS(Data!$F:$F,"&lt;="&amp;DATEVALUE($D9&amp;"-"&amp;P$6&amp;-$D$6),Data!$G:$G,"&gt;="&amp;DATEVALUE($D9&amp;"-"&amp;P$6&amp;-$D$6))</f>
        <v>2</v>
      </c>
    </row>
    <row r="10" spans="3:16" ht="15" customHeight="1" x14ac:dyDescent="0.25">
      <c r="D10" s="51">
        <v>4</v>
      </c>
      <c r="E10" s="44">
        <f>COUNTIFS(Data!$F:$F,"&lt;="&amp;DATEVALUE($D10&amp;"-"&amp;E$6&amp;-$D$6),Data!$G:$G,"&gt;="&amp;DATEVALUE($D10&amp;"-"&amp;E$6&amp;-$D$6))</f>
        <v>2</v>
      </c>
      <c r="F10" s="44">
        <f>COUNTIFS(Data!$F:$F,"&lt;="&amp;DATEVALUE($D10&amp;"-"&amp;F$6&amp;-$D$6),Data!$G:$G,"&gt;="&amp;DATEVALUE($D10&amp;"-"&amp;F$6&amp;-$D$6))</f>
        <v>0</v>
      </c>
      <c r="G10" s="44">
        <f>COUNTIFS(Data!$F:$F,"&lt;="&amp;DATEVALUE($D10&amp;"-"&amp;G$6&amp;-$D$6),Data!$G:$G,"&gt;="&amp;DATEVALUE($D10&amp;"-"&amp;G$6&amp;-$D$6))</f>
        <v>1</v>
      </c>
      <c r="H10" s="44">
        <f>COUNTIFS(Data!$F:$F,"&lt;="&amp;DATEVALUE($D10&amp;"-"&amp;H$6&amp;-$D$6),Data!$G:$G,"&gt;="&amp;DATEVALUE($D10&amp;"-"&amp;H$6&amp;-$D$6))</f>
        <v>1</v>
      </c>
      <c r="I10" s="44">
        <f>COUNTIFS(Data!$F:$F,"&lt;="&amp;DATEVALUE($D10&amp;"-"&amp;I$6&amp;-$D$6),Data!$G:$G,"&gt;="&amp;DATEVALUE($D10&amp;"-"&amp;I$6&amp;-$D$6))</f>
        <v>1</v>
      </c>
      <c r="J10" s="44">
        <f>COUNTIFS(Data!$F:$F,"&lt;="&amp;DATEVALUE($D10&amp;"-"&amp;J$6&amp;-$D$6),Data!$G:$G,"&gt;="&amp;DATEVALUE($D10&amp;"-"&amp;J$6&amp;-$D$6))</f>
        <v>1</v>
      </c>
      <c r="K10" s="44">
        <f>COUNTIFS(Data!$F:$F,"&lt;="&amp;DATEVALUE($D10&amp;"-"&amp;K$6&amp;-$D$6),Data!$G:$G,"&gt;="&amp;DATEVALUE($D10&amp;"-"&amp;K$6&amp;-$D$6))</f>
        <v>2</v>
      </c>
      <c r="L10" s="44">
        <f>COUNTIFS(Data!$F:$F,"&lt;="&amp;DATEVALUE($D10&amp;"-"&amp;L$6&amp;-$D$6),Data!$G:$G,"&gt;="&amp;DATEVALUE($D10&amp;"-"&amp;L$6&amp;-$D$6))</f>
        <v>2</v>
      </c>
      <c r="M10" s="44">
        <f>COUNTIFS(Data!$F:$F,"&lt;="&amp;DATEVALUE($D10&amp;"-"&amp;M$6&amp;-$D$6),Data!$G:$G,"&gt;="&amp;DATEVALUE($D10&amp;"-"&amp;M$6&amp;-$D$6))</f>
        <v>1</v>
      </c>
      <c r="N10" s="44">
        <f>COUNTIFS(Data!$F:$F,"&lt;="&amp;DATEVALUE($D10&amp;"-"&amp;N$6&amp;-$D$6),Data!$G:$G,"&gt;="&amp;DATEVALUE($D10&amp;"-"&amp;N$6&amp;-$D$6))</f>
        <v>2</v>
      </c>
      <c r="O10" s="44">
        <f>COUNTIFS(Data!$F:$F,"&lt;="&amp;DATEVALUE($D10&amp;"-"&amp;O$6&amp;-$D$6),Data!$G:$G,"&gt;="&amp;DATEVALUE($D10&amp;"-"&amp;O$6&amp;-$D$6))</f>
        <v>2</v>
      </c>
      <c r="P10" s="44">
        <f>COUNTIFS(Data!$F:$F,"&lt;="&amp;DATEVALUE($D10&amp;"-"&amp;P$6&amp;-$D$6),Data!$G:$G,"&gt;="&amp;DATEVALUE($D10&amp;"-"&amp;P$6&amp;-$D$6))</f>
        <v>1</v>
      </c>
    </row>
    <row r="11" spans="3:16" ht="15" customHeight="1" x14ac:dyDescent="0.25">
      <c r="D11" s="51">
        <v>5</v>
      </c>
      <c r="E11" s="44">
        <f>COUNTIFS(Data!$F:$F,"&lt;="&amp;DATEVALUE($D11&amp;"-"&amp;E$6&amp;-$D$6),Data!$G:$G,"&gt;="&amp;DATEVALUE($D11&amp;"-"&amp;E$6&amp;-$D$6))</f>
        <v>2</v>
      </c>
      <c r="F11" s="44">
        <f>COUNTIFS(Data!$F:$F,"&lt;="&amp;DATEVALUE($D11&amp;"-"&amp;F$6&amp;-$D$6),Data!$G:$G,"&gt;="&amp;DATEVALUE($D11&amp;"-"&amp;F$6&amp;-$D$6))</f>
        <v>0</v>
      </c>
      <c r="G11" s="44">
        <f>COUNTIFS(Data!$F:$F,"&lt;="&amp;DATEVALUE($D11&amp;"-"&amp;G$6&amp;-$D$6),Data!$G:$G,"&gt;="&amp;DATEVALUE($D11&amp;"-"&amp;G$6&amp;-$D$6))</f>
        <v>1</v>
      </c>
      <c r="H11" s="44">
        <f>COUNTIFS(Data!$F:$F,"&lt;="&amp;DATEVALUE($D11&amp;"-"&amp;H$6&amp;-$D$6),Data!$G:$G,"&gt;="&amp;DATEVALUE($D11&amp;"-"&amp;H$6&amp;-$D$6))</f>
        <v>2</v>
      </c>
      <c r="I11" s="44">
        <f>COUNTIFS(Data!$F:$F,"&lt;="&amp;DATEVALUE($D11&amp;"-"&amp;I$6&amp;-$D$6),Data!$G:$G,"&gt;="&amp;DATEVALUE($D11&amp;"-"&amp;I$6&amp;-$D$6))</f>
        <v>1</v>
      </c>
      <c r="J11" s="44">
        <f>COUNTIFS(Data!$F:$F,"&lt;="&amp;DATEVALUE($D11&amp;"-"&amp;J$6&amp;-$D$6),Data!$G:$G,"&gt;="&amp;DATEVALUE($D11&amp;"-"&amp;J$6&amp;-$D$6))</f>
        <v>1</v>
      </c>
      <c r="K11" s="44">
        <f>COUNTIFS(Data!$F:$F,"&lt;="&amp;DATEVALUE($D11&amp;"-"&amp;K$6&amp;-$D$6),Data!$G:$G,"&gt;="&amp;DATEVALUE($D11&amp;"-"&amp;K$6&amp;-$D$6))</f>
        <v>2</v>
      </c>
      <c r="L11" s="44">
        <f>COUNTIFS(Data!$F:$F,"&lt;="&amp;DATEVALUE($D11&amp;"-"&amp;L$6&amp;-$D$6),Data!$G:$G,"&gt;="&amp;DATEVALUE($D11&amp;"-"&amp;L$6&amp;-$D$6))</f>
        <v>1</v>
      </c>
      <c r="M11" s="44">
        <f>COUNTIFS(Data!$F:$F,"&lt;="&amp;DATEVALUE($D11&amp;"-"&amp;M$6&amp;-$D$6),Data!$G:$G,"&gt;="&amp;DATEVALUE($D11&amp;"-"&amp;M$6&amp;-$D$6))</f>
        <v>2</v>
      </c>
      <c r="N11" s="44">
        <f>COUNTIFS(Data!$F:$F,"&lt;="&amp;DATEVALUE($D11&amp;"-"&amp;N$6&amp;-$D$6),Data!$G:$G,"&gt;="&amp;DATEVALUE($D11&amp;"-"&amp;N$6&amp;-$D$6))</f>
        <v>1</v>
      </c>
      <c r="O11" s="44">
        <f>COUNTIFS(Data!$F:$F,"&lt;="&amp;DATEVALUE($D11&amp;"-"&amp;O$6&amp;-$D$6),Data!$G:$G,"&gt;="&amp;DATEVALUE($D11&amp;"-"&amp;O$6&amp;-$D$6))</f>
        <v>1</v>
      </c>
      <c r="P11" s="44">
        <f>COUNTIFS(Data!$F:$F,"&lt;="&amp;DATEVALUE($D11&amp;"-"&amp;P$6&amp;-$D$6),Data!$G:$G,"&gt;="&amp;DATEVALUE($D11&amp;"-"&amp;P$6&amp;-$D$6))</f>
        <v>1</v>
      </c>
    </row>
    <row r="12" spans="3:16" ht="15" customHeight="1" x14ac:dyDescent="0.25">
      <c r="D12" s="51">
        <v>6</v>
      </c>
      <c r="E12" s="44">
        <f>COUNTIFS(Data!$F:$F,"&lt;="&amp;DATEVALUE($D12&amp;"-"&amp;E$6&amp;-$D$6),Data!$G:$G,"&gt;="&amp;DATEVALUE($D12&amp;"-"&amp;E$6&amp;-$D$6))</f>
        <v>2</v>
      </c>
      <c r="F12" s="44">
        <f>COUNTIFS(Data!$F:$F,"&lt;="&amp;DATEVALUE($D12&amp;"-"&amp;F$6&amp;-$D$6),Data!$G:$G,"&gt;="&amp;DATEVALUE($D12&amp;"-"&amp;F$6&amp;-$D$6))</f>
        <v>0</v>
      </c>
      <c r="G12" s="44">
        <f>COUNTIFS(Data!$F:$F,"&lt;="&amp;DATEVALUE($D12&amp;"-"&amp;G$6&amp;-$D$6),Data!$G:$G,"&gt;="&amp;DATEVALUE($D12&amp;"-"&amp;G$6&amp;-$D$6))</f>
        <v>1</v>
      </c>
      <c r="H12" s="44">
        <f>COUNTIFS(Data!$F:$F,"&lt;="&amp;DATEVALUE($D12&amp;"-"&amp;H$6&amp;-$D$6),Data!$G:$G,"&gt;="&amp;DATEVALUE($D12&amp;"-"&amp;H$6&amp;-$D$6))</f>
        <v>2</v>
      </c>
      <c r="I12" s="44">
        <f>COUNTIFS(Data!$F:$F,"&lt;="&amp;DATEVALUE($D12&amp;"-"&amp;I$6&amp;-$D$6),Data!$G:$G,"&gt;="&amp;DATEVALUE($D12&amp;"-"&amp;I$6&amp;-$D$6))</f>
        <v>2</v>
      </c>
      <c r="J12" s="44">
        <f>COUNTIFS(Data!$F:$F,"&lt;="&amp;DATEVALUE($D12&amp;"-"&amp;J$6&amp;-$D$6),Data!$G:$G,"&gt;="&amp;DATEVALUE($D12&amp;"-"&amp;J$6&amp;-$D$6))</f>
        <v>1</v>
      </c>
      <c r="K12" s="44">
        <f>COUNTIFS(Data!$F:$F,"&lt;="&amp;DATEVALUE($D12&amp;"-"&amp;K$6&amp;-$D$6),Data!$G:$G,"&gt;="&amp;DATEVALUE($D12&amp;"-"&amp;K$6&amp;-$D$6))</f>
        <v>1</v>
      </c>
      <c r="L12" s="44">
        <f>COUNTIFS(Data!$F:$F,"&lt;="&amp;DATEVALUE($D12&amp;"-"&amp;L$6&amp;-$D$6),Data!$G:$G,"&gt;="&amp;DATEVALUE($D12&amp;"-"&amp;L$6&amp;-$D$6))</f>
        <v>1</v>
      </c>
      <c r="M12" s="44">
        <f>COUNTIFS(Data!$F:$F,"&lt;="&amp;DATEVALUE($D12&amp;"-"&amp;M$6&amp;-$D$6),Data!$G:$G,"&gt;="&amp;DATEVALUE($D12&amp;"-"&amp;M$6&amp;-$D$6))</f>
        <v>1</v>
      </c>
      <c r="N12" s="44">
        <f>COUNTIFS(Data!$F:$F,"&lt;="&amp;DATEVALUE($D12&amp;"-"&amp;N$6&amp;-$D$6),Data!$G:$G,"&gt;="&amp;DATEVALUE($D12&amp;"-"&amp;N$6&amp;-$D$6))</f>
        <v>1</v>
      </c>
      <c r="O12" s="44">
        <f>COUNTIFS(Data!$F:$F,"&lt;="&amp;DATEVALUE($D12&amp;"-"&amp;O$6&amp;-$D$6),Data!$G:$G,"&gt;="&amp;DATEVALUE($D12&amp;"-"&amp;O$6&amp;-$D$6))</f>
        <v>1</v>
      </c>
      <c r="P12" s="44">
        <f>COUNTIFS(Data!$F:$F,"&lt;="&amp;DATEVALUE($D12&amp;"-"&amp;P$6&amp;-$D$6),Data!$G:$G,"&gt;="&amp;DATEVALUE($D12&amp;"-"&amp;P$6&amp;-$D$6))</f>
        <v>1</v>
      </c>
    </row>
    <row r="13" spans="3:16" ht="15" customHeight="1" x14ac:dyDescent="0.25">
      <c r="D13" s="51">
        <v>7</v>
      </c>
      <c r="E13" s="44">
        <f>COUNTIFS(Data!$F:$F,"&lt;="&amp;DATEVALUE($D13&amp;"-"&amp;E$6&amp;-$D$6),Data!$G:$G,"&gt;="&amp;DATEVALUE($D13&amp;"-"&amp;E$6&amp;-$D$6))</f>
        <v>2</v>
      </c>
      <c r="F13" s="44">
        <f>COUNTIFS(Data!$F:$F,"&lt;="&amp;DATEVALUE($D13&amp;"-"&amp;F$6&amp;-$D$6),Data!$G:$G,"&gt;="&amp;DATEVALUE($D13&amp;"-"&amp;F$6&amp;-$D$6))</f>
        <v>0</v>
      </c>
      <c r="G13" s="44">
        <f>COUNTIFS(Data!$F:$F,"&lt;="&amp;DATEVALUE($D13&amp;"-"&amp;G$6&amp;-$D$6),Data!$G:$G,"&gt;="&amp;DATEVALUE($D13&amp;"-"&amp;G$6&amp;-$D$6))</f>
        <v>2</v>
      </c>
      <c r="H13" s="44">
        <f>COUNTIFS(Data!$F:$F,"&lt;="&amp;DATEVALUE($D13&amp;"-"&amp;H$6&amp;-$D$6),Data!$G:$G,"&gt;="&amp;DATEVALUE($D13&amp;"-"&amp;H$6&amp;-$D$6))</f>
        <v>3</v>
      </c>
      <c r="I13" s="44">
        <f>COUNTIFS(Data!$F:$F,"&lt;="&amp;DATEVALUE($D13&amp;"-"&amp;I$6&amp;-$D$6),Data!$G:$G,"&gt;="&amp;DATEVALUE($D13&amp;"-"&amp;I$6&amp;-$D$6))</f>
        <v>1</v>
      </c>
      <c r="J13" s="44">
        <f>COUNTIFS(Data!$F:$F,"&lt;="&amp;DATEVALUE($D13&amp;"-"&amp;J$6&amp;-$D$6),Data!$G:$G,"&gt;="&amp;DATEVALUE($D13&amp;"-"&amp;J$6&amp;-$D$6))</f>
        <v>1</v>
      </c>
      <c r="K13" s="44">
        <f>COUNTIFS(Data!$F:$F,"&lt;="&amp;DATEVALUE($D13&amp;"-"&amp;K$6&amp;-$D$6),Data!$G:$G,"&gt;="&amp;DATEVALUE($D13&amp;"-"&amp;K$6&amp;-$D$6))</f>
        <v>1</v>
      </c>
      <c r="L13" s="44">
        <f>COUNTIFS(Data!$F:$F,"&lt;="&amp;DATEVALUE($D13&amp;"-"&amp;L$6&amp;-$D$6),Data!$G:$G,"&gt;="&amp;DATEVALUE($D13&amp;"-"&amp;L$6&amp;-$D$6))</f>
        <v>2</v>
      </c>
      <c r="M13" s="44">
        <f>COUNTIFS(Data!$F:$F,"&lt;="&amp;DATEVALUE($D13&amp;"-"&amp;M$6&amp;-$D$6),Data!$G:$G,"&gt;="&amp;DATEVALUE($D13&amp;"-"&amp;M$6&amp;-$D$6))</f>
        <v>1</v>
      </c>
      <c r="N13" s="44">
        <f>COUNTIFS(Data!$F:$F,"&lt;="&amp;DATEVALUE($D13&amp;"-"&amp;N$6&amp;-$D$6),Data!$G:$G,"&gt;="&amp;DATEVALUE($D13&amp;"-"&amp;N$6&amp;-$D$6))</f>
        <v>1</v>
      </c>
      <c r="O13" s="44">
        <f>COUNTIFS(Data!$F:$F,"&lt;="&amp;DATEVALUE($D13&amp;"-"&amp;O$6&amp;-$D$6),Data!$G:$G,"&gt;="&amp;DATEVALUE($D13&amp;"-"&amp;O$6&amp;-$D$6))</f>
        <v>1</v>
      </c>
      <c r="P13" s="44">
        <f>COUNTIFS(Data!$F:$F,"&lt;="&amp;DATEVALUE($D13&amp;"-"&amp;P$6&amp;-$D$6),Data!$G:$G,"&gt;="&amp;DATEVALUE($D13&amp;"-"&amp;P$6&amp;-$D$6))</f>
        <v>1</v>
      </c>
    </row>
    <row r="14" spans="3:16" ht="15" customHeight="1" x14ac:dyDescent="0.25">
      <c r="D14" s="51">
        <v>8</v>
      </c>
      <c r="E14" s="44">
        <f>COUNTIFS(Data!$F:$F,"&lt;="&amp;DATEVALUE($D14&amp;"-"&amp;E$6&amp;-$D$6),Data!$G:$G,"&gt;="&amp;DATEVALUE($D14&amp;"-"&amp;E$6&amp;-$D$6))</f>
        <v>2</v>
      </c>
      <c r="F14" s="44">
        <f>COUNTIFS(Data!$F:$F,"&lt;="&amp;DATEVALUE($D14&amp;"-"&amp;F$6&amp;-$D$6),Data!$G:$G,"&gt;="&amp;DATEVALUE($D14&amp;"-"&amp;F$6&amp;-$D$6))</f>
        <v>1</v>
      </c>
      <c r="G14" s="44">
        <f>COUNTIFS(Data!$F:$F,"&lt;="&amp;DATEVALUE($D14&amp;"-"&amp;G$6&amp;-$D$6),Data!$G:$G,"&gt;="&amp;DATEVALUE($D14&amp;"-"&amp;G$6&amp;-$D$6))</f>
        <v>2</v>
      </c>
      <c r="H14" s="44">
        <f>COUNTIFS(Data!$F:$F,"&lt;="&amp;DATEVALUE($D14&amp;"-"&amp;H$6&amp;-$D$6),Data!$G:$G,"&gt;="&amp;DATEVALUE($D14&amp;"-"&amp;H$6&amp;-$D$6))</f>
        <v>2</v>
      </c>
      <c r="I14" s="44">
        <f>COUNTIFS(Data!$F:$F,"&lt;="&amp;DATEVALUE($D14&amp;"-"&amp;I$6&amp;-$D$6),Data!$G:$G,"&gt;="&amp;DATEVALUE($D14&amp;"-"&amp;I$6&amp;-$D$6))</f>
        <v>1</v>
      </c>
      <c r="J14" s="44">
        <f>COUNTIFS(Data!$F:$F,"&lt;="&amp;DATEVALUE($D14&amp;"-"&amp;J$6&amp;-$D$6),Data!$G:$G,"&gt;="&amp;DATEVALUE($D14&amp;"-"&amp;J$6&amp;-$D$6))</f>
        <v>1</v>
      </c>
      <c r="K14" s="44">
        <f>COUNTIFS(Data!$F:$F,"&lt;="&amp;DATEVALUE($D14&amp;"-"&amp;K$6&amp;-$D$6),Data!$G:$G,"&gt;="&amp;DATEVALUE($D14&amp;"-"&amp;K$6&amp;-$D$6))</f>
        <v>1</v>
      </c>
      <c r="L14" s="44">
        <f>COUNTIFS(Data!$F:$F,"&lt;="&amp;DATEVALUE($D14&amp;"-"&amp;L$6&amp;-$D$6),Data!$G:$G,"&gt;="&amp;DATEVALUE($D14&amp;"-"&amp;L$6&amp;-$D$6))</f>
        <v>1</v>
      </c>
      <c r="M14" s="44">
        <f>COUNTIFS(Data!$F:$F,"&lt;="&amp;DATEVALUE($D14&amp;"-"&amp;M$6&amp;-$D$6),Data!$G:$G,"&gt;="&amp;DATEVALUE($D14&amp;"-"&amp;M$6&amp;-$D$6))</f>
        <v>1</v>
      </c>
      <c r="N14" s="44">
        <f>COUNTIFS(Data!$F:$F,"&lt;="&amp;DATEVALUE($D14&amp;"-"&amp;N$6&amp;-$D$6),Data!$G:$G,"&gt;="&amp;DATEVALUE($D14&amp;"-"&amp;N$6&amp;-$D$6))</f>
        <v>2</v>
      </c>
      <c r="O14" s="44">
        <f>COUNTIFS(Data!$F:$F,"&lt;="&amp;DATEVALUE($D14&amp;"-"&amp;O$6&amp;-$D$6),Data!$G:$G,"&gt;="&amp;DATEVALUE($D14&amp;"-"&amp;O$6&amp;-$D$6))</f>
        <v>1</v>
      </c>
      <c r="P14" s="44">
        <f>COUNTIFS(Data!$F:$F,"&lt;="&amp;DATEVALUE($D14&amp;"-"&amp;P$6&amp;-$D$6),Data!$G:$G,"&gt;="&amp;DATEVALUE($D14&amp;"-"&amp;P$6&amp;-$D$6))</f>
        <v>2</v>
      </c>
    </row>
    <row r="15" spans="3:16" ht="15" customHeight="1" x14ac:dyDescent="0.25">
      <c r="D15" s="51">
        <v>9</v>
      </c>
      <c r="E15" s="44">
        <f>COUNTIFS(Data!$F:$F,"&lt;="&amp;DATEVALUE($D15&amp;"-"&amp;E$6&amp;-$D$6),Data!$G:$G,"&gt;="&amp;DATEVALUE($D15&amp;"-"&amp;E$6&amp;-$D$6))</f>
        <v>2</v>
      </c>
      <c r="F15" s="44">
        <f>COUNTIFS(Data!$F:$F,"&lt;="&amp;DATEVALUE($D15&amp;"-"&amp;F$6&amp;-$D$6),Data!$G:$G,"&gt;="&amp;DATEVALUE($D15&amp;"-"&amp;F$6&amp;-$D$6))</f>
        <v>1</v>
      </c>
      <c r="G15" s="44">
        <f>COUNTIFS(Data!$F:$F,"&lt;="&amp;DATEVALUE($D15&amp;"-"&amp;G$6&amp;-$D$6),Data!$G:$G,"&gt;="&amp;DATEVALUE($D15&amp;"-"&amp;G$6&amp;-$D$6))</f>
        <v>2</v>
      </c>
      <c r="H15" s="44">
        <f>COUNTIFS(Data!$F:$F,"&lt;="&amp;DATEVALUE($D15&amp;"-"&amp;H$6&amp;-$D$6),Data!$G:$G,"&gt;="&amp;DATEVALUE($D15&amp;"-"&amp;H$6&amp;-$D$6))</f>
        <v>1</v>
      </c>
      <c r="I15" s="44">
        <f>COUNTIFS(Data!$F:$F,"&lt;="&amp;DATEVALUE($D15&amp;"-"&amp;I$6&amp;-$D$6),Data!$G:$G,"&gt;="&amp;DATEVALUE($D15&amp;"-"&amp;I$6&amp;-$D$6))</f>
        <v>1</v>
      </c>
      <c r="J15" s="44">
        <f>COUNTIFS(Data!$F:$F,"&lt;="&amp;DATEVALUE($D15&amp;"-"&amp;J$6&amp;-$D$6),Data!$G:$G,"&gt;="&amp;DATEVALUE($D15&amp;"-"&amp;J$6&amp;-$D$6))</f>
        <v>1</v>
      </c>
      <c r="K15" s="44">
        <f>COUNTIFS(Data!$F:$F,"&lt;="&amp;DATEVALUE($D15&amp;"-"&amp;K$6&amp;-$D$6),Data!$G:$G,"&gt;="&amp;DATEVALUE($D15&amp;"-"&amp;K$6&amp;-$D$6))</f>
        <v>1</v>
      </c>
      <c r="L15" s="44">
        <f>COUNTIFS(Data!$F:$F,"&lt;="&amp;DATEVALUE($D15&amp;"-"&amp;L$6&amp;-$D$6),Data!$G:$G,"&gt;="&amp;DATEVALUE($D15&amp;"-"&amp;L$6&amp;-$D$6))</f>
        <v>1</v>
      </c>
      <c r="M15" s="44">
        <f>COUNTIFS(Data!$F:$F,"&lt;="&amp;DATEVALUE($D15&amp;"-"&amp;M$6&amp;-$D$6),Data!$G:$G,"&gt;="&amp;DATEVALUE($D15&amp;"-"&amp;M$6&amp;-$D$6))</f>
        <v>1</v>
      </c>
      <c r="N15" s="44">
        <f>COUNTIFS(Data!$F:$F,"&lt;="&amp;DATEVALUE($D15&amp;"-"&amp;N$6&amp;-$D$6),Data!$G:$G,"&gt;="&amp;DATEVALUE($D15&amp;"-"&amp;N$6&amp;-$D$6))</f>
        <v>1</v>
      </c>
      <c r="O15" s="44">
        <f>COUNTIFS(Data!$F:$F,"&lt;="&amp;DATEVALUE($D15&amp;"-"&amp;O$6&amp;-$D$6),Data!$G:$G,"&gt;="&amp;DATEVALUE($D15&amp;"-"&amp;O$6&amp;-$D$6))</f>
        <v>1</v>
      </c>
      <c r="P15" s="44">
        <f>COUNTIFS(Data!$F:$F,"&lt;="&amp;DATEVALUE($D15&amp;"-"&amp;P$6&amp;-$D$6),Data!$G:$G,"&gt;="&amp;DATEVALUE($D15&amp;"-"&amp;P$6&amp;-$D$6))</f>
        <v>3</v>
      </c>
    </row>
    <row r="16" spans="3:16" ht="15" customHeight="1" x14ac:dyDescent="0.25">
      <c r="D16" s="51">
        <v>10</v>
      </c>
      <c r="E16" s="44">
        <f>COUNTIFS(Data!$F:$F,"&lt;="&amp;DATEVALUE($D16&amp;"-"&amp;E$6&amp;-$D$6),Data!$G:$G,"&gt;="&amp;DATEVALUE($D16&amp;"-"&amp;E$6&amp;-$D$6))</f>
        <v>2</v>
      </c>
      <c r="F16" s="44">
        <f>COUNTIFS(Data!$F:$F,"&lt;="&amp;DATEVALUE($D16&amp;"-"&amp;F$6&amp;-$D$6),Data!$G:$G,"&gt;="&amp;DATEVALUE($D16&amp;"-"&amp;F$6&amp;-$D$6))</f>
        <v>2</v>
      </c>
      <c r="G16" s="44">
        <f>COUNTIFS(Data!$F:$F,"&lt;="&amp;DATEVALUE($D16&amp;"-"&amp;G$6&amp;-$D$6),Data!$G:$G,"&gt;="&amp;DATEVALUE($D16&amp;"-"&amp;G$6&amp;-$D$6))</f>
        <v>1</v>
      </c>
      <c r="H16" s="44">
        <f>COUNTIFS(Data!$F:$F,"&lt;="&amp;DATEVALUE($D16&amp;"-"&amp;H$6&amp;-$D$6),Data!$G:$G,"&gt;="&amp;DATEVALUE($D16&amp;"-"&amp;H$6&amp;-$D$6))</f>
        <v>1</v>
      </c>
      <c r="I16" s="44">
        <f>COUNTIFS(Data!$F:$F,"&lt;="&amp;DATEVALUE($D16&amp;"-"&amp;I$6&amp;-$D$6),Data!$G:$G,"&gt;="&amp;DATEVALUE($D16&amp;"-"&amp;I$6&amp;-$D$6))</f>
        <v>1</v>
      </c>
      <c r="J16" s="44">
        <f>COUNTIFS(Data!$F:$F,"&lt;="&amp;DATEVALUE($D16&amp;"-"&amp;J$6&amp;-$D$6),Data!$G:$G,"&gt;="&amp;DATEVALUE($D16&amp;"-"&amp;J$6&amp;-$D$6))</f>
        <v>1</v>
      </c>
      <c r="K16" s="44">
        <f>COUNTIFS(Data!$F:$F,"&lt;="&amp;DATEVALUE($D16&amp;"-"&amp;K$6&amp;-$D$6),Data!$G:$G,"&gt;="&amp;DATEVALUE($D16&amp;"-"&amp;K$6&amp;-$D$6))</f>
        <v>1</v>
      </c>
      <c r="L16" s="44">
        <f>COUNTIFS(Data!$F:$F,"&lt;="&amp;DATEVALUE($D16&amp;"-"&amp;L$6&amp;-$D$6),Data!$G:$G,"&gt;="&amp;DATEVALUE($D16&amp;"-"&amp;L$6&amp;-$D$6))</f>
        <v>1</v>
      </c>
      <c r="M16" s="44">
        <f>COUNTIFS(Data!$F:$F,"&lt;="&amp;DATEVALUE($D16&amp;"-"&amp;M$6&amp;-$D$6),Data!$G:$G,"&gt;="&amp;DATEVALUE($D16&amp;"-"&amp;M$6&amp;-$D$6))</f>
        <v>1</v>
      </c>
      <c r="N16" s="44">
        <f>COUNTIFS(Data!$F:$F,"&lt;="&amp;DATEVALUE($D16&amp;"-"&amp;N$6&amp;-$D$6),Data!$G:$G,"&gt;="&amp;DATEVALUE($D16&amp;"-"&amp;N$6&amp;-$D$6))</f>
        <v>1</v>
      </c>
      <c r="O16" s="44">
        <f>COUNTIFS(Data!$F:$F,"&lt;="&amp;DATEVALUE($D16&amp;"-"&amp;O$6&amp;-$D$6),Data!$G:$G,"&gt;="&amp;DATEVALUE($D16&amp;"-"&amp;O$6&amp;-$D$6))</f>
        <v>2</v>
      </c>
      <c r="P16" s="44">
        <f>COUNTIFS(Data!$F:$F,"&lt;="&amp;DATEVALUE($D16&amp;"-"&amp;P$6&amp;-$D$6),Data!$G:$G,"&gt;="&amp;DATEVALUE($D16&amp;"-"&amp;P$6&amp;-$D$6))</f>
        <v>2</v>
      </c>
    </row>
    <row r="17" spans="4:16" ht="15" customHeight="1" x14ac:dyDescent="0.25">
      <c r="D17" s="51">
        <v>11</v>
      </c>
      <c r="E17" s="44">
        <f>COUNTIFS(Data!$F:$F,"&lt;="&amp;DATEVALUE($D17&amp;"-"&amp;E$6&amp;-$D$6),Data!$G:$G,"&gt;="&amp;DATEVALUE($D17&amp;"-"&amp;E$6&amp;-$D$6))</f>
        <v>3</v>
      </c>
      <c r="F17" s="44">
        <f>COUNTIFS(Data!$F:$F,"&lt;="&amp;DATEVALUE($D17&amp;"-"&amp;F$6&amp;-$D$6),Data!$G:$G,"&gt;="&amp;DATEVALUE($D17&amp;"-"&amp;F$6&amp;-$D$6))</f>
        <v>2</v>
      </c>
      <c r="G17" s="44">
        <f>COUNTIFS(Data!$F:$F,"&lt;="&amp;DATEVALUE($D17&amp;"-"&amp;G$6&amp;-$D$6),Data!$G:$G,"&gt;="&amp;DATEVALUE($D17&amp;"-"&amp;G$6&amp;-$D$6))</f>
        <v>1</v>
      </c>
      <c r="H17" s="44">
        <f>COUNTIFS(Data!$F:$F,"&lt;="&amp;DATEVALUE($D17&amp;"-"&amp;H$6&amp;-$D$6),Data!$G:$G,"&gt;="&amp;DATEVALUE($D17&amp;"-"&amp;H$6&amp;-$D$6))</f>
        <v>1</v>
      </c>
      <c r="I17" s="44">
        <f>COUNTIFS(Data!$F:$F,"&lt;="&amp;DATEVALUE($D17&amp;"-"&amp;I$6&amp;-$D$6),Data!$G:$G,"&gt;="&amp;DATEVALUE($D17&amp;"-"&amp;I$6&amp;-$D$6))</f>
        <v>2</v>
      </c>
      <c r="J17" s="44">
        <f>COUNTIFS(Data!$F:$F,"&lt;="&amp;DATEVALUE($D17&amp;"-"&amp;J$6&amp;-$D$6),Data!$G:$G,"&gt;="&amp;DATEVALUE($D17&amp;"-"&amp;J$6&amp;-$D$6))</f>
        <v>1</v>
      </c>
      <c r="K17" s="44">
        <f>COUNTIFS(Data!$F:$F,"&lt;="&amp;DATEVALUE($D17&amp;"-"&amp;K$6&amp;-$D$6),Data!$G:$G,"&gt;="&amp;DATEVALUE($D17&amp;"-"&amp;K$6&amp;-$D$6))</f>
        <v>3</v>
      </c>
      <c r="L17" s="44">
        <f>COUNTIFS(Data!$F:$F,"&lt;="&amp;DATEVALUE($D17&amp;"-"&amp;L$6&amp;-$D$6),Data!$G:$G,"&gt;="&amp;DATEVALUE($D17&amp;"-"&amp;L$6&amp;-$D$6))</f>
        <v>1</v>
      </c>
      <c r="M17" s="44">
        <f>COUNTIFS(Data!$F:$F,"&lt;="&amp;DATEVALUE($D17&amp;"-"&amp;M$6&amp;-$D$6),Data!$G:$G,"&gt;="&amp;DATEVALUE($D17&amp;"-"&amp;M$6&amp;-$D$6))</f>
        <v>1</v>
      </c>
      <c r="N17" s="44">
        <f>COUNTIFS(Data!$F:$F,"&lt;="&amp;DATEVALUE($D17&amp;"-"&amp;N$6&amp;-$D$6),Data!$G:$G,"&gt;="&amp;DATEVALUE($D17&amp;"-"&amp;N$6&amp;-$D$6))</f>
        <v>1</v>
      </c>
      <c r="O17" s="44">
        <f>COUNTIFS(Data!$F:$F,"&lt;="&amp;DATEVALUE($D17&amp;"-"&amp;O$6&amp;-$D$6),Data!$G:$G,"&gt;="&amp;DATEVALUE($D17&amp;"-"&amp;O$6&amp;-$D$6))</f>
        <v>2</v>
      </c>
      <c r="P17" s="44">
        <f>COUNTIFS(Data!$F:$F,"&lt;="&amp;DATEVALUE($D17&amp;"-"&amp;P$6&amp;-$D$6),Data!$G:$G,"&gt;="&amp;DATEVALUE($D17&amp;"-"&amp;P$6&amp;-$D$6))</f>
        <v>2</v>
      </c>
    </row>
    <row r="18" spans="4:16" ht="15" customHeight="1" x14ac:dyDescent="0.25">
      <c r="D18" s="51">
        <v>12</v>
      </c>
      <c r="E18" s="44">
        <f>COUNTIFS(Data!$F:$F,"&lt;="&amp;DATEVALUE($D18&amp;"-"&amp;E$6&amp;-$D$6),Data!$G:$G,"&gt;="&amp;DATEVALUE($D18&amp;"-"&amp;E$6&amp;-$D$6))</f>
        <v>2</v>
      </c>
      <c r="F18" s="44">
        <f>COUNTIFS(Data!$F:$F,"&lt;="&amp;DATEVALUE($D18&amp;"-"&amp;F$6&amp;-$D$6),Data!$G:$G,"&gt;="&amp;DATEVALUE($D18&amp;"-"&amp;F$6&amp;-$D$6))</f>
        <v>2</v>
      </c>
      <c r="G18" s="44">
        <f>COUNTIFS(Data!$F:$F,"&lt;="&amp;DATEVALUE($D18&amp;"-"&amp;G$6&amp;-$D$6),Data!$G:$G,"&gt;="&amp;DATEVALUE($D18&amp;"-"&amp;G$6&amp;-$D$6))</f>
        <v>1</v>
      </c>
      <c r="H18" s="44">
        <f>COUNTIFS(Data!$F:$F,"&lt;="&amp;DATEVALUE($D18&amp;"-"&amp;H$6&amp;-$D$6),Data!$G:$G,"&gt;="&amp;DATEVALUE($D18&amp;"-"&amp;H$6&amp;-$D$6))</f>
        <v>1</v>
      </c>
      <c r="I18" s="44">
        <f>COUNTIFS(Data!$F:$F,"&lt;="&amp;DATEVALUE($D18&amp;"-"&amp;I$6&amp;-$D$6),Data!$G:$G,"&gt;="&amp;DATEVALUE($D18&amp;"-"&amp;I$6&amp;-$D$6))</f>
        <v>2</v>
      </c>
      <c r="J18" s="44">
        <f>COUNTIFS(Data!$F:$F,"&lt;="&amp;DATEVALUE($D18&amp;"-"&amp;J$6&amp;-$D$6),Data!$G:$G,"&gt;="&amp;DATEVALUE($D18&amp;"-"&amp;J$6&amp;-$D$6))</f>
        <v>2</v>
      </c>
      <c r="K18" s="44">
        <f>COUNTIFS(Data!$F:$F,"&lt;="&amp;DATEVALUE($D18&amp;"-"&amp;K$6&amp;-$D$6),Data!$G:$G,"&gt;="&amp;DATEVALUE($D18&amp;"-"&amp;K$6&amp;-$D$6))</f>
        <v>3</v>
      </c>
      <c r="L18" s="44">
        <f>COUNTIFS(Data!$F:$F,"&lt;="&amp;DATEVALUE($D18&amp;"-"&amp;L$6&amp;-$D$6),Data!$G:$G,"&gt;="&amp;DATEVALUE($D18&amp;"-"&amp;L$6&amp;-$D$6))</f>
        <v>2</v>
      </c>
      <c r="M18" s="44">
        <f>COUNTIFS(Data!$F:$F,"&lt;="&amp;DATEVALUE($D18&amp;"-"&amp;M$6&amp;-$D$6),Data!$G:$G,"&gt;="&amp;DATEVALUE($D18&amp;"-"&amp;M$6&amp;-$D$6))</f>
        <v>1</v>
      </c>
      <c r="N18" s="44">
        <f>COUNTIFS(Data!$F:$F,"&lt;="&amp;DATEVALUE($D18&amp;"-"&amp;N$6&amp;-$D$6),Data!$G:$G,"&gt;="&amp;DATEVALUE($D18&amp;"-"&amp;N$6&amp;-$D$6))</f>
        <v>1</v>
      </c>
      <c r="O18" s="44">
        <f>COUNTIFS(Data!$F:$F,"&lt;="&amp;DATEVALUE($D18&amp;"-"&amp;O$6&amp;-$D$6),Data!$G:$G,"&gt;="&amp;DATEVALUE($D18&amp;"-"&amp;O$6&amp;-$D$6))</f>
        <v>2</v>
      </c>
      <c r="P18" s="44">
        <f>COUNTIFS(Data!$F:$F,"&lt;="&amp;DATEVALUE($D18&amp;"-"&amp;P$6&amp;-$D$6),Data!$G:$G,"&gt;="&amp;DATEVALUE($D18&amp;"-"&amp;P$6&amp;-$D$6))</f>
        <v>1</v>
      </c>
    </row>
    <row r="19" spans="4:16" ht="15" customHeight="1" x14ac:dyDescent="0.25">
      <c r="D19" s="51">
        <v>13</v>
      </c>
      <c r="E19" s="44">
        <f>COUNTIFS(Data!$F:$F,"&lt;="&amp;DATEVALUE($D19&amp;"-"&amp;E$6&amp;-$D$6),Data!$G:$G,"&gt;="&amp;DATEVALUE($D19&amp;"-"&amp;E$6&amp;-$D$6))</f>
        <v>1</v>
      </c>
      <c r="F19" s="44">
        <f>COUNTIFS(Data!$F:$F,"&lt;="&amp;DATEVALUE($D19&amp;"-"&amp;F$6&amp;-$D$6),Data!$G:$G,"&gt;="&amp;DATEVALUE($D19&amp;"-"&amp;F$6&amp;-$D$6))</f>
        <v>1</v>
      </c>
      <c r="G19" s="44">
        <f>COUNTIFS(Data!$F:$F,"&lt;="&amp;DATEVALUE($D19&amp;"-"&amp;G$6&amp;-$D$6),Data!$G:$G,"&gt;="&amp;DATEVALUE($D19&amp;"-"&amp;G$6&amp;-$D$6))</f>
        <v>1</v>
      </c>
      <c r="H19" s="44">
        <f>COUNTIFS(Data!$F:$F,"&lt;="&amp;DATEVALUE($D19&amp;"-"&amp;H$6&amp;-$D$6),Data!$G:$G,"&gt;="&amp;DATEVALUE($D19&amp;"-"&amp;H$6&amp;-$D$6))</f>
        <v>1</v>
      </c>
      <c r="I19" s="44">
        <f>COUNTIFS(Data!$F:$F,"&lt;="&amp;DATEVALUE($D19&amp;"-"&amp;I$6&amp;-$D$6),Data!$G:$G,"&gt;="&amp;DATEVALUE($D19&amp;"-"&amp;I$6&amp;-$D$6))</f>
        <v>2</v>
      </c>
      <c r="J19" s="44">
        <f>COUNTIFS(Data!$F:$F,"&lt;="&amp;DATEVALUE($D19&amp;"-"&amp;J$6&amp;-$D$6),Data!$G:$G,"&gt;="&amp;DATEVALUE($D19&amp;"-"&amp;J$6&amp;-$D$6))</f>
        <v>1</v>
      </c>
      <c r="K19" s="44">
        <f>COUNTIFS(Data!$F:$F,"&lt;="&amp;DATEVALUE($D19&amp;"-"&amp;K$6&amp;-$D$6),Data!$G:$G,"&gt;="&amp;DATEVALUE($D19&amp;"-"&amp;K$6&amp;-$D$6))</f>
        <v>2</v>
      </c>
      <c r="L19" s="44">
        <f>COUNTIFS(Data!$F:$F,"&lt;="&amp;DATEVALUE($D19&amp;"-"&amp;L$6&amp;-$D$6),Data!$G:$G,"&gt;="&amp;DATEVALUE($D19&amp;"-"&amp;L$6&amp;-$D$6))</f>
        <v>1</v>
      </c>
      <c r="M19" s="44">
        <f>COUNTIFS(Data!$F:$F,"&lt;="&amp;DATEVALUE($D19&amp;"-"&amp;M$6&amp;-$D$6),Data!$G:$G,"&gt;="&amp;DATEVALUE($D19&amp;"-"&amp;M$6&amp;-$D$6))</f>
        <v>1</v>
      </c>
      <c r="N19" s="44">
        <f>COUNTIFS(Data!$F:$F,"&lt;="&amp;DATEVALUE($D19&amp;"-"&amp;N$6&amp;-$D$6),Data!$G:$G,"&gt;="&amp;DATEVALUE($D19&amp;"-"&amp;N$6&amp;-$D$6))</f>
        <v>1</v>
      </c>
      <c r="O19" s="44">
        <f>COUNTIFS(Data!$F:$F,"&lt;="&amp;DATEVALUE($D19&amp;"-"&amp;O$6&amp;-$D$6),Data!$G:$G,"&gt;="&amp;DATEVALUE($D19&amp;"-"&amp;O$6&amp;-$D$6))</f>
        <v>1</v>
      </c>
      <c r="P19" s="44">
        <f>COUNTIFS(Data!$F:$F,"&lt;="&amp;DATEVALUE($D19&amp;"-"&amp;P$6&amp;-$D$6),Data!$G:$G,"&gt;="&amp;DATEVALUE($D19&amp;"-"&amp;P$6&amp;-$D$6))</f>
        <v>1</v>
      </c>
    </row>
    <row r="20" spans="4:16" ht="15" customHeight="1" x14ac:dyDescent="0.25">
      <c r="D20" s="51">
        <v>14</v>
      </c>
      <c r="E20" s="44">
        <f>COUNTIFS(Data!$F:$F,"&lt;="&amp;DATEVALUE($D20&amp;"-"&amp;E$6&amp;-$D$6),Data!$G:$G,"&gt;="&amp;DATEVALUE($D20&amp;"-"&amp;E$6&amp;-$D$6))</f>
        <v>1</v>
      </c>
      <c r="F20" s="44">
        <f>COUNTIFS(Data!$F:$F,"&lt;="&amp;DATEVALUE($D20&amp;"-"&amp;F$6&amp;-$D$6),Data!$G:$G,"&gt;="&amp;DATEVALUE($D20&amp;"-"&amp;F$6&amp;-$D$6))</f>
        <v>1</v>
      </c>
      <c r="G20" s="44">
        <f>COUNTIFS(Data!$F:$F,"&lt;="&amp;DATEVALUE($D20&amp;"-"&amp;G$6&amp;-$D$6),Data!$G:$G,"&gt;="&amp;DATEVALUE($D20&amp;"-"&amp;G$6&amp;-$D$6))</f>
        <v>1</v>
      </c>
      <c r="H20" s="44">
        <f>COUNTIFS(Data!$F:$F,"&lt;="&amp;DATEVALUE($D20&amp;"-"&amp;H$6&amp;-$D$6),Data!$G:$G,"&gt;="&amp;DATEVALUE($D20&amp;"-"&amp;H$6&amp;-$D$6))</f>
        <v>1</v>
      </c>
      <c r="I20" s="44">
        <f>COUNTIFS(Data!$F:$F,"&lt;="&amp;DATEVALUE($D20&amp;"-"&amp;I$6&amp;-$D$6),Data!$G:$G,"&gt;="&amp;DATEVALUE($D20&amp;"-"&amp;I$6&amp;-$D$6))</f>
        <v>2</v>
      </c>
      <c r="J20" s="44">
        <f>COUNTIFS(Data!$F:$F,"&lt;="&amp;DATEVALUE($D20&amp;"-"&amp;J$6&amp;-$D$6),Data!$G:$G,"&gt;="&amp;DATEVALUE($D20&amp;"-"&amp;J$6&amp;-$D$6))</f>
        <v>1</v>
      </c>
      <c r="K20" s="44">
        <f>COUNTIFS(Data!$F:$F,"&lt;="&amp;DATEVALUE($D20&amp;"-"&amp;K$6&amp;-$D$6),Data!$G:$G,"&gt;="&amp;DATEVALUE($D20&amp;"-"&amp;K$6&amp;-$D$6))</f>
        <v>1</v>
      </c>
      <c r="L20" s="44">
        <f>COUNTIFS(Data!$F:$F,"&lt;="&amp;DATEVALUE($D20&amp;"-"&amp;L$6&amp;-$D$6),Data!$G:$G,"&gt;="&amp;DATEVALUE($D20&amp;"-"&amp;L$6&amp;-$D$6))</f>
        <v>1</v>
      </c>
      <c r="M20" s="44">
        <f>COUNTIFS(Data!$F:$F,"&lt;="&amp;DATEVALUE($D20&amp;"-"&amp;M$6&amp;-$D$6),Data!$G:$G,"&gt;="&amp;DATEVALUE($D20&amp;"-"&amp;M$6&amp;-$D$6))</f>
        <v>2</v>
      </c>
      <c r="N20" s="44">
        <f>COUNTIFS(Data!$F:$F,"&lt;="&amp;DATEVALUE($D20&amp;"-"&amp;N$6&amp;-$D$6),Data!$G:$G,"&gt;="&amp;DATEVALUE($D20&amp;"-"&amp;N$6&amp;-$D$6))</f>
        <v>3</v>
      </c>
      <c r="O20" s="44">
        <f>COUNTIFS(Data!$F:$F,"&lt;="&amp;DATEVALUE($D20&amp;"-"&amp;O$6&amp;-$D$6),Data!$G:$G,"&gt;="&amp;DATEVALUE($D20&amp;"-"&amp;O$6&amp;-$D$6))</f>
        <v>1</v>
      </c>
      <c r="P20" s="44">
        <f>COUNTIFS(Data!$F:$F,"&lt;="&amp;DATEVALUE($D20&amp;"-"&amp;P$6&amp;-$D$6),Data!$G:$G,"&gt;="&amp;DATEVALUE($D20&amp;"-"&amp;P$6&amp;-$D$6))</f>
        <v>1</v>
      </c>
    </row>
    <row r="21" spans="4:16" ht="15" customHeight="1" x14ac:dyDescent="0.25">
      <c r="D21" s="51">
        <v>15</v>
      </c>
      <c r="E21" s="44">
        <f>COUNTIFS(Data!$F:$F,"&lt;="&amp;DATEVALUE($D21&amp;"-"&amp;E$6&amp;-$D$6),Data!$G:$G,"&gt;="&amp;DATEVALUE($D21&amp;"-"&amp;E$6&amp;-$D$6))</f>
        <v>1</v>
      </c>
      <c r="F21" s="44">
        <f>COUNTIFS(Data!$F:$F,"&lt;="&amp;DATEVALUE($D21&amp;"-"&amp;F$6&amp;-$D$6),Data!$G:$G,"&gt;="&amp;DATEVALUE($D21&amp;"-"&amp;F$6&amp;-$D$6))</f>
        <v>1</v>
      </c>
      <c r="G21" s="44">
        <f>COUNTIFS(Data!$F:$F,"&lt;="&amp;DATEVALUE($D21&amp;"-"&amp;G$6&amp;-$D$6),Data!$G:$G,"&gt;="&amp;DATEVALUE($D21&amp;"-"&amp;G$6&amp;-$D$6))</f>
        <v>2</v>
      </c>
      <c r="H21" s="44">
        <f>COUNTIFS(Data!$F:$F,"&lt;="&amp;DATEVALUE($D21&amp;"-"&amp;H$6&amp;-$D$6),Data!$G:$G,"&gt;="&amp;DATEVALUE($D21&amp;"-"&amp;H$6&amp;-$D$6))</f>
        <v>1</v>
      </c>
      <c r="I21" s="44">
        <f>COUNTIFS(Data!$F:$F,"&lt;="&amp;DATEVALUE($D21&amp;"-"&amp;I$6&amp;-$D$6),Data!$G:$G,"&gt;="&amp;DATEVALUE($D21&amp;"-"&amp;I$6&amp;-$D$6))</f>
        <v>1</v>
      </c>
      <c r="J21" s="44">
        <f>COUNTIFS(Data!$F:$F,"&lt;="&amp;DATEVALUE($D21&amp;"-"&amp;J$6&amp;-$D$6),Data!$G:$G,"&gt;="&amp;DATEVALUE($D21&amp;"-"&amp;J$6&amp;-$D$6))</f>
        <v>1</v>
      </c>
      <c r="K21" s="44">
        <f>COUNTIFS(Data!$F:$F,"&lt;="&amp;DATEVALUE($D21&amp;"-"&amp;K$6&amp;-$D$6),Data!$G:$G,"&gt;="&amp;DATEVALUE($D21&amp;"-"&amp;K$6&amp;-$D$6))</f>
        <v>1</v>
      </c>
      <c r="L21" s="44">
        <f>COUNTIFS(Data!$F:$F,"&lt;="&amp;DATEVALUE($D21&amp;"-"&amp;L$6&amp;-$D$6),Data!$G:$G,"&gt;="&amp;DATEVALUE($D21&amp;"-"&amp;L$6&amp;-$D$6))</f>
        <v>1</v>
      </c>
      <c r="M21" s="44">
        <f>COUNTIFS(Data!$F:$F,"&lt;="&amp;DATEVALUE($D21&amp;"-"&amp;M$6&amp;-$D$6),Data!$G:$G,"&gt;="&amp;DATEVALUE($D21&amp;"-"&amp;M$6&amp;-$D$6))</f>
        <v>2</v>
      </c>
      <c r="N21" s="44">
        <f>COUNTIFS(Data!$F:$F,"&lt;="&amp;DATEVALUE($D21&amp;"-"&amp;N$6&amp;-$D$6),Data!$G:$G,"&gt;="&amp;DATEVALUE($D21&amp;"-"&amp;N$6&amp;-$D$6))</f>
        <v>2</v>
      </c>
      <c r="O21" s="44">
        <f>COUNTIFS(Data!$F:$F,"&lt;="&amp;DATEVALUE($D21&amp;"-"&amp;O$6&amp;-$D$6),Data!$G:$G,"&gt;="&amp;DATEVALUE($D21&amp;"-"&amp;O$6&amp;-$D$6))</f>
        <v>1</v>
      </c>
      <c r="P21" s="44">
        <f>COUNTIFS(Data!$F:$F,"&lt;="&amp;DATEVALUE($D21&amp;"-"&amp;P$6&amp;-$D$6),Data!$G:$G,"&gt;="&amp;DATEVALUE($D21&amp;"-"&amp;P$6&amp;-$D$6))</f>
        <v>1</v>
      </c>
    </row>
    <row r="22" spans="4:16" ht="15" customHeight="1" x14ac:dyDescent="0.25">
      <c r="D22" s="51">
        <v>16</v>
      </c>
      <c r="E22" s="44">
        <f>COUNTIFS(Data!$F:$F,"&lt;="&amp;DATEVALUE($D22&amp;"-"&amp;E$6&amp;-$D$6),Data!$G:$G,"&gt;="&amp;DATEVALUE($D22&amp;"-"&amp;E$6&amp;-$D$6))</f>
        <v>1</v>
      </c>
      <c r="F22" s="44">
        <f>COUNTIFS(Data!$F:$F,"&lt;="&amp;DATEVALUE($D22&amp;"-"&amp;F$6&amp;-$D$6),Data!$G:$G,"&gt;="&amp;DATEVALUE($D22&amp;"-"&amp;F$6&amp;-$D$6))</f>
        <v>2</v>
      </c>
      <c r="G22" s="44">
        <f>COUNTIFS(Data!$F:$F,"&lt;="&amp;DATEVALUE($D22&amp;"-"&amp;G$6&amp;-$D$6),Data!$G:$G,"&gt;="&amp;DATEVALUE($D22&amp;"-"&amp;G$6&amp;-$D$6))</f>
        <v>2</v>
      </c>
      <c r="H22" s="44">
        <f>COUNTIFS(Data!$F:$F,"&lt;="&amp;DATEVALUE($D22&amp;"-"&amp;H$6&amp;-$D$6),Data!$G:$G,"&gt;="&amp;DATEVALUE($D22&amp;"-"&amp;H$6&amp;-$D$6))</f>
        <v>1</v>
      </c>
      <c r="I22" s="44">
        <f>COUNTIFS(Data!$F:$F,"&lt;="&amp;DATEVALUE($D22&amp;"-"&amp;I$6&amp;-$D$6),Data!$G:$G,"&gt;="&amp;DATEVALUE($D22&amp;"-"&amp;I$6&amp;-$D$6))</f>
        <v>1</v>
      </c>
      <c r="J22" s="44">
        <f>COUNTIFS(Data!$F:$F,"&lt;="&amp;DATEVALUE($D22&amp;"-"&amp;J$6&amp;-$D$6),Data!$G:$G,"&gt;="&amp;DATEVALUE($D22&amp;"-"&amp;J$6&amp;-$D$6))</f>
        <v>1</v>
      </c>
      <c r="K22" s="44">
        <f>COUNTIFS(Data!$F:$F,"&lt;="&amp;DATEVALUE($D22&amp;"-"&amp;K$6&amp;-$D$6),Data!$G:$G,"&gt;="&amp;DATEVALUE($D22&amp;"-"&amp;K$6&amp;-$D$6))</f>
        <v>2</v>
      </c>
      <c r="L22" s="44">
        <f>COUNTIFS(Data!$F:$F,"&lt;="&amp;DATEVALUE($D22&amp;"-"&amp;L$6&amp;-$D$6),Data!$G:$G,"&gt;="&amp;DATEVALUE($D22&amp;"-"&amp;L$6&amp;-$D$6))</f>
        <v>1</v>
      </c>
      <c r="M22" s="44">
        <f>COUNTIFS(Data!$F:$F,"&lt;="&amp;DATEVALUE($D22&amp;"-"&amp;M$6&amp;-$D$6),Data!$G:$G,"&gt;="&amp;DATEVALUE($D22&amp;"-"&amp;M$6&amp;-$D$6))</f>
        <v>2</v>
      </c>
      <c r="N22" s="44">
        <f>COUNTIFS(Data!$F:$F,"&lt;="&amp;DATEVALUE($D22&amp;"-"&amp;N$6&amp;-$D$6),Data!$G:$G,"&gt;="&amp;DATEVALUE($D22&amp;"-"&amp;N$6&amp;-$D$6))</f>
        <v>2</v>
      </c>
      <c r="O22" s="44">
        <f>COUNTIFS(Data!$F:$F,"&lt;="&amp;DATEVALUE($D22&amp;"-"&amp;O$6&amp;-$D$6),Data!$G:$G,"&gt;="&amp;DATEVALUE($D22&amp;"-"&amp;O$6&amp;-$D$6))</f>
        <v>1</v>
      </c>
      <c r="P22" s="44">
        <f>COUNTIFS(Data!$F:$F,"&lt;="&amp;DATEVALUE($D22&amp;"-"&amp;P$6&amp;-$D$6),Data!$G:$G,"&gt;="&amp;DATEVALUE($D22&amp;"-"&amp;P$6&amp;-$D$6))</f>
        <v>1</v>
      </c>
    </row>
    <row r="23" spans="4:16" ht="15" customHeight="1" x14ac:dyDescent="0.25">
      <c r="D23" s="51">
        <v>17</v>
      </c>
      <c r="E23" s="44">
        <f>COUNTIFS(Data!$F:$F,"&lt;="&amp;DATEVALUE($D23&amp;"-"&amp;E$6&amp;-$D$6),Data!$G:$G,"&gt;="&amp;DATEVALUE($D23&amp;"-"&amp;E$6&amp;-$D$6))</f>
        <v>1</v>
      </c>
      <c r="F23" s="44">
        <f>COUNTIFS(Data!$F:$F,"&lt;="&amp;DATEVALUE($D23&amp;"-"&amp;F$6&amp;-$D$6),Data!$G:$G,"&gt;="&amp;DATEVALUE($D23&amp;"-"&amp;F$6&amp;-$D$6))</f>
        <v>2</v>
      </c>
      <c r="G23" s="44">
        <f>COUNTIFS(Data!$F:$F,"&lt;="&amp;DATEVALUE($D23&amp;"-"&amp;G$6&amp;-$D$6),Data!$G:$G,"&gt;="&amp;DATEVALUE($D23&amp;"-"&amp;G$6&amp;-$D$6))</f>
        <v>1</v>
      </c>
      <c r="H23" s="44">
        <f>COUNTIFS(Data!$F:$F,"&lt;="&amp;DATEVALUE($D23&amp;"-"&amp;H$6&amp;-$D$6),Data!$G:$G,"&gt;="&amp;DATEVALUE($D23&amp;"-"&amp;H$6&amp;-$D$6))</f>
        <v>1</v>
      </c>
      <c r="I23" s="44">
        <f>COUNTIFS(Data!$F:$F,"&lt;="&amp;DATEVALUE($D23&amp;"-"&amp;I$6&amp;-$D$6),Data!$G:$G,"&gt;="&amp;DATEVALUE($D23&amp;"-"&amp;I$6&amp;-$D$6))</f>
        <v>1</v>
      </c>
      <c r="J23" s="44">
        <f>COUNTIFS(Data!$F:$F,"&lt;="&amp;DATEVALUE($D23&amp;"-"&amp;J$6&amp;-$D$6),Data!$G:$G,"&gt;="&amp;DATEVALUE($D23&amp;"-"&amp;J$6&amp;-$D$6))</f>
        <v>1</v>
      </c>
      <c r="K23" s="44">
        <f>COUNTIFS(Data!$F:$F,"&lt;="&amp;DATEVALUE($D23&amp;"-"&amp;K$6&amp;-$D$6),Data!$G:$G,"&gt;="&amp;DATEVALUE($D23&amp;"-"&amp;K$6&amp;-$D$6))</f>
        <v>2</v>
      </c>
      <c r="L23" s="44">
        <f>COUNTIFS(Data!$F:$F,"&lt;="&amp;DATEVALUE($D23&amp;"-"&amp;L$6&amp;-$D$6),Data!$G:$G,"&gt;="&amp;DATEVALUE($D23&amp;"-"&amp;L$6&amp;-$D$6))</f>
        <v>1</v>
      </c>
      <c r="M23" s="44">
        <f>COUNTIFS(Data!$F:$F,"&lt;="&amp;DATEVALUE($D23&amp;"-"&amp;M$6&amp;-$D$6),Data!$G:$G,"&gt;="&amp;DATEVALUE($D23&amp;"-"&amp;M$6&amp;-$D$6))</f>
        <v>1</v>
      </c>
      <c r="N23" s="44">
        <f>COUNTIFS(Data!$F:$F,"&lt;="&amp;DATEVALUE($D23&amp;"-"&amp;N$6&amp;-$D$6),Data!$G:$G,"&gt;="&amp;DATEVALUE($D23&amp;"-"&amp;N$6&amp;-$D$6))</f>
        <v>1</v>
      </c>
      <c r="O23" s="44">
        <f>COUNTIFS(Data!$F:$F,"&lt;="&amp;DATEVALUE($D23&amp;"-"&amp;O$6&amp;-$D$6),Data!$G:$G,"&gt;="&amp;DATEVALUE($D23&amp;"-"&amp;O$6&amp;-$D$6))</f>
        <v>1</v>
      </c>
      <c r="P23" s="44">
        <f>COUNTIFS(Data!$F:$F,"&lt;="&amp;DATEVALUE($D23&amp;"-"&amp;P$6&amp;-$D$6),Data!$G:$G,"&gt;="&amp;DATEVALUE($D23&amp;"-"&amp;P$6&amp;-$D$6))</f>
        <v>1</v>
      </c>
    </row>
    <row r="24" spans="4:16" ht="15" customHeight="1" x14ac:dyDescent="0.25">
      <c r="D24" s="51">
        <v>18</v>
      </c>
      <c r="E24" s="44">
        <f>COUNTIFS(Data!$F:$F,"&lt;="&amp;DATEVALUE($D24&amp;"-"&amp;E$6&amp;-$D$6),Data!$G:$G,"&gt;="&amp;DATEVALUE($D24&amp;"-"&amp;E$6&amp;-$D$6))</f>
        <v>1</v>
      </c>
      <c r="F24" s="44">
        <f>COUNTIFS(Data!$F:$F,"&lt;="&amp;DATEVALUE($D24&amp;"-"&amp;F$6&amp;-$D$6),Data!$G:$G,"&gt;="&amp;DATEVALUE($D24&amp;"-"&amp;F$6&amp;-$D$6))</f>
        <v>1</v>
      </c>
      <c r="G24" s="44">
        <f>COUNTIFS(Data!$F:$F,"&lt;="&amp;DATEVALUE($D24&amp;"-"&amp;G$6&amp;-$D$6),Data!$G:$G,"&gt;="&amp;DATEVALUE($D24&amp;"-"&amp;G$6&amp;-$D$6))</f>
        <v>1</v>
      </c>
      <c r="H24" s="44">
        <f>COUNTIFS(Data!$F:$F,"&lt;="&amp;DATEVALUE($D24&amp;"-"&amp;H$6&amp;-$D$6),Data!$G:$G,"&gt;="&amp;DATEVALUE($D24&amp;"-"&amp;H$6&amp;-$D$6))</f>
        <v>1</v>
      </c>
      <c r="I24" s="44">
        <f>COUNTIFS(Data!$F:$F,"&lt;="&amp;DATEVALUE($D24&amp;"-"&amp;I$6&amp;-$D$6),Data!$G:$G,"&gt;="&amp;DATEVALUE($D24&amp;"-"&amp;I$6&amp;-$D$6))</f>
        <v>1</v>
      </c>
      <c r="J24" s="44">
        <f>COUNTIFS(Data!$F:$F,"&lt;="&amp;DATEVALUE($D24&amp;"-"&amp;J$6&amp;-$D$6),Data!$G:$G,"&gt;="&amp;DATEVALUE($D24&amp;"-"&amp;J$6&amp;-$D$6))</f>
        <v>1</v>
      </c>
      <c r="K24" s="44">
        <f>COUNTIFS(Data!$F:$F,"&lt;="&amp;DATEVALUE($D24&amp;"-"&amp;K$6&amp;-$D$6),Data!$G:$G,"&gt;="&amp;DATEVALUE($D24&amp;"-"&amp;K$6&amp;-$D$6))</f>
        <v>2</v>
      </c>
      <c r="L24" s="44">
        <f>COUNTIFS(Data!$F:$F,"&lt;="&amp;DATEVALUE($D24&amp;"-"&amp;L$6&amp;-$D$6),Data!$G:$G,"&gt;="&amp;DATEVALUE($D24&amp;"-"&amp;L$6&amp;-$D$6))</f>
        <v>1</v>
      </c>
      <c r="M24" s="44">
        <f>COUNTIFS(Data!$F:$F,"&lt;="&amp;DATEVALUE($D24&amp;"-"&amp;M$6&amp;-$D$6),Data!$G:$G,"&gt;="&amp;DATEVALUE($D24&amp;"-"&amp;M$6&amp;-$D$6))</f>
        <v>1</v>
      </c>
      <c r="N24" s="44">
        <f>COUNTIFS(Data!$F:$F,"&lt;="&amp;DATEVALUE($D24&amp;"-"&amp;N$6&amp;-$D$6),Data!$G:$G,"&gt;="&amp;DATEVALUE($D24&amp;"-"&amp;N$6&amp;-$D$6))</f>
        <v>1</v>
      </c>
      <c r="O24" s="44">
        <f>COUNTIFS(Data!$F:$F,"&lt;="&amp;DATEVALUE($D24&amp;"-"&amp;O$6&amp;-$D$6),Data!$G:$G,"&gt;="&amp;DATEVALUE($D24&amp;"-"&amp;O$6&amp;-$D$6))</f>
        <v>1</v>
      </c>
      <c r="P24" s="44">
        <f>COUNTIFS(Data!$F:$F,"&lt;="&amp;DATEVALUE($D24&amp;"-"&amp;P$6&amp;-$D$6),Data!$G:$G,"&gt;="&amp;DATEVALUE($D24&amp;"-"&amp;P$6&amp;-$D$6))</f>
        <v>1</v>
      </c>
    </row>
    <row r="25" spans="4:16" ht="15" customHeight="1" x14ac:dyDescent="0.25">
      <c r="D25" s="51">
        <v>19</v>
      </c>
      <c r="E25" s="44">
        <f>COUNTIFS(Data!$F:$F,"&lt;="&amp;DATEVALUE($D25&amp;"-"&amp;E$6&amp;-$D$6),Data!$G:$G,"&gt;="&amp;DATEVALUE($D25&amp;"-"&amp;E$6&amp;-$D$6))</f>
        <v>1</v>
      </c>
      <c r="F25" s="44">
        <f>COUNTIFS(Data!$F:$F,"&lt;="&amp;DATEVALUE($D25&amp;"-"&amp;F$6&amp;-$D$6),Data!$G:$G,"&gt;="&amp;DATEVALUE($D25&amp;"-"&amp;F$6&amp;-$D$6))</f>
        <v>1</v>
      </c>
      <c r="G25" s="44">
        <f>COUNTIFS(Data!$F:$F,"&lt;="&amp;DATEVALUE($D25&amp;"-"&amp;G$6&amp;-$D$6),Data!$G:$G,"&gt;="&amp;DATEVALUE($D25&amp;"-"&amp;G$6&amp;-$D$6))</f>
        <v>1</v>
      </c>
      <c r="H25" s="44">
        <f>COUNTIFS(Data!$F:$F,"&lt;="&amp;DATEVALUE($D25&amp;"-"&amp;H$6&amp;-$D$6),Data!$G:$G,"&gt;="&amp;DATEVALUE($D25&amp;"-"&amp;H$6&amp;-$D$6))</f>
        <v>1</v>
      </c>
      <c r="I25" s="44">
        <f>COUNTIFS(Data!$F:$F,"&lt;="&amp;DATEVALUE($D25&amp;"-"&amp;I$6&amp;-$D$6),Data!$G:$G,"&gt;="&amp;DATEVALUE($D25&amp;"-"&amp;I$6&amp;-$D$6))</f>
        <v>1</v>
      </c>
      <c r="J25" s="44">
        <f>COUNTIFS(Data!$F:$F,"&lt;="&amp;DATEVALUE($D25&amp;"-"&amp;J$6&amp;-$D$6),Data!$G:$G,"&gt;="&amp;DATEVALUE($D25&amp;"-"&amp;J$6&amp;-$D$6))</f>
        <v>1</v>
      </c>
      <c r="K25" s="44">
        <f>COUNTIFS(Data!$F:$F,"&lt;="&amp;DATEVALUE($D25&amp;"-"&amp;K$6&amp;-$D$6),Data!$G:$G,"&gt;="&amp;DATEVALUE($D25&amp;"-"&amp;K$6&amp;-$D$6))</f>
        <v>1</v>
      </c>
      <c r="L25" s="44">
        <f>COUNTIFS(Data!$F:$F,"&lt;="&amp;DATEVALUE($D25&amp;"-"&amp;L$6&amp;-$D$6),Data!$G:$G,"&gt;="&amp;DATEVALUE($D25&amp;"-"&amp;L$6&amp;-$D$6))</f>
        <v>1</v>
      </c>
      <c r="M25" s="44">
        <f>COUNTIFS(Data!$F:$F,"&lt;="&amp;DATEVALUE($D25&amp;"-"&amp;M$6&amp;-$D$6),Data!$G:$G,"&gt;="&amp;DATEVALUE($D25&amp;"-"&amp;M$6&amp;-$D$6))</f>
        <v>1</v>
      </c>
      <c r="N25" s="44">
        <f>COUNTIFS(Data!$F:$F,"&lt;="&amp;DATEVALUE($D25&amp;"-"&amp;N$6&amp;-$D$6),Data!$G:$G,"&gt;="&amp;DATEVALUE($D25&amp;"-"&amp;N$6&amp;-$D$6))</f>
        <v>2</v>
      </c>
      <c r="O25" s="44">
        <f>COUNTIFS(Data!$F:$F,"&lt;="&amp;DATEVALUE($D25&amp;"-"&amp;O$6&amp;-$D$6),Data!$G:$G,"&gt;="&amp;DATEVALUE($D25&amp;"-"&amp;O$6&amp;-$D$6))</f>
        <v>1</v>
      </c>
      <c r="P25" s="44">
        <f>COUNTIFS(Data!$F:$F,"&lt;="&amp;DATEVALUE($D25&amp;"-"&amp;P$6&amp;-$D$6),Data!$G:$G,"&gt;="&amp;DATEVALUE($D25&amp;"-"&amp;P$6&amp;-$D$6))</f>
        <v>2</v>
      </c>
    </row>
    <row r="26" spans="4:16" ht="15" customHeight="1" x14ac:dyDescent="0.25">
      <c r="D26" s="51">
        <v>20</v>
      </c>
      <c r="E26" s="44">
        <f>COUNTIFS(Data!$F:$F,"&lt;="&amp;DATEVALUE($D26&amp;"-"&amp;E$6&amp;-$D$6),Data!$G:$G,"&gt;="&amp;DATEVALUE($D26&amp;"-"&amp;E$6&amp;-$D$6))</f>
        <v>1</v>
      </c>
      <c r="F26" s="44">
        <f>COUNTIFS(Data!$F:$F,"&lt;="&amp;DATEVALUE($D26&amp;"-"&amp;F$6&amp;-$D$6),Data!$G:$G,"&gt;="&amp;DATEVALUE($D26&amp;"-"&amp;F$6&amp;-$D$6))</f>
        <v>1</v>
      </c>
      <c r="G26" s="44">
        <f>COUNTIFS(Data!$F:$F,"&lt;="&amp;DATEVALUE($D26&amp;"-"&amp;G$6&amp;-$D$6),Data!$G:$G,"&gt;="&amp;DATEVALUE($D26&amp;"-"&amp;G$6&amp;-$D$6))</f>
        <v>1</v>
      </c>
      <c r="H26" s="44">
        <f>COUNTIFS(Data!$F:$F,"&lt;="&amp;DATEVALUE($D26&amp;"-"&amp;H$6&amp;-$D$6),Data!$G:$G,"&gt;="&amp;DATEVALUE($D26&amp;"-"&amp;H$6&amp;-$D$6))</f>
        <v>1</v>
      </c>
      <c r="I26" s="44">
        <f>COUNTIFS(Data!$F:$F,"&lt;="&amp;DATEVALUE($D26&amp;"-"&amp;I$6&amp;-$D$6),Data!$G:$G,"&gt;="&amp;DATEVALUE($D26&amp;"-"&amp;I$6&amp;-$D$6))</f>
        <v>1</v>
      </c>
      <c r="J26" s="44">
        <f>COUNTIFS(Data!$F:$F,"&lt;="&amp;DATEVALUE($D26&amp;"-"&amp;J$6&amp;-$D$6),Data!$G:$G,"&gt;="&amp;DATEVALUE($D26&amp;"-"&amp;J$6&amp;-$D$6))</f>
        <v>2</v>
      </c>
      <c r="K26" s="44">
        <f>COUNTIFS(Data!$F:$F,"&lt;="&amp;DATEVALUE($D26&amp;"-"&amp;K$6&amp;-$D$6),Data!$G:$G,"&gt;="&amp;DATEVALUE($D26&amp;"-"&amp;K$6&amp;-$D$6))</f>
        <v>1</v>
      </c>
      <c r="L26" s="44">
        <f>COUNTIFS(Data!$F:$F,"&lt;="&amp;DATEVALUE($D26&amp;"-"&amp;L$6&amp;-$D$6),Data!$G:$G,"&gt;="&amp;DATEVALUE($D26&amp;"-"&amp;L$6&amp;-$D$6))</f>
        <v>1</v>
      </c>
      <c r="M26" s="44">
        <f>COUNTIFS(Data!$F:$F,"&lt;="&amp;DATEVALUE($D26&amp;"-"&amp;M$6&amp;-$D$6),Data!$G:$G,"&gt;="&amp;DATEVALUE($D26&amp;"-"&amp;M$6&amp;-$D$6))</f>
        <v>2</v>
      </c>
      <c r="N26" s="44">
        <f>COUNTIFS(Data!$F:$F,"&lt;="&amp;DATEVALUE($D26&amp;"-"&amp;N$6&amp;-$D$6),Data!$G:$G,"&gt;="&amp;DATEVALUE($D26&amp;"-"&amp;N$6&amp;-$D$6))</f>
        <v>1</v>
      </c>
      <c r="O26" s="44">
        <f>COUNTIFS(Data!$F:$F,"&lt;="&amp;DATEVALUE($D26&amp;"-"&amp;O$6&amp;-$D$6),Data!$G:$G,"&gt;="&amp;DATEVALUE($D26&amp;"-"&amp;O$6&amp;-$D$6))</f>
        <v>2</v>
      </c>
      <c r="P26" s="44">
        <f>COUNTIFS(Data!$F:$F,"&lt;="&amp;DATEVALUE($D26&amp;"-"&amp;P$6&amp;-$D$6),Data!$G:$G,"&gt;="&amp;DATEVALUE($D26&amp;"-"&amp;P$6&amp;-$D$6))</f>
        <v>1</v>
      </c>
    </row>
    <row r="27" spans="4:16" ht="15" customHeight="1" x14ac:dyDescent="0.25">
      <c r="D27" s="51">
        <v>21</v>
      </c>
      <c r="E27" s="44">
        <f>COUNTIFS(Data!$F:$F,"&lt;="&amp;DATEVALUE($D27&amp;"-"&amp;E$6&amp;-$D$6),Data!$G:$G,"&gt;="&amp;DATEVALUE($D27&amp;"-"&amp;E$6&amp;-$D$6))</f>
        <v>1</v>
      </c>
      <c r="F27" s="44">
        <f>COUNTIFS(Data!$F:$F,"&lt;="&amp;DATEVALUE($D27&amp;"-"&amp;F$6&amp;-$D$6),Data!$G:$G,"&gt;="&amp;DATEVALUE($D27&amp;"-"&amp;F$6&amp;-$D$6))</f>
        <v>1</v>
      </c>
      <c r="G27" s="44">
        <f>COUNTIFS(Data!$F:$F,"&lt;="&amp;DATEVALUE($D27&amp;"-"&amp;G$6&amp;-$D$6),Data!$G:$G,"&gt;="&amp;DATEVALUE($D27&amp;"-"&amp;G$6&amp;-$D$6))</f>
        <v>1</v>
      </c>
      <c r="H27" s="44">
        <f>COUNTIFS(Data!$F:$F,"&lt;="&amp;DATEVALUE($D27&amp;"-"&amp;H$6&amp;-$D$6),Data!$G:$G,"&gt;="&amp;DATEVALUE($D27&amp;"-"&amp;H$6&amp;-$D$6))</f>
        <v>2</v>
      </c>
      <c r="I27" s="44">
        <f>COUNTIFS(Data!$F:$F,"&lt;="&amp;DATEVALUE($D27&amp;"-"&amp;I$6&amp;-$D$6),Data!$G:$G,"&gt;="&amp;DATEVALUE($D27&amp;"-"&amp;I$6&amp;-$D$6))</f>
        <v>1</v>
      </c>
      <c r="J27" s="44">
        <f>COUNTIFS(Data!$F:$F,"&lt;="&amp;DATEVALUE($D27&amp;"-"&amp;J$6&amp;-$D$6),Data!$G:$G,"&gt;="&amp;DATEVALUE($D27&amp;"-"&amp;J$6&amp;-$D$6))</f>
        <v>2</v>
      </c>
      <c r="K27" s="44">
        <f>COUNTIFS(Data!$F:$F,"&lt;="&amp;DATEVALUE($D27&amp;"-"&amp;K$6&amp;-$D$6),Data!$G:$G,"&gt;="&amp;DATEVALUE($D27&amp;"-"&amp;K$6&amp;-$D$6))</f>
        <v>1</v>
      </c>
      <c r="L27" s="44">
        <f>COUNTIFS(Data!$F:$F,"&lt;="&amp;DATEVALUE($D27&amp;"-"&amp;L$6&amp;-$D$6),Data!$G:$G,"&gt;="&amp;DATEVALUE($D27&amp;"-"&amp;L$6&amp;-$D$6))</f>
        <v>1</v>
      </c>
      <c r="M27" s="44">
        <f>COUNTIFS(Data!$F:$F,"&lt;="&amp;DATEVALUE($D27&amp;"-"&amp;M$6&amp;-$D$6),Data!$G:$G,"&gt;="&amp;DATEVALUE($D27&amp;"-"&amp;M$6&amp;-$D$6))</f>
        <v>2</v>
      </c>
      <c r="N27" s="44">
        <f>COUNTIFS(Data!$F:$F,"&lt;="&amp;DATEVALUE($D27&amp;"-"&amp;N$6&amp;-$D$6),Data!$G:$G,"&gt;="&amp;DATEVALUE($D27&amp;"-"&amp;N$6&amp;-$D$6))</f>
        <v>1</v>
      </c>
      <c r="O27" s="44">
        <f>COUNTIFS(Data!$F:$F,"&lt;="&amp;DATEVALUE($D27&amp;"-"&amp;O$6&amp;-$D$6),Data!$G:$G,"&gt;="&amp;DATEVALUE($D27&amp;"-"&amp;O$6&amp;-$D$6))</f>
        <v>1</v>
      </c>
      <c r="P27" s="44">
        <f>COUNTIFS(Data!$F:$F,"&lt;="&amp;DATEVALUE($D27&amp;"-"&amp;P$6&amp;-$D$6),Data!$G:$G,"&gt;="&amp;DATEVALUE($D27&amp;"-"&amp;P$6&amp;-$D$6))</f>
        <v>1</v>
      </c>
    </row>
    <row r="28" spans="4:16" ht="15" customHeight="1" x14ac:dyDescent="0.25">
      <c r="D28" s="51">
        <v>22</v>
      </c>
      <c r="E28" s="44">
        <f>COUNTIFS(Data!$F:$F,"&lt;="&amp;DATEVALUE($D28&amp;"-"&amp;E$6&amp;-$D$6),Data!$G:$G,"&gt;="&amp;DATEVALUE($D28&amp;"-"&amp;E$6&amp;-$D$6))</f>
        <v>1</v>
      </c>
      <c r="F28" s="44">
        <f>COUNTIFS(Data!$F:$F,"&lt;="&amp;DATEVALUE($D28&amp;"-"&amp;F$6&amp;-$D$6),Data!$G:$G,"&gt;="&amp;DATEVALUE($D28&amp;"-"&amp;F$6&amp;-$D$6))</f>
        <v>1</v>
      </c>
      <c r="G28" s="44">
        <f>COUNTIFS(Data!$F:$F,"&lt;="&amp;DATEVALUE($D28&amp;"-"&amp;G$6&amp;-$D$6),Data!$G:$G,"&gt;="&amp;DATEVALUE($D28&amp;"-"&amp;G$6&amp;-$D$6))</f>
        <v>2</v>
      </c>
      <c r="H28" s="44">
        <f>COUNTIFS(Data!$F:$F,"&lt;="&amp;DATEVALUE($D28&amp;"-"&amp;H$6&amp;-$D$6),Data!$G:$G,"&gt;="&amp;DATEVALUE($D28&amp;"-"&amp;H$6&amp;-$D$6))</f>
        <v>2</v>
      </c>
      <c r="I28" s="44">
        <f>COUNTIFS(Data!$F:$F,"&lt;="&amp;DATEVALUE($D28&amp;"-"&amp;I$6&amp;-$D$6),Data!$G:$G,"&gt;="&amp;DATEVALUE($D28&amp;"-"&amp;I$6&amp;-$D$6))</f>
        <v>1</v>
      </c>
      <c r="J28" s="44">
        <f>COUNTIFS(Data!$F:$F,"&lt;="&amp;DATEVALUE($D28&amp;"-"&amp;J$6&amp;-$D$6),Data!$G:$G,"&gt;="&amp;DATEVALUE($D28&amp;"-"&amp;J$6&amp;-$D$6))</f>
        <v>1</v>
      </c>
      <c r="K28" s="44">
        <f>COUNTIFS(Data!$F:$F,"&lt;="&amp;DATEVALUE($D28&amp;"-"&amp;K$6&amp;-$D$6),Data!$G:$G,"&gt;="&amp;DATEVALUE($D28&amp;"-"&amp;K$6&amp;-$D$6))</f>
        <v>1</v>
      </c>
      <c r="L28" s="44">
        <f>COUNTIFS(Data!$F:$F,"&lt;="&amp;DATEVALUE($D28&amp;"-"&amp;L$6&amp;-$D$6),Data!$G:$G,"&gt;="&amp;DATEVALUE($D28&amp;"-"&amp;L$6&amp;-$D$6))</f>
        <v>1</v>
      </c>
      <c r="M28" s="44">
        <f>COUNTIFS(Data!$F:$F,"&lt;="&amp;DATEVALUE($D28&amp;"-"&amp;M$6&amp;-$D$6),Data!$G:$G,"&gt;="&amp;DATEVALUE($D28&amp;"-"&amp;M$6&amp;-$D$6))</f>
        <v>2</v>
      </c>
      <c r="N28" s="44">
        <f>COUNTIFS(Data!$F:$F,"&lt;="&amp;DATEVALUE($D28&amp;"-"&amp;N$6&amp;-$D$6),Data!$G:$G,"&gt;="&amp;DATEVALUE($D28&amp;"-"&amp;N$6&amp;-$D$6))</f>
        <v>1</v>
      </c>
      <c r="O28" s="44">
        <f>COUNTIFS(Data!$F:$F,"&lt;="&amp;DATEVALUE($D28&amp;"-"&amp;O$6&amp;-$D$6),Data!$G:$G,"&gt;="&amp;DATEVALUE($D28&amp;"-"&amp;O$6&amp;-$D$6))</f>
        <v>1</v>
      </c>
      <c r="P28" s="44">
        <f>COUNTIFS(Data!$F:$F,"&lt;="&amp;DATEVALUE($D28&amp;"-"&amp;P$6&amp;-$D$6),Data!$G:$G,"&gt;="&amp;DATEVALUE($D28&amp;"-"&amp;P$6&amp;-$D$6))</f>
        <v>1</v>
      </c>
    </row>
    <row r="29" spans="4:16" ht="15" customHeight="1" x14ac:dyDescent="0.25">
      <c r="D29" s="51">
        <v>23</v>
      </c>
      <c r="E29" s="44">
        <f>COUNTIFS(Data!$F:$F,"&lt;="&amp;DATEVALUE($D29&amp;"-"&amp;E$6&amp;-$D$6),Data!$G:$G,"&gt;="&amp;DATEVALUE($D29&amp;"-"&amp;E$6&amp;-$D$6))</f>
        <v>1</v>
      </c>
      <c r="F29" s="44">
        <f>COUNTIFS(Data!$F:$F,"&lt;="&amp;DATEVALUE($D29&amp;"-"&amp;F$6&amp;-$D$6),Data!$G:$G,"&gt;="&amp;DATEVALUE($D29&amp;"-"&amp;F$6&amp;-$D$6))</f>
        <v>2</v>
      </c>
      <c r="G29" s="44">
        <f>COUNTIFS(Data!$F:$F,"&lt;="&amp;DATEVALUE($D29&amp;"-"&amp;G$6&amp;-$D$6),Data!$G:$G,"&gt;="&amp;DATEVALUE($D29&amp;"-"&amp;G$6&amp;-$D$6))</f>
        <v>2</v>
      </c>
      <c r="H29" s="44">
        <f>COUNTIFS(Data!$F:$F,"&lt;="&amp;DATEVALUE($D29&amp;"-"&amp;H$6&amp;-$D$6),Data!$G:$G,"&gt;="&amp;DATEVALUE($D29&amp;"-"&amp;H$6&amp;-$D$6))</f>
        <v>2</v>
      </c>
      <c r="I29" s="44">
        <f>COUNTIFS(Data!$F:$F,"&lt;="&amp;DATEVALUE($D29&amp;"-"&amp;I$6&amp;-$D$6),Data!$G:$G,"&gt;="&amp;DATEVALUE($D29&amp;"-"&amp;I$6&amp;-$D$6))</f>
        <v>1</v>
      </c>
      <c r="J29" s="44">
        <f>COUNTIFS(Data!$F:$F,"&lt;="&amp;DATEVALUE($D29&amp;"-"&amp;J$6&amp;-$D$6),Data!$G:$G,"&gt;="&amp;DATEVALUE($D29&amp;"-"&amp;J$6&amp;-$D$6))</f>
        <v>1</v>
      </c>
      <c r="K29" s="44">
        <f>COUNTIFS(Data!$F:$F,"&lt;="&amp;DATEVALUE($D29&amp;"-"&amp;K$6&amp;-$D$6),Data!$G:$G,"&gt;="&amp;DATEVALUE($D29&amp;"-"&amp;K$6&amp;-$D$6))</f>
        <v>1</v>
      </c>
      <c r="L29" s="44">
        <f>COUNTIFS(Data!$F:$F,"&lt;="&amp;DATEVALUE($D29&amp;"-"&amp;L$6&amp;-$D$6),Data!$G:$G,"&gt;="&amp;DATEVALUE($D29&amp;"-"&amp;L$6&amp;-$D$6))</f>
        <v>1</v>
      </c>
      <c r="M29" s="44">
        <f>COUNTIFS(Data!$F:$F,"&lt;="&amp;DATEVALUE($D29&amp;"-"&amp;M$6&amp;-$D$6),Data!$G:$G,"&gt;="&amp;DATEVALUE($D29&amp;"-"&amp;M$6&amp;-$D$6))</f>
        <v>1</v>
      </c>
      <c r="N29" s="44">
        <f>COUNTIFS(Data!$F:$F,"&lt;="&amp;DATEVALUE($D29&amp;"-"&amp;N$6&amp;-$D$6),Data!$G:$G,"&gt;="&amp;DATEVALUE($D29&amp;"-"&amp;N$6&amp;-$D$6))</f>
        <v>1</v>
      </c>
      <c r="O29" s="44">
        <f>COUNTIFS(Data!$F:$F,"&lt;="&amp;DATEVALUE($D29&amp;"-"&amp;O$6&amp;-$D$6),Data!$G:$G,"&gt;="&amp;DATEVALUE($D29&amp;"-"&amp;O$6&amp;-$D$6))</f>
        <v>1</v>
      </c>
      <c r="P29" s="44">
        <f>COUNTIFS(Data!$F:$F,"&lt;="&amp;DATEVALUE($D29&amp;"-"&amp;P$6&amp;-$D$6),Data!$G:$G,"&gt;="&amp;DATEVALUE($D29&amp;"-"&amp;P$6&amp;-$D$6))</f>
        <v>1</v>
      </c>
    </row>
    <row r="30" spans="4:16" ht="15" customHeight="1" x14ac:dyDescent="0.25">
      <c r="D30" s="51">
        <v>24</v>
      </c>
      <c r="E30" s="44">
        <f>COUNTIFS(Data!$F:$F,"&lt;="&amp;DATEVALUE($D30&amp;"-"&amp;E$6&amp;-$D$6),Data!$G:$G,"&gt;="&amp;DATEVALUE($D30&amp;"-"&amp;E$6&amp;-$D$6))</f>
        <v>2</v>
      </c>
      <c r="F30" s="44">
        <f>COUNTIFS(Data!$F:$F,"&lt;="&amp;DATEVALUE($D30&amp;"-"&amp;F$6&amp;-$D$6),Data!$G:$G,"&gt;="&amp;DATEVALUE($D30&amp;"-"&amp;F$6&amp;-$D$6))</f>
        <v>2</v>
      </c>
      <c r="G30" s="44">
        <f>COUNTIFS(Data!$F:$F,"&lt;="&amp;DATEVALUE($D30&amp;"-"&amp;G$6&amp;-$D$6),Data!$G:$G,"&gt;="&amp;DATEVALUE($D30&amp;"-"&amp;G$6&amp;-$D$6))</f>
        <v>1</v>
      </c>
      <c r="H30" s="44">
        <f>COUNTIFS(Data!$F:$F,"&lt;="&amp;DATEVALUE($D30&amp;"-"&amp;H$6&amp;-$D$6),Data!$G:$G,"&gt;="&amp;DATEVALUE($D30&amp;"-"&amp;H$6&amp;-$D$6))</f>
        <v>3</v>
      </c>
      <c r="I30" s="44">
        <f>COUNTIFS(Data!$F:$F,"&lt;="&amp;DATEVALUE($D30&amp;"-"&amp;I$6&amp;-$D$6),Data!$G:$G,"&gt;="&amp;DATEVALUE($D30&amp;"-"&amp;I$6&amp;-$D$6))</f>
        <v>1</v>
      </c>
      <c r="J30" s="44">
        <f>COUNTIFS(Data!$F:$F,"&lt;="&amp;DATEVALUE($D30&amp;"-"&amp;J$6&amp;-$D$6),Data!$G:$G,"&gt;="&amp;DATEVALUE($D30&amp;"-"&amp;J$6&amp;-$D$6))</f>
        <v>1</v>
      </c>
      <c r="K30" s="44">
        <f>COUNTIFS(Data!$F:$F,"&lt;="&amp;DATEVALUE($D30&amp;"-"&amp;K$6&amp;-$D$6),Data!$G:$G,"&gt;="&amp;DATEVALUE($D30&amp;"-"&amp;K$6&amp;-$D$6))</f>
        <v>1</v>
      </c>
      <c r="L30" s="44">
        <f>COUNTIFS(Data!$F:$F,"&lt;="&amp;DATEVALUE($D30&amp;"-"&amp;L$6&amp;-$D$6),Data!$G:$G,"&gt;="&amp;DATEVALUE($D30&amp;"-"&amp;L$6&amp;-$D$6))</f>
        <v>1</v>
      </c>
      <c r="M30" s="44">
        <f>COUNTIFS(Data!$F:$F,"&lt;="&amp;DATEVALUE($D30&amp;"-"&amp;M$6&amp;-$D$6),Data!$G:$G,"&gt;="&amp;DATEVALUE($D30&amp;"-"&amp;M$6&amp;-$D$6))</f>
        <v>1</v>
      </c>
      <c r="N30" s="44">
        <f>COUNTIFS(Data!$F:$F,"&lt;="&amp;DATEVALUE($D30&amp;"-"&amp;N$6&amp;-$D$6),Data!$G:$G,"&gt;="&amp;DATEVALUE($D30&amp;"-"&amp;N$6&amp;-$D$6))</f>
        <v>1</v>
      </c>
      <c r="O30" s="44">
        <f>COUNTIFS(Data!$F:$F,"&lt;="&amp;DATEVALUE($D30&amp;"-"&amp;O$6&amp;-$D$6),Data!$G:$G,"&gt;="&amp;DATEVALUE($D30&amp;"-"&amp;O$6&amp;-$D$6))</f>
        <v>1</v>
      </c>
      <c r="P30" s="44">
        <f>COUNTIFS(Data!$F:$F,"&lt;="&amp;DATEVALUE($D30&amp;"-"&amp;P$6&amp;-$D$6),Data!$G:$G,"&gt;="&amp;DATEVALUE($D30&amp;"-"&amp;P$6&amp;-$D$6))</f>
        <v>2</v>
      </c>
    </row>
    <row r="31" spans="4:16" ht="15" customHeight="1" x14ac:dyDescent="0.25">
      <c r="D31" s="51">
        <v>25</v>
      </c>
      <c r="E31" s="44">
        <f>COUNTIFS(Data!$F:$F,"&lt;="&amp;DATEVALUE($D31&amp;"-"&amp;E$6&amp;-$D$6),Data!$G:$G,"&gt;="&amp;DATEVALUE($D31&amp;"-"&amp;E$6&amp;-$D$6))</f>
        <v>2</v>
      </c>
      <c r="F31" s="44">
        <f>COUNTIFS(Data!$F:$F,"&lt;="&amp;DATEVALUE($D31&amp;"-"&amp;F$6&amp;-$D$6),Data!$G:$G,"&gt;="&amp;DATEVALUE($D31&amp;"-"&amp;F$6&amp;-$D$6))</f>
        <v>1</v>
      </c>
      <c r="G31" s="44">
        <f>COUNTIFS(Data!$F:$F,"&lt;="&amp;DATEVALUE($D31&amp;"-"&amp;G$6&amp;-$D$6),Data!$G:$G,"&gt;="&amp;DATEVALUE($D31&amp;"-"&amp;G$6&amp;-$D$6))</f>
        <v>1</v>
      </c>
      <c r="H31" s="44">
        <f>COUNTIFS(Data!$F:$F,"&lt;="&amp;DATEVALUE($D31&amp;"-"&amp;H$6&amp;-$D$6),Data!$G:$G,"&gt;="&amp;DATEVALUE($D31&amp;"-"&amp;H$6&amp;-$D$6))</f>
        <v>2</v>
      </c>
      <c r="I31" s="44">
        <f>COUNTIFS(Data!$F:$F,"&lt;="&amp;DATEVALUE($D31&amp;"-"&amp;I$6&amp;-$D$6),Data!$G:$G,"&gt;="&amp;DATEVALUE($D31&amp;"-"&amp;I$6&amp;-$D$6))</f>
        <v>1</v>
      </c>
      <c r="J31" s="44">
        <f>COUNTIFS(Data!$F:$F,"&lt;="&amp;DATEVALUE($D31&amp;"-"&amp;J$6&amp;-$D$6),Data!$G:$G,"&gt;="&amp;DATEVALUE($D31&amp;"-"&amp;J$6&amp;-$D$6))</f>
        <v>1</v>
      </c>
      <c r="K31" s="44">
        <f>COUNTIFS(Data!$F:$F,"&lt;="&amp;DATEVALUE($D31&amp;"-"&amp;K$6&amp;-$D$6),Data!$G:$G,"&gt;="&amp;DATEVALUE($D31&amp;"-"&amp;K$6&amp;-$D$6))</f>
        <v>1</v>
      </c>
      <c r="L31" s="44">
        <f>COUNTIFS(Data!$F:$F,"&lt;="&amp;DATEVALUE($D31&amp;"-"&amp;L$6&amp;-$D$6),Data!$G:$G,"&gt;="&amp;DATEVALUE($D31&amp;"-"&amp;L$6&amp;-$D$6))</f>
        <v>1</v>
      </c>
      <c r="M31" s="44">
        <f>COUNTIFS(Data!$F:$F,"&lt;="&amp;DATEVALUE($D31&amp;"-"&amp;M$6&amp;-$D$6),Data!$G:$G,"&gt;="&amp;DATEVALUE($D31&amp;"-"&amp;M$6&amp;-$D$6))</f>
        <v>1</v>
      </c>
      <c r="N31" s="44">
        <f>COUNTIFS(Data!$F:$F,"&lt;="&amp;DATEVALUE($D31&amp;"-"&amp;N$6&amp;-$D$6),Data!$G:$G,"&gt;="&amp;DATEVALUE($D31&amp;"-"&amp;N$6&amp;-$D$6))</f>
        <v>2</v>
      </c>
      <c r="O31" s="44">
        <f>COUNTIFS(Data!$F:$F,"&lt;="&amp;DATEVALUE($D31&amp;"-"&amp;O$6&amp;-$D$6),Data!$G:$G,"&gt;="&amp;DATEVALUE($D31&amp;"-"&amp;O$6&amp;-$D$6))</f>
        <v>1</v>
      </c>
      <c r="P31" s="44">
        <f>COUNTIFS(Data!$F:$F,"&lt;="&amp;DATEVALUE($D31&amp;"-"&amp;P$6&amp;-$D$6),Data!$G:$G,"&gt;="&amp;DATEVALUE($D31&amp;"-"&amp;P$6&amp;-$D$6))</f>
        <v>1</v>
      </c>
    </row>
    <row r="32" spans="4:16" ht="15" customHeight="1" x14ac:dyDescent="0.25">
      <c r="D32" s="51">
        <v>26</v>
      </c>
      <c r="E32" s="44">
        <f>COUNTIFS(Data!$F:$F,"&lt;="&amp;DATEVALUE($D32&amp;"-"&amp;E$6&amp;-$D$6),Data!$G:$G,"&gt;="&amp;DATEVALUE($D32&amp;"-"&amp;E$6&amp;-$D$6))</f>
        <v>1</v>
      </c>
      <c r="F32" s="44">
        <f>COUNTIFS(Data!$F:$F,"&lt;="&amp;DATEVALUE($D32&amp;"-"&amp;F$6&amp;-$D$6),Data!$G:$G,"&gt;="&amp;DATEVALUE($D32&amp;"-"&amp;F$6&amp;-$D$6))</f>
        <v>1</v>
      </c>
      <c r="G32" s="44">
        <f>COUNTIFS(Data!$F:$F,"&lt;="&amp;DATEVALUE($D32&amp;"-"&amp;G$6&amp;-$D$6),Data!$G:$G,"&gt;="&amp;DATEVALUE($D32&amp;"-"&amp;G$6&amp;-$D$6))</f>
        <v>2</v>
      </c>
      <c r="H32" s="44">
        <f>COUNTIFS(Data!$F:$F,"&lt;="&amp;DATEVALUE($D32&amp;"-"&amp;H$6&amp;-$D$6),Data!$G:$G,"&gt;="&amp;DATEVALUE($D32&amp;"-"&amp;H$6&amp;-$D$6))</f>
        <v>1</v>
      </c>
      <c r="I32" s="44">
        <f>COUNTIFS(Data!$F:$F,"&lt;="&amp;DATEVALUE($D32&amp;"-"&amp;I$6&amp;-$D$6),Data!$G:$G,"&gt;="&amp;DATEVALUE($D32&amp;"-"&amp;I$6&amp;-$D$6))</f>
        <v>1</v>
      </c>
      <c r="J32" s="44">
        <f>COUNTIFS(Data!$F:$F,"&lt;="&amp;DATEVALUE($D32&amp;"-"&amp;J$6&amp;-$D$6),Data!$G:$G,"&gt;="&amp;DATEVALUE($D32&amp;"-"&amp;J$6&amp;-$D$6))</f>
        <v>1</v>
      </c>
      <c r="K32" s="44">
        <f>COUNTIFS(Data!$F:$F,"&lt;="&amp;DATEVALUE($D32&amp;"-"&amp;K$6&amp;-$D$6),Data!$G:$G,"&gt;="&amp;DATEVALUE($D32&amp;"-"&amp;K$6&amp;-$D$6))</f>
        <v>1</v>
      </c>
      <c r="L32" s="44">
        <f>COUNTIFS(Data!$F:$F,"&lt;="&amp;DATEVALUE($D32&amp;"-"&amp;L$6&amp;-$D$6),Data!$G:$G,"&gt;="&amp;DATEVALUE($D32&amp;"-"&amp;L$6&amp;-$D$6))</f>
        <v>1</v>
      </c>
      <c r="M32" s="44">
        <f>COUNTIFS(Data!$F:$F,"&lt;="&amp;DATEVALUE($D32&amp;"-"&amp;M$6&amp;-$D$6),Data!$G:$G,"&gt;="&amp;DATEVALUE($D32&amp;"-"&amp;M$6&amp;-$D$6))</f>
        <v>1</v>
      </c>
      <c r="N32" s="44">
        <f>COUNTIFS(Data!$F:$F,"&lt;="&amp;DATEVALUE($D32&amp;"-"&amp;N$6&amp;-$D$6),Data!$G:$G,"&gt;="&amp;DATEVALUE($D32&amp;"-"&amp;N$6&amp;-$D$6))</f>
        <v>1</v>
      </c>
      <c r="O32" s="44">
        <f>COUNTIFS(Data!$F:$F,"&lt;="&amp;DATEVALUE($D32&amp;"-"&amp;O$6&amp;-$D$6),Data!$G:$G,"&gt;="&amp;DATEVALUE($D32&amp;"-"&amp;O$6&amp;-$D$6))</f>
        <v>1</v>
      </c>
      <c r="P32" s="44">
        <f>COUNTIFS(Data!$F:$F,"&lt;="&amp;DATEVALUE($D32&amp;"-"&amp;P$6&amp;-$D$6),Data!$G:$G,"&gt;="&amp;DATEVALUE($D32&amp;"-"&amp;P$6&amp;-$D$6))</f>
        <v>1</v>
      </c>
    </row>
    <row r="33" spans="4:16" ht="15" customHeight="1" x14ac:dyDescent="0.25">
      <c r="D33" s="51">
        <v>27</v>
      </c>
      <c r="E33" s="44">
        <f>COUNTIFS(Data!$F:$F,"&lt;="&amp;DATEVALUE($D33&amp;"-"&amp;E$6&amp;-$D$6),Data!$G:$G,"&gt;="&amp;DATEVALUE($D33&amp;"-"&amp;E$6&amp;-$D$6))</f>
        <v>1</v>
      </c>
      <c r="F33" s="44">
        <f>COUNTIFS(Data!$F:$F,"&lt;="&amp;DATEVALUE($D33&amp;"-"&amp;F$6&amp;-$D$6),Data!$G:$G,"&gt;="&amp;DATEVALUE($D33&amp;"-"&amp;F$6&amp;-$D$6))</f>
        <v>1</v>
      </c>
      <c r="G33" s="44">
        <f>COUNTIFS(Data!$F:$F,"&lt;="&amp;DATEVALUE($D33&amp;"-"&amp;G$6&amp;-$D$6),Data!$G:$G,"&gt;="&amp;DATEVALUE($D33&amp;"-"&amp;G$6&amp;-$D$6))</f>
        <v>1</v>
      </c>
      <c r="H33" s="44">
        <f>COUNTIFS(Data!$F:$F,"&lt;="&amp;DATEVALUE($D33&amp;"-"&amp;H$6&amp;-$D$6),Data!$G:$G,"&gt;="&amp;DATEVALUE($D33&amp;"-"&amp;H$6&amp;-$D$6))</f>
        <v>1</v>
      </c>
      <c r="I33" s="44">
        <f>COUNTIFS(Data!$F:$F,"&lt;="&amp;DATEVALUE($D33&amp;"-"&amp;I$6&amp;-$D$6),Data!$G:$G,"&gt;="&amp;DATEVALUE($D33&amp;"-"&amp;I$6&amp;-$D$6))</f>
        <v>1</v>
      </c>
      <c r="J33" s="44">
        <f>COUNTIFS(Data!$F:$F,"&lt;="&amp;DATEVALUE($D33&amp;"-"&amp;J$6&amp;-$D$6),Data!$G:$G,"&gt;="&amp;DATEVALUE($D33&amp;"-"&amp;J$6&amp;-$D$6))</f>
        <v>1</v>
      </c>
      <c r="K33" s="44">
        <f>COUNTIFS(Data!$F:$F,"&lt;="&amp;DATEVALUE($D33&amp;"-"&amp;K$6&amp;-$D$6),Data!$G:$G,"&gt;="&amp;DATEVALUE($D33&amp;"-"&amp;K$6&amp;-$D$6))</f>
        <v>1</v>
      </c>
      <c r="L33" s="44">
        <f>COUNTIFS(Data!$F:$F,"&lt;="&amp;DATEVALUE($D33&amp;"-"&amp;L$6&amp;-$D$6),Data!$G:$G,"&gt;="&amp;DATEVALUE($D33&amp;"-"&amp;L$6&amp;-$D$6))</f>
        <v>1</v>
      </c>
      <c r="M33" s="44">
        <f>COUNTIFS(Data!$F:$F,"&lt;="&amp;DATEVALUE($D33&amp;"-"&amp;M$6&amp;-$D$6),Data!$G:$G,"&gt;="&amp;DATEVALUE($D33&amp;"-"&amp;M$6&amp;-$D$6))</f>
        <v>1</v>
      </c>
      <c r="N33" s="44">
        <f>COUNTIFS(Data!$F:$F,"&lt;="&amp;DATEVALUE($D33&amp;"-"&amp;N$6&amp;-$D$6),Data!$G:$G,"&gt;="&amp;DATEVALUE($D33&amp;"-"&amp;N$6&amp;-$D$6))</f>
        <v>1</v>
      </c>
      <c r="O33" s="44">
        <f>COUNTIFS(Data!$F:$F,"&lt;="&amp;DATEVALUE($D33&amp;"-"&amp;O$6&amp;-$D$6),Data!$G:$G,"&gt;="&amp;DATEVALUE($D33&amp;"-"&amp;O$6&amp;-$D$6))</f>
        <v>1</v>
      </c>
      <c r="P33" s="44">
        <f>COUNTIFS(Data!$F:$F,"&lt;="&amp;DATEVALUE($D33&amp;"-"&amp;P$6&amp;-$D$6),Data!$G:$G,"&gt;="&amp;DATEVALUE($D33&amp;"-"&amp;P$6&amp;-$D$6))</f>
        <v>1</v>
      </c>
    </row>
    <row r="34" spans="4:16" ht="15" customHeight="1" x14ac:dyDescent="0.25">
      <c r="D34" s="51">
        <v>28</v>
      </c>
      <c r="E34" s="44">
        <f>COUNTIFS(Data!$F:$F,"&lt;="&amp;DATEVALUE($D34&amp;"-"&amp;E$6&amp;-$D$6),Data!$G:$G,"&gt;="&amp;DATEVALUE($D34&amp;"-"&amp;E$6&amp;-$D$6))</f>
        <v>1</v>
      </c>
      <c r="F34" s="44">
        <f>COUNTIFS(Data!$F:$F,"&lt;="&amp;DATEVALUE($D34&amp;"-"&amp;F$6&amp;-$D$6),Data!$G:$G,"&gt;="&amp;DATEVALUE($D34&amp;"-"&amp;F$6&amp;-$D$6))</f>
        <v>1</v>
      </c>
      <c r="G34" s="44">
        <f>COUNTIFS(Data!$F:$F,"&lt;="&amp;DATEVALUE($D34&amp;"-"&amp;G$6&amp;-$D$6),Data!$G:$G,"&gt;="&amp;DATEVALUE($D34&amp;"-"&amp;G$6&amp;-$D$6))</f>
        <v>1</v>
      </c>
      <c r="H34" s="44">
        <f>COUNTIFS(Data!$F:$F,"&lt;="&amp;DATEVALUE($D34&amp;"-"&amp;H$6&amp;-$D$6),Data!$G:$G,"&gt;="&amp;DATEVALUE($D34&amp;"-"&amp;H$6&amp;-$D$6))</f>
        <v>1</v>
      </c>
      <c r="I34" s="44">
        <f>COUNTIFS(Data!$F:$F,"&lt;="&amp;DATEVALUE($D34&amp;"-"&amp;I$6&amp;-$D$6),Data!$G:$G,"&gt;="&amp;DATEVALUE($D34&amp;"-"&amp;I$6&amp;-$D$6))</f>
        <v>1</v>
      </c>
      <c r="J34" s="44">
        <f>COUNTIFS(Data!$F:$F,"&lt;="&amp;DATEVALUE($D34&amp;"-"&amp;J$6&amp;-$D$6),Data!$G:$G,"&gt;="&amp;DATEVALUE($D34&amp;"-"&amp;J$6&amp;-$D$6))</f>
        <v>1</v>
      </c>
      <c r="K34" s="44">
        <f>COUNTIFS(Data!$F:$F,"&lt;="&amp;DATEVALUE($D34&amp;"-"&amp;K$6&amp;-$D$6),Data!$G:$G,"&gt;="&amp;DATEVALUE($D34&amp;"-"&amp;K$6&amp;-$D$6))</f>
        <v>1</v>
      </c>
      <c r="L34" s="44">
        <f>COUNTIFS(Data!$F:$F,"&lt;="&amp;DATEVALUE($D34&amp;"-"&amp;L$6&amp;-$D$6),Data!$G:$G,"&gt;="&amp;DATEVALUE($D34&amp;"-"&amp;L$6&amp;-$D$6))</f>
        <v>1</v>
      </c>
      <c r="M34" s="44">
        <f>COUNTIFS(Data!$F:$F,"&lt;="&amp;DATEVALUE($D34&amp;"-"&amp;M$6&amp;-$D$6),Data!$G:$G,"&gt;="&amp;DATEVALUE($D34&amp;"-"&amp;M$6&amp;-$D$6))</f>
        <v>2</v>
      </c>
      <c r="N34" s="44">
        <f>COUNTIFS(Data!$F:$F,"&lt;="&amp;DATEVALUE($D34&amp;"-"&amp;N$6&amp;-$D$6),Data!$G:$G,"&gt;="&amp;DATEVALUE($D34&amp;"-"&amp;N$6&amp;-$D$6))</f>
        <v>1</v>
      </c>
      <c r="O34" s="44">
        <f>COUNTIFS(Data!$F:$F,"&lt;="&amp;DATEVALUE($D34&amp;"-"&amp;O$6&amp;-$D$6),Data!$G:$G,"&gt;="&amp;DATEVALUE($D34&amp;"-"&amp;O$6&amp;-$D$6))</f>
        <v>1</v>
      </c>
      <c r="P34" s="44">
        <f>COUNTIFS(Data!$F:$F,"&lt;="&amp;DATEVALUE($D34&amp;"-"&amp;P$6&amp;-$D$6),Data!$G:$G,"&gt;="&amp;DATEVALUE($D34&amp;"-"&amp;P$6&amp;-$D$6))</f>
        <v>1</v>
      </c>
    </row>
    <row r="35" spans="4:16" ht="15" customHeight="1" x14ac:dyDescent="0.25">
      <c r="D35" s="51">
        <v>29</v>
      </c>
      <c r="E35" s="44">
        <f>COUNTIFS(Data!$F:$F,"&lt;="&amp;DATEVALUE($D35&amp;"-"&amp;E$6&amp;-$D$6),Data!$G:$G,"&gt;="&amp;DATEVALUE($D35&amp;"-"&amp;E$6&amp;-$D$6))</f>
        <v>1</v>
      </c>
      <c r="F35" s="44">
        <f>COUNTIFS(Data!$F:$F,"&lt;="&amp;DATEVALUE($D35&amp;"-"&amp;F$6&amp;-$D$6),Data!$G:$G,"&gt;="&amp;DATEVALUE($D35&amp;"-"&amp;F$6&amp;-$D$6))</f>
        <v>0</v>
      </c>
      <c r="G35" s="44">
        <f>COUNTIFS(Data!$F:$F,"&lt;="&amp;DATEVALUE($D35&amp;"-"&amp;G$6&amp;-$D$6),Data!$G:$G,"&gt;="&amp;DATEVALUE($D35&amp;"-"&amp;G$6&amp;-$D$6))</f>
        <v>1</v>
      </c>
      <c r="H35" s="44">
        <f>COUNTIFS(Data!$F:$F,"&lt;="&amp;DATEVALUE($D35&amp;"-"&amp;H$6&amp;-$D$6),Data!$G:$G,"&gt;="&amp;DATEVALUE($D35&amp;"-"&amp;H$6&amp;-$D$6))</f>
        <v>1</v>
      </c>
      <c r="I35" s="44">
        <f>COUNTIFS(Data!$F:$F,"&lt;="&amp;DATEVALUE($D35&amp;"-"&amp;I$6&amp;-$D$6),Data!$G:$G,"&gt;="&amp;DATEVALUE($D35&amp;"-"&amp;I$6&amp;-$D$6))</f>
        <v>1</v>
      </c>
      <c r="J35" s="44">
        <f>COUNTIFS(Data!$F:$F,"&lt;="&amp;DATEVALUE($D35&amp;"-"&amp;J$6&amp;-$D$6),Data!$G:$G,"&gt;="&amp;DATEVALUE($D35&amp;"-"&amp;J$6&amp;-$D$6))</f>
        <v>1</v>
      </c>
      <c r="K35" s="44">
        <f>COUNTIFS(Data!$F:$F,"&lt;="&amp;DATEVALUE($D35&amp;"-"&amp;K$6&amp;-$D$6),Data!$G:$G,"&gt;="&amp;DATEVALUE($D35&amp;"-"&amp;K$6&amp;-$D$6))</f>
        <v>1</v>
      </c>
      <c r="L35" s="44">
        <f>COUNTIFS(Data!$F:$F,"&lt;="&amp;DATEVALUE($D35&amp;"-"&amp;L$6&amp;-$D$6),Data!$G:$G,"&gt;="&amp;DATEVALUE($D35&amp;"-"&amp;L$6&amp;-$D$6))</f>
        <v>1</v>
      </c>
      <c r="M35" s="44">
        <f>COUNTIFS(Data!$F:$F,"&lt;="&amp;DATEVALUE($D35&amp;"-"&amp;M$6&amp;-$D$6),Data!$G:$G,"&gt;="&amp;DATEVALUE($D35&amp;"-"&amp;M$6&amp;-$D$6))</f>
        <v>3</v>
      </c>
      <c r="N35" s="44">
        <f>COUNTIFS(Data!$F:$F,"&lt;="&amp;DATEVALUE($D35&amp;"-"&amp;N$6&amp;-$D$6),Data!$G:$G,"&gt;="&amp;DATEVALUE($D35&amp;"-"&amp;N$6&amp;-$D$6))</f>
        <v>1</v>
      </c>
      <c r="O35" s="44">
        <f>COUNTIFS(Data!$F:$F,"&lt;="&amp;DATEVALUE($D35&amp;"-"&amp;O$6&amp;-$D$6),Data!$G:$G,"&gt;="&amp;DATEVALUE($D35&amp;"-"&amp;O$6&amp;-$D$6))</f>
        <v>1</v>
      </c>
      <c r="P35" s="44">
        <f>COUNTIFS(Data!$F:$F,"&lt;="&amp;DATEVALUE($D35&amp;"-"&amp;P$6&amp;-$D$6),Data!$G:$G,"&gt;="&amp;DATEVALUE($D35&amp;"-"&amp;P$6&amp;-$D$6))</f>
        <v>1</v>
      </c>
    </row>
    <row r="36" spans="4:16" ht="15" customHeight="1" x14ac:dyDescent="0.25">
      <c r="D36" s="51">
        <v>30</v>
      </c>
      <c r="E36" s="44">
        <f>COUNTIFS(Data!$F:$F,"&lt;="&amp;DATEVALUE($D36&amp;"-"&amp;E$6&amp;-$D$6),Data!$G:$G,"&gt;="&amp;DATEVALUE($D36&amp;"-"&amp;E$6&amp;-$D$6))</f>
        <v>2</v>
      </c>
      <c r="F36" s="44">
        <f>COUNTIFS(Data!$F:$F,"&lt;="&amp;DATEVALUE($D36&amp;"-"&amp;F$6&amp;-$D$6),Data!$G:$G,"&gt;="&amp;DATEVALUE($D36&amp;"-"&amp;F$6&amp;-$D$6))</f>
        <v>0</v>
      </c>
      <c r="G36" s="44">
        <f>COUNTIFS(Data!$F:$F,"&lt;="&amp;DATEVALUE($D36&amp;"-"&amp;G$6&amp;-$D$6),Data!$G:$G,"&gt;="&amp;DATEVALUE($D36&amp;"-"&amp;G$6&amp;-$D$6))</f>
        <v>2</v>
      </c>
      <c r="H36" s="44">
        <f>COUNTIFS(Data!$F:$F,"&lt;="&amp;DATEVALUE($D36&amp;"-"&amp;H$6&amp;-$D$6),Data!$G:$G,"&gt;="&amp;DATEVALUE($D36&amp;"-"&amp;H$6&amp;-$D$6))</f>
        <v>2</v>
      </c>
      <c r="I36" s="44">
        <f>COUNTIFS(Data!$F:$F,"&lt;="&amp;DATEVALUE($D36&amp;"-"&amp;I$6&amp;-$D$6),Data!$G:$G,"&gt;="&amp;DATEVALUE($D36&amp;"-"&amp;I$6&amp;-$D$6))</f>
        <v>2</v>
      </c>
      <c r="J36" s="44">
        <f>COUNTIFS(Data!$F:$F,"&lt;="&amp;DATEVALUE($D36&amp;"-"&amp;J$6&amp;-$D$6),Data!$G:$G,"&gt;="&amp;DATEVALUE($D36&amp;"-"&amp;J$6&amp;-$D$6))</f>
        <v>1</v>
      </c>
      <c r="K36" s="44">
        <f>COUNTIFS(Data!$F:$F,"&lt;="&amp;DATEVALUE($D36&amp;"-"&amp;K$6&amp;-$D$6),Data!$G:$G,"&gt;="&amp;DATEVALUE($D36&amp;"-"&amp;K$6&amp;-$D$6))</f>
        <v>1</v>
      </c>
      <c r="L36" s="44">
        <f>COUNTIFS(Data!$F:$F,"&lt;="&amp;DATEVALUE($D36&amp;"-"&amp;L$6&amp;-$D$6),Data!$G:$G,"&gt;="&amp;DATEVALUE($D36&amp;"-"&amp;L$6&amp;-$D$6))</f>
        <v>1</v>
      </c>
      <c r="M36" s="44">
        <f>COUNTIFS(Data!$F:$F,"&lt;="&amp;DATEVALUE($D36&amp;"-"&amp;M$6&amp;-$D$6),Data!$G:$G,"&gt;="&amp;DATEVALUE($D36&amp;"-"&amp;M$6&amp;-$D$6))</f>
        <v>2</v>
      </c>
      <c r="N36" s="44">
        <f>COUNTIFS(Data!$F:$F,"&lt;="&amp;DATEVALUE($D36&amp;"-"&amp;N$6&amp;-$D$6),Data!$G:$G,"&gt;="&amp;DATEVALUE($D36&amp;"-"&amp;N$6&amp;-$D$6))</f>
        <v>1</v>
      </c>
      <c r="O36" s="44">
        <f>COUNTIFS(Data!$F:$F,"&lt;="&amp;DATEVALUE($D36&amp;"-"&amp;O$6&amp;-$D$6),Data!$G:$G,"&gt;="&amp;DATEVALUE($D36&amp;"-"&amp;O$6&amp;-$D$6))</f>
        <v>1</v>
      </c>
      <c r="P36" s="44">
        <f>COUNTIFS(Data!$F:$F,"&lt;="&amp;DATEVALUE($D36&amp;"-"&amp;P$6&amp;-$D$6),Data!$G:$G,"&gt;="&amp;DATEVALUE($D36&amp;"-"&amp;P$6&amp;-$D$6))</f>
        <v>2</v>
      </c>
    </row>
    <row r="37" spans="4:16" ht="15" customHeight="1" x14ac:dyDescent="0.25">
      <c r="D37" s="51">
        <v>31</v>
      </c>
      <c r="E37" s="44">
        <f>COUNTIFS(Data!$F:$F,"&lt;="&amp;DATEVALUE($D37&amp;"-"&amp;E$6&amp;-$D$6),Data!$G:$G,"&gt;="&amp;DATEVALUE($D37&amp;"-"&amp;E$6&amp;-$D$6))</f>
        <v>1</v>
      </c>
      <c r="F37" s="44">
        <f>COUNTIFS(Data!$F:$F,"&lt;="&amp;DATEVALUE($D37&amp;"-"&amp;F$6&amp;-$D$6),Data!$G:$G,"&gt;="&amp;DATEVALUE($D37&amp;"-"&amp;F$6&amp;-$D$6))</f>
        <v>0</v>
      </c>
      <c r="G37" s="44">
        <f>COUNTIFS(Data!$F:$F,"&lt;="&amp;DATEVALUE($D37&amp;"-"&amp;G$6&amp;-$D$6),Data!$G:$G,"&gt;="&amp;DATEVALUE($D37&amp;"-"&amp;G$6&amp;-$D$6))</f>
        <v>1</v>
      </c>
      <c r="H37" s="44">
        <f>COUNTIFS(Data!$F:$F,"&lt;="&amp;DATEVALUE($D37&amp;"-"&amp;H$6&amp;-$D$6),Data!$G:$G,"&gt;="&amp;DATEVALUE($D37&amp;"-"&amp;H$6&amp;-$D$6))</f>
        <v>0</v>
      </c>
      <c r="I37" s="44">
        <f>COUNTIFS(Data!$F:$F,"&lt;="&amp;DATEVALUE($D37&amp;"-"&amp;I$6&amp;-$D$6),Data!$G:$G,"&gt;="&amp;DATEVALUE($D37&amp;"-"&amp;I$6&amp;-$D$6))</f>
        <v>1</v>
      </c>
      <c r="J37" s="44">
        <f>COUNTIFS(Data!$F:$F,"&lt;="&amp;DATEVALUE($D37&amp;"-"&amp;J$6&amp;-$D$6),Data!$G:$G,"&gt;="&amp;DATEVALUE($D37&amp;"-"&amp;J$6&amp;-$D$6))</f>
        <v>0</v>
      </c>
      <c r="K37" s="44">
        <f>COUNTIFS(Data!$F:$F,"&lt;="&amp;DATEVALUE($D37&amp;"-"&amp;K$6&amp;-$D$6),Data!$G:$G,"&gt;="&amp;DATEVALUE($D37&amp;"-"&amp;K$6&amp;-$D$6))</f>
        <v>1</v>
      </c>
      <c r="L37" s="44">
        <f>COUNTIFS(Data!$F:$F,"&lt;="&amp;DATEVALUE($D37&amp;"-"&amp;L$6&amp;-$D$6),Data!$G:$G,"&gt;="&amp;DATEVALUE($D37&amp;"-"&amp;L$6&amp;-$D$6))</f>
        <v>1</v>
      </c>
      <c r="M37" s="44">
        <f>COUNTIFS(Data!$F:$F,"&lt;="&amp;DATEVALUE($D37&amp;"-"&amp;M$6&amp;-$D$6),Data!$G:$G,"&gt;="&amp;DATEVALUE($D37&amp;"-"&amp;M$6&amp;-$D$6))</f>
        <v>0</v>
      </c>
      <c r="N37" s="44">
        <f>COUNTIFS(Data!$F:$F,"&lt;="&amp;DATEVALUE($D37&amp;"-"&amp;N$6&amp;-$D$6),Data!$G:$G,"&gt;="&amp;DATEVALUE($D37&amp;"-"&amp;N$6&amp;-$D$6))</f>
        <v>1</v>
      </c>
      <c r="O37" s="44">
        <f>COUNTIFS(Data!$F:$F,"&lt;="&amp;DATEVALUE($D37&amp;"-"&amp;O$6&amp;-$D$6),Data!$G:$G,"&gt;="&amp;DATEVALUE($D37&amp;"-"&amp;O$6&amp;-$D$6))</f>
        <v>0</v>
      </c>
      <c r="P37" s="44">
        <f>COUNTIFS(Data!$F:$F,"&lt;="&amp;DATEVALUE($D37&amp;"-"&amp;P$6&amp;-$D$6),Data!$G:$G,"&gt;="&amp;DATEVALUE($D37&amp;"-"&amp;P$6&amp;-$D$6))</f>
        <v>2</v>
      </c>
    </row>
  </sheetData>
  <sheetProtection sheet="1" objects="1" scenarios="1"/>
  <conditionalFormatting sqref="E7:P37">
    <cfRule type="expression" dxfId="6" priority="3">
      <formula>ISERROR(DATEVALUE($D7&amp;"-"&amp;E$6&amp;-$D$6))</formula>
    </cfRule>
    <cfRule type="colorScale" priority="4">
      <colorScale>
        <cfvo type="min"/>
        <cfvo type="percentile" val="50"/>
        <cfvo type="max"/>
        <color theme="9"/>
        <color theme="7"/>
        <color rgb="FFFF0000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>
                  <from>
                    <xdr:col>3</xdr:col>
                    <xdr:colOff>57150</xdr:colOff>
                    <xdr:row>3</xdr:row>
                    <xdr:rowOff>47625</xdr:rowOff>
                  </from>
                  <to>
                    <xdr:col>3</xdr:col>
                    <xdr:colOff>381000</xdr:colOff>
                    <xdr:row>4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96FB94A-45A2-459A-83EC-6BD56082FC0C}">
            <xm:f>ISERROR(MATCH(DATEVALUE($D7&amp;"-"&amp;E$6&amp;-$D$6),Settings!$F:$F,0))=FALSE</xm:f>
            <x14:dxf>
              <numFmt numFmtId="164" formatCode=";;;"/>
              <fill>
                <patternFill>
                  <bgColor theme="0" tint="-0.499984740745262"/>
                </patternFill>
              </fill>
            </x14:dxf>
          </x14:cfRule>
          <x14:cfRule type="expression" priority="2" id="{B80E983F-9AF1-418D-A50E-5A299BDC5DEE}">
            <xm:f>VLOOKUP(TEXT(DATEVALUE($D7&amp;"-"&amp;E$6&amp;-$D$6),"DDD"),Settings!$B$2:$C$9,2,0)="Y"</xm:f>
            <x14:dxf>
              <numFmt numFmtId="164" formatCode=";;;"/>
              <fill>
                <patternFill>
                  <bgColor theme="0" tint="-0.14996795556505021"/>
                </patternFill>
              </fill>
            </x14:dxf>
          </x14:cfRule>
          <xm:sqref>E7:P37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D5:I32"/>
  <sheetViews>
    <sheetView showGridLines="0" showRowColHeaders="0" workbookViewId="0">
      <selection activeCell="F10" sqref="F10"/>
    </sheetView>
  </sheetViews>
  <sheetFormatPr defaultRowHeight="15" x14ac:dyDescent="0.25"/>
  <cols>
    <col min="5" max="5" width="32.7109375" customWidth="1"/>
    <col min="6" max="6" width="28.5703125" customWidth="1"/>
    <col min="7" max="7" width="12.42578125" customWidth="1"/>
    <col min="8" max="8" width="18" customWidth="1"/>
    <col min="9" max="9" width="54.28515625" customWidth="1"/>
  </cols>
  <sheetData>
    <row r="5" spans="4:9" x14ac:dyDescent="0.25">
      <c r="D5" s="39" t="s">
        <v>37</v>
      </c>
      <c r="E5" s="39" t="s">
        <v>39</v>
      </c>
      <c r="F5" s="39" t="s">
        <v>40</v>
      </c>
      <c r="G5" s="39" t="s">
        <v>38</v>
      </c>
      <c r="H5" s="39" t="s">
        <v>41</v>
      </c>
      <c r="I5" s="39" t="s">
        <v>42</v>
      </c>
    </row>
    <row r="6" spans="4:9" x14ac:dyDescent="0.25">
      <c r="D6" s="1">
        <v>1</v>
      </c>
      <c r="E6" s="1" t="s">
        <v>43</v>
      </c>
      <c r="F6" s="1" t="s">
        <v>153</v>
      </c>
      <c r="G6" s="1" t="s">
        <v>46</v>
      </c>
      <c r="H6" s="1" t="s">
        <v>57</v>
      </c>
      <c r="I6" s="1" t="s">
        <v>164</v>
      </c>
    </row>
    <row r="7" spans="4:9" x14ac:dyDescent="0.25">
      <c r="D7" s="1">
        <v>2</v>
      </c>
      <c r="E7" s="1" t="s">
        <v>44</v>
      </c>
      <c r="F7" s="1" t="s">
        <v>154</v>
      </c>
      <c r="G7" s="1" t="s">
        <v>47</v>
      </c>
      <c r="H7" s="1" t="s">
        <v>70</v>
      </c>
      <c r="I7" s="1" t="s">
        <v>164</v>
      </c>
    </row>
    <row r="8" spans="4:9" x14ac:dyDescent="0.25">
      <c r="D8" s="1">
        <v>3</v>
      </c>
      <c r="E8" s="1" t="s">
        <v>45</v>
      </c>
      <c r="F8" s="1" t="s">
        <v>155</v>
      </c>
      <c r="G8" s="1" t="s">
        <v>48</v>
      </c>
      <c r="H8" s="1" t="s">
        <v>71</v>
      </c>
      <c r="I8" s="1" t="s">
        <v>164</v>
      </c>
    </row>
    <row r="9" spans="4:9" x14ac:dyDescent="0.25">
      <c r="D9" s="1">
        <v>4</v>
      </c>
      <c r="E9" s="1" t="s">
        <v>49</v>
      </c>
      <c r="F9" s="1" t="s">
        <v>156</v>
      </c>
      <c r="G9" s="1" t="s">
        <v>46</v>
      </c>
      <c r="H9" s="1" t="s">
        <v>69</v>
      </c>
      <c r="I9" s="1" t="s">
        <v>164</v>
      </c>
    </row>
    <row r="10" spans="4:9" x14ac:dyDescent="0.25">
      <c r="D10" s="1">
        <v>5</v>
      </c>
      <c r="E10" s="1" t="s">
        <v>50</v>
      </c>
      <c r="F10" s="1" t="s">
        <v>157</v>
      </c>
      <c r="G10" s="1" t="s">
        <v>47</v>
      </c>
      <c r="H10" s="1" t="s">
        <v>71</v>
      </c>
      <c r="I10" s="1" t="s">
        <v>164</v>
      </c>
    </row>
    <row r="11" spans="4:9" x14ac:dyDescent="0.25">
      <c r="D11" s="1">
        <v>6</v>
      </c>
      <c r="E11" s="1" t="s">
        <v>51</v>
      </c>
      <c r="F11" s="1" t="s">
        <v>158</v>
      </c>
      <c r="G11" s="1" t="s">
        <v>48</v>
      </c>
      <c r="H11" s="1" t="s">
        <v>60</v>
      </c>
      <c r="I11" s="1" t="s">
        <v>164</v>
      </c>
    </row>
    <row r="12" spans="4:9" x14ac:dyDescent="0.25">
      <c r="D12" s="1">
        <v>7</v>
      </c>
      <c r="E12" s="1" t="s">
        <v>52</v>
      </c>
      <c r="F12" s="1" t="s">
        <v>159</v>
      </c>
      <c r="G12" s="1" t="s">
        <v>46</v>
      </c>
      <c r="H12" s="1" t="s">
        <v>67</v>
      </c>
      <c r="I12" s="1" t="s">
        <v>164</v>
      </c>
    </row>
    <row r="13" spans="4:9" x14ac:dyDescent="0.25">
      <c r="D13" s="1">
        <v>8</v>
      </c>
      <c r="E13" s="1" t="s">
        <v>53</v>
      </c>
      <c r="F13" s="1" t="s">
        <v>160</v>
      </c>
      <c r="G13" s="1" t="s">
        <v>47</v>
      </c>
      <c r="H13" s="1" t="s">
        <v>65</v>
      </c>
      <c r="I13" s="1" t="s">
        <v>164</v>
      </c>
    </row>
    <row r="14" spans="4:9" x14ac:dyDescent="0.25">
      <c r="D14" s="1">
        <v>9</v>
      </c>
      <c r="E14" s="1" t="s">
        <v>54</v>
      </c>
      <c r="F14" s="1" t="s">
        <v>161</v>
      </c>
      <c r="G14" s="1" t="s">
        <v>48</v>
      </c>
      <c r="H14" s="1" t="s">
        <v>70</v>
      </c>
      <c r="I14" s="1" t="s">
        <v>164</v>
      </c>
    </row>
    <row r="15" spans="4:9" x14ac:dyDescent="0.25">
      <c r="D15" s="1">
        <v>10</v>
      </c>
      <c r="E15" s="1" t="s">
        <v>55</v>
      </c>
      <c r="F15" s="1" t="s">
        <v>162</v>
      </c>
      <c r="G15" s="1" t="s">
        <v>46</v>
      </c>
      <c r="H15" s="1" t="s">
        <v>66</v>
      </c>
      <c r="I15" s="1" t="s">
        <v>164</v>
      </c>
    </row>
    <row r="16" spans="4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  <row r="18" spans="4:9" x14ac:dyDescent="0.25">
      <c r="D18" s="1"/>
      <c r="E18" s="1"/>
      <c r="F18" s="1"/>
      <c r="G18" s="1"/>
      <c r="H18" s="1"/>
      <c r="I18" s="1"/>
    </row>
    <row r="19" spans="4:9" x14ac:dyDescent="0.25">
      <c r="D19" s="1"/>
      <c r="E19" s="1"/>
      <c r="F19" s="1"/>
      <c r="G19" s="1"/>
      <c r="H19" s="1"/>
      <c r="I19" s="1"/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  <row r="31" spans="4:9" x14ac:dyDescent="0.25">
      <c r="D31" s="1"/>
      <c r="E31" s="1"/>
      <c r="F31" s="1"/>
      <c r="G31" s="1"/>
      <c r="H31" s="1"/>
      <c r="I31" s="1"/>
    </row>
    <row r="32" spans="4:9" x14ac:dyDescent="0.25">
      <c r="D32" s="1"/>
      <c r="E32" s="1"/>
      <c r="F32" s="1"/>
      <c r="G32" s="1"/>
      <c r="H32" s="1"/>
      <c r="I32" s="1"/>
    </row>
  </sheetData>
  <conditionalFormatting sqref="D6:I32">
    <cfRule type="expression" dxfId="3" priority="1">
      <formula>$G6="High"</formula>
    </cfRule>
  </conditionalFormatting>
  <dataValidations count="1">
    <dataValidation type="list" allowBlank="1" showInputMessage="1" showErrorMessage="1" sqref="G6:G15" xr:uid="{00000000-0002-0000-0500-000000000000}">
      <formula1>"High,Medium,Low"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73"/>
  <sheetViews>
    <sheetView showGridLines="0" workbookViewId="0">
      <pane ySplit="1" topLeftCell="A2" activePane="bottomLeft" state="frozen"/>
      <selection pane="bottomLeft" activeCell="H12" sqref="H12"/>
    </sheetView>
  </sheetViews>
  <sheetFormatPr defaultRowHeight="15" outlineLevelCol="1" x14ac:dyDescent="0.25"/>
  <cols>
    <col min="1" max="2" width="15.7109375" customWidth="1"/>
    <col min="3" max="5" width="15.7109375" hidden="1" customWidth="1" outlineLevel="1"/>
    <col min="6" max="6" width="15.7109375" customWidth="1" collapsed="1"/>
    <col min="7" max="10" width="15.7109375" customWidth="1"/>
  </cols>
  <sheetData>
    <row r="1" spans="1:10" ht="15" customHeight="1" x14ac:dyDescent="0.25">
      <c r="A1" s="2" t="s">
        <v>11</v>
      </c>
      <c r="B1" s="2" t="s">
        <v>12</v>
      </c>
      <c r="C1" s="2" t="s">
        <v>150</v>
      </c>
      <c r="D1" s="2" t="s">
        <v>151</v>
      </c>
      <c r="E1" s="2" t="s">
        <v>152</v>
      </c>
      <c r="F1" s="2" t="s">
        <v>0</v>
      </c>
      <c r="G1" s="2" t="s">
        <v>13</v>
      </c>
      <c r="H1" s="2" t="s">
        <v>14</v>
      </c>
      <c r="I1" s="2" t="s">
        <v>15</v>
      </c>
      <c r="J1" s="49" t="s">
        <v>165</v>
      </c>
    </row>
    <row r="2" spans="1:10" ht="15" customHeight="1" x14ac:dyDescent="0.25">
      <c r="A2" s="1" t="s">
        <v>1</v>
      </c>
      <c r="B2" s="1" t="s">
        <v>58</v>
      </c>
      <c r="C2" s="1"/>
      <c r="D2" s="1"/>
      <c r="E2" s="1"/>
      <c r="F2" s="3">
        <v>43466</v>
      </c>
      <c r="G2" s="3">
        <v>43471</v>
      </c>
      <c r="H2" s="1" t="s">
        <v>17</v>
      </c>
      <c r="I2" s="4">
        <v>0.2</v>
      </c>
      <c r="J2" s="48" t="str">
        <f ca="1">IF(H2="Completed","G",IF(H2="In Progress",IF(TODAY()&gt;G2,"A","G"),IF(H2="Pending",IF(TODAY()&gt;F2,"R",""),"")))</f>
        <v>G</v>
      </c>
    </row>
    <row r="3" spans="1:10" ht="15" customHeight="1" x14ac:dyDescent="0.25">
      <c r="A3" s="1" t="s">
        <v>2</v>
      </c>
      <c r="B3" s="1" t="s">
        <v>58</v>
      </c>
      <c r="C3" s="1"/>
      <c r="D3" s="1"/>
      <c r="E3" s="1"/>
      <c r="F3" s="3">
        <v>43469</v>
      </c>
      <c r="G3" s="3">
        <v>43474</v>
      </c>
      <c r="H3" s="1" t="s">
        <v>17</v>
      </c>
      <c r="I3" s="4">
        <v>0.62</v>
      </c>
      <c r="J3" s="48" t="str">
        <f t="shared" ref="J3:J66" ca="1" si="0">IF(H3="Completed","G",IF(H3="In Progress",IF(TODAY()&gt;G3,"A","G"),IF(H3="Pending",IF(TODAY()&gt;F3,"R",""),"")))</f>
        <v>G</v>
      </c>
    </row>
    <row r="4" spans="1:10" ht="15" customHeight="1" x14ac:dyDescent="0.25">
      <c r="A4" s="1" t="s">
        <v>3</v>
      </c>
      <c r="B4" s="1" t="s">
        <v>71</v>
      </c>
      <c r="C4" s="1"/>
      <c r="D4" s="1"/>
      <c r="E4" s="1"/>
      <c r="F4" s="3">
        <v>43472</v>
      </c>
      <c r="G4" s="3">
        <v>43476</v>
      </c>
      <c r="H4" s="1" t="s">
        <v>17</v>
      </c>
      <c r="I4" s="4">
        <v>0</v>
      </c>
      <c r="J4" s="48" t="str">
        <f t="shared" ca="1" si="0"/>
        <v>G</v>
      </c>
    </row>
    <row r="5" spans="1:10" ht="15" customHeight="1" x14ac:dyDescent="0.25">
      <c r="A5" s="1" t="s">
        <v>4</v>
      </c>
      <c r="B5" s="1" t="s">
        <v>70</v>
      </c>
      <c r="C5" s="1"/>
      <c r="D5" s="1"/>
      <c r="E5" s="1"/>
      <c r="F5" s="3">
        <v>43475</v>
      </c>
      <c r="G5" s="3">
        <v>43477</v>
      </c>
      <c r="H5" s="1" t="s">
        <v>134</v>
      </c>
      <c r="I5" s="4">
        <v>0.42</v>
      </c>
      <c r="J5" s="48" t="str">
        <f t="shared" ca="1" si="0"/>
        <v>A</v>
      </c>
    </row>
    <row r="6" spans="1:10" ht="15" customHeight="1" x14ac:dyDescent="0.25">
      <c r="A6" s="1" t="s">
        <v>5</v>
      </c>
      <c r="B6" s="1" t="s">
        <v>70</v>
      </c>
      <c r="C6" s="1"/>
      <c r="D6" s="1"/>
      <c r="E6" s="1"/>
      <c r="F6" s="3">
        <v>43476</v>
      </c>
      <c r="G6" s="3">
        <v>43485</v>
      </c>
      <c r="H6" s="1" t="s">
        <v>17</v>
      </c>
      <c r="I6" s="4">
        <v>0.33</v>
      </c>
      <c r="J6" s="48" t="str">
        <f t="shared" ca="1" si="0"/>
        <v>G</v>
      </c>
    </row>
    <row r="7" spans="1:10" ht="15" customHeight="1" x14ac:dyDescent="0.25">
      <c r="A7" s="1" t="s">
        <v>6</v>
      </c>
      <c r="B7" s="1" t="s">
        <v>60</v>
      </c>
      <c r="C7" s="1"/>
      <c r="D7" s="1"/>
      <c r="E7" s="1"/>
      <c r="F7" s="3">
        <v>43486</v>
      </c>
      <c r="G7" s="3">
        <v>43490</v>
      </c>
      <c r="H7" s="1" t="s">
        <v>17</v>
      </c>
      <c r="I7" s="4">
        <v>0.78</v>
      </c>
      <c r="J7" s="48" t="str">
        <f t="shared" ca="1" si="0"/>
        <v>G</v>
      </c>
    </row>
    <row r="8" spans="1:10" ht="15" customHeight="1" x14ac:dyDescent="0.25">
      <c r="A8" s="1" t="s">
        <v>7</v>
      </c>
      <c r="B8" s="1" t="s">
        <v>20</v>
      </c>
      <c r="C8" s="1"/>
      <c r="D8" s="1"/>
      <c r="E8" s="1"/>
      <c r="F8" s="3">
        <v>43489</v>
      </c>
      <c r="G8" s="3">
        <v>43495</v>
      </c>
      <c r="H8" s="1" t="s">
        <v>17</v>
      </c>
      <c r="I8" s="4">
        <v>1</v>
      </c>
      <c r="J8" s="48" t="str">
        <f t="shared" ca="1" si="0"/>
        <v>G</v>
      </c>
    </row>
    <row r="9" spans="1:10" ht="15" customHeight="1" x14ac:dyDescent="0.25">
      <c r="A9" s="1" t="s">
        <v>8</v>
      </c>
      <c r="B9" s="1" t="s">
        <v>19</v>
      </c>
      <c r="C9" s="1"/>
      <c r="D9" s="1"/>
      <c r="E9" s="1"/>
      <c r="F9" s="3">
        <v>43495</v>
      </c>
      <c r="G9" s="3">
        <v>43499</v>
      </c>
      <c r="H9" s="1" t="s">
        <v>17</v>
      </c>
      <c r="I9" s="4">
        <v>0</v>
      </c>
      <c r="J9" s="48" t="str">
        <f t="shared" ca="1" si="0"/>
        <v>G</v>
      </c>
    </row>
    <row r="10" spans="1:10" ht="15" customHeight="1" x14ac:dyDescent="0.25">
      <c r="A10" s="1" t="s">
        <v>9</v>
      </c>
      <c r="B10" s="1" t="s">
        <v>61</v>
      </c>
      <c r="C10" s="1"/>
      <c r="D10" s="1"/>
      <c r="E10" s="1"/>
      <c r="F10" s="3">
        <v>43504</v>
      </c>
      <c r="G10" s="3">
        <v>43508</v>
      </c>
      <c r="H10" s="1" t="s">
        <v>17</v>
      </c>
      <c r="I10" s="4">
        <v>0</v>
      </c>
      <c r="J10" s="48" t="str">
        <f t="shared" ca="1" si="0"/>
        <v>G</v>
      </c>
    </row>
    <row r="11" spans="1:10" ht="15" customHeight="1" x14ac:dyDescent="0.25">
      <c r="A11" s="1" t="s">
        <v>10</v>
      </c>
      <c r="B11" s="1" t="s">
        <v>64</v>
      </c>
      <c r="C11" s="1"/>
      <c r="D11" s="1"/>
      <c r="E11" s="1"/>
      <c r="F11" s="3">
        <v>43506</v>
      </c>
      <c r="G11" s="3">
        <v>43513</v>
      </c>
      <c r="H11" s="1" t="s">
        <v>17</v>
      </c>
      <c r="I11" s="4">
        <v>0</v>
      </c>
      <c r="J11" s="48" t="str">
        <f t="shared" ca="1" si="0"/>
        <v>G</v>
      </c>
    </row>
    <row r="12" spans="1:10" ht="15" customHeight="1" x14ac:dyDescent="0.25">
      <c r="A12" s="1" t="s">
        <v>72</v>
      </c>
      <c r="B12" s="1" t="s">
        <v>71</v>
      </c>
      <c r="C12" s="1"/>
      <c r="D12" s="1"/>
      <c r="E12" s="1"/>
      <c r="F12" s="3">
        <v>43512</v>
      </c>
      <c r="G12" s="3">
        <v>43520</v>
      </c>
      <c r="H12" s="1" t="s">
        <v>134</v>
      </c>
      <c r="I12" s="4">
        <v>1</v>
      </c>
      <c r="J12" s="48" t="str">
        <f t="shared" ca="1" si="0"/>
        <v>A</v>
      </c>
    </row>
    <row r="13" spans="1:10" ht="15" customHeight="1" x14ac:dyDescent="0.25">
      <c r="A13" s="1" t="s">
        <v>73</v>
      </c>
      <c r="B13" s="1" t="s">
        <v>18</v>
      </c>
      <c r="C13" s="1"/>
      <c r="D13" s="1"/>
      <c r="E13" s="1"/>
      <c r="F13" s="3">
        <v>43519</v>
      </c>
      <c r="G13" s="3">
        <v>43529</v>
      </c>
      <c r="H13" s="1" t="s">
        <v>134</v>
      </c>
      <c r="I13" s="4">
        <v>0</v>
      </c>
      <c r="J13" s="48" t="str">
        <f t="shared" ca="1" si="0"/>
        <v>A</v>
      </c>
    </row>
    <row r="14" spans="1:10" ht="15" customHeight="1" x14ac:dyDescent="0.25">
      <c r="A14" s="1" t="s">
        <v>74</v>
      </c>
      <c r="B14" s="1" t="s">
        <v>66</v>
      </c>
      <c r="C14" s="1"/>
      <c r="D14" s="1"/>
      <c r="E14" s="1"/>
      <c r="F14" s="3">
        <v>43530</v>
      </c>
      <c r="G14" s="3">
        <v>43533</v>
      </c>
      <c r="H14" s="1" t="s">
        <v>134</v>
      </c>
      <c r="I14" s="4">
        <v>0</v>
      </c>
      <c r="J14" s="48" t="str">
        <f t="shared" ca="1" si="0"/>
        <v>A</v>
      </c>
    </row>
    <row r="15" spans="1:10" ht="15" customHeight="1" x14ac:dyDescent="0.25">
      <c r="A15" s="1" t="s">
        <v>75</v>
      </c>
      <c r="B15" s="1" t="s">
        <v>20</v>
      </c>
      <c r="C15" s="1"/>
      <c r="D15" s="1"/>
      <c r="E15" s="1"/>
      <c r="F15" s="3">
        <v>43531</v>
      </c>
      <c r="G15" s="3">
        <v>43536</v>
      </c>
      <c r="H15" s="1" t="s">
        <v>134</v>
      </c>
      <c r="I15" s="4">
        <v>0</v>
      </c>
      <c r="J15" s="48" t="str">
        <f t="shared" ca="1" si="0"/>
        <v>A</v>
      </c>
    </row>
    <row r="16" spans="1:10" ht="15" customHeight="1" x14ac:dyDescent="0.25">
      <c r="A16" s="1" t="s">
        <v>76</v>
      </c>
      <c r="B16" s="1" t="s">
        <v>68</v>
      </c>
      <c r="C16" s="1"/>
      <c r="D16" s="1"/>
      <c r="E16" s="1"/>
      <c r="F16" s="3">
        <v>43537</v>
      </c>
      <c r="G16" s="3">
        <v>43540</v>
      </c>
      <c r="H16" s="1" t="s">
        <v>134</v>
      </c>
      <c r="I16" s="4">
        <v>1</v>
      </c>
      <c r="J16" s="48" t="str">
        <f t="shared" ca="1" si="0"/>
        <v>A</v>
      </c>
    </row>
    <row r="17" spans="1:10" ht="15" customHeight="1" x14ac:dyDescent="0.25">
      <c r="A17" s="1" t="s">
        <v>77</v>
      </c>
      <c r="B17" s="1" t="s">
        <v>57</v>
      </c>
      <c r="C17" s="1"/>
      <c r="D17" s="1"/>
      <c r="E17" s="1"/>
      <c r="F17" s="3">
        <v>43539</v>
      </c>
      <c r="G17" s="3">
        <v>43547</v>
      </c>
      <c r="H17" s="1" t="s">
        <v>134</v>
      </c>
      <c r="I17" s="4">
        <v>1</v>
      </c>
      <c r="J17" s="48" t="str">
        <f t="shared" ca="1" si="0"/>
        <v>A</v>
      </c>
    </row>
    <row r="18" spans="1:10" ht="15" customHeight="1" x14ac:dyDescent="0.25">
      <c r="A18" s="1" t="s">
        <v>78</v>
      </c>
      <c r="B18" s="1" t="s">
        <v>57</v>
      </c>
      <c r="C18" s="1"/>
      <c r="D18" s="1"/>
      <c r="E18" s="1"/>
      <c r="F18" s="3">
        <v>43546</v>
      </c>
      <c r="G18" s="3">
        <v>43550</v>
      </c>
      <c r="H18" s="1" t="s">
        <v>134</v>
      </c>
      <c r="I18" s="4">
        <v>0.57999999999999996</v>
      </c>
      <c r="J18" s="48" t="str">
        <f t="shared" ca="1" si="0"/>
        <v>A</v>
      </c>
    </row>
    <row r="19" spans="1:10" ht="15" customHeight="1" x14ac:dyDescent="0.25">
      <c r="A19" s="1" t="s">
        <v>79</v>
      </c>
      <c r="B19" s="1" t="s">
        <v>69</v>
      </c>
      <c r="C19" s="1"/>
      <c r="D19" s="1"/>
      <c r="E19" s="1"/>
      <c r="F19" s="3">
        <v>43550</v>
      </c>
      <c r="G19" s="3">
        <v>43554</v>
      </c>
      <c r="H19" s="1" t="s">
        <v>134</v>
      </c>
      <c r="I19" s="4">
        <v>0.3</v>
      </c>
      <c r="J19" s="48" t="str">
        <f t="shared" ca="1" si="0"/>
        <v>A</v>
      </c>
    </row>
    <row r="20" spans="1:10" ht="15" customHeight="1" x14ac:dyDescent="0.25">
      <c r="A20" s="1" t="s">
        <v>80</v>
      </c>
      <c r="B20" s="1" t="s">
        <v>57</v>
      </c>
      <c r="C20" s="1"/>
      <c r="D20" s="1"/>
      <c r="E20" s="1"/>
      <c r="F20" s="3">
        <v>43554</v>
      </c>
      <c r="G20" s="3">
        <v>43562</v>
      </c>
      <c r="H20" s="1" t="s">
        <v>134</v>
      </c>
      <c r="I20" s="4">
        <v>0</v>
      </c>
      <c r="J20" s="48" t="str">
        <f t="shared" ca="1" si="0"/>
        <v>A</v>
      </c>
    </row>
    <row r="21" spans="1:10" ht="15" customHeight="1" x14ac:dyDescent="0.25">
      <c r="A21" s="1" t="s">
        <v>81</v>
      </c>
      <c r="B21" s="1" t="s">
        <v>20</v>
      </c>
      <c r="C21" s="1"/>
      <c r="D21" s="1"/>
      <c r="E21" s="1"/>
      <c r="F21" s="3">
        <v>43560</v>
      </c>
      <c r="G21" s="3">
        <v>43563</v>
      </c>
      <c r="H21" s="1" t="s">
        <v>17</v>
      </c>
      <c r="I21" s="4">
        <v>0</v>
      </c>
      <c r="J21" s="48" t="str">
        <f t="shared" ca="1" si="0"/>
        <v>G</v>
      </c>
    </row>
    <row r="22" spans="1:10" ht="15" customHeight="1" x14ac:dyDescent="0.25">
      <c r="A22" s="1" t="s">
        <v>82</v>
      </c>
      <c r="B22" s="1" t="s">
        <v>61</v>
      </c>
      <c r="C22" s="1"/>
      <c r="D22" s="1"/>
      <c r="E22" s="1"/>
      <c r="F22" s="3">
        <v>43562</v>
      </c>
      <c r="G22" s="3">
        <v>43569</v>
      </c>
      <c r="H22" s="1" t="s">
        <v>17</v>
      </c>
      <c r="I22" s="4">
        <v>1</v>
      </c>
      <c r="J22" s="48" t="str">
        <f t="shared" ca="1" si="0"/>
        <v>G</v>
      </c>
    </row>
    <row r="23" spans="1:10" ht="15" customHeight="1" x14ac:dyDescent="0.25">
      <c r="A23" s="1" t="s">
        <v>83</v>
      </c>
      <c r="B23" s="1" t="s">
        <v>62</v>
      </c>
      <c r="C23" s="1"/>
      <c r="D23" s="1"/>
      <c r="E23" s="1"/>
      <c r="F23" s="3">
        <v>43570</v>
      </c>
      <c r="G23" s="3">
        <v>43577</v>
      </c>
      <c r="H23" s="1" t="s">
        <v>16</v>
      </c>
      <c r="I23" s="4">
        <v>0</v>
      </c>
      <c r="J23" s="48" t="str">
        <f t="shared" ca="1" si="0"/>
        <v>R</v>
      </c>
    </row>
    <row r="24" spans="1:10" ht="15" customHeight="1" x14ac:dyDescent="0.25">
      <c r="A24" s="1" t="s">
        <v>84</v>
      </c>
      <c r="B24" s="1" t="s">
        <v>65</v>
      </c>
      <c r="C24" s="1"/>
      <c r="D24" s="1"/>
      <c r="E24" s="1"/>
      <c r="F24" s="3">
        <v>43576</v>
      </c>
      <c r="G24" s="3">
        <v>43579</v>
      </c>
      <c r="H24" s="1" t="s">
        <v>16</v>
      </c>
      <c r="I24" s="4">
        <v>0.69</v>
      </c>
      <c r="J24" s="48" t="str">
        <f t="shared" ca="1" si="0"/>
        <v>R</v>
      </c>
    </row>
    <row r="25" spans="1:10" ht="15" customHeight="1" x14ac:dyDescent="0.25">
      <c r="A25" s="1" t="s">
        <v>85</v>
      </c>
      <c r="B25" s="1" t="s">
        <v>59</v>
      </c>
      <c r="C25" s="1"/>
      <c r="D25" s="1"/>
      <c r="E25" s="1"/>
      <c r="F25" s="3">
        <v>43578</v>
      </c>
      <c r="G25" s="3">
        <v>43580</v>
      </c>
      <c r="H25" s="1" t="s">
        <v>16</v>
      </c>
      <c r="I25" s="4">
        <v>1</v>
      </c>
      <c r="J25" s="48" t="str">
        <f t="shared" ca="1" si="0"/>
        <v>R</v>
      </c>
    </row>
    <row r="26" spans="1:10" ht="15" customHeight="1" x14ac:dyDescent="0.25">
      <c r="A26" s="1" t="s">
        <v>86</v>
      </c>
      <c r="B26" s="1" t="s">
        <v>63</v>
      </c>
      <c r="C26" s="1"/>
      <c r="D26" s="1"/>
      <c r="E26" s="1"/>
      <c r="F26" s="3">
        <v>43579</v>
      </c>
      <c r="G26" s="3">
        <v>43586</v>
      </c>
      <c r="H26" s="1" t="s">
        <v>16</v>
      </c>
      <c r="I26" s="4">
        <v>0.28000000000000003</v>
      </c>
      <c r="J26" s="48" t="str">
        <f t="shared" ca="1" si="0"/>
        <v>R</v>
      </c>
    </row>
    <row r="27" spans="1:10" ht="15" customHeight="1" x14ac:dyDescent="0.25">
      <c r="A27" s="1" t="s">
        <v>87</v>
      </c>
      <c r="B27" s="1" t="s">
        <v>63</v>
      </c>
      <c r="C27" s="1"/>
      <c r="D27" s="1"/>
      <c r="E27" s="1"/>
      <c r="F27" s="3">
        <v>43585</v>
      </c>
      <c r="G27" s="3">
        <v>43591</v>
      </c>
      <c r="H27" s="1" t="s">
        <v>16</v>
      </c>
      <c r="I27" s="4">
        <v>0.42</v>
      </c>
      <c r="J27" s="48" t="str">
        <f t="shared" ca="1" si="0"/>
        <v>R</v>
      </c>
    </row>
    <row r="28" spans="1:10" ht="15" customHeight="1" x14ac:dyDescent="0.25">
      <c r="A28" s="1" t="s">
        <v>88</v>
      </c>
      <c r="B28" s="1" t="s">
        <v>21</v>
      </c>
      <c r="C28" s="1"/>
      <c r="D28" s="1"/>
      <c r="E28" s="1"/>
      <c r="F28" s="3">
        <v>43591</v>
      </c>
      <c r="G28" s="3">
        <v>43597</v>
      </c>
      <c r="H28" s="1" t="s">
        <v>16</v>
      </c>
      <c r="I28" s="4">
        <v>0</v>
      </c>
      <c r="J28" s="48" t="str">
        <f t="shared" ca="1" si="0"/>
        <v>R</v>
      </c>
    </row>
    <row r="29" spans="1:10" ht="15" customHeight="1" x14ac:dyDescent="0.25">
      <c r="A29" s="1" t="s">
        <v>89</v>
      </c>
      <c r="B29" s="1" t="s">
        <v>57</v>
      </c>
      <c r="C29" s="1"/>
      <c r="D29" s="1"/>
      <c r="E29" s="1"/>
      <c r="F29" s="3">
        <v>43596</v>
      </c>
      <c r="G29" s="3">
        <v>43599</v>
      </c>
      <c r="H29" s="1" t="s">
        <v>16</v>
      </c>
      <c r="I29" s="4">
        <v>0.77</v>
      </c>
      <c r="J29" s="48" t="str">
        <f t="shared" ca="1" si="0"/>
        <v>R</v>
      </c>
    </row>
    <row r="30" spans="1:10" ht="15" customHeight="1" x14ac:dyDescent="0.25">
      <c r="A30" s="1" t="s">
        <v>90</v>
      </c>
      <c r="B30" s="1" t="s">
        <v>67</v>
      </c>
      <c r="C30" s="1"/>
      <c r="D30" s="1"/>
      <c r="E30" s="1"/>
      <c r="F30" s="3">
        <v>43598</v>
      </c>
      <c r="G30" s="3">
        <v>43608</v>
      </c>
      <c r="H30" s="1" t="s">
        <v>16</v>
      </c>
      <c r="I30" s="4">
        <v>0</v>
      </c>
      <c r="J30" s="48" t="str">
        <f t="shared" ca="1" si="0"/>
        <v>R</v>
      </c>
    </row>
    <row r="31" spans="1:10" ht="15" customHeight="1" x14ac:dyDescent="0.25">
      <c r="A31" s="1" t="s">
        <v>91</v>
      </c>
      <c r="B31" s="1" t="s">
        <v>71</v>
      </c>
      <c r="C31" s="1"/>
      <c r="D31" s="1"/>
      <c r="E31" s="1"/>
      <c r="F31" s="3">
        <v>43609</v>
      </c>
      <c r="G31" s="3">
        <v>43615</v>
      </c>
      <c r="H31" s="1" t="s">
        <v>16</v>
      </c>
      <c r="I31" s="4">
        <v>1</v>
      </c>
      <c r="J31" s="48" t="str">
        <f t="shared" ca="1" si="0"/>
        <v>R</v>
      </c>
    </row>
    <row r="32" spans="1:10" ht="15" customHeight="1" x14ac:dyDescent="0.25">
      <c r="A32" s="1" t="s">
        <v>92</v>
      </c>
      <c r="B32" s="1" t="s">
        <v>71</v>
      </c>
      <c r="C32" s="1"/>
      <c r="D32" s="1"/>
      <c r="E32" s="1"/>
      <c r="F32" s="3">
        <v>43615</v>
      </c>
      <c r="G32" s="3">
        <v>43618</v>
      </c>
      <c r="H32" s="1" t="s">
        <v>16</v>
      </c>
      <c r="I32" s="4">
        <v>1</v>
      </c>
      <c r="J32" s="48" t="str">
        <f t="shared" ca="1" si="0"/>
        <v>R</v>
      </c>
    </row>
    <row r="33" spans="1:10" ht="15" customHeight="1" x14ac:dyDescent="0.25">
      <c r="A33" s="1" t="s">
        <v>93</v>
      </c>
      <c r="B33" s="1" t="s">
        <v>20</v>
      </c>
      <c r="C33" s="1"/>
      <c r="D33" s="1"/>
      <c r="E33" s="1"/>
      <c r="F33" s="3">
        <v>43618</v>
      </c>
      <c r="G33" s="3">
        <v>43628</v>
      </c>
      <c r="H33" s="1" t="s">
        <v>16</v>
      </c>
      <c r="I33" s="4">
        <v>1</v>
      </c>
      <c r="J33" s="48" t="str">
        <f t="shared" ca="1" si="0"/>
        <v>R</v>
      </c>
    </row>
    <row r="34" spans="1:10" ht="15" customHeight="1" x14ac:dyDescent="0.25">
      <c r="A34" s="1" t="s">
        <v>94</v>
      </c>
      <c r="B34" s="1" t="s">
        <v>18</v>
      </c>
      <c r="C34" s="1"/>
      <c r="D34" s="1"/>
      <c r="E34" s="1"/>
      <c r="F34" s="3">
        <v>43628</v>
      </c>
      <c r="G34" s="3">
        <v>43637</v>
      </c>
      <c r="H34" s="1" t="s">
        <v>16</v>
      </c>
      <c r="I34" s="4">
        <v>0.46</v>
      </c>
      <c r="J34" s="48" t="str">
        <f t="shared" ca="1" si="0"/>
        <v>R</v>
      </c>
    </row>
    <row r="35" spans="1:10" ht="15" customHeight="1" x14ac:dyDescent="0.25">
      <c r="A35" s="1" t="s">
        <v>95</v>
      </c>
      <c r="B35" s="1" t="s">
        <v>70</v>
      </c>
      <c r="C35" s="1"/>
      <c r="D35" s="1"/>
      <c r="E35" s="1"/>
      <c r="F35" s="3">
        <v>43636</v>
      </c>
      <c r="G35" s="3">
        <v>43639</v>
      </c>
      <c r="H35" s="1" t="s">
        <v>16</v>
      </c>
      <c r="I35" s="4">
        <v>0</v>
      </c>
      <c r="J35" s="48" t="str">
        <f t="shared" ca="1" si="0"/>
        <v>R</v>
      </c>
    </row>
    <row r="36" spans="1:10" ht="15" customHeight="1" x14ac:dyDescent="0.25">
      <c r="A36" s="1" t="s">
        <v>96</v>
      </c>
      <c r="B36" s="1" t="s">
        <v>22</v>
      </c>
      <c r="C36" s="1"/>
      <c r="D36" s="1"/>
      <c r="E36" s="1"/>
      <c r="F36" s="3">
        <v>43640</v>
      </c>
      <c r="G36" s="3">
        <v>43646</v>
      </c>
      <c r="H36" s="1" t="s">
        <v>16</v>
      </c>
      <c r="I36" s="4">
        <v>0</v>
      </c>
      <c r="J36" s="48" t="str">
        <f t="shared" ca="1" si="0"/>
        <v>R</v>
      </c>
    </row>
    <row r="37" spans="1:10" ht="15" customHeight="1" x14ac:dyDescent="0.25">
      <c r="A37" s="1" t="s">
        <v>97</v>
      </c>
      <c r="B37" s="1" t="s">
        <v>71</v>
      </c>
      <c r="C37" s="1"/>
      <c r="D37" s="1"/>
      <c r="E37" s="1"/>
      <c r="F37" s="3">
        <v>43647</v>
      </c>
      <c r="G37" s="3">
        <v>43651</v>
      </c>
      <c r="H37" s="1" t="s">
        <v>16</v>
      </c>
      <c r="I37" s="4">
        <v>0.27</v>
      </c>
      <c r="J37" s="48" t="str">
        <f t="shared" ca="1" si="0"/>
        <v>R</v>
      </c>
    </row>
    <row r="38" spans="1:10" ht="15" customHeight="1" x14ac:dyDescent="0.25">
      <c r="A38" s="1" t="s">
        <v>98</v>
      </c>
      <c r="B38" s="1" t="s">
        <v>22</v>
      </c>
      <c r="C38" s="1"/>
      <c r="D38" s="1"/>
      <c r="E38" s="1"/>
      <c r="F38" s="3">
        <v>43649</v>
      </c>
      <c r="G38" s="3">
        <v>43655</v>
      </c>
      <c r="H38" s="1" t="s">
        <v>16</v>
      </c>
      <c r="I38" s="4">
        <v>0</v>
      </c>
      <c r="J38" s="48" t="str">
        <f t="shared" ca="1" si="0"/>
        <v>R</v>
      </c>
    </row>
    <row r="39" spans="1:10" ht="15" customHeight="1" x14ac:dyDescent="0.25">
      <c r="A39" s="1" t="s">
        <v>99</v>
      </c>
      <c r="B39" s="1" t="s">
        <v>19</v>
      </c>
      <c r="C39" s="1"/>
      <c r="D39" s="1"/>
      <c r="E39" s="1"/>
      <c r="F39" s="3">
        <v>43656</v>
      </c>
      <c r="G39" s="3">
        <v>43658</v>
      </c>
      <c r="H39" s="1" t="s">
        <v>16</v>
      </c>
      <c r="I39" s="4">
        <v>0</v>
      </c>
      <c r="J39" s="48" t="str">
        <f t="shared" ca="1" si="0"/>
        <v>R</v>
      </c>
    </row>
    <row r="40" spans="1:10" ht="15" customHeight="1" x14ac:dyDescent="0.25">
      <c r="A40" s="1" t="s">
        <v>100</v>
      </c>
      <c r="B40" s="1" t="s">
        <v>69</v>
      </c>
      <c r="C40" s="1"/>
      <c r="D40" s="1"/>
      <c r="E40" s="1"/>
      <c r="F40" s="3">
        <v>43657</v>
      </c>
      <c r="G40" s="3">
        <v>43659</v>
      </c>
      <c r="H40" s="1" t="s">
        <v>16</v>
      </c>
      <c r="I40" s="4">
        <v>0.72</v>
      </c>
      <c r="J40" s="48" t="str">
        <f t="shared" ca="1" si="0"/>
        <v>R</v>
      </c>
    </row>
    <row r="41" spans="1:10" ht="15" customHeight="1" x14ac:dyDescent="0.25">
      <c r="A41" s="1" t="s">
        <v>101</v>
      </c>
      <c r="B41" s="1" t="s">
        <v>68</v>
      </c>
      <c r="C41" s="1"/>
      <c r="D41" s="1"/>
      <c r="E41" s="1"/>
      <c r="F41" s="3">
        <v>43657</v>
      </c>
      <c r="G41" s="3">
        <v>43664</v>
      </c>
      <c r="H41" s="1" t="s">
        <v>16</v>
      </c>
      <c r="I41" s="4">
        <v>0</v>
      </c>
      <c r="J41" s="48" t="str">
        <f t="shared" ca="1" si="0"/>
        <v>R</v>
      </c>
    </row>
    <row r="42" spans="1:10" ht="15" customHeight="1" x14ac:dyDescent="0.25">
      <c r="A42" s="1" t="s">
        <v>102</v>
      </c>
      <c r="B42" s="1" t="s">
        <v>64</v>
      </c>
      <c r="C42" s="1"/>
      <c r="D42" s="1"/>
      <c r="E42" s="1"/>
      <c r="F42" s="3">
        <v>43662</v>
      </c>
      <c r="G42" s="3">
        <v>43672</v>
      </c>
      <c r="H42" s="1" t="s">
        <v>16</v>
      </c>
      <c r="I42" s="4">
        <v>1</v>
      </c>
      <c r="J42" s="48" t="str">
        <f t="shared" ca="1" si="0"/>
        <v>R</v>
      </c>
    </row>
    <row r="43" spans="1:10" ht="15" customHeight="1" x14ac:dyDescent="0.25">
      <c r="A43" s="1" t="s">
        <v>103</v>
      </c>
      <c r="B43" s="1" t="s">
        <v>22</v>
      </c>
      <c r="C43" s="1"/>
      <c r="D43" s="1"/>
      <c r="E43" s="1"/>
      <c r="F43" s="3">
        <v>43673</v>
      </c>
      <c r="G43" s="3">
        <v>43681</v>
      </c>
      <c r="H43" s="1" t="s">
        <v>16</v>
      </c>
      <c r="I43" s="4">
        <v>0.72</v>
      </c>
      <c r="J43" s="48" t="str">
        <f t="shared" ca="1" si="0"/>
        <v>R</v>
      </c>
    </row>
    <row r="44" spans="1:10" ht="15" customHeight="1" x14ac:dyDescent="0.25">
      <c r="A44" s="1" t="s">
        <v>104</v>
      </c>
      <c r="B44" s="1" t="s">
        <v>71</v>
      </c>
      <c r="C44" s="1"/>
      <c r="D44" s="1"/>
      <c r="E44" s="1"/>
      <c r="F44" s="3">
        <v>43681</v>
      </c>
      <c r="G44" s="3">
        <v>43684</v>
      </c>
      <c r="H44" s="1" t="s">
        <v>16</v>
      </c>
      <c r="I44" s="4">
        <v>0.28999999999999998</v>
      </c>
      <c r="J44" s="48" t="str">
        <f t="shared" ca="1" si="0"/>
        <v>R</v>
      </c>
    </row>
    <row r="45" spans="1:10" ht="15" customHeight="1" x14ac:dyDescent="0.25">
      <c r="A45" s="1" t="s">
        <v>105</v>
      </c>
      <c r="B45" s="1" t="s">
        <v>67</v>
      </c>
      <c r="C45" s="1"/>
      <c r="D45" s="1"/>
      <c r="E45" s="1"/>
      <c r="F45" s="3">
        <v>43684</v>
      </c>
      <c r="G45" s="3">
        <v>43689</v>
      </c>
      <c r="H45" s="1" t="s">
        <v>16</v>
      </c>
      <c r="I45" s="4">
        <v>0</v>
      </c>
      <c r="J45" s="48" t="str">
        <f t="shared" ca="1" si="0"/>
        <v>R</v>
      </c>
    </row>
    <row r="46" spans="1:10" ht="15" customHeight="1" x14ac:dyDescent="0.25">
      <c r="A46" s="1" t="s">
        <v>106</v>
      </c>
      <c r="B46" s="1" t="s">
        <v>66</v>
      </c>
      <c r="C46" s="1"/>
      <c r="D46" s="1"/>
      <c r="E46" s="1"/>
      <c r="F46" s="3">
        <v>43689</v>
      </c>
      <c r="G46" s="3">
        <v>43696</v>
      </c>
      <c r="H46" s="1" t="s">
        <v>16</v>
      </c>
      <c r="I46" s="4">
        <v>0.85</v>
      </c>
      <c r="J46" s="48" t="str">
        <f t="shared" ca="1" si="0"/>
        <v>R</v>
      </c>
    </row>
    <row r="47" spans="1:10" ht="15" customHeight="1" x14ac:dyDescent="0.25">
      <c r="A47" s="1" t="s">
        <v>107</v>
      </c>
      <c r="B47" s="1" t="s">
        <v>22</v>
      </c>
      <c r="C47" s="1"/>
      <c r="D47" s="1"/>
      <c r="E47" s="1"/>
      <c r="F47" s="3">
        <v>43697</v>
      </c>
      <c r="G47" s="3">
        <v>43703</v>
      </c>
      <c r="H47" s="1" t="s">
        <v>16</v>
      </c>
      <c r="I47" s="4">
        <v>1</v>
      </c>
      <c r="J47" s="48" t="str">
        <f t="shared" ca="1" si="0"/>
        <v>R</v>
      </c>
    </row>
    <row r="48" spans="1:10" ht="15" customHeight="1" x14ac:dyDescent="0.25">
      <c r="A48" s="1" t="s">
        <v>108</v>
      </c>
      <c r="B48" s="1" t="s">
        <v>71</v>
      </c>
      <c r="C48" s="1"/>
      <c r="D48" s="1"/>
      <c r="E48" s="1"/>
      <c r="F48" s="3">
        <v>43704</v>
      </c>
      <c r="G48" s="3">
        <v>43713</v>
      </c>
      <c r="H48" s="1" t="s">
        <v>16</v>
      </c>
      <c r="I48" s="4">
        <v>1</v>
      </c>
      <c r="J48" s="48" t="str">
        <f t="shared" ca="1" si="0"/>
        <v>R</v>
      </c>
    </row>
    <row r="49" spans="1:10" ht="15" customHeight="1" x14ac:dyDescent="0.25">
      <c r="A49" s="1" t="s">
        <v>109</v>
      </c>
      <c r="B49" s="1" t="s">
        <v>63</v>
      </c>
      <c r="C49" s="1"/>
      <c r="D49" s="1"/>
      <c r="E49" s="1"/>
      <c r="F49" s="3">
        <v>43713</v>
      </c>
      <c r="G49" s="3">
        <v>43719</v>
      </c>
      <c r="H49" s="1" t="s">
        <v>16</v>
      </c>
      <c r="I49" s="4">
        <v>0</v>
      </c>
      <c r="J49" s="48" t="str">
        <f t="shared" ca="1" si="0"/>
        <v>R</v>
      </c>
    </row>
    <row r="50" spans="1:10" ht="15" customHeight="1" x14ac:dyDescent="0.25">
      <c r="A50" s="1" t="s">
        <v>110</v>
      </c>
      <c r="B50" s="1" t="s">
        <v>19</v>
      </c>
      <c r="C50" s="1"/>
      <c r="D50" s="1"/>
      <c r="E50" s="1"/>
      <c r="F50" s="3">
        <v>43720</v>
      </c>
      <c r="G50" s="3">
        <v>43724</v>
      </c>
      <c r="H50" s="1" t="s">
        <v>16</v>
      </c>
      <c r="I50" s="4">
        <v>0.65</v>
      </c>
      <c r="J50" s="48" t="str">
        <f t="shared" ca="1" si="0"/>
        <v>R</v>
      </c>
    </row>
    <row r="51" spans="1:10" ht="15" customHeight="1" x14ac:dyDescent="0.25">
      <c r="A51" s="1" t="s">
        <v>111</v>
      </c>
      <c r="B51" s="1" t="s">
        <v>60</v>
      </c>
      <c r="C51" s="1"/>
      <c r="D51" s="1"/>
      <c r="E51" s="1"/>
      <c r="F51" s="3">
        <v>43722</v>
      </c>
      <c r="G51" s="3">
        <v>43730</v>
      </c>
      <c r="H51" s="1" t="s">
        <v>16</v>
      </c>
      <c r="I51" s="4">
        <v>1</v>
      </c>
      <c r="J51" s="48" t="str">
        <f t="shared" ca="1" si="0"/>
        <v>R</v>
      </c>
    </row>
    <row r="52" spans="1:10" ht="15" customHeight="1" x14ac:dyDescent="0.25">
      <c r="A52" s="1" t="s">
        <v>112</v>
      </c>
      <c r="B52" s="1" t="s">
        <v>59</v>
      </c>
      <c r="C52" s="1"/>
      <c r="D52" s="1"/>
      <c r="E52" s="1"/>
      <c r="F52" s="3">
        <v>43728</v>
      </c>
      <c r="G52" s="3">
        <v>43737</v>
      </c>
      <c r="H52" s="1" t="s">
        <v>16</v>
      </c>
      <c r="I52" s="4">
        <v>0</v>
      </c>
      <c r="J52" s="48" t="str">
        <f t="shared" ca="1" si="0"/>
        <v>R</v>
      </c>
    </row>
    <row r="53" spans="1:10" ht="15" customHeight="1" x14ac:dyDescent="0.25">
      <c r="A53" s="1" t="s">
        <v>113</v>
      </c>
      <c r="B53" s="1" t="s">
        <v>18</v>
      </c>
      <c r="C53" s="1"/>
      <c r="D53" s="1"/>
      <c r="E53" s="1"/>
      <c r="F53" s="3">
        <v>43736</v>
      </c>
      <c r="G53" s="3">
        <v>43738</v>
      </c>
      <c r="H53" s="1" t="s">
        <v>16</v>
      </c>
      <c r="I53" s="4">
        <v>0.71</v>
      </c>
      <c r="J53" s="48" t="str">
        <f t="shared" ca="1" si="0"/>
        <v>R</v>
      </c>
    </row>
    <row r="54" spans="1:10" ht="15" customHeight="1" x14ac:dyDescent="0.25">
      <c r="A54" s="1" t="s">
        <v>114</v>
      </c>
      <c r="B54" s="1" t="s">
        <v>19</v>
      </c>
      <c r="C54" s="1"/>
      <c r="D54" s="1"/>
      <c r="E54" s="1"/>
      <c r="F54" s="3">
        <v>43737</v>
      </c>
      <c r="G54" s="3">
        <v>43742</v>
      </c>
      <c r="H54" s="1" t="s">
        <v>16</v>
      </c>
      <c r="I54" s="4">
        <v>0.44</v>
      </c>
      <c r="J54" s="48" t="str">
        <f t="shared" ca="1" si="0"/>
        <v>R</v>
      </c>
    </row>
    <row r="55" spans="1:10" ht="15" customHeight="1" x14ac:dyDescent="0.25">
      <c r="A55" s="1" t="s">
        <v>115</v>
      </c>
      <c r="B55" s="1" t="s">
        <v>66</v>
      </c>
      <c r="C55" s="1"/>
      <c r="D55" s="1"/>
      <c r="E55" s="1"/>
      <c r="F55" s="3">
        <v>43742</v>
      </c>
      <c r="G55" s="3">
        <v>43746</v>
      </c>
      <c r="H55" s="1" t="s">
        <v>16</v>
      </c>
      <c r="I55" s="4">
        <v>1</v>
      </c>
      <c r="J55" s="48" t="str">
        <f t="shared" ca="1" si="0"/>
        <v>R</v>
      </c>
    </row>
    <row r="56" spans="1:10" ht="15" customHeight="1" x14ac:dyDescent="0.25">
      <c r="A56" s="1" t="s">
        <v>116</v>
      </c>
      <c r="B56" s="1" t="s">
        <v>71</v>
      </c>
      <c r="C56" s="1"/>
      <c r="D56" s="1"/>
      <c r="E56" s="1"/>
      <c r="F56" s="3">
        <v>43746</v>
      </c>
      <c r="G56" s="3">
        <v>43752</v>
      </c>
      <c r="H56" s="1" t="s">
        <v>16</v>
      </c>
      <c r="I56" s="4">
        <v>0</v>
      </c>
      <c r="J56" s="48" t="str">
        <f t="shared" ca="1" si="0"/>
        <v/>
      </c>
    </row>
    <row r="57" spans="1:10" ht="15" customHeight="1" x14ac:dyDescent="0.25">
      <c r="A57" s="1" t="s">
        <v>117</v>
      </c>
      <c r="B57" s="1" t="s">
        <v>63</v>
      </c>
      <c r="C57" s="1"/>
      <c r="D57" s="1"/>
      <c r="E57" s="1"/>
      <c r="F57" s="3">
        <v>43752</v>
      </c>
      <c r="G57" s="3">
        <v>43754</v>
      </c>
      <c r="H57" s="1" t="s">
        <v>16</v>
      </c>
      <c r="I57" s="4">
        <v>1</v>
      </c>
      <c r="J57" s="48" t="str">
        <f t="shared" ca="1" si="0"/>
        <v/>
      </c>
    </row>
    <row r="58" spans="1:10" ht="15" customHeight="1" x14ac:dyDescent="0.25">
      <c r="A58" s="1" t="s">
        <v>118</v>
      </c>
      <c r="B58" s="1" t="s">
        <v>18</v>
      </c>
      <c r="C58" s="1"/>
      <c r="D58" s="1"/>
      <c r="E58" s="1"/>
      <c r="F58" s="3">
        <v>43752</v>
      </c>
      <c r="G58" s="3">
        <v>43757</v>
      </c>
      <c r="H58" s="1" t="s">
        <v>16</v>
      </c>
      <c r="I58" s="4">
        <v>0.61</v>
      </c>
      <c r="J58" s="48" t="str">
        <f t="shared" ca="1" si="0"/>
        <v/>
      </c>
    </row>
    <row r="59" spans="1:10" ht="15" customHeight="1" x14ac:dyDescent="0.25">
      <c r="A59" s="1" t="s">
        <v>119</v>
      </c>
      <c r="B59" s="1" t="s">
        <v>66</v>
      </c>
      <c r="C59" s="1"/>
      <c r="D59" s="1"/>
      <c r="E59" s="1"/>
      <c r="F59" s="3">
        <v>43757</v>
      </c>
      <c r="G59" s="3">
        <v>43763</v>
      </c>
      <c r="H59" s="1" t="s">
        <v>16</v>
      </c>
      <c r="I59" s="4">
        <v>1</v>
      </c>
      <c r="J59" s="48" t="str">
        <f t="shared" ca="1" si="0"/>
        <v/>
      </c>
    </row>
    <row r="60" spans="1:10" ht="15" customHeight="1" x14ac:dyDescent="0.25">
      <c r="A60" s="1" t="s">
        <v>120</v>
      </c>
      <c r="B60" s="1" t="s">
        <v>19</v>
      </c>
      <c r="C60" s="1"/>
      <c r="D60" s="1"/>
      <c r="E60" s="1"/>
      <c r="F60" s="3">
        <v>43763</v>
      </c>
      <c r="G60" s="3">
        <v>43773</v>
      </c>
      <c r="H60" s="1" t="s">
        <v>16</v>
      </c>
      <c r="I60" s="4">
        <v>0</v>
      </c>
      <c r="J60" s="48" t="str">
        <f t="shared" ca="1" si="0"/>
        <v/>
      </c>
    </row>
    <row r="61" spans="1:10" ht="15" customHeight="1" x14ac:dyDescent="0.25">
      <c r="A61" s="1" t="s">
        <v>121</v>
      </c>
      <c r="B61" s="1" t="s">
        <v>64</v>
      </c>
      <c r="C61" s="1"/>
      <c r="D61" s="1"/>
      <c r="E61" s="1"/>
      <c r="F61" s="3">
        <v>43771</v>
      </c>
      <c r="G61" s="3">
        <v>43781</v>
      </c>
      <c r="H61" s="1" t="s">
        <v>16</v>
      </c>
      <c r="I61" s="4">
        <v>1</v>
      </c>
      <c r="J61" s="48" t="str">
        <f t="shared" ca="1" si="0"/>
        <v/>
      </c>
    </row>
    <row r="62" spans="1:10" ht="15" customHeight="1" x14ac:dyDescent="0.25">
      <c r="A62" s="1" t="s">
        <v>122</v>
      </c>
      <c r="B62" s="1" t="s">
        <v>68</v>
      </c>
      <c r="C62" s="1"/>
      <c r="D62" s="1"/>
      <c r="E62" s="1"/>
      <c r="F62" s="3">
        <v>43779</v>
      </c>
      <c r="G62" s="3">
        <v>43782</v>
      </c>
      <c r="H62" s="1" t="s">
        <v>16</v>
      </c>
      <c r="I62" s="4">
        <v>1</v>
      </c>
      <c r="J62" s="48" t="str">
        <f t="shared" ca="1" si="0"/>
        <v/>
      </c>
    </row>
    <row r="63" spans="1:10" ht="15" customHeight="1" x14ac:dyDescent="0.25">
      <c r="A63" s="1" t="s">
        <v>123</v>
      </c>
      <c r="B63" s="1" t="s">
        <v>21</v>
      </c>
      <c r="C63" s="1"/>
      <c r="D63" s="1"/>
      <c r="E63" s="1"/>
      <c r="F63" s="3">
        <v>43783</v>
      </c>
      <c r="G63" s="3">
        <v>43789</v>
      </c>
      <c r="H63" s="1" t="s">
        <v>16</v>
      </c>
      <c r="I63" s="4">
        <v>0.59</v>
      </c>
      <c r="J63" s="48" t="str">
        <f t="shared" ca="1" si="0"/>
        <v/>
      </c>
    </row>
    <row r="64" spans="1:10" ht="15" customHeight="1" x14ac:dyDescent="0.25">
      <c r="A64" s="1" t="s">
        <v>124</v>
      </c>
      <c r="B64" s="1" t="s">
        <v>20</v>
      </c>
      <c r="C64" s="1"/>
      <c r="D64" s="1"/>
      <c r="E64" s="1"/>
      <c r="F64" s="3">
        <v>43789</v>
      </c>
      <c r="G64" s="3">
        <v>43791</v>
      </c>
      <c r="H64" s="1" t="s">
        <v>16</v>
      </c>
      <c r="I64" s="4">
        <v>0.74</v>
      </c>
      <c r="J64" s="48" t="str">
        <f t="shared" ca="1" si="0"/>
        <v/>
      </c>
    </row>
    <row r="65" spans="1:10" ht="15" customHeight="1" x14ac:dyDescent="0.25">
      <c r="A65" s="1" t="s">
        <v>125</v>
      </c>
      <c r="B65" s="1" t="s">
        <v>61</v>
      </c>
      <c r="C65" s="1"/>
      <c r="D65" s="1"/>
      <c r="E65" s="1"/>
      <c r="F65" s="3">
        <v>43792</v>
      </c>
      <c r="G65" s="3">
        <v>43802</v>
      </c>
      <c r="H65" s="1" t="s">
        <v>16</v>
      </c>
      <c r="I65" s="4">
        <v>0</v>
      </c>
      <c r="J65" s="48" t="str">
        <f t="shared" ca="1" si="0"/>
        <v/>
      </c>
    </row>
    <row r="66" spans="1:10" ht="15" customHeight="1" x14ac:dyDescent="0.25">
      <c r="A66" s="1" t="s">
        <v>126</v>
      </c>
      <c r="B66" s="1" t="s">
        <v>19</v>
      </c>
      <c r="C66" s="1"/>
      <c r="D66" s="1"/>
      <c r="E66" s="1"/>
      <c r="F66" s="3">
        <v>43801</v>
      </c>
      <c r="G66" s="3">
        <v>43808</v>
      </c>
      <c r="H66" s="1" t="s">
        <v>16</v>
      </c>
      <c r="I66" s="4">
        <v>1</v>
      </c>
      <c r="J66" s="48" t="str">
        <f t="shared" ca="1" si="0"/>
        <v/>
      </c>
    </row>
    <row r="67" spans="1:10" ht="15" customHeight="1" x14ac:dyDescent="0.25">
      <c r="A67" s="1" t="s">
        <v>127</v>
      </c>
      <c r="B67" s="1" t="s">
        <v>63</v>
      </c>
      <c r="C67" s="1"/>
      <c r="D67" s="1"/>
      <c r="E67" s="1"/>
      <c r="F67" s="3">
        <v>43807</v>
      </c>
      <c r="G67" s="3">
        <v>43810</v>
      </c>
      <c r="H67" s="1" t="s">
        <v>16</v>
      </c>
      <c r="I67" s="4">
        <v>0.61</v>
      </c>
      <c r="J67" s="48" t="str">
        <f t="shared" ref="J67:J73" ca="1" si="1">IF(H67="Completed","G",IF(H67="In Progress",IF(TODAY()&gt;G67,"A","G"),IF(H67="Pending",IF(TODAY()&gt;F67,"R",""),"")))</f>
        <v/>
      </c>
    </row>
    <row r="68" spans="1:10" ht="15" customHeight="1" x14ac:dyDescent="0.25">
      <c r="A68" s="1" t="s">
        <v>128</v>
      </c>
      <c r="B68" s="1" t="s">
        <v>71</v>
      </c>
      <c r="C68" s="1"/>
      <c r="D68" s="1"/>
      <c r="E68" s="1"/>
      <c r="F68" s="3">
        <v>43808</v>
      </c>
      <c r="G68" s="3">
        <v>43818</v>
      </c>
      <c r="H68" s="1" t="s">
        <v>16</v>
      </c>
      <c r="I68" s="4">
        <v>0.53</v>
      </c>
      <c r="J68" s="48" t="str">
        <f t="shared" ca="1" si="1"/>
        <v/>
      </c>
    </row>
    <row r="69" spans="1:10" ht="15" customHeight="1" x14ac:dyDescent="0.25">
      <c r="A69" s="1" t="s">
        <v>129</v>
      </c>
      <c r="B69" s="1" t="s">
        <v>58</v>
      </c>
      <c r="C69" s="1"/>
      <c r="D69" s="1"/>
      <c r="E69" s="1"/>
      <c r="F69" s="3">
        <v>43818</v>
      </c>
      <c r="G69" s="3">
        <v>43823</v>
      </c>
      <c r="H69" s="1" t="s">
        <v>16</v>
      </c>
      <c r="I69" s="4">
        <v>0</v>
      </c>
      <c r="J69" s="48" t="str">
        <f t="shared" ca="1" si="1"/>
        <v/>
      </c>
    </row>
    <row r="70" spans="1:10" ht="15" customHeight="1" x14ac:dyDescent="0.25">
      <c r="A70" s="1" t="s">
        <v>130</v>
      </c>
      <c r="B70" s="1" t="s">
        <v>66</v>
      </c>
      <c r="C70" s="1"/>
      <c r="D70" s="1"/>
      <c r="E70" s="1"/>
      <c r="F70" s="3">
        <v>43823</v>
      </c>
      <c r="G70" s="3">
        <v>43830</v>
      </c>
      <c r="H70" s="1" t="s">
        <v>16</v>
      </c>
      <c r="I70" s="4">
        <v>0.46</v>
      </c>
      <c r="J70" s="48" t="str">
        <f t="shared" ca="1" si="1"/>
        <v/>
      </c>
    </row>
    <row r="71" spans="1:10" ht="15" customHeight="1" x14ac:dyDescent="0.25">
      <c r="A71" s="1" t="s">
        <v>131</v>
      </c>
      <c r="B71" s="1" t="s">
        <v>57</v>
      </c>
      <c r="C71" s="1"/>
      <c r="D71" s="1"/>
      <c r="E71" s="1"/>
      <c r="F71" s="3">
        <v>43829</v>
      </c>
      <c r="G71" s="3">
        <v>43834</v>
      </c>
      <c r="H71" s="1" t="s">
        <v>16</v>
      </c>
      <c r="I71" s="4">
        <v>0</v>
      </c>
      <c r="J71" s="48" t="str">
        <f t="shared" ca="1" si="1"/>
        <v/>
      </c>
    </row>
    <row r="72" spans="1:10" ht="15" customHeight="1" x14ac:dyDescent="0.25">
      <c r="A72" s="1" t="s">
        <v>132</v>
      </c>
      <c r="B72" s="1" t="s">
        <v>71</v>
      </c>
      <c r="C72" s="1"/>
      <c r="D72" s="1"/>
      <c r="E72" s="1"/>
      <c r="F72" s="3">
        <v>43835</v>
      </c>
      <c r="G72" s="3">
        <v>43841</v>
      </c>
      <c r="H72" s="1" t="s">
        <v>16</v>
      </c>
      <c r="I72" s="4">
        <v>1</v>
      </c>
      <c r="J72" s="48" t="str">
        <f t="shared" ca="1" si="1"/>
        <v/>
      </c>
    </row>
    <row r="73" spans="1:10" ht="15" customHeight="1" x14ac:dyDescent="0.25">
      <c r="A73" s="1" t="s">
        <v>133</v>
      </c>
      <c r="B73" s="1" t="s">
        <v>70</v>
      </c>
      <c r="C73" s="1"/>
      <c r="D73" s="1"/>
      <c r="E73" s="1"/>
      <c r="F73" s="3">
        <v>43842</v>
      </c>
      <c r="G73" s="3">
        <v>43850</v>
      </c>
      <c r="H73" s="1" t="s">
        <v>16</v>
      </c>
      <c r="I73" s="4">
        <v>0</v>
      </c>
      <c r="J73" s="48" t="str">
        <f t="shared" ca="1" si="1"/>
        <v/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Settings!$J$3:$J$6</xm:f>
          </x14:formula1>
          <xm:sqref>H2:H73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J22"/>
  <sheetViews>
    <sheetView showGridLines="0" workbookViewId="0">
      <selection activeCell="H5" sqref="H5"/>
    </sheetView>
  </sheetViews>
  <sheetFormatPr defaultRowHeight="15" x14ac:dyDescent="0.25"/>
  <cols>
    <col min="1" max="1" width="6.140625" customWidth="1"/>
    <col min="2" max="3" width="15.7109375" customWidth="1"/>
    <col min="4" max="4" width="4" customWidth="1"/>
    <col min="5" max="6" width="15.7109375" customWidth="1"/>
    <col min="7" max="7" width="3.42578125" customWidth="1"/>
    <col min="8" max="8" width="14.28515625" customWidth="1"/>
    <col min="9" max="9" width="2.42578125" customWidth="1"/>
    <col min="10" max="10" width="14.28515625" customWidth="1"/>
  </cols>
  <sheetData>
    <row r="2" spans="2:10" ht="15" customHeight="1" x14ac:dyDescent="0.25">
      <c r="B2" s="2" t="s">
        <v>23</v>
      </c>
      <c r="C2" s="2" t="s">
        <v>30</v>
      </c>
      <c r="E2" s="2" t="s">
        <v>30</v>
      </c>
      <c r="F2" s="2" t="s">
        <v>34</v>
      </c>
      <c r="H2" s="2" t="s">
        <v>56</v>
      </c>
      <c r="J2" s="2" t="s">
        <v>14</v>
      </c>
    </row>
    <row r="3" spans="2:10" ht="15" customHeight="1" x14ac:dyDescent="0.25">
      <c r="B3" s="1" t="s">
        <v>24</v>
      </c>
      <c r="C3" s="1" t="s">
        <v>31</v>
      </c>
      <c r="E3" s="5" t="s">
        <v>35</v>
      </c>
      <c r="F3" s="3">
        <v>43766</v>
      </c>
      <c r="H3" s="1" t="s">
        <v>18</v>
      </c>
      <c r="J3" s="1" t="s">
        <v>17</v>
      </c>
    </row>
    <row r="4" spans="2:10" ht="15" customHeight="1" x14ac:dyDescent="0.25">
      <c r="B4" s="1" t="s">
        <v>25</v>
      </c>
      <c r="C4" s="1" t="s">
        <v>32</v>
      </c>
      <c r="E4" s="1" t="s">
        <v>36</v>
      </c>
      <c r="F4" s="3">
        <v>43814</v>
      </c>
      <c r="H4" s="1" t="s">
        <v>19</v>
      </c>
      <c r="J4" s="1" t="s">
        <v>16</v>
      </c>
    </row>
    <row r="5" spans="2:10" ht="15" customHeight="1" x14ac:dyDescent="0.25">
      <c r="B5" s="1" t="s">
        <v>26</v>
      </c>
      <c r="C5" s="1" t="s">
        <v>32</v>
      </c>
      <c r="E5" s="1"/>
      <c r="F5" s="3">
        <v>43475</v>
      </c>
      <c r="H5" s="1" t="s">
        <v>20</v>
      </c>
      <c r="J5" s="1" t="s">
        <v>134</v>
      </c>
    </row>
    <row r="6" spans="2:10" ht="15" customHeight="1" x14ac:dyDescent="0.25">
      <c r="B6" s="1" t="s">
        <v>27</v>
      </c>
      <c r="C6" s="1" t="s">
        <v>32</v>
      </c>
      <c r="E6" s="1"/>
      <c r="F6" s="3">
        <v>43500</v>
      </c>
      <c r="H6" s="1" t="s">
        <v>21</v>
      </c>
      <c r="J6" s="1"/>
    </row>
    <row r="7" spans="2:10" ht="15" customHeight="1" x14ac:dyDescent="0.25">
      <c r="B7" s="1" t="s">
        <v>28</v>
      </c>
      <c r="C7" s="1" t="s">
        <v>32</v>
      </c>
      <c r="E7" s="1"/>
      <c r="F7" s="3"/>
      <c r="H7" s="1" t="s">
        <v>22</v>
      </c>
      <c r="J7" s="1"/>
    </row>
    <row r="8" spans="2:10" ht="15" customHeight="1" x14ac:dyDescent="0.25">
      <c r="B8" s="1" t="s">
        <v>29</v>
      </c>
      <c r="C8" s="1" t="s">
        <v>32</v>
      </c>
      <c r="E8" s="1"/>
      <c r="F8" s="3"/>
      <c r="H8" s="1" t="s">
        <v>57</v>
      </c>
      <c r="J8" s="1"/>
    </row>
    <row r="9" spans="2:10" ht="15" customHeight="1" x14ac:dyDescent="0.25">
      <c r="B9" s="1" t="s">
        <v>33</v>
      </c>
      <c r="C9" s="1" t="s">
        <v>31</v>
      </c>
      <c r="E9" s="1"/>
      <c r="F9" s="3"/>
      <c r="H9" s="1" t="s">
        <v>58</v>
      </c>
    </row>
    <row r="10" spans="2:10" x14ac:dyDescent="0.25">
      <c r="H10" s="1" t="s">
        <v>59</v>
      </c>
    </row>
    <row r="11" spans="2:10" x14ac:dyDescent="0.25">
      <c r="H11" s="1" t="s">
        <v>60</v>
      </c>
    </row>
    <row r="12" spans="2:10" x14ac:dyDescent="0.25">
      <c r="H12" s="1" t="s">
        <v>61</v>
      </c>
    </row>
    <row r="13" spans="2:10" x14ac:dyDescent="0.25">
      <c r="H13" s="1" t="s">
        <v>62</v>
      </c>
    </row>
    <row r="14" spans="2:10" x14ac:dyDescent="0.25">
      <c r="H14" s="1" t="s">
        <v>63</v>
      </c>
    </row>
    <row r="15" spans="2:10" x14ac:dyDescent="0.25">
      <c r="H15" s="1" t="s">
        <v>64</v>
      </c>
    </row>
    <row r="16" spans="2:10" x14ac:dyDescent="0.25">
      <c r="H16" s="1" t="s">
        <v>65</v>
      </c>
    </row>
    <row r="17" spans="8:8" x14ac:dyDescent="0.25">
      <c r="H17" s="1" t="s">
        <v>66</v>
      </c>
    </row>
    <row r="18" spans="8:8" x14ac:dyDescent="0.25">
      <c r="H18" s="1" t="s">
        <v>67</v>
      </c>
    </row>
    <row r="19" spans="8:8" x14ac:dyDescent="0.25">
      <c r="H19" s="1" t="s">
        <v>68</v>
      </c>
    </row>
    <row r="20" spans="8:8" x14ac:dyDescent="0.25">
      <c r="H20" s="1" t="s">
        <v>69</v>
      </c>
    </row>
    <row r="21" spans="8:8" x14ac:dyDescent="0.25">
      <c r="H21" s="1" t="s">
        <v>70</v>
      </c>
    </row>
    <row r="22" spans="8:8" x14ac:dyDescent="0.25">
      <c r="H22" s="1" t="s">
        <v>71</v>
      </c>
    </row>
  </sheetData>
  <dataValidations count="1">
    <dataValidation type="list" allowBlank="1" showInputMessage="1" showErrorMessage="1" sqref="C3:C9" xr:uid="{00000000-0002-0000-0700-000000000000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P32"/>
  <sheetViews>
    <sheetView workbookViewId="0">
      <selection activeCell="F6" sqref="F6"/>
    </sheetView>
  </sheetViews>
  <sheetFormatPr defaultRowHeight="15" x14ac:dyDescent="0.25"/>
  <cols>
    <col min="1" max="1" width="9.7109375" style="41" bestFit="1" customWidth="1"/>
    <col min="2" max="2" width="9.140625" style="40"/>
    <col min="3" max="3" width="10.85546875" bestFit="1" customWidth="1"/>
    <col min="5" max="5" width="11" bestFit="1" customWidth="1"/>
    <col min="6" max="6" width="10.85546875" bestFit="1" customWidth="1"/>
    <col min="13" max="13" width="38.7109375" bestFit="1" customWidth="1"/>
  </cols>
  <sheetData>
    <row r="1" spans="1:16" x14ac:dyDescent="0.25">
      <c r="A1" s="42">
        <v>84</v>
      </c>
      <c r="B1" s="68" t="s">
        <v>137</v>
      </c>
      <c r="C1" s="68"/>
      <c r="D1" s="68"/>
      <c r="E1" s="68"/>
      <c r="F1" s="68"/>
      <c r="G1" s="68"/>
      <c r="M1" s="50" t="s">
        <v>163</v>
      </c>
    </row>
    <row r="2" spans="1:16" x14ac:dyDescent="0.25">
      <c r="A2" s="41" t="s">
        <v>0</v>
      </c>
      <c r="B2" s="40" t="s">
        <v>135</v>
      </c>
      <c r="C2" t="s">
        <v>14</v>
      </c>
      <c r="D2" t="s">
        <v>16</v>
      </c>
      <c r="E2" t="s">
        <v>134</v>
      </c>
      <c r="F2" t="s">
        <v>17</v>
      </c>
      <c r="G2" t="s">
        <v>136</v>
      </c>
    </row>
    <row r="3" spans="1:16" x14ac:dyDescent="0.25">
      <c r="A3" s="41">
        <f>EOMONTH(Data!$F$2,-1)+1+$A$1</f>
        <v>43550</v>
      </c>
      <c r="B3" s="40" t="str">
        <f>IFERROR(INDEX(Data!A:A,MATCH(Support!A3,Data!F:F,0)),"")</f>
        <v>Task 18</v>
      </c>
      <c r="C3" t="str">
        <f>IFERROR(INDEX(Data!H:H,MATCH(Support!A3,Data!F:F,0)),"")</f>
        <v>In Progress</v>
      </c>
      <c r="D3">
        <f t="shared" ref="D3:D32" si="0">COUNTIF($C3,D$2)*(MOD(ROW(),2)+1)</f>
        <v>0</v>
      </c>
      <c r="E3">
        <f t="shared" ref="E3:F32" si="1">COUNTIF($C3,E$2)*(MOD(ROW(),2)+1)</f>
        <v>2</v>
      </c>
      <c r="F3">
        <f t="shared" si="1"/>
        <v>0</v>
      </c>
      <c r="G3">
        <f>SUM(D3:F3)</f>
        <v>2</v>
      </c>
      <c r="M3" t="s">
        <v>136</v>
      </c>
      <c r="N3">
        <f>SUM(N4:N6)</f>
        <v>10</v>
      </c>
      <c r="O3" t="str">
        <f>M3&amp;CHAR(10)&amp;N3</f>
        <v>Total
10</v>
      </c>
    </row>
    <row r="4" spans="1:16" x14ac:dyDescent="0.25">
      <c r="A4" s="41">
        <f>A3+1</f>
        <v>43551</v>
      </c>
      <c r="B4" s="40" t="str">
        <f>IFERROR(INDEX(Data!A:A,MATCH(Support!A4,Data!F:F,0)),"")</f>
        <v/>
      </c>
      <c r="C4" t="str">
        <f>IFERROR(INDEX(Data!H:H,MATCH(Support!A4,Data!F:F,0)),"")</f>
        <v/>
      </c>
      <c r="D4">
        <f t="shared" si="0"/>
        <v>0</v>
      </c>
      <c r="E4">
        <f t="shared" si="1"/>
        <v>0</v>
      </c>
      <c r="F4">
        <f t="shared" si="1"/>
        <v>0</v>
      </c>
      <c r="G4">
        <f>SUM(D4:F4)</f>
        <v>0</v>
      </c>
      <c r="M4" t="s">
        <v>46</v>
      </c>
      <c r="N4">
        <f>COUNTIF(Risk!$G$6:$G$1048576,M4)</f>
        <v>4</v>
      </c>
      <c r="O4" s="47">
        <f>N4/$N$3</f>
        <v>0.4</v>
      </c>
    </row>
    <row r="5" spans="1:16" x14ac:dyDescent="0.25">
      <c r="A5" s="41">
        <f t="shared" ref="A5:A32" si="2">A4+1</f>
        <v>43552</v>
      </c>
      <c r="B5" s="43" t="str">
        <f>IFERROR(INDEX(Data!A:A,MATCH(Support!A5,Data!F:F,0)),"")</f>
        <v/>
      </c>
      <c r="C5" t="str">
        <f>IFERROR(INDEX(Data!H:H,MATCH(Support!A5,Data!F:F,0)),"")</f>
        <v/>
      </c>
      <c r="D5">
        <f t="shared" si="0"/>
        <v>0</v>
      </c>
      <c r="E5">
        <f t="shared" si="1"/>
        <v>0</v>
      </c>
      <c r="F5">
        <f t="shared" si="1"/>
        <v>0</v>
      </c>
      <c r="G5">
        <f t="shared" ref="G5:G21" si="3">SUM(D5:F5)</f>
        <v>0</v>
      </c>
      <c r="M5" t="s">
        <v>47</v>
      </c>
      <c r="N5">
        <f>COUNTIF(Risk!$G$6:$G$1048576,M5)</f>
        <v>3</v>
      </c>
      <c r="O5" s="47">
        <f>N5/$N$3</f>
        <v>0.3</v>
      </c>
    </row>
    <row r="6" spans="1:16" x14ac:dyDescent="0.25">
      <c r="A6" s="41">
        <f t="shared" si="2"/>
        <v>43553</v>
      </c>
      <c r="B6" s="43" t="str">
        <f>IFERROR(INDEX(Data!A:A,MATCH(Support!A6,Data!F:F,0)),"")</f>
        <v/>
      </c>
      <c r="C6" t="str">
        <f>IFERROR(INDEX(Data!H:H,MATCH(Support!A6,Data!F:F,0)),"")</f>
        <v/>
      </c>
      <c r="D6">
        <f t="shared" si="0"/>
        <v>0</v>
      </c>
      <c r="E6">
        <f t="shared" si="1"/>
        <v>0</v>
      </c>
      <c r="F6">
        <f t="shared" si="1"/>
        <v>0</v>
      </c>
      <c r="G6">
        <f t="shared" si="3"/>
        <v>0</v>
      </c>
      <c r="M6" t="s">
        <v>48</v>
      </c>
      <c r="N6">
        <f>COUNTIF(Risk!$G$6:$G$1048576,M6)</f>
        <v>3</v>
      </c>
      <c r="O6" s="47">
        <f>N6/$N$3</f>
        <v>0.3</v>
      </c>
    </row>
    <row r="7" spans="1:16" x14ac:dyDescent="0.25">
      <c r="A7" s="41">
        <f t="shared" si="2"/>
        <v>43554</v>
      </c>
      <c r="B7" s="43" t="str">
        <f>IFERROR(INDEX(Data!A:A,MATCH(Support!A7,Data!F:F,0)),"")</f>
        <v>Task 19</v>
      </c>
      <c r="C7" t="str">
        <f>IFERROR(INDEX(Data!H:H,MATCH(Support!A7,Data!F:F,0)),"")</f>
        <v>In Progress</v>
      </c>
      <c r="D7">
        <f t="shared" si="0"/>
        <v>0</v>
      </c>
      <c r="E7">
        <f t="shared" si="1"/>
        <v>2</v>
      </c>
      <c r="F7">
        <f t="shared" si="1"/>
        <v>0</v>
      </c>
      <c r="G7">
        <f t="shared" si="3"/>
        <v>2</v>
      </c>
    </row>
    <row r="8" spans="1:16" x14ac:dyDescent="0.25">
      <c r="A8" s="41">
        <f t="shared" si="2"/>
        <v>43555</v>
      </c>
      <c r="B8" s="43" t="str">
        <f>IFERROR(INDEX(Data!A:A,MATCH(Support!A8,Data!F:F,0)),"")</f>
        <v/>
      </c>
      <c r="C8" t="str">
        <f>IFERROR(INDEX(Data!H:H,MATCH(Support!A8,Data!F:F,0)),"")</f>
        <v/>
      </c>
      <c r="D8">
        <f t="shared" si="0"/>
        <v>0</v>
      </c>
      <c r="E8">
        <f t="shared" si="1"/>
        <v>0</v>
      </c>
      <c r="F8">
        <f t="shared" si="1"/>
        <v>0</v>
      </c>
      <c r="G8">
        <f t="shared" si="3"/>
        <v>0</v>
      </c>
    </row>
    <row r="9" spans="1:16" x14ac:dyDescent="0.25">
      <c r="A9" s="41">
        <f t="shared" si="2"/>
        <v>43556</v>
      </c>
      <c r="B9" s="43" t="str">
        <f>IFERROR(INDEX(Data!A:A,MATCH(Support!A9,Data!F:F,0)),"")</f>
        <v/>
      </c>
      <c r="C9" t="str">
        <f>IFERROR(INDEX(Data!H:H,MATCH(Support!A9,Data!F:F,0)),"")</f>
        <v/>
      </c>
      <c r="D9">
        <f t="shared" si="0"/>
        <v>0</v>
      </c>
      <c r="E9">
        <f t="shared" si="1"/>
        <v>0</v>
      </c>
      <c r="F9">
        <f t="shared" si="1"/>
        <v>0</v>
      </c>
      <c r="G9">
        <f t="shared" si="3"/>
        <v>0</v>
      </c>
    </row>
    <row r="10" spans="1:16" x14ac:dyDescent="0.25">
      <c r="A10" s="41">
        <f t="shared" si="2"/>
        <v>43557</v>
      </c>
      <c r="B10" s="43" t="str">
        <f>IFERROR(INDEX(Data!A:A,MATCH(Support!A10,Data!F:F,0)),"")</f>
        <v/>
      </c>
      <c r="C10" t="str">
        <f>IFERROR(INDEX(Data!H:H,MATCH(Support!A10,Data!F:F,0)),"")</f>
        <v/>
      </c>
      <c r="D10">
        <f t="shared" si="0"/>
        <v>0</v>
      </c>
      <c r="E10">
        <f t="shared" si="1"/>
        <v>0</v>
      </c>
      <c r="F10">
        <f t="shared" si="1"/>
        <v>0</v>
      </c>
      <c r="G10">
        <f t="shared" si="3"/>
        <v>0</v>
      </c>
      <c r="M10" s="50" t="s">
        <v>135</v>
      </c>
    </row>
    <row r="11" spans="1:16" x14ac:dyDescent="0.25">
      <c r="A11" s="41">
        <f t="shared" si="2"/>
        <v>43558</v>
      </c>
      <c r="B11" s="43" t="str">
        <f>IFERROR(INDEX(Data!A:A,MATCH(Support!A11,Data!F:F,0)),"")</f>
        <v/>
      </c>
      <c r="C11" t="str">
        <f>IFERROR(INDEX(Data!H:H,MATCH(Support!A11,Data!F:F,0)),"")</f>
        <v/>
      </c>
      <c r="D11">
        <f t="shared" si="0"/>
        <v>0</v>
      </c>
      <c r="E11">
        <f t="shared" si="1"/>
        <v>0</v>
      </c>
      <c r="F11">
        <f t="shared" si="1"/>
        <v>0</v>
      </c>
      <c r="G11">
        <f t="shared" si="3"/>
        <v>0</v>
      </c>
      <c r="M11" t="s">
        <v>136</v>
      </c>
      <c r="N11">
        <f>SUM(N12:N14)</f>
        <v>72</v>
      </c>
      <c r="O11" t="str">
        <f>M11&amp;CHAR(10)&amp;N11</f>
        <v>Total
72</v>
      </c>
    </row>
    <row r="12" spans="1:16" x14ac:dyDescent="0.25">
      <c r="A12" s="41">
        <f t="shared" si="2"/>
        <v>43559</v>
      </c>
      <c r="B12" s="43" t="str">
        <f>IFERROR(INDEX(Data!A:A,MATCH(Support!A12,Data!F:F,0)),"")</f>
        <v/>
      </c>
      <c r="C12" t="str">
        <f>IFERROR(INDEX(Data!H:H,MATCH(Support!A12,Data!F:F,0)),"")</f>
        <v/>
      </c>
      <c r="D12">
        <f t="shared" si="0"/>
        <v>0</v>
      </c>
      <c r="E12">
        <f t="shared" si="1"/>
        <v>0</v>
      </c>
      <c r="F12">
        <f t="shared" si="1"/>
        <v>0</v>
      </c>
      <c r="G12">
        <f t="shared" si="3"/>
        <v>0</v>
      </c>
      <c r="M12" t="s">
        <v>16</v>
      </c>
      <c r="N12">
        <f>COUNTIF(Data!$H:$H,M12)</f>
        <v>51</v>
      </c>
      <c r="O12" s="47">
        <f>N12/$N$11</f>
        <v>0.70833333333333337</v>
      </c>
      <c r="P12" s="47">
        <f>1-O12</f>
        <v>0.29166666666666663</v>
      </c>
    </row>
    <row r="13" spans="1:16" x14ac:dyDescent="0.25">
      <c r="A13" s="41">
        <f t="shared" si="2"/>
        <v>43560</v>
      </c>
      <c r="B13" s="43" t="str">
        <f>IFERROR(INDEX(Data!A:A,MATCH(Support!A13,Data!F:F,0)),"")</f>
        <v>Task 20</v>
      </c>
      <c r="C13" t="str">
        <f>IFERROR(INDEX(Data!H:H,MATCH(Support!A13,Data!F:F,0)),"")</f>
        <v>Completed</v>
      </c>
      <c r="D13">
        <f t="shared" si="0"/>
        <v>0</v>
      </c>
      <c r="E13">
        <f t="shared" si="1"/>
        <v>0</v>
      </c>
      <c r="F13">
        <f t="shared" si="1"/>
        <v>2</v>
      </c>
      <c r="G13">
        <f t="shared" si="3"/>
        <v>2</v>
      </c>
      <c r="M13" t="s">
        <v>134</v>
      </c>
      <c r="N13">
        <f>COUNTIF(Data!$H:$H,M13)</f>
        <v>10</v>
      </c>
      <c r="O13" s="47">
        <f>N13/$N$11</f>
        <v>0.1388888888888889</v>
      </c>
      <c r="P13" s="47">
        <f>1-O13</f>
        <v>0.86111111111111116</v>
      </c>
    </row>
    <row r="14" spans="1:16" x14ac:dyDescent="0.25">
      <c r="A14" s="41">
        <f t="shared" si="2"/>
        <v>43561</v>
      </c>
      <c r="B14" s="43" t="str">
        <f>IFERROR(INDEX(Data!A:A,MATCH(Support!A14,Data!F:F,0)),"")</f>
        <v/>
      </c>
      <c r="C14" t="str">
        <f>IFERROR(INDEX(Data!H:H,MATCH(Support!A14,Data!F:F,0)),"")</f>
        <v/>
      </c>
      <c r="D14">
        <f t="shared" si="0"/>
        <v>0</v>
      </c>
      <c r="E14">
        <f t="shared" si="1"/>
        <v>0</v>
      </c>
      <c r="F14">
        <f t="shared" si="1"/>
        <v>0</v>
      </c>
      <c r="G14">
        <f t="shared" si="3"/>
        <v>0</v>
      </c>
      <c r="M14" t="s">
        <v>17</v>
      </c>
      <c r="N14">
        <f>COUNTIF(Data!$H:$H,M14)</f>
        <v>11</v>
      </c>
      <c r="O14" s="47">
        <f>N14/$N$11</f>
        <v>0.15277777777777779</v>
      </c>
      <c r="P14" s="47">
        <f>1-O14</f>
        <v>0.84722222222222221</v>
      </c>
    </row>
    <row r="15" spans="1:16" x14ac:dyDescent="0.25">
      <c r="A15" s="41">
        <f t="shared" si="2"/>
        <v>43562</v>
      </c>
      <c r="B15" s="43" t="str">
        <f>IFERROR(INDEX(Data!A:A,MATCH(Support!A15,Data!F:F,0)),"")</f>
        <v>Task 21</v>
      </c>
      <c r="C15" t="str">
        <f>IFERROR(INDEX(Data!H:H,MATCH(Support!A15,Data!F:F,0)),"")</f>
        <v>Completed</v>
      </c>
      <c r="D15">
        <f t="shared" si="0"/>
        <v>0</v>
      </c>
      <c r="E15">
        <f t="shared" si="1"/>
        <v>0</v>
      </c>
      <c r="F15">
        <f t="shared" si="1"/>
        <v>2</v>
      </c>
      <c r="G15">
        <f t="shared" si="3"/>
        <v>2</v>
      </c>
    </row>
    <row r="16" spans="1:16" x14ac:dyDescent="0.25">
      <c r="A16" s="41">
        <f t="shared" si="2"/>
        <v>43563</v>
      </c>
      <c r="B16" s="43" t="str">
        <f>IFERROR(INDEX(Data!A:A,MATCH(Support!A16,Data!F:F,0)),"")</f>
        <v/>
      </c>
      <c r="C16" t="str">
        <f>IFERROR(INDEX(Data!H:H,MATCH(Support!A16,Data!F:F,0)),"")</f>
        <v/>
      </c>
      <c r="D16">
        <f t="shared" si="0"/>
        <v>0</v>
      </c>
      <c r="E16">
        <f t="shared" si="1"/>
        <v>0</v>
      </c>
      <c r="F16">
        <f t="shared" si="1"/>
        <v>0</v>
      </c>
      <c r="G16">
        <f t="shared" si="3"/>
        <v>0</v>
      </c>
    </row>
    <row r="17" spans="1:15" x14ac:dyDescent="0.25">
      <c r="A17" s="41">
        <f t="shared" si="2"/>
        <v>43564</v>
      </c>
      <c r="B17" s="43" t="str">
        <f>IFERROR(INDEX(Data!A:A,MATCH(Support!A17,Data!F:F,0)),"")</f>
        <v/>
      </c>
      <c r="C17" t="str">
        <f>IFERROR(INDEX(Data!H:H,MATCH(Support!A17,Data!F:F,0)),"")</f>
        <v/>
      </c>
      <c r="D17">
        <f t="shared" si="0"/>
        <v>0</v>
      </c>
      <c r="E17">
        <f t="shared" si="1"/>
        <v>0</v>
      </c>
      <c r="F17">
        <f t="shared" si="1"/>
        <v>0</v>
      </c>
      <c r="G17">
        <f t="shared" si="3"/>
        <v>0</v>
      </c>
      <c r="M17" t="s">
        <v>166</v>
      </c>
      <c r="N17" s="43" t="str">
        <f ca="1">IF(COUNTIF(Data!J:J,"R")&gt;0,"R",IF(COUNTIF(Data!J:J,"A")&gt;0,"A","G"))</f>
        <v>R</v>
      </c>
    </row>
    <row r="18" spans="1:15" x14ac:dyDescent="0.25">
      <c r="A18" s="41">
        <f t="shared" si="2"/>
        <v>43565</v>
      </c>
      <c r="B18" s="43" t="str">
        <f>IFERROR(INDEX(Data!A:A,MATCH(Support!A18,Data!F:F,0)),"")</f>
        <v/>
      </c>
      <c r="C18" t="str">
        <f>IFERROR(INDEX(Data!H:H,MATCH(Support!A18,Data!F:F,0)),"")</f>
        <v/>
      </c>
      <c r="D18">
        <f t="shared" si="0"/>
        <v>0</v>
      </c>
      <c r="E18">
        <f t="shared" si="1"/>
        <v>0</v>
      </c>
      <c r="F18">
        <f t="shared" si="1"/>
        <v>0</v>
      </c>
      <c r="G18">
        <f t="shared" si="3"/>
        <v>0</v>
      </c>
      <c r="M18" t="s">
        <v>168</v>
      </c>
      <c r="N18" s="43">
        <f ca="1">COUNTIF(Data!J:J,"R")</f>
        <v>33</v>
      </c>
      <c r="O18" s="47">
        <f ca="1">N18/$N$11</f>
        <v>0.45833333333333331</v>
      </c>
    </row>
    <row r="19" spans="1:15" x14ac:dyDescent="0.25">
      <c r="A19" s="41">
        <f t="shared" si="2"/>
        <v>43566</v>
      </c>
      <c r="B19" s="43" t="str">
        <f>IFERROR(INDEX(Data!A:A,MATCH(Support!A19,Data!F:F,0)),"")</f>
        <v/>
      </c>
      <c r="C19" t="str">
        <f>IFERROR(INDEX(Data!H:H,MATCH(Support!A19,Data!F:F,0)),"")</f>
        <v/>
      </c>
      <c r="D19">
        <f t="shared" si="0"/>
        <v>0</v>
      </c>
      <c r="E19">
        <f t="shared" si="1"/>
        <v>0</v>
      </c>
      <c r="F19">
        <f t="shared" si="1"/>
        <v>0</v>
      </c>
      <c r="G19">
        <f t="shared" si="3"/>
        <v>0</v>
      </c>
      <c r="M19" t="s">
        <v>167</v>
      </c>
      <c r="N19" s="43">
        <f ca="1">COUNTIF(Data!J:J,"A")</f>
        <v>10</v>
      </c>
      <c r="O19" s="47">
        <f ca="1">N19/$N$11</f>
        <v>0.1388888888888889</v>
      </c>
    </row>
    <row r="20" spans="1:15" x14ac:dyDescent="0.25">
      <c r="A20" s="41">
        <f t="shared" si="2"/>
        <v>43567</v>
      </c>
      <c r="B20" s="43" t="str">
        <f>IFERROR(INDEX(Data!A:A,MATCH(Support!A20,Data!F:F,0)),"")</f>
        <v/>
      </c>
      <c r="C20" t="str">
        <f>IFERROR(INDEX(Data!H:H,MATCH(Support!A20,Data!F:F,0)),"")</f>
        <v/>
      </c>
      <c r="D20">
        <f t="shared" si="0"/>
        <v>0</v>
      </c>
      <c r="E20">
        <f t="shared" si="1"/>
        <v>0</v>
      </c>
      <c r="F20">
        <f t="shared" si="1"/>
        <v>0</v>
      </c>
      <c r="G20">
        <f t="shared" si="3"/>
        <v>0</v>
      </c>
    </row>
    <row r="21" spans="1:15" x14ac:dyDescent="0.25">
      <c r="A21" s="41">
        <f t="shared" si="2"/>
        <v>43568</v>
      </c>
      <c r="B21" s="43" t="str">
        <f>IFERROR(INDEX(Data!A:A,MATCH(Support!A21,Data!F:F,0)),"")</f>
        <v/>
      </c>
      <c r="C21" t="str">
        <f>IFERROR(INDEX(Data!H:H,MATCH(Support!A21,Data!F:F,0)),"")</f>
        <v/>
      </c>
      <c r="D21">
        <f t="shared" si="0"/>
        <v>0</v>
      </c>
      <c r="E21">
        <f t="shared" si="1"/>
        <v>0</v>
      </c>
      <c r="F21">
        <f t="shared" si="1"/>
        <v>0</v>
      </c>
      <c r="G21">
        <f t="shared" si="3"/>
        <v>0</v>
      </c>
    </row>
    <row r="22" spans="1:15" x14ac:dyDescent="0.25">
      <c r="A22" s="41">
        <f t="shared" si="2"/>
        <v>43569</v>
      </c>
      <c r="B22" s="43" t="str">
        <f>IFERROR(INDEX(Data!A:A,MATCH(Support!A22,Data!F:F,0)),"")</f>
        <v/>
      </c>
      <c r="C22" t="str">
        <f>IFERROR(INDEX(Data!H:H,MATCH(Support!A22,Data!F:F,0)),"")</f>
        <v/>
      </c>
      <c r="D22">
        <f t="shared" si="0"/>
        <v>0</v>
      </c>
      <c r="E22">
        <f t="shared" si="1"/>
        <v>0</v>
      </c>
      <c r="F22">
        <f t="shared" si="1"/>
        <v>0</v>
      </c>
      <c r="G22">
        <f t="shared" ref="G22:G32" si="4">SUM(D22:F22)</f>
        <v>0</v>
      </c>
    </row>
    <row r="23" spans="1:15" x14ac:dyDescent="0.25">
      <c r="A23" s="41">
        <f t="shared" si="2"/>
        <v>43570</v>
      </c>
      <c r="B23" s="43" t="str">
        <f>IFERROR(INDEX(Data!A:A,MATCH(Support!A23,Data!F:F,0)),"")</f>
        <v>Task 22</v>
      </c>
      <c r="C23" t="str">
        <f>IFERROR(INDEX(Data!H:H,MATCH(Support!A23,Data!F:F,0)),"")</f>
        <v>Pending</v>
      </c>
      <c r="D23">
        <f t="shared" si="0"/>
        <v>2</v>
      </c>
      <c r="E23">
        <f t="shared" si="1"/>
        <v>0</v>
      </c>
      <c r="F23">
        <f t="shared" si="1"/>
        <v>0</v>
      </c>
      <c r="G23">
        <f t="shared" si="4"/>
        <v>2</v>
      </c>
      <c r="N23" s="69" t="str">
        <f ca="1">N17</f>
        <v>R</v>
      </c>
      <c r="O23" s="69"/>
    </row>
    <row r="24" spans="1:15" x14ac:dyDescent="0.25">
      <c r="A24" s="41">
        <f t="shared" si="2"/>
        <v>43571</v>
      </c>
      <c r="B24" s="43" t="str">
        <f>IFERROR(INDEX(Data!A:A,MATCH(Support!A24,Data!F:F,0)),"")</f>
        <v/>
      </c>
      <c r="C24" t="str">
        <f>IFERROR(INDEX(Data!H:H,MATCH(Support!A24,Data!F:F,0)),"")</f>
        <v/>
      </c>
      <c r="D24">
        <f t="shared" si="0"/>
        <v>0</v>
      </c>
      <c r="E24">
        <f t="shared" si="1"/>
        <v>0</v>
      </c>
      <c r="F24">
        <f t="shared" si="1"/>
        <v>0</v>
      </c>
      <c r="G24">
        <f t="shared" si="4"/>
        <v>0</v>
      </c>
      <c r="N24" s="69"/>
      <c r="O24" s="69"/>
    </row>
    <row r="25" spans="1:15" x14ac:dyDescent="0.25">
      <c r="A25" s="41">
        <f t="shared" si="2"/>
        <v>43572</v>
      </c>
      <c r="B25" s="43" t="str">
        <f>IFERROR(INDEX(Data!A:A,MATCH(Support!A25,Data!F:F,0)),"")</f>
        <v/>
      </c>
      <c r="C25" t="str">
        <f>IFERROR(INDEX(Data!H:H,MATCH(Support!A25,Data!F:F,0)),"")</f>
        <v/>
      </c>
      <c r="D25">
        <f t="shared" si="0"/>
        <v>0</v>
      </c>
      <c r="E25">
        <f t="shared" si="1"/>
        <v>0</v>
      </c>
      <c r="F25">
        <f t="shared" si="1"/>
        <v>0</v>
      </c>
      <c r="G25">
        <f t="shared" si="4"/>
        <v>0</v>
      </c>
      <c r="N25" s="69"/>
      <c r="O25" s="69"/>
    </row>
    <row r="26" spans="1:15" x14ac:dyDescent="0.25">
      <c r="A26" s="41">
        <f t="shared" si="2"/>
        <v>43573</v>
      </c>
      <c r="B26" s="43" t="str">
        <f>IFERROR(INDEX(Data!A:A,MATCH(Support!A26,Data!F:F,0)),"")</f>
        <v/>
      </c>
      <c r="C26" t="str">
        <f>IFERROR(INDEX(Data!H:H,MATCH(Support!A26,Data!F:F,0)),"")</f>
        <v/>
      </c>
      <c r="D26">
        <f t="shared" si="0"/>
        <v>0</v>
      </c>
      <c r="E26">
        <f t="shared" si="1"/>
        <v>0</v>
      </c>
      <c r="F26">
        <f t="shared" si="1"/>
        <v>0</v>
      </c>
      <c r="G26">
        <f t="shared" si="4"/>
        <v>0</v>
      </c>
      <c r="N26" s="69"/>
      <c r="O26" s="69"/>
    </row>
    <row r="27" spans="1:15" x14ac:dyDescent="0.25">
      <c r="A27" s="41">
        <f t="shared" si="2"/>
        <v>43574</v>
      </c>
      <c r="B27" s="43" t="str">
        <f>IFERROR(INDEX(Data!A:A,MATCH(Support!A27,Data!F:F,0)),"")</f>
        <v/>
      </c>
      <c r="C27" t="str">
        <f>IFERROR(INDEX(Data!H:H,MATCH(Support!A27,Data!F:F,0)),"")</f>
        <v/>
      </c>
      <c r="D27">
        <f t="shared" si="0"/>
        <v>0</v>
      </c>
      <c r="E27">
        <f t="shared" si="1"/>
        <v>0</v>
      </c>
      <c r="F27">
        <f t="shared" si="1"/>
        <v>0</v>
      </c>
      <c r="G27">
        <f t="shared" si="4"/>
        <v>0</v>
      </c>
    </row>
    <row r="28" spans="1:15" x14ac:dyDescent="0.25">
      <c r="A28" s="41">
        <f t="shared" si="2"/>
        <v>43575</v>
      </c>
      <c r="B28" s="43" t="str">
        <f>IFERROR(INDEX(Data!A:A,MATCH(Support!A28,Data!F:F,0)),"")</f>
        <v/>
      </c>
      <c r="C28" t="str">
        <f>IFERROR(INDEX(Data!H:H,MATCH(Support!A28,Data!F:F,0)),"")</f>
        <v/>
      </c>
      <c r="D28">
        <f t="shared" si="0"/>
        <v>0</v>
      </c>
      <c r="E28">
        <f t="shared" si="1"/>
        <v>0</v>
      </c>
      <c r="F28">
        <f t="shared" si="1"/>
        <v>0</v>
      </c>
      <c r="G28">
        <f t="shared" si="4"/>
        <v>0</v>
      </c>
    </row>
    <row r="29" spans="1:15" x14ac:dyDescent="0.25">
      <c r="A29" s="41">
        <f t="shared" si="2"/>
        <v>43576</v>
      </c>
      <c r="B29" s="43" t="str">
        <f>IFERROR(INDEX(Data!A:A,MATCH(Support!A29,Data!F:F,0)),"")</f>
        <v>Task 23</v>
      </c>
      <c r="C29" t="str">
        <f>IFERROR(INDEX(Data!H:H,MATCH(Support!A29,Data!F:F,0)),"")</f>
        <v>Pending</v>
      </c>
      <c r="D29">
        <f t="shared" si="0"/>
        <v>2</v>
      </c>
      <c r="E29">
        <f t="shared" si="1"/>
        <v>0</v>
      </c>
      <c r="F29">
        <f t="shared" si="1"/>
        <v>0</v>
      </c>
      <c r="G29">
        <f t="shared" si="4"/>
        <v>2</v>
      </c>
    </row>
    <row r="30" spans="1:15" x14ac:dyDescent="0.25">
      <c r="A30" s="41">
        <f t="shared" si="2"/>
        <v>43577</v>
      </c>
      <c r="B30" s="43" t="str">
        <f>IFERROR(INDEX(Data!A:A,MATCH(Support!A30,Data!F:F,0)),"")</f>
        <v/>
      </c>
      <c r="C30" t="str">
        <f>IFERROR(INDEX(Data!H:H,MATCH(Support!A30,Data!F:F,0)),"")</f>
        <v/>
      </c>
      <c r="D30">
        <f t="shared" si="0"/>
        <v>0</v>
      </c>
      <c r="E30">
        <f t="shared" si="1"/>
        <v>0</v>
      </c>
      <c r="F30">
        <f t="shared" si="1"/>
        <v>0</v>
      </c>
      <c r="G30">
        <f t="shared" si="4"/>
        <v>0</v>
      </c>
    </row>
    <row r="31" spans="1:15" x14ac:dyDescent="0.25">
      <c r="A31" s="41">
        <f t="shared" si="2"/>
        <v>43578</v>
      </c>
      <c r="B31" s="43" t="str">
        <f>IFERROR(INDEX(Data!A:A,MATCH(Support!A31,Data!F:F,0)),"")</f>
        <v>Task 24</v>
      </c>
      <c r="C31" t="str">
        <f>IFERROR(INDEX(Data!H:H,MATCH(Support!A31,Data!F:F,0)),"")</f>
        <v>Pending</v>
      </c>
      <c r="D31">
        <f t="shared" si="0"/>
        <v>2</v>
      </c>
      <c r="E31">
        <f t="shared" si="1"/>
        <v>0</v>
      </c>
      <c r="F31">
        <f t="shared" si="1"/>
        <v>0</v>
      </c>
      <c r="G31">
        <f t="shared" si="4"/>
        <v>2</v>
      </c>
    </row>
    <row r="32" spans="1:15" x14ac:dyDescent="0.25">
      <c r="A32" s="41">
        <f t="shared" si="2"/>
        <v>43579</v>
      </c>
      <c r="B32" s="43" t="str">
        <f>IFERROR(INDEX(Data!A:A,MATCH(Support!A32,Data!F:F,0)),"")</f>
        <v>Task 25</v>
      </c>
      <c r="C32" t="str">
        <f>IFERROR(INDEX(Data!H:H,MATCH(Support!A32,Data!F:F,0)),"")</f>
        <v>Pending</v>
      </c>
      <c r="D32">
        <f t="shared" si="0"/>
        <v>1</v>
      </c>
      <c r="E32">
        <f t="shared" si="1"/>
        <v>0</v>
      </c>
      <c r="F32">
        <f t="shared" si="1"/>
        <v>0</v>
      </c>
      <c r="G32">
        <f t="shared" si="4"/>
        <v>1</v>
      </c>
    </row>
  </sheetData>
  <mergeCells count="2">
    <mergeCell ref="B1:G1"/>
    <mergeCell ref="N23:O26"/>
  </mergeCells>
  <conditionalFormatting sqref="N23">
    <cfRule type="cellIs" dxfId="2" priority="1" operator="equal">
      <formula>"G"</formula>
    </cfRule>
    <cfRule type="cellIs" dxfId="1" priority="2" operator="equal">
      <formula>"A"</formula>
    </cfRule>
    <cfRule type="cellIs" dxfId="0" priority="3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Gantt</vt:lpstr>
      <vt:lpstr>Resource</vt:lpstr>
      <vt:lpstr>Timeline</vt:lpstr>
      <vt:lpstr>Heat Map</vt:lpstr>
      <vt:lpstr>Risk</vt:lpstr>
      <vt:lpstr>Data</vt:lpstr>
      <vt:lpstr>Settings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Priyendra Kumar</dc:creator>
  <cp:lastModifiedBy>Priyendra Kumar</cp:lastModifiedBy>
  <dcterms:created xsi:type="dcterms:W3CDTF">2019-09-18T08:51:50Z</dcterms:created>
  <dcterms:modified xsi:type="dcterms:W3CDTF">2019-10-07T07:20:42Z</dcterms:modified>
</cp:coreProperties>
</file>