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G\Studing\University\2 year\Data Processing\Labs\"/>
    </mc:Choice>
  </mc:AlternateContent>
  <bookViews>
    <workbookView xWindow="0" yWindow="0" windowWidth="11496" windowHeight="9192"/>
  </bookViews>
  <sheets>
    <sheet name="Лаги" sheetId="2" r:id="rId1"/>
    <sheet name="анализ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4" i="2"/>
  <c r="K3" i="2"/>
  <c r="K7" i="2" s="1"/>
  <c r="K2" i="2"/>
  <c r="E3" i="2"/>
  <c r="E4" i="2"/>
  <c r="E5" i="2"/>
  <c r="E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K11" i="2" l="1"/>
  <c r="K10" i="2"/>
  <c r="K8" i="2"/>
  <c r="K9" i="2"/>
  <c r="M4" i="2" l="1"/>
  <c r="M20" i="2"/>
  <c r="K13" i="2"/>
  <c r="K18" i="2" s="1"/>
  <c r="M15" i="2"/>
  <c r="M8" i="2"/>
  <c r="M10" i="2"/>
  <c r="M2" i="2"/>
  <c r="M6" i="2"/>
  <c r="M13" i="2"/>
  <c r="M19" i="2"/>
  <c r="M17" i="2"/>
  <c r="M9" i="2"/>
  <c r="M11" i="2"/>
  <c r="M14" i="2"/>
  <c r="K16" i="2"/>
  <c r="M16" i="2"/>
  <c r="M5" i="2"/>
  <c r="M7" i="2"/>
  <c r="M18" i="2"/>
  <c r="K19" i="2"/>
  <c r="K17" i="2"/>
  <c r="M12" i="2"/>
  <c r="M21" i="2"/>
  <c r="M3" i="2"/>
  <c r="K15" i="2" l="1"/>
  <c r="K21" i="2" s="1"/>
</calcChain>
</file>

<file path=xl/sharedStrings.xml><?xml version="1.0" encoding="utf-8"?>
<sst xmlns="http://schemas.openxmlformats.org/spreadsheetml/2006/main" count="49" uniqueCount="48">
  <si>
    <t>T =</t>
  </si>
  <si>
    <t xml:space="preserve">B4 = </t>
  </si>
  <si>
    <t xml:space="preserve">B3 = </t>
  </si>
  <si>
    <t xml:space="preserve">B2 = </t>
  </si>
  <si>
    <t>B1 =</t>
  </si>
  <si>
    <t xml:space="preserve">B0 = </t>
  </si>
  <si>
    <t>b =</t>
  </si>
  <si>
    <t xml:space="preserve">b4 = </t>
  </si>
  <si>
    <t>b3 =</t>
  </si>
  <si>
    <t>b2 =</t>
  </si>
  <si>
    <t>b1 =</t>
  </si>
  <si>
    <t xml:space="preserve">b0 = </t>
  </si>
  <si>
    <t>c2</t>
  </si>
  <si>
    <t>c1</t>
  </si>
  <si>
    <t>c0</t>
  </si>
  <si>
    <t>a</t>
  </si>
  <si>
    <t>y с крышечкой</t>
  </si>
  <si>
    <t>Расходы на маркетинговые исследования, тыс. р.</t>
  </si>
  <si>
    <t>Прибыль компании, тыс. р.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</si>
  <si>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</si>
  <si>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</si>
  <si>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</si>
  <si>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</si>
  <si>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</si>
  <si>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</si>
  <si>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</si>
  <si>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</si>
  <si>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</si>
  <si>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</si>
  <si>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</si>
  <si>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</si>
  <si>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</si>
  <si>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</si>
  <si>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</si>
  <si>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</si>
  <si>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</si>
  <si>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</si>
  <si>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</si>
  <si>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</si>
  <si>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</si>
  <si>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</si>
  <si>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</si>
  <si>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</si>
  <si>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</si>
  <si>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</si>
  <si>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</si>
  <si>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Период</t>
  </si>
  <si>
    <t>Таким образом, в среднем увеличении затрат на маркетинговые исследования приведет к увеличению прибыли компании через 1,6 периода.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</si>
</sst>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1" xfId="0" applyFill="1" applyBorder="1" applyAlignment="1"/>
    <xf numFmtId="0" fontId="2" fillId="0" borderId="2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Continuous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23" xfId="0" applyFill="1" applyBorder="1" applyAlignment="1">
      <alignment horizontal="center" wrapText="1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0</xdr:row>
          <xdr:rowOff>160020</xdr:rowOff>
        </xdr:from>
        <xdr:to>
          <xdr:col>4</xdr:col>
          <xdr:colOff>350520</xdr:colOff>
          <xdr:row>0</xdr:row>
          <xdr:rowOff>350520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220980</xdr:colOff>
          <xdr:row>0</xdr:row>
          <xdr:rowOff>129540</xdr:rowOff>
        </xdr:from>
        <xdr:to>
          <xdr:col>5</xdr:col>
          <xdr:colOff>411480</xdr:colOff>
          <xdr:row>0</xdr:row>
          <xdr:rowOff>381000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205740</xdr:colOff>
          <xdr:row>0</xdr:row>
          <xdr:rowOff>121920</xdr:rowOff>
        </xdr:from>
        <xdr:to>
          <xdr:col>6</xdr:col>
          <xdr:colOff>381000</xdr:colOff>
          <xdr:row>0</xdr:row>
          <xdr:rowOff>373380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167640</xdr:colOff>
          <xdr:row>0</xdr:row>
          <xdr:rowOff>121920</xdr:rowOff>
        </xdr:from>
        <xdr:to>
          <xdr:col>7</xdr:col>
          <xdr:colOff>358140</xdr:colOff>
          <xdr:row>0</xdr:row>
          <xdr:rowOff>373380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/>
  </sheetViews>
  <sheetFormatPr defaultRowHeight="14.4" x14ac:dyDescent="0.3"/>
  <cols>
    <col min="1" max="1" width="18.77734375" customWidth="1"/>
    <col min="2" max="2" width="19.109375" customWidth="1"/>
    <col min="3" max="3" width="23.88671875" customWidth="1"/>
    <col min="10" max="10" width="5" bestFit="1" customWidth="1"/>
    <col min="13" max="13" width="13.44140625" bestFit="1" customWidth="1"/>
  </cols>
  <sheetData>
    <row r="1" spans="1:13" ht="48" thickTop="1" thickBot="1" x14ac:dyDescent="0.35">
      <c r="A1" s="20" t="s">
        <v>46</v>
      </c>
      <c r="B1" s="19" t="s">
        <v>18</v>
      </c>
      <c r="C1" s="18" t="s">
        <v>17</v>
      </c>
      <c r="E1" s="17"/>
      <c r="F1" s="16"/>
      <c r="G1" s="16"/>
      <c r="H1" s="15"/>
      <c r="M1" t="s">
        <v>16</v>
      </c>
    </row>
    <row r="2" spans="1:13" ht="16.8" thickTop="1" thickBot="1" x14ac:dyDescent="0.35">
      <c r="A2" s="9">
        <v>1</v>
      </c>
      <c r="B2" s="8">
        <v>988</v>
      </c>
      <c r="C2" s="7">
        <v>60</v>
      </c>
      <c r="E2" s="3">
        <v>1</v>
      </c>
      <c r="F2" s="14">
        <v>2</v>
      </c>
      <c r="G2" s="14">
        <v>3</v>
      </c>
      <c r="H2" s="13">
        <v>4</v>
      </c>
      <c r="J2" s="42" t="s">
        <v>15</v>
      </c>
      <c r="K2" s="43">
        <f>анализ!B17</f>
        <v>31.618398371859257</v>
      </c>
      <c r="M2" s="50">
        <f t="shared" ref="M2:M21" si="0">$K$2+$K$7*C6+$K$8*C5+$K$9*C4+$K$10*C3+$K$11*C2</f>
        <v>1056.8448671277679</v>
      </c>
    </row>
    <row r="3" spans="1:13" ht="16.8" thickTop="1" thickBot="1" x14ac:dyDescent="0.35">
      <c r="A3" s="9">
        <v>2</v>
      </c>
      <c r="B3" s="8">
        <v>1035</v>
      </c>
      <c r="C3" s="7">
        <v>66</v>
      </c>
      <c r="E3" s="3">
        <f t="shared" ref="E3:E22" si="1">B2</f>
        <v>988</v>
      </c>
      <c r="F3" s="25"/>
      <c r="G3" s="25"/>
      <c r="H3" s="28"/>
      <c r="J3" s="44" t="s">
        <v>14</v>
      </c>
      <c r="K3" s="45">
        <f>анализ!B18</f>
        <v>5.9332846463086328</v>
      </c>
      <c r="M3" s="51">
        <f t="shared" si="0"/>
        <v>1099.6171470518948</v>
      </c>
    </row>
    <row r="4" spans="1:13" ht="16.2" thickBot="1" x14ac:dyDescent="0.35">
      <c r="A4" s="9">
        <v>3</v>
      </c>
      <c r="B4" s="8">
        <v>1089</v>
      </c>
      <c r="C4" s="7">
        <v>73</v>
      </c>
      <c r="E4" s="3">
        <f t="shared" si="1"/>
        <v>1035</v>
      </c>
      <c r="F4" s="26"/>
      <c r="G4" s="26"/>
      <c r="H4" s="29"/>
      <c r="J4" s="44" t="s">
        <v>13</v>
      </c>
      <c r="K4" s="45">
        <f>анализ!B19</f>
        <v>-3.1978355584417928</v>
      </c>
      <c r="M4" s="51">
        <f t="shared" si="0"/>
        <v>1179.7441133300956</v>
      </c>
    </row>
    <row r="5" spans="1:13" ht="16.2" thickBot="1" x14ac:dyDescent="0.35">
      <c r="A5" s="9">
        <v>4</v>
      </c>
      <c r="B5" s="8">
        <v>1082</v>
      </c>
      <c r="C5" s="7">
        <v>67</v>
      </c>
      <c r="E5" s="3">
        <f t="shared" si="1"/>
        <v>1089</v>
      </c>
      <c r="F5" s="26"/>
      <c r="G5" s="26"/>
      <c r="H5" s="29"/>
      <c r="J5" s="46" t="s">
        <v>12</v>
      </c>
      <c r="K5" s="47">
        <f>анализ!B20</f>
        <v>0.63166039230671889</v>
      </c>
      <c r="M5" s="51">
        <f t="shared" si="0"/>
        <v>1237.7758597281093</v>
      </c>
    </row>
    <row r="6" spans="1:13" ht="16.2" thickBot="1" x14ac:dyDescent="0.35">
      <c r="A6" s="9">
        <v>5</v>
      </c>
      <c r="B6" s="8">
        <v>1073</v>
      </c>
      <c r="C6" s="7">
        <v>54</v>
      </c>
      <c r="E6" s="3">
        <f t="shared" si="1"/>
        <v>1082</v>
      </c>
      <c r="F6" s="27"/>
      <c r="G6" s="27"/>
      <c r="H6" s="30"/>
      <c r="M6" s="51">
        <f t="shared" si="0"/>
        <v>1265.3966101123615</v>
      </c>
    </row>
    <row r="7" spans="1:13" ht="16.2" thickBot="1" x14ac:dyDescent="0.35">
      <c r="A7" s="9">
        <v>6</v>
      </c>
      <c r="B7" s="8">
        <v>1126</v>
      </c>
      <c r="C7" s="7">
        <v>65</v>
      </c>
      <c r="E7" s="3">
        <f t="shared" si="1"/>
        <v>1073</v>
      </c>
      <c r="F7" s="2">
        <f t="shared" ref="F7:F22" si="2">C2+C3+C4+C5+C6</f>
        <v>320</v>
      </c>
      <c r="G7" s="2">
        <f t="shared" ref="G7:G22" si="3">4*C2+3*C3+2*C4+C5</f>
        <v>651</v>
      </c>
      <c r="H7" s="1">
        <f t="shared" ref="H7:H22" si="4">C5+4*C4+9*C3+16*C2</f>
        <v>1913</v>
      </c>
      <c r="J7" s="42" t="s">
        <v>11</v>
      </c>
      <c r="K7" s="43">
        <f>K3</f>
        <v>5.9332846463086328</v>
      </c>
      <c r="M7" s="51">
        <f t="shared" si="0"/>
        <v>1284.4918996861752</v>
      </c>
    </row>
    <row r="8" spans="1:13" ht="16.2" thickBot="1" x14ac:dyDescent="0.35">
      <c r="A8" s="9">
        <v>7</v>
      </c>
      <c r="B8" s="8">
        <v>1177</v>
      </c>
      <c r="C8" s="7">
        <v>75</v>
      </c>
      <c r="E8" s="3">
        <f t="shared" si="1"/>
        <v>1126</v>
      </c>
      <c r="F8" s="2">
        <f t="shared" si="2"/>
        <v>325</v>
      </c>
      <c r="G8" s="2">
        <f t="shared" si="3"/>
        <v>671</v>
      </c>
      <c r="H8" s="1">
        <f t="shared" si="4"/>
        <v>2035</v>
      </c>
      <c r="J8" s="44" t="s">
        <v>10</v>
      </c>
      <c r="K8" s="45">
        <f>K3+K4+K5</f>
        <v>3.3671094801735588</v>
      </c>
      <c r="M8" s="51">
        <f t="shared" si="0"/>
        <v>1326.6039118582869</v>
      </c>
    </row>
    <row r="9" spans="1:13" ht="16.2" thickBot="1" x14ac:dyDescent="0.35">
      <c r="A9" s="9">
        <v>8</v>
      </c>
      <c r="B9" s="8">
        <v>1234</v>
      </c>
      <c r="C9" s="7">
        <v>83</v>
      </c>
      <c r="E9" s="3">
        <f t="shared" si="1"/>
        <v>1177</v>
      </c>
      <c r="F9" s="2">
        <f t="shared" si="2"/>
        <v>334</v>
      </c>
      <c r="G9" s="2">
        <f t="shared" si="3"/>
        <v>666</v>
      </c>
      <c r="H9" s="1">
        <f t="shared" si="4"/>
        <v>2052</v>
      </c>
      <c r="J9" s="44" t="s">
        <v>9</v>
      </c>
      <c r="K9" s="45">
        <f>K3+2*K4+4*K5</f>
        <v>2.0642550986519228</v>
      </c>
      <c r="M9" s="51">
        <f t="shared" si="0"/>
        <v>1282.2159922973105</v>
      </c>
    </row>
    <row r="10" spans="1:13" ht="16.2" thickBot="1" x14ac:dyDescent="0.35">
      <c r="A10" s="9">
        <v>9</v>
      </c>
      <c r="B10" s="8">
        <v>1265</v>
      </c>
      <c r="C10" s="7">
        <v>83</v>
      </c>
      <c r="E10" s="3">
        <f t="shared" si="1"/>
        <v>1234</v>
      </c>
      <c r="F10" s="2">
        <f t="shared" si="2"/>
        <v>344</v>
      </c>
      <c r="G10" s="2">
        <f t="shared" si="3"/>
        <v>635</v>
      </c>
      <c r="H10" s="1">
        <f t="shared" si="4"/>
        <v>1893</v>
      </c>
      <c r="J10" s="44" t="s">
        <v>8</v>
      </c>
      <c r="K10" s="45">
        <f>K3+3*K4+9*K5</f>
        <v>2.0247215017437235</v>
      </c>
      <c r="M10" s="51">
        <f t="shared" si="0"/>
        <v>1276.7453074184759</v>
      </c>
    </row>
    <row r="11" spans="1:13" ht="16.2" thickBot="1" x14ac:dyDescent="0.35">
      <c r="A11" s="6">
        <v>10</v>
      </c>
      <c r="B11" s="5">
        <v>1258</v>
      </c>
      <c r="C11" s="4">
        <v>74</v>
      </c>
      <c r="E11" s="3">
        <f t="shared" si="1"/>
        <v>1265</v>
      </c>
      <c r="F11" s="2">
        <f t="shared" si="2"/>
        <v>360</v>
      </c>
      <c r="G11" s="2">
        <f t="shared" si="3"/>
        <v>644</v>
      </c>
      <c r="H11" s="1">
        <f t="shared" si="4"/>
        <v>1832</v>
      </c>
      <c r="J11" s="46" t="s">
        <v>7</v>
      </c>
      <c r="K11" s="47">
        <f>K3+4*K4+16*K5</f>
        <v>3.2485086894489639</v>
      </c>
      <c r="M11" s="51">
        <f t="shared" si="0"/>
        <v>1375.1362684226265</v>
      </c>
    </row>
    <row r="12" spans="1:13" ht="16.8" thickTop="1" thickBot="1" x14ac:dyDescent="0.35">
      <c r="A12" s="12">
        <v>11</v>
      </c>
      <c r="B12" s="11">
        <v>1281</v>
      </c>
      <c r="C12" s="10">
        <v>78</v>
      </c>
      <c r="E12" s="3">
        <f t="shared" si="1"/>
        <v>1258</v>
      </c>
      <c r="F12" s="2">
        <f t="shared" si="2"/>
        <v>380</v>
      </c>
      <c r="G12" s="2">
        <f t="shared" si="3"/>
        <v>734</v>
      </c>
      <c r="H12" s="1">
        <f t="shared" si="4"/>
        <v>2130</v>
      </c>
      <c r="M12" s="51">
        <f t="shared" si="0"/>
        <v>1441.7170573089675</v>
      </c>
    </row>
    <row r="13" spans="1:13" ht="16.2" thickBot="1" x14ac:dyDescent="0.35">
      <c r="A13" s="9">
        <v>12</v>
      </c>
      <c r="B13" s="8">
        <v>1253</v>
      </c>
      <c r="C13" s="7">
        <v>67</v>
      </c>
      <c r="E13" s="3">
        <f t="shared" si="1"/>
        <v>1281</v>
      </c>
      <c r="F13" s="2">
        <f t="shared" si="2"/>
        <v>393</v>
      </c>
      <c r="G13" s="2">
        <f t="shared" si="3"/>
        <v>789</v>
      </c>
      <c r="H13" s="1">
        <f t="shared" si="4"/>
        <v>2353</v>
      </c>
      <c r="J13" s="48" t="s">
        <v>6</v>
      </c>
      <c r="K13" s="49">
        <f>K7+K8+K9+K10+K11</f>
        <v>16.637879416326804</v>
      </c>
      <c r="M13" s="51">
        <f t="shared" si="0"/>
        <v>1446.2079354374828</v>
      </c>
    </row>
    <row r="14" spans="1:13" ht="16.2" thickBot="1" x14ac:dyDescent="0.35">
      <c r="A14" s="9">
        <v>13</v>
      </c>
      <c r="B14" s="8">
        <v>1302</v>
      </c>
      <c r="C14" s="7">
        <v>74</v>
      </c>
      <c r="E14" s="3">
        <f t="shared" si="1"/>
        <v>1253</v>
      </c>
      <c r="F14" s="2">
        <f t="shared" si="2"/>
        <v>385</v>
      </c>
      <c r="G14" s="2">
        <f t="shared" si="3"/>
        <v>807</v>
      </c>
      <c r="H14" s="1">
        <f t="shared" si="4"/>
        <v>2449</v>
      </c>
      <c r="M14" s="51">
        <f t="shared" si="0"/>
        <v>1512.5100215321181</v>
      </c>
    </row>
    <row r="15" spans="1:13" ht="16.2" thickBot="1" x14ac:dyDescent="0.35">
      <c r="A15" s="9">
        <v>14</v>
      </c>
      <c r="B15" s="8">
        <v>1382</v>
      </c>
      <c r="C15" s="7">
        <v>94</v>
      </c>
      <c r="E15" s="3">
        <f t="shared" si="1"/>
        <v>1302</v>
      </c>
      <c r="F15" s="2">
        <f t="shared" si="2"/>
        <v>376</v>
      </c>
      <c r="G15" s="2">
        <f t="shared" si="3"/>
        <v>777</v>
      </c>
      <c r="H15" s="1">
        <f t="shared" si="4"/>
        <v>2373</v>
      </c>
      <c r="J15" s="42" t="s">
        <v>5</v>
      </c>
      <c r="K15" s="43">
        <f>K7/$K$13</f>
        <v>0.35661303329835903</v>
      </c>
      <c r="M15" s="51">
        <f t="shared" si="0"/>
        <v>1595.8610365213231</v>
      </c>
    </row>
    <row r="16" spans="1:13" ht="16.2" thickBot="1" x14ac:dyDescent="0.35">
      <c r="A16" s="9">
        <v>15</v>
      </c>
      <c r="B16" s="8">
        <v>1426</v>
      </c>
      <c r="C16" s="7">
        <v>93</v>
      </c>
      <c r="E16" s="3">
        <f t="shared" si="1"/>
        <v>1382</v>
      </c>
      <c r="F16" s="2">
        <f t="shared" si="2"/>
        <v>387</v>
      </c>
      <c r="G16" s="2">
        <f t="shared" si="3"/>
        <v>738</v>
      </c>
      <c r="H16" s="1">
        <f t="shared" si="4"/>
        <v>2228</v>
      </c>
      <c r="J16" s="44" t="s">
        <v>4</v>
      </c>
      <c r="K16" s="45">
        <f>K8/$K$13</f>
        <v>0.20237611993205118</v>
      </c>
      <c r="M16" s="51">
        <f t="shared" si="0"/>
        <v>1614.659492758828</v>
      </c>
    </row>
    <row r="17" spans="1:13" ht="16.2" thickBot="1" x14ac:dyDescent="0.35">
      <c r="A17" s="9">
        <v>16</v>
      </c>
      <c r="B17" s="8">
        <v>1468</v>
      </c>
      <c r="C17" s="7">
        <v>91</v>
      </c>
      <c r="E17" s="3">
        <f t="shared" si="1"/>
        <v>1426</v>
      </c>
      <c r="F17" s="2">
        <f t="shared" si="2"/>
        <v>406</v>
      </c>
      <c r="G17" s="2">
        <f t="shared" si="3"/>
        <v>755</v>
      </c>
      <c r="H17" s="1">
        <f t="shared" si="4"/>
        <v>2241</v>
      </c>
      <c r="J17" s="44" t="s">
        <v>3</v>
      </c>
      <c r="K17" s="45">
        <f>K9/$K$13</f>
        <v>0.12406960328287166</v>
      </c>
      <c r="M17" s="51">
        <f t="shared" si="0"/>
        <v>1595.4724794081774</v>
      </c>
    </row>
    <row r="18" spans="1:13" ht="16.2" thickBot="1" x14ac:dyDescent="0.35">
      <c r="A18" s="9">
        <v>17</v>
      </c>
      <c r="B18" s="8">
        <v>1513</v>
      </c>
      <c r="C18" s="7">
        <v>93</v>
      </c>
      <c r="E18" s="3">
        <f t="shared" si="1"/>
        <v>1468</v>
      </c>
      <c r="F18" s="2">
        <f t="shared" si="2"/>
        <v>419</v>
      </c>
      <c r="G18" s="2">
        <f t="shared" si="3"/>
        <v>771</v>
      </c>
      <c r="H18" s="1">
        <f t="shared" si="4"/>
        <v>2207</v>
      </c>
      <c r="J18" s="44" t="s">
        <v>2</v>
      </c>
      <c r="K18" s="45">
        <f>K10/$K$13</f>
        <v>0.12169348335082041</v>
      </c>
      <c r="M18" s="51">
        <f t="shared" si="0"/>
        <v>1043.5411519820398</v>
      </c>
    </row>
    <row r="19" spans="1:13" ht="16.2" thickBot="1" x14ac:dyDescent="0.35">
      <c r="A19" s="9">
        <v>18</v>
      </c>
      <c r="B19" s="8">
        <v>1593</v>
      </c>
      <c r="C19" s="7">
        <v>96</v>
      </c>
      <c r="E19" s="3">
        <f t="shared" si="1"/>
        <v>1513</v>
      </c>
      <c r="F19" s="2">
        <f t="shared" si="2"/>
        <v>445</v>
      </c>
      <c r="G19" s="2">
        <f t="shared" si="3"/>
        <v>855</v>
      </c>
      <c r="H19" s="1">
        <f t="shared" si="4"/>
        <v>2493</v>
      </c>
      <c r="J19" s="46" t="s">
        <v>1</v>
      </c>
      <c r="K19" s="47">
        <f>K11/$K$13</f>
        <v>0.19524776013589759</v>
      </c>
      <c r="M19" s="51">
        <f t="shared" si="0"/>
        <v>733.87366390447346</v>
      </c>
    </row>
    <row r="20" spans="1:13" ht="16.2" thickBot="1" x14ac:dyDescent="0.35">
      <c r="A20" s="9">
        <v>19</v>
      </c>
      <c r="B20" s="8">
        <v>1612</v>
      </c>
      <c r="C20" s="7">
        <v>98</v>
      </c>
      <c r="E20" s="3">
        <f t="shared" si="1"/>
        <v>1593</v>
      </c>
      <c r="F20" s="2">
        <f t="shared" si="2"/>
        <v>467</v>
      </c>
      <c r="G20" s="2">
        <f t="shared" si="3"/>
        <v>930</v>
      </c>
      <c r="H20" s="1">
        <f t="shared" si="4"/>
        <v>2798</v>
      </c>
      <c r="M20" s="51">
        <f t="shared" si="0"/>
        <v>538.271349600024</v>
      </c>
    </row>
    <row r="21" spans="1:13" ht="16.2" thickBot="1" x14ac:dyDescent="0.35">
      <c r="A21" s="6">
        <v>20</v>
      </c>
      <c r="B21" s="5">
        <v>1628</v>
      </c>
      <c r="C21" s="4">
        <v>93</v>
      </c>
      <c r="E21" s="3">
        <f t="shared" si="1"/>
        <v>1612</v>
      </c>
      <c r="F21" s="2">
        <f t="shared" si="2"/>
        <v>471</v>
      </c>
      <c r="G21" s="2">
        <f t="shared" si="3"/>
        <v>927</v>
      </c>
      <c r="H21" s="1">
        <f t="shared" si="4"/>
        <v>2775</v>
      </c>
      <c r="J21" s="40" t="s">
        <v>0</v>
      </c>
      <c r="K21" s="41">
        <f>0*K15+1*K16+2*K17+3*K18+4*K19</f>
        <v>1.5965868170938462</v>
      </c>
      <c r="M21" s="52">
        <f t="shared" si="0"/>
        <v>333.7297064906129</v>
      </c>
    </row>
    <row r="22" spans="1:13" ht="16.8" thickTop="1" thickBot="1" x14ac:dyDescent="0.35">
      <c r="E22" s="3">
        <f t="shared" si="1"/>
        <v>1628</v>
      </c>
      <c r="F22" s="2">
        <f t="shared" si="2"/>
        <v>471</v>
      </c>
      <c r="G22" s="2">
        <f t="shared" si="3"/>
        <v>933</v>
      </c>
      <c r="H22" s="1">
        <f t="shared" si="4"/>
        <v>2775</v>
      </c>
    </row>
    <row r="23" spans="1:13" x14ac:dyDescent="0.3">
      <c r="J23" s="31" t="s">
        <v>47</v>
      </c>
      <c r="K23" s="32"/>
      <c r="L23" s="32"/>
      <c r="M23" s="33"/>
    </row>
    <row r="24" spans="1:13" x14ac:dyDescent="0.3">
      <c r="J24" s="34"/>
      <c r="K24" s="35"/>
      <c r="L24" s="35"/>
      <c r="M24" s="36"/>
    </row>
    <row r="25" spans="1:13" x14ac:dyDescent="0.3">
      <c r="J25" s="34"/>
      <c r="K25" s="35"/>
      <c r="L25" s="35"/>
      <c r="M25" s="36"/>
    </row>
    <row r="26" spans="1:13" ht="15" thickBot="1" x14ac:dyDescent="0.35">
      <c r="J26" s="37"/>
      <c r="K26" s="38"/>
      <c r="L26" s="38"/>
      <c r="M26" s="39"/>
    </row>
  </sheetData>
  <mergeCells count="4">
    <mergeCell ref="F3:F6"/>
    <mergeCell ref="G3:G6"/>
    <mergeCell ref="H3:H6"/>
    <mergeCell ref="J23:M2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 sizeWithCells="1">
              <from>
                <xdr:col>4</xdr:col>
                <xdr:colOff>198120</xdr:colOff>
                <xdr:row>0</xdr:row>
                <xdr:rowOff>160020</xdr:rowOff>
              </from>
              <to>
                <xdr:col>4</xdr:col>
                <xdr:colOff>350520</xdr:colOff>
                <xdr:row>0</xdr:row>
                <xdr:rowOff>350520</xdr:rowOff>
              </to>
            </anchor>
          </objectPr>
        </oleObject>
      </mc:Choice>
      <mc:Fallback>
        <oleObject progId="Equation.3" shapeId="1028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5</xdr:col>
                <xdr:colOff>220980</xdr:colOff>
                <xdr:row>0</xdr:row>
                <xdr:rowOff>129540</xdr:rowOff>
              </from>
              <to>
                <xdr:col>5</xdr:col>
                <xdr:colOff>411480</xdr:colOff>
                <xdr:row>0</xdr:row>
                <xdr:rowOff>381000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6" r:id="rId8">
          <objectPr defaultSize="0" autoPict="0" r:id="rId9">
            <anchor moveWithCells="1" sizeWithCells="1">
              <from>
                <xdr:col>6</xdr:col>
                <xdr:colOff>205740</xdr:colOff>
                <xdr:row>0</xdr:row>
                <xdr:rowOff>121920</xdr:rowOff>
              </from>
              <to>
                <xdr:col>6</xdr:col>
                <xdr:colOff>381000</xdr:colOff>
                <xdr:row>0</xdr:row>
                <xdr:rowOff>373380</xdr:rowOff>
              </to>
            </anchor>
          </objectPr>
        </oleObject>
      </mc:Choice>
      <mc:Fallback>
        <oleObject progId="Equation.3" shapeId="1026" r:id="rId8"/>
      </mc:Fallback>
    </mc:AlternateContent>
    <mc:AlternateContent xmlns:mc="http://schemas.openxmlformats.org/markup-compatibility/2006">
      <mc:Choice Requires="x14">
        <oleObject progId="Equation.3" shapeId="1025" r:id="rId10">
          <objectPr defaultSize="0" autoPict="0" r:id="rId11">
            <anchor moveWithCells="1" sizeWithCells="1">
              <from>
                <xdr:col>7</xdr:col>
                <xdr:colOff>167640</xdr:colOff>
                <xdr:row>0</xdr:row>
                <xdr:rowOff>121920</xdr:rowOff>
              </from>
              <to>
                <xdr:col>7</xdr:col>
                <xdr:colOff>358140</xdr:colOff>
                <xdr:row>0</xdr:row>
                <xdr:rowOff>373380</xdr:rowOff>
              </to>
            </anchor>
          </objectPr>
        </oleObject>
      </mc:Choice>
      <mc:Fallback>
        <oleObject progId="Equation.3" shapeId="1025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22" sqref="G22"/>
    </sheetView>
  </sheetViews>
  <sheetFormatPr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24" t="s">
        <v>20</v>
      </c>
      <c r="B3" s="24"/>
    </row>
    <row r="4" spans="1:9" x14ac:dyDescent="0.3">
      <c r="A4" s="21" t="s">
        <v>21</v>
      </c>
      <c r="B4" s="21">
        <v>0.99216837828962612</v>
      </c>
    </row>
    <row r="5" spans="1:9" x14ac:dyDescent="0.3">
      <c r="A5" s="21" t="s">
        <v>22</v>
      </c>
      <c r="B5" s="21">
        <v>0.98439809087786667</v>
      </c>
    </row>
    <row r="6" spans="1:9" x14ac:dyDescent="0.3">
      <c r="A6" s="21" t="s">
        <v>23</v>
      </c>
      <c r="B6" s="21">
        <v>0.98049761359733323</v>
      </c>
    </row>
    <row r="7" spans="1:9" x14ac:dyDescent="0.3">
      <c r="A7" s="21" t="s">
        <v>24</v>
      </c>
      <c r="B7" s="21">
        <v>24.314721084627756</v>
      </c>
    </row>
    <row r="8" spans="1:9" ht="15" thickBot="1" x14ac:dyDescent="0.35">
      <c r="A8" s="22" t="s">
        <v>25</v>
      </c>
      <c r="B8" s="22">
        <v>16</v>
      </c>
    </row>
    <row r="10" spans="1:9" ht="15" thickBot="1" x14ac:dyDescent="0.35">
      <c r="A10" t="s">
        <v>26</v>
      </c>
    </row>
    <row r="11" spans="1:9" x14ac:dyDescent="0.3">
      <c r="A11" s="23"/>
      <c r="B11" s="23" t="s">
        <v>31</v>
      </c>
      <c r="C11" s="23" t="s">
        <v>32</v>
      </c>
      <c r="D11" s="23" t="s">
        <v>33</v>
      </c>
      <c r="E11" s="23" t="s">
        <v>34</v>
      </c>
      <c r="F11" s="23" t="s">
        <v>35</v>
      </c>
    </row>
    <row r="12" spans="1:9" x14ac:dyDescent="0.3">
      <c r="A12" s="21" t="s">
        <v>27</v>
      </c>
      <c r="B12" s="21">
        <v>3</v>
      </c>
      <c r="C12" s="21">
        <v>447623.46956292109</v>
      </c>
      <c r="D12" s="21">
        <v>149207.82318764037</v>
      </c>
      <c r="E12" s="21">
        <v>252.37888085923305</v>
      </c>
      <c r="F12" s="21">
        <v>4.2014395102103921E-11</v>
      </c>
    </row>
    <row r="13" spans="1:9" x14ac:dyDescent="0.3">
      <c r="A13" s="21" t="s">
        <v>28</v>
      </c>
      <c r="B13" s="21">
        <v>12</v>
      </c>
      <c r="C13" s="21">
        <v>7094.4679370788999</v>
      </c>
      <c r="D13" s="21">
        <v>591.20566142324162</v>
      </c>
      <c r="E13" s="21"/>
      <c r="F13" s="21"/>
    </row>
    <row r="14" spans="1:9" ht="15" thickBot="1" x14ac:dyDescent="0.35">
      <c r="A14" s="22" t="s">
        <v>29</v>
      </c>
      <c r="B14" s="22">
        <v>15</v>
      </c>
      <c r="C14" s="22">
        <v>454717.9375</v>
      </c>
      <c r="D14" s="22"/>
      <c r="E14" s="22"/>
      <c r="F14" s="22"/>
    </row>
    <row r="15" spans="1:9" ht="15" thickBot="1" x14ac:dyDescent="0.35"/>
    <row r="16" spans="1:9" x14ac:dyDescent="0.3">
      <c r="A16" s="23"/>
      <c r="B16" s="23" t="s">
        <v>36</v>
      </c>
      <c r="C16" s="23" t="s">
        <v>24</v>
      </c>
      <c r="D16" s="23" t="s">
        <v>37</v>
      </c>
      <c r="E16" s="23" t="s">
        <v>38</v>
      </c>
      <c r="F16" s="23" t="s">
        <v>39</v>
      </c>
      <c r="G16" s="23" t="s">
        <v>40</v>
      </c>
      <c r="H16" s="23" t="s">
        <v>41</v>
      </c>
      <c r="I16" s="23" t="s">
        <v>42</v>
      </c>
    </row>
    <row r="17" spans="1:9" x14ac:dyDescent="0.3">
      <c r="A17" s="21" t="s">
        <v>30</v>
      </c>
      <c r="B17" s="21">
        <v>31.618398371859257</v>
      </c>
      <c r="C17" s="21">
        <v>49.351581524309658</v>
      </c>
      <c r="D17" s="21">
        <v>0.64067649698894924</v>
      </c>
      <c r="E17" s="21">
        <v>0.53377667590125588</v>
      </c>
      <c r="F17" s="21">
        <v>-75.909460617674782</v>
      </c>
      <c r="G17" s="21">
        <v>139.14625736139328</v>
      </c>
      <c r="H17" s="21">
        <v>-75.909460617674782</v>
      </c>
      <c r="I17" s="21">
        <v>139.14625736139328</v>
      </c>
    </row>
    <row r="18" spans="1:9" x14ac:dyDescent="0.3">
      <c r="A18" s="21" t="s">
        <v>43</v>
      </c>
      <c r="B18" s="21">
        <v>5.9332846463086328</v>
      </c>
      <c r="C18" s="21">
        <v>0.53250910601236756</v>
      </c>
      <c r="D18" s="21">
        <v>11.142128048737691</v>
      </c>
      <c r="E18" s="21">
        <v>1.1000971678226818E-7</v>
      </c>
      <c r="F18" s="21">
        <v>4.7730469742142603</v>
      </c>
      <c r="G18" s="21">
        <v>7.0935223184030054</v>
      </c>
      <c r="H18" s="21">
        <v>4.7730469742142603</v>
      </c>
      <c r="I18" s="21">
        <v>7.0935223184030054</v>
      </c>
    </row>
    <row r="19" spans="1:9" x14ac:dyDescent="0.3">
      <c r="A19" s="21" t="s">
        <v>44</v>
      </c>
      <c r="B19" s="21">
        <v>-3.1978355584417928</v>
      </c>
      <c r="C19" s="21">
        <v>0.75716903301707528</v>
      </c>
      <c r="D19" s="21">
        <v>-4.22341038658098</v>
      </c>
      <c r="E19" s="21">
        <v>1.1817291255683102E-3</v>
      </c>
      <c r="F19" s="21">
        <v>-4.8475651618061253</v>
      </c>
      <c r="G19" s="21">
        <v>-1.5481059550774598</v>
      </c>
      <c r="H19" s="21">
        <v>-4.8475651618061253</v>
      </c>
      <c r="I19" s="21">
        <v>-1.5481059550774598</v>
      </c>
    </row>
    <row r="20" spans="1:9" ht="15" thickBot="1" x14ac:dyDescent="0.35">
      <c r="A20" s="22" t="s">
        <v>45</v>
      </c>
      <c r="B20" s="22">
        <v>0.63166039230671889</v>
      </c>
      <c r="C20" s="22">
        <v>0.18401429543429712</v>
      </c>
      <c r="D20" s="22">
        <v>3.4326702217125038</v>
      </c>
      <c r="E20" s="22">
        <v>4.9611428228421928E-3</v>
      </c>
      <c r="F20" s="22">
        <v>0.23072768457229664</v>
      </c>
      <c r="G20" s="22">
        <v>1.032593100041141</v>
      </c>
      <c r="H20" s="22">
        <v>0.23072768457229664</v>
      </c>
      <c r="I20" s="22">
        <v>1.032593100041141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Лаги</vt:lpstr>
      <vt:lpstr>анализ</vt:lpstr>
    </vt:vector>
  </TitlesOfParts>
  <Company>Freedom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 Дмитрий</dc:creator>
  <cp:lastModifiedBy>Гранд Дмитрий</cp:lastModifiedBy>
  <dcterms:created xsi:type="dcterms:W3CDTF">2024-11-09T23:16:41Z</dcterms:created>
  <dcterms:modified xsi:type="dcterms:W3CDTF">2024-12-06T18:06:39Z</dcterms:modified>
</cp:coreProperties>
</file>