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mitry\Documents\_Desktop\ExelProjects\"/>
    </mc:Choice>
  </mc:AlternateContent>
  <bookViews>
    <workbookView xWindow="0" yWindow="0" windowWidth="23040" windowHeight="9780" activeTab="2"/>
  </bookViews>
  <sheets>
    <sheet name="Парабола" sheetId="2" r:id="rId1"/>
    <sheet name="Показательная" sheetId="3" r:id="rId2"/>
    <sheet name="Лист1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" i="1" l="1"/>
  <c r="B38" i="1"/>
  <c r="B36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3" i="1"/>
  <c r="Y3" i="1"/>
  <c r="O20" i="1" s="1"/>
  <c r="Z3" i="1"/>
  <c r="Y4" i="1"/>
  <c r="O9" i="1" s="1"/>
  <c r="Z4" i="1"/>
  <c r="Y5" i="1"/>
  <c r="Z5" i="1"/>
  <c r="T7" i="1" s="1"/>
  <c r="Z6" i="1"/>
  <c r="P9" i="1" s="1"/>
  <c r="V5" i="1" l="1"/>
  <c r="U7" i="1"/>
  <c r="P14" i="1"/>
  <c r="P10" i="1"/>
  <c r="S15" i="1"/>
  <c r="U15" i="1" s="1"/>
  <c r="T6" i="1"/>
  <c r="O10" i="1"/>
  <c r="P4" i="1"/>
  <c r="S14" i="1"/>
  <c r="U14" i="1" s="1"/>
  <c r="T13" i="1"/>
  <c r="V13" i="1" s="1"/>
  <c r="P17" i="1"/>
  <c r="O6" i="1"/>
  <c r="S13" i="1"/>
  <c r="U13" i="1" s="1"/>
  <c r="S5" i="1"/>
  <c r="U5" i="1" s="1"/>
  <c r="T4" i="1"/>
  <c r="V4" i="1" s="1"/>
  <c r="S12" i="1"/>
  <c r="U12" i="1" s="1"/>
  <c r="S4" i="1"/>
  <c r="U4" i="1" s="1"/>
  <c r="T11" i="1"/>
  <c r="V11" i="1" s="1"/>
  <c r="S7" i="1"/>
  <c r="P13" i="1"/>
  <c r="O4" i="1"/>
  <c r="T12" i="1"/>
  <c r="V12" i="1" s="1"/>
  <c r="O17" i="1"/>
  <c r="O16" i="1"/>
  <c r="T14" i="1"/>
  <c r="V14" i="1" s="1"/>
  <c r="O19" i="1"/>
  <c r="O14" i="1"/>
  <c r="P6" i="1"/>
  <c r="S6" i="1"/>
  <c r="U6" i="1" s="1"/>
  <c r="T5" i="1"/>
  <c r="O18" i="1"/>
  <c r="O13" i="1"/>
  <c r="P16" i="1"/>
  <c r="P12" i="1"/>
  <c r="P8" i="1"/>
  <c r="S11" i="1"/>
  <c r="U11" i="1" s="1"/>
  <c r="T3" i="1"/>
  <c r="V3" i="1" s="1"/>
  <c r="T10" i="1"/>
  <c r="V10" i="1" s="1"/>
  <c r="V8" i="1"/>
  <c r="O12" i="1"/>
  <c r="O8" i="1"/>
  <c r="P5" i="1"/>
  <c r="P3" i="1"/>
  <c r="S3" i="1"/>
  <c r="U3" i="1" s="1"/>
  <c r="S10" i="1"/>
  <c r="U10" i="1" s="1"/>
  <c r="T17" i="1"/>
  <c r="V17" i="1" s="1"/>
  <c r="T9" i="1"/>
  <c r="V9" i="1" s="1"/>
  <c r="V15" i="1"/>
  <c r="V7" i="1"/>
  <c r="P15" i="1"/>
  <c r="P11" i="1"/>
  <c r="P7" i="1"/>
  <c r="O5" i="1"/>
  <c r="O3" i="1"/>
  <c r="S17" i="1"/>
  <c r="U17" i="1" s="1"/>
  <c r="S9" i="1"/>
  <c r="U9" i="1" s="1"/>
  <c r="T16" i="1"/>
  <c r="V16" i="1" s="1"/>
  <c r="T8" i="1"/>
  <c r="V6" i="1"/>
  <c r="O15" i="1"/>
  <c r="O11" i="1"/>
  <c r="O7" i="1"/>
  <c r="S16" i="1"/>
  <c r="U16" i="1" s="1"/>
  <c r="S8" i="1"/>
  <c r="U8" i="1" s="1"/>
  <c r="T15" i="1"/>
  <c r="U19" i="1" l="1"/>
  <c r="U20" i="1" s="1"/>
  <c r="U18" i="1"/>
  <c r="V18" i="1"/>
  <c r="V19" i="1"/>
  <c r="V20" i="1" s="1"/>
  <c r="K16" i="1" l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J17" i="1"/>
  <c r="K17" i="1" s="1"/>
  <c r="J3" i="1"/>
  <c r="K3" i="1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3" i="1"/>
  <c r="E4" i="1"/>
  <c r="E5" i="1"/>
  <c r="E6" i="1"/>
  <c r="E7" i="1"/>
  <c r="E8" i="1"/>
  <c r="F8" i="1" s="1"/>
  <c r="E9" i="1"/>
  <c r="E10" i="1"/>
  <c r="F10" i="1" s="1"/>
  <c r="E11" i="1"/>
  <c r="F11" i="1" s="1"/>
  <c r="E12" i="1"/>
  <c r="F12" i="1" s="1"/>
  <c r="E13" i="1"/>
  <c r="E14" i="1"/>
  <c r="E15" i="1"/>
  <c r="E16" i="1"/>
  <c r="F16" i="1" s="1"/>
  <c r="E17" i="1"/>
  <c r="F17" i="1" s="1"/>
  <c r="E3" i="1"/>
  <c r="F13" i="1" l="1"/>
  <c r="F5" i="1"/>
  <c r="F14" i="1"/>
  <c r="F6" i="1"/>
  <c r="F9" i="1"/>
  <c r="F15" i="1"/>
  <c r="F7" i="1"/>
  <c r="F4" i="1"/>
</calcChain>
</file>

<file path=xl/sharedStrings.xml><?xml version="1.0" encoding="utf-8"?>
<sst xmlns="http://schemas.openxmlformats.org/spreadsheetml/2006/main" count="85" uniqueCount="58">
  <si>
    <t>Период времени</t>
  </si>
  <si>
    <t>Объем продаж канцелярских товаров, тыс. руб.</t>
  </si>
  <si>
    <t>январь 2020 г.</t>
  </si>
  <si>
    <t>февраль 2020 г.</t>
  </si>
  <si>
    <t>март 2020 г.</t>
  </si>
  <si>
    <t>апрель 2020 г.</t>
  </si>
  <si>
    <t>май 2020 г.</t>
  </si>
  <si>
    <t>июнь 2020 г.</t>
  </si>
  <si>
    <t>июль 2020 г.</t>
  </si>
  <si>
    <t>август 2020 г.</t>
  </si>
  <si>
    <t>сентябрь 2020 г.</t>
  </si>
  <si>
    <t>октябрь 2020 г.</t>
  </si>
  <si>
    <t>ноябрь 2020 г.</t>
  </si>
  <si>
    <t>декабрь 2020 г.</t>
  </si>
  <si>
    <t>январь 2021 г.</t>
  </si>
  <si>
    <t>февраль 2021 г.</t>
  </si>
  <si>
    <t>март 2021 г.</t>
  </si>
  <si>
    <t>Абсолютные приросты</t>
  </si>
  <si>
    <t>Данные для построения моделей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</si>
  <si>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</si>
  <si>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</si>
  <si>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</si>
  <si>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</si>
  <si>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</si>
  <si>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</si>
  <si>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</si>
  <si>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</si>
  <si>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</si>
  <si>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</si>
  <si>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</si>
  <si>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</si>
  <si>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</si>
  <si>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</si>
  <si>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</si>
  <si>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</si>
  <si>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</si>
  <si>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</si>
  <si>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</si>
  <si>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</si>
  <si>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</si>
  <si>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</si>
  <si>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</si>
  <si>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</si>
  <si>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</si>
  <si>
    <t>Переменная X 2</t>
  </si>
  <si>
    <t>Расчетные значения объема продаж</t>
  </si>
  <si>
    <t>Сумма квадратов отклонений</t>
  </si>
  <si>
    <t>Средний квадрат отклонений</t>
  </si>
  <si>
    <t>Среднее квадратическое отклонение</t>
  </si>
  <si>
    <t>Парабола</t>
  </si>
  <si>
    <t>Показательная</t>
  </si>
  <si>
    <t>Среднеквадратические отклонения</t>
  </si>
  <si>
    <t>Прогнозные оценки объема продаж ООО «Канцелярская ниша»</t>
  </si>
  <si>
    <t>Период упреждения</t>
  </si>
  <si>
    <t>апрель 2021 г.</t>
  </si>
  <si>
    <t>Прогнозные оценки
объема продаж</t>
  </si>
  <si>
    <t>май 2021 г.</t>
  </si>
  <si>
    <t>июнь 2021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</si>
</sst>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4"/>
      <color theme="1"/>
      <name val="Arial"/>
      <family val="2"/>
      <charset val="204"/>
    </font>
    <font>
      <i/>
      <sz val="11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i/>
      <sz val="14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right" vertical="center"/>
    </xf>
    <xf numFmtId="2" fontId="1" fillId="0" borderId="1" xfId="0" applyNumberFormat="1" applyFon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right" vertical="center"/>
    </xf>
    <xf numFmtId="0" fontId="3" fillId="0" borderId="0" xfId="0" applyFont="1"/>
    <xf numFmtId="17" fontId="1" fillId="0" borderId="1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right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right" vertical="center"/>
    </xf>
    <xf numFmtId="0" fontId="1" fillId="0" borderId="4" xfId="0" applyFont="1" applyBorder="1"/>
    <xf numFmtId="0" fontId="3" fillId="0" borderId="11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2" fontId="1" fillId="0" borderId="14" xfId="0" applyNumberFormat="1" applyFont="1" applyBorder="1"/>
    <xf numFmtId="2" fontId="1" fillId="0" borderId="15" xfId="0" applyNumberFormat="1" applyFont="1" applyBorder="1"/>
    <xf numFmtId="2" fontId="1" fillId="0" borderId="7" xfId="0" applyNumberFormat="1" applyFont="1" applyBorder="1"/>
    <xf numFmtId="2" fontId="1" fillId="0" borderId="8" xfId="0" applyNumberFormat="1" applyFont="1" applyBorder="1"/>
    <xf numFmtId="2" fontId="1" fillId="0" borderId="16" xfId="0" applyNumberFormat="1" applyFont="1" applyBorder="1"/>
    <xf numFmtId="2" fontId="1" fillId="0" borderId="10" xfId="0" applyNumberFormat="1" applyFont="1" applyBorder="1"/>
    <xf numFmtId="2" fontId="1" fillId="0" borderId="7" xfId="0" applyNumberFormat="1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2" fontId="1" fillId="0" borderId="18" xfId="0" applyNumberFormat="1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2" fontId="1" fillId="0" borderId="21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2" fontId="1" fillId="2" borderId="4" xfId="0" applyNumberFormat="1" applyFont="1" applyFill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2" fontId="1" fillId="0" borderId="8" xfId="0" applyNumberFormat="1" applyFont="1" applyBorder="1" applyAlignment="1">
      <alignment horizontal="right" vertical="center"/>
    </xf>
    <xf numFmtId="0" fontId="1" fillId="0" borderId="9" xfId="0" applyFont="1" applyBorder="1" applyAlignment="1">
      <alignment horizontal="right" vertical="center"/>
    </xf>
    <xf numFmtId="0" fontId="1" fillId="0" borderId="17" xfId="0" applyFont="1" applyBorder="1" applyAlignment="1">
      <alignment horizontal="right" vertical="center"/>
    </xf>
    <xf numFmtId="2" fontId="1" fillId="0" borderId="17" xfId="0" applyNumberFormat="1" applyFont="1" applyBorder="1" applyAlignment="1">
      <alignment horizontal="right" vertical="center"/>
    </xf>
    <xf numFmtId="2" fontId="1" fillId="0" borderId="10" xfId="0" applyNumberFormat="1" applyFont="1" applyBorder="1" applyAlignment="1">
      <alignment horizontal="right" vertical="center"/>
    </xf>
    <xf numFmtId="0" fontId="1" fillId="0" borderId="7" xfId="0" applyFont="1" applyBorder="1"/>
    <xf numFmtId="0" fontId="1" fillId="0" borderId="9" xfId="0" applyFont="1" applyBorder="1"/>
    <xf numFmtId="0" fontId="1" fillId="0" borderId="17" xfId="0" applyFont="1" applyBorder="1"/>
    <xf numFmtId="0" fontId="1" fillId="0" borderId="8" xfId="0" applyFont="1" applyBorder="1"/>
    <xf numFmtId="0" fontId="1" fillId="0" borderId="10" xfId="0" applyFont="1" applyBorder="1"/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right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right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right" vertical="center"/>
    </xf>
    <xf numFmtId="0" fontId="1" fillId="0" borderId="14" xfId="0" applyFont="1" applyBorder="1"/>
    <xf numFmtId="0" fontId="1" fillId="0" borderId="15" xfId="0" applyFont="1" applyBorder="1"/>
    <xf numFmtId="0" fontId="1" fillId="0" borderId="11" xfId="0" applyFont="1" applyBorder="1"/>
    <xf numFmtId="0" fontId="1" fillId="0" borderId="13" xfId="0" applyFont="1" applyBorder="1"/>
    <xf numFmtId="0" fontId="1" fillId="0" borderId="12" xfId="0" applyFont="1" applyBorder="1"/>
    <xf numFmtId="0" fontId="1" fillId="0" borderId="14" xfId="0" applyFont="1" applyBorder="1" applyAlignment="1">
      <alignment horizontal="right" vertical="center"/>
    </xf>
    <xf numFmtId="2" fontId="1" fillId="0" borderId="4" xfId="0" applyNumberFormat="1" applyFont="1" applyBorder="1" applyAlignment="1">
      <alignment horizontal="right" vertical="center"/>
    </xf>
    <xf numFmtId="2" fontId="1" fillId="0" borderId="15" xfId="0" applyNumberFormat="1" applyFont="1" applyBorder="1" applyAlignment="1">
      <alignment horizontal="right" vertical="center"/>
    </xf>
    <xf numFmtId="0" fontId="1" fillId="0" borderId="11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1" fillId="0" borderId="2" xfId="0" applyFont="1" applyBorder="1"/>
    <xf numFmtId="2" fontId="1" fillId="2" borderId="17" xfId="0" applyNumberFormat="1" applyFont="1" applyFill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Абсолютные приросты</a:t>
            </a:r>
            <a:r>
              <a:rPr lang="ru-RU" baseline="0"/>
              <a:t> объема продаж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Лист1!$F$4:$F$17</c:f>
              <c:numCache>
                <c:formatCode>General</c:formatCode>
                <c:ptCount val="14"/>
                <c:pt idx="0">
                  <c:v>58.100000000000023</c:v>
                </c:pt>
                <c:pt idx="1">
                  <c:v>79.039999999999964</c:v>
                </c:pt>
                <c:pt idx="2">
                  <c:v>77</c:v>
                </c:pt>
                <c:pt idx="3">
                  <c:v>91.289999999999964</c:v>
                </c:pt>
                <c:pt idx="4">
                  <c:v>104.59000000000015</c:v>
                </c:pt>
                <c:pt idx="5">
                  <c:v>114.87999999999988</c:v>
                </c:pt>
                <c:pt idx="6">
                  <c:v>119.16000000000008</c:v>
                </c:pt>
                <c:pt idx="7">
                  <c:v>137.46000000000004</c:v>
                </c:pt>
                <c:pt idx="8">
                  <c:v>139.76</c:v>
                </c:pt>
                <c:pt idx="9">
                  <c:v>158.02999999999997</c:v>
                </c:pt>
                <c:pt idx="10">
                  <c:v>165.32999999999993</c:v>
                </c:pt>
                <c:pt idx="11">
                  <c:v>173.61999999999989</c:v>
                </c:pt>
                <c:pt idx="12">
                  <c:v>184.91000000000031</c:v>
                </c:pt>
                <c:pt idx="13">
                  <c:v>185.29999999999973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84-4378-9FD0-6B042021E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12601408"/>
        <c:axId val="12126088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Лист1!$D$3:$D$17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384-4378-9FD0-6B042021ED4F}"/>
                  </c:ext>
                </c:extLst>
              </c15:ser>
            </c15:filteredBarSeries>
          </c:ext>
        </c:extLst>
      </c:barChart>
      <c:catAx>
        <c:axId val="1212601408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2608896"/>
        <c:crosses val="autoZero"/>
        <c:auto val="1"/>
        <c:lblAlgn val="ctr"/>
        <c:lblOffset val="100"/>
        <c:noMultiLvlLbl val="0"/>
      </c:catAx>
      <c:valAx>
        <c:axId val="121260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260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wmf"/><Relationship Id="rId3" Type="http://schemas.openxmlformats.org/officeDocument/2006/relationships/image" Target="../media/image3.wmf"/><Relationship Id="rId7" Type="http://schemas.openxmlformats.org/officeDocument/2006/relationships/image" Target="../media/image7.wmf"/><Relationship Id="rId12" Type="http://schemas.openxmlformats.org/officeDocument/2006/relationships/image" Target="../media/image12.e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6" Type="http://schemas.openxmlformats.org/officeDocument/2006/relationships/image" Target="../media/image6.wmf"/><Relationship Id="rId11" Type="http://schemas.openxmlformats.org/officeDocument/2006/relationships/image" Target="../media/image11.wmf"/><Relationship Id="rId5" Type="http://schemas.openxmlformats.org/officeDocument/2006/relationships/image" Target="../media/image5.wmf"/><Relationship Id="rId10" Type="http://schemas.openxmlformats.org/officeDocument/2006/relationships/image" Target="../media/image10.emf"/><Relationship Id="rId4" Type="http://schemas.openxmlformats.org/officeDocument/2006/relationships/image" Target="../media/image4.wmf"/><Relationship Id="rId9" Type="http://schemas.openxmlformats.org/officeDocument/2006/relationships/image" Target="../media/image9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259080</xdr:colOff>
          <xdr:row>1</xdr:row>
          <xdr:rowOff>22860</xdr:rowOff>
        </xdr:from>
        <xdr:to>
          <xdr:col>3</xdr:col>
          <xdr:colOff>358140</xdr:colOff>
          <xdr:row>1</xdr:row>
          <xdr:rowOff>198120</xdr:rowOff>
        </xdr:to>
        <xdr:sp macro="" textlink="">
          <xdr:nvSpPr>
            <xdr:cNvPr id="1042" name="Object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205740</xdr:colOff>
          <xdr:row>1</xdr:row>
          <xdr:rowOff>30480</xdr:rowOff>
        </xdr:from>
        <xdr:to>
          <xdr:col>4</xdr:col>
          <xdr:colOff>358140</xdr:colOff>
          <xdr:row>2</xdr:row>
          <xdr:rowOff>0</xdr:rowOff>
        </xdr:to>
        <xdr:sp macro="" textlink="">
          <xdr:nvSpPr>
            <xdr:cNvPr id="1041" name="Object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167640</xdr:colOff>
          <xdr:row>0</xdr:row>
          <xdr:rowOff>228600</xdr:rowOff>
        </xdr:from>
        <xdr:to>
          <xdr:col>5</xdr:col>
          <xdr:colOff>419100</xdr:colOff>
          <xdr:row>2</xdr:row>
          <xdr:rowOff>7620</xdr:rowOff>
        </xdr:to>
        <xdr:sp macro="" textlink="">
          <xdr:nvSpPr>
            <xdr:cNvPr id="1040" name="Object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0</xdr:colOff>
      <xdr:row>17</xdr:row>
      <xdr:rowOff>0</xdr:rowOff>
    </xdr:from>
    <xdr:to>
      <xdr:col>1</xdr:col>
      <xdr:colOff>2613660</xdr:colOff>
      <xdr:row>29</xdr:row>
      <xdr:rowOff>91440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281940</xdr:colOff>
          <xdr:row>1</xdr:row>
          <xdr:rowOff>7620</xdr:rowOff>
        </xdr:from>
        <xdr:to>
          <xdr:col>7</xdr:col>
          <xdr:colOff>381000</xdr:colOff>
          <xdr:row>1</xdr:row>
          <xdr:rowOff>182880</xdr:rowOff>
        </xdr:to>
        <xdr:sp macro="" textlink="">
          <xdr:nvSpPr>
            <xdr:cNvPr id="1066" name="Object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228600</xdr:colOff>
          <xdr:row>0</xdr:row>
          <xdr:rowOff>220980</xdr:rowOff>
        </xdr:from>
        <xdr:to>
          <xdr:col>8</xdr:col>
          <xdr:colOff>403860</xdr:colOff>
          <xdr:row>2</xdr:row>
          <xdr:rowOff>0</xdr:rowOff>
        </xdr:to>
        <xdr:sp macro="" textlink="">
          <xdr:nvSpPr>
            <xdr:cNvPr id="1065" name="Object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243840</xdr:colOff>
          <xdr:row>1</xdr:row>
          <xdr:rowOff>22860</xdr:rowOff>
        </xdr:from>
        <xdr:to>
          <xdr:col>9</xdr:col>
          <xdr:colOff>396240</xdr:colOff>
          <xdr:row>1</xdr:row>
          <xdr:rowOff>220980</xdr:rowOff>
        </xdr:to>
        <xdr:sp macro="" textlink="">
          <xdr:nvSpPr>
            <xdr:cNvPr id="1064" name="Object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129540</xdr:colOff>
          <xdr:row>0</xdr:row>
          <xdr:rowOff>228600</xdr:rowOff>
        </xdr:from>
        <xdr:to>
          <xdr:col>10</xdr:col>
          <xdr:colOff>457200</xdr:colOff>
          <xdr:row>2</xdr:row>
          <xdr:rowOff>7620</xdr:rowOff>
        </xdr:to>
        <xdr:sp macro="" textlink="">
          <xdr:nvSpPr>
            <xdr:cNvPr id="1063" name="Object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259080</xdr:colOff>
          <xdr:row>1</xdr:row>
          <xdr:rowOff>22860</xdr:rowOff>
        </xdr:from>
        <xdr:to>
          <xdr:col>12</xdr:col>
          <xdr:colOff>358140</xdr:colOff>
          <xdr:row>1</xdr:row>
          <xdr:rowOff>198120</xdr:rowOff>
        </xdr:to>
        <xdr:sp macro="" textlink="">
          <xdr:nvSpPr>
            <xdr:cNvPr id="1074" name="Object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281940</xdr:colOff>
          <xdr:row>1</xdr:row>
          <xdr:rowOff>38100</xdr:rowOff>
        </xdr:from>
        <xdr:to>
          <xdr:col>13</xdr:col>
          <xdr:colOff>396240</xdr:colOff>
          <xdr:row>1</xdr:row>
          <xdr:rowOff>175260</xdr:rowOff>
        </xdr:to>
        <xdr:sp macro="" textlink="">
          <xdr:nvSpPr>
            <xdr:cNvPr id="1073" name="Object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212911</xdr:colOff>
          <xdr:row>1</xdr:row>
          <xdr:rowOff>13895</xdr:rowOff>
        </xdr:from>
        <xdr:to>
          <xdr:col>14</xdr:col>
          <xdr:colOff>593911</xdr:colOff>
          <xdr:row>1</xdr:row>
          <xdr:rowOff>196775</xdr:rowOff>
        </xdr:to>
        <xdr:sp macro="" textlink="">
          <xdr:nvSpPr>
            <xdr:cNvPr id="1072" name="Object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151952</xdr:colOff>
          <xdr:row>1</xdr:row>
          <xdr:rowOff>30480</xdr:rowOff>
        </xdr:from>
        <xdr:to>
          <xdr:col>15</xdr:col>
          <xdr:colOff>647252</xdr:colOff>
          <xdr:row>1</xdr:row>
          <xdr:rowOff>175260</xdr:rowOff>
        </xdr:to>
        <xdr:sp macro="" textlink="">
          <xdr:nvSpPr>
            <xdr:cNvPr id="1071" name="Object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421789</xdr:colOff>
          <xdr:row>1</xdr:row>
          <xdr:rowOff>30480</xdr:rowOff>
        </xdr:from>
        <xdr:to>
          <xdr:col>17</xdr:col>
          <xdr:colOff>574189</xdr:colOff>
          <xdr:row>1</xdr:row>
          <xdr:rowOff>228600</xdr:rowOff>
        </xdr:to>
        <xdr:sp macro="" textlink="">
          <xdr:nvSpPr>
            <xdr:cNvPr id="1079" name="Object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297180</xdr:colOff>
          <xdr:row>1</xdr:row>
          <xdr:rowOff>22860</xdr:rowOff>
        </xdr:from>
        <xdr:to>
          <xdr:col>18</xdr:col>
          <xdr:colOff>746760</xdr:colOff>
          <xdr:row>1</xdr:row>
          <xdr:rowOff>228600</xdr:rowOff>
        </xdr:to>
        <xdr:sp macro="" textlink="">
          <xdr:nvSpPr>
            <xdr:cNvPr id="1078" name="Object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236220</xdr:colOff>
          <xdr:row>0</xdr:row>
          <xdr:rowOff>236220</xdr:rowOff>
        </xdr:from>
        <xdr:to>
          <xdr:col>19</xdr:col>
          <xdr:colOff>800100</xdr:colOff>
          <xdr:row>2</xdr:row>
          <xdr:rowOff>7620</xdr:rowOff>
        </xdr:to>
        <xdr:sp macro="" textlink="">
          <xdr:nvSpPr>
            <xdr:cNvPr id="1077" name="Object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129540</xdr:colOff>
          <xdr:row>1</xdr:row>
          <xdr:rowOff>22860</xdr:rowOff>
        </xdr:from>
        <xdr:to>
          <xdr:col>20</xdr:col>
          <xdr:colOff>960120</xdr:colOff>
          <xdr:row>1</xdr:row>
          <xdr:rowOff>205740</xdr:rowOff>
        </xdr:to>
        <xdr:sp macro="" textlink="">
          <xdr:nvSpPr>
            <xdr:cNvPr id="1076" name="Object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236220</xdr:colOff>
          <xdr:row>1</xdr:row>
          <xdr:rowOff>7620</xdr:rowOff>
        </xdr:from>
        <xdr:to>
          <xdr:col>21</xdr:col>
          <xdr:colOff>815340</xdr:colOff>
          <xdr:row>1</xdr:row>
          <xdr:rowOff>228600</xdr:rowOff>
        </xdr:to>
        <xdr:sp macro="" textlink="">
          <xdr:nvSpPr>
            <xdr:cNvPr id="1075" name="Object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wmf"/><Relationship Id="rId18" Type="http://schemas.openxmlformats.org/officeDocument/2006/relationships/image" Target="../media/image7.wmf"/><Relationship Id="rId26" Type="http://schemas.openxmlformats.org/officeDocument/2006/relationships/oleObject" Target="../embeddings/oleObject14.bin"/><Relationship Id="rId3" Type="http://schemas.openxmlformats.org/officeDocument/2006/relationships/vmlDrawing" Target="../drawings/vmlDrawing1.vml"/><Relationship Id="rId21" Type="http://schemas.openxmlformats.org/officeDocument/2006/relationships/image" Target="../media/image8.wmf"/><Relationship Id="rId7" Type="http://schemas.openxmlformats.org/officeDocument/2006/relationships/image" Target="../media/image2.wmf"/><Relationship Id="rId12" Type="http://schemas.openxmlformats.org/officeDocument/2006/relationships/oleObject" Target="../embeddings/oleObject5.bin"/><Relationship Id="rId17" Type="http://schemas.openxmlformats.org/officeDocument/2006/relationships/oleObject" Target="../embeddings/oleObject8.bin"/><Relationship Id="rId25" Type="http://schemas.openxmlformats.org/officeDocument/2006/relationships/oleObject" Target="../embeddings/oleObject13.bin"/><Relationship Id="rId2" Type="http://schemas.openxmlformats.org/officeDocument/2006/relationships/drawing" Target="../drawings/drawing1.xml"/><Relationship Id="rId16" Type="http://schemas.openxmlformats.org/officeDocument/2006/relationships/image" Target="../media/image6.wmf"/><Relationship Id="rId20" Type="http://schemas.openxmlformats.org/officeDocument/2006/relationships/oleObject" Target="../embeddings/oleObject10.bin"/><Relationship Id="rId29" Type="http://schemas.openxmlformats.org/officeDocument/2006/relationships/image" Target="../media/image11.wmf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wmf"/><Relationship Id="rId24" Type="http://schemas.openxmlformats.org/officeDocument/2006/relationships/oleObject" Target="../embeddings/oleObject12.bin"/><Relationship Id="rId5" Type="http://schemas.openxmlformats.org/officeDocument/2006/relationships/image" Target="../media/image1.wmf"/><Relationship Id="rId15" Type="http://schemas.openxmlformats.org/officeDocument/2006/relationships/oleObject" Target="../embeddings/oleObject7.bin"/><Relationship Id="rId23" Type="http://schemas.openxmlformats.org/officeDocument/2006/relationships/image" Target="../media/image9.wmf"/><Relationship Id="rId28" Type="http://schemas.openxmlformats.org/officeDocument/2006/relationships/oleObject" Target="../embeddings/oleObject15.bin"/><Relationship Id="rId10" Type="http://schemas.openxmlformats.org/officeDocument/2006/relationships/oleObject" Target="../embeddings/oleObject4.bin"/><Relationship Id="rId19" Type="http://schemas.openxmlformats.org/officeDocument/2006/relationships/oleObject" Target="../embeddings/oleObject9.bin"/><Relationship Id="rId31" Type="http://schemas.openxmlformats.org/officeDocument/2006/relationships/image" Target="../media/image12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wmf"/><Relationship Id="rId14" Type="http://schemas.openxmlformats.org/officeDocument/2006/relationships/oleObject" Target="../embeddings/oleObject6.bin"/><Relationship Id="rId22" Type="http://schemas.openxmlformats.org/officeDocument/2006/relationships/oleObject" Target="../embeddings/oleObject11.bin"/><Relationship Id="rId27" Type="http://schemas.openxmlformats.org/officeDocument/2006/relationships/image" Target="../media/image10.emf"/><Relationship Id="rId30" Type="http://schemas.openxmlformats.org/officeDocument/2006/relationships/oleObject" Target="../embeddings/oleObject1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zoomScale="85" zoomScaleNormal="85" workbookViewId="0">
      <selection activeCell="B17" sqref="B17"/>
    </sheetView>
  </sheetViews>
  <sheetFormatPr defaultRowHeight="14.4" x14ac:dyDescent="0.3"/>
  <cols>
    <col min="1" max="1" width="24.88671875" bestFit="1" customWidth="1"/>
    <col min="2" max="2" width="15.6640625" bestFit="1" customWidth="1"/>
    <col min="3" max="3" width="21" bestFit="1" customWidth="1"/>
    <col min="4" max="4" width="14.21875" bestFit="1" customWidth="1"/>
    <col min="5" max="5" width="12" bestFit="1" customWidth="1"/>
    <col min="6" max="6" width="13.5546875" bestFit="1" customWidth="1"/>
    <col min="7" max="7" width="12.5546875" bestFit="1" customWidth="1"/>
    <col min="8" max="8" width="13.88671875" bestFit="1" customWidth="1"/>
    <col min="9" max="9" width="14.109375" bestFit="1" customWidth="1"/>
  </cols>
  <sheetData>
    <row r="1" spans="1:9" x14ac:dyDescent="0.3">
      <c r="A1" t="s">
        <v>19</v>
      </c>
    </row>
    <row r="2" spans="1:9" ht="15" thickBot="1" x14ac:dyDescent="0.35"/>
    <row r="3" spans="1:9" x14ac:dyDescent="0.3">
      <c r="A3" s="6" t="s">
        <v>20</v>
      </c>
      <c r="B3" s="6"/>
    </row>
    <row r="4" spans="1:9" x14ac:dyDescent="0.3">
      <c r="A4" s="3" t="s">
        <v>21</v>
      </c>
      <c r="B4" s="3">
        <v>0.99998750127294911</v>
      </c>
    </row>
    <row r="5" spans="1:9" x14ac:dyDescent="0.3">
      <c r="A5" s="3" t="s">
        <v>22</v>
      </c>
      <c r="B5" s="3">
        <v>0.99997500270211637</v>
      </c>
    </row>
    <row r="6" spans="1:9" x14ac:dyDescent="0.3">
      <c r="A6" s="3" t="s">
        <v>23</v>
      </c>
      <c r="B6" s="3">
        <v>0.99997083648580232</v>
      </c>
    </row>
    <row r="7" spans="1:9" x14ac:dyDescent="0.3">
      <c r="A7" s="3" t="s">
        <v>24</v>
      </c>
      <c r="B7" s="3">
        <v>3.1338086335844291</v>
      </c>
    </row>
    <row r="8" spans="1:9" ht="15" thickBot="1" x14ac:dyDescent="0.35">
      <c r="A8" s="4" t="s">
        <v>25</v>
      </c>
      <c r="B8" s="4">
        <v>15</v>
      </c>
    </row>
    <row r="10" spans="1:9" ht="15" thickBot="1" x14ac:dyDescent="0.35">
      <c r="A10" t="s">
        <v>26</v>
      </c>
    </row>
    <row r="11" spans="1:9" x14ac:dyDescent="0.3">
      <c r="A11" s="5"/>
      <c r="B11" s="5" t="s">
        <v>31</v>
      </c>
      <c r="C11" s="5" t="s">
        <v>32</v>
      </c>
      <c r="D11" s="5" t="s">
        <v>33</v>
      </c>
      <c r="E11" s="5" t="s">
        <v>34</v>
      </c>
      <c r="F11" s="5" t="s">
        <v>35</v>
      </c>
    </row>
    <row r="12" spans="1:9" x14ac:dyDescent="0.3">
      <c r="A12" s="3" t="s">
        <v>27</v>
      </c>
      <c r="B12" s="3">
        <v>2</v>
      </c>
      <c r="C12" s="3">
        <v>4714354.8580147102</v>
      </c>
      <c r="D12" s="3">
        <v>2357177.4290073551</v>
      </c>
      <c r="E12" s="3">
        <v>240019.94312184874</v>
      </c>
      <c r="F12" s="3">
        <v>2.4398234064068868E-28</v>
      </c>
    </row>
    <row r="13" spans="1:9" x14ac:dyDescent="0.3">
      <c r="A13" s="3" t="s">
        <v>28</v>
      </c>
      <c r="B13" s="3">
        <v>12</v>
      </c>
      <c r="C13" s="3">
        <v>117.84907862313966</v>
      </c>
      <c r="D13" s="3">
        <v>9.8207565519283051</v>
      </c>
      <c r="E13" s="3"/>
      <c r="F13" s="3"/>
    </row>
    <row r="14" spans="1:9" ht="15" thickBot="1" x14ac:dyDescent="0.35">
      <c r="A14" s="4" t="s">
        <v>29</v>
      </c>
      <c r="B14" s="4">
        <v>14</v>
      </c>
      <c r="C14" s="4">
        <v>4714472.7070933338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36</v>
      </c>
      <c r="C16" s="5" t="s">
        <v>24</v>
      </c>
      <c r="D16" s="5" t="s">
        <v>37</v>
      </c>
      <c r="E16" s="5" t="s">
        <v>38</v>
      </c>
      <c r="F16" s="5" t="s">
        <v>39</v>
      </c>
      <c r="G16" s="5" t="s">
        <v>40</v>
      </c>
      <c r="H16" s="5" t="s">
        <v>41</v>
      </c>
      <c r="I16" s="5" t="s">
        <v>42</v>
      </c>
    </row>
    <row r="17" spans="1:9" x14ac:dyDescent="0.3">
      <c r="A17" s="3" t="s">
        <v>30</v>
      </c>
      <c r="B17" s="3">
        <v>747.61276923076889</v>
      </c>
      <c r="C17" s="3">
        <v>2.7913890808235413</v>
      </c>
      <c r="D17" s="3">
        <v>267.82822013841269</v>
      </c>
      <c r="E17" s="3">
        <v>4.9399065156498136E-24</v>
      </c>
      <c r="F17" s="3">
        <v>741.53085488887757</v>
      </c>
      <c r="G17" s="3">
        <v>753.69468357266021</v>
      </c>
      <c r="H17" s="3">
        <v>741.53085488887757</v>
      </c>
      <c r="I17" s="3">
        <v>753.69468357266021</v>
      </c>
    </row>
    <row r="18" spans="1:9" x14ac:dyDescent="0.3">
      <c r="A18" s="3" t="s">
        <v>43</v>
      </c>
      <c r="B18" s="3">
        <v>46.860806237879885</v>
      </c>
      <c r="C18" s="3">
        <v>0.80281192506677723</v>
      </c>
      <c r="D18" s="3">
        <v>58.370839762976914</v>
      </c>
      <c r="E18" s="3">
        <v>4.2222220193574099E-16</v>
      </c>
      <c r="F18" s="3">
        <v>45.111629315734547</v>
      </c>
      <c r="G18" s="3">
        <v>48.609983160025223</v>
      </c>
      <c r="H18" s="3">
        <v>45.111629315734547</v>
      </c>
      <c r="I18" s="3">
        <v>48.609983160025223</v>
      </c>
    </row>
    <row r="19" spans="1:9" ht="15" thickBot="1" x14ac:dyDescent="0.35">
      <c r="A19" s="4" t="s">
        <v>44</v>
      </c>
      <c r="B19" s="4">
        <v>5.0886304137039353</v>
      </c>
      <c r="C19" s="4">
        <v>4.8791362920620036E-2</v>
      </c>
      <c r="D19" s="4">
        <v>104.29367226291184</v>
      </c>
      <c r="E19" s="4">
        <v>4.0423696742531654E-19</v>
      </c>
      <c r="F19" s="4">
        <v>4.9823231661955383</v>
      </c>
      <c r="G19" s="4">
        <v>5.1949376612123324</v>
      </c>
      <c r="H19" s="4">
        <v>4.9823231661955383</v>
      </c>
      <c r="I19" s="4">
        <v>5.1949376612123324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18" sqref="B18"/>
    </sheetView>
  </sheetViews>
  <sheetFormatPr defaultRowHeight="14.4" x14ac:dyDescent="0.3"/>
  <cols>
    <col min="1" max="1" width="24.88671875" bestFit="1" customWidth="1"/>
    <col min="2" max="2" width="15.6640625" bestFit="1" customWidth="1"/>
    <col min="3" max="3" width="21" bestFit="1" customWidth="1"/>
    <col min="4" max="4" width="14.21875" bestFit="1" customWidth="1"/>
    <col min="5" max="5" width="12" bestFit="1" customWidth="1"/>
    <col min="6" max="6" width="13.5546875" bestFit="1" customWidth="1"/>
    <col min="7" max="7" width="12.5546875" bestFit="1" customWidth="1"/>
    <col min="8" max="8" width="13.88671875" bestFit="1" customWidth="1"/>
    <col min="9" max="9" width="14.109375" bestFit="1" customWidth="1"/>
  </cols>
  <sheetData>
    <row r="1" spans="1:9" x14ac:dyDescent="0.3">
      <c r="A1" t="s">
        <v>19</v>
      </c>
    </row>
    <row r="2" spans="1:9" ht="15" thickBot="1" x14ac:dyDescent="0.35"/>
    <row r="3" spans="1:9" x14ac:dyDescent="0.3">
      <c r="A3" s="6" t="s">
        <v>20</v>
      </c>
      <c r="B3" s="6"/>
    </row>
    <row r="4" spans="1:9" x14ac:dyDescent="0.3">
      <c r="A4" s="3" t="s">
        <v>21</v>
      </c>
      <c r="B4" s="3">
        <v>0.99982127484474626</v>
      </c>
    </row>
    <row r="5" spans="1:9" x14ac:dyDescent="0.3">
      <c r="A5" s="3" t="s">
        <v>22</v>
      </c>
      <c r="B5" s="3">
        <v>0.99964258163217368</v>
      </c>
    </row>
    <row r="6" spans="1:9" x14ac:dyDescent="0.3">
      <c r="A6" s="3" t="s">
        <v>23</v>
      </c>
      <c r="B6" s="3">
        <v>0.99961508791157172</v>
      </c>
    </row>
    <row r="7" spans="1:9" x14ac:dyDescent="0.3">
      <c r="A7" s="3" t="s">
        <v>24</v>
      </c>
      <c r="B7" s="3">
        <v>7.5111366162186159E-3</v>
      </c>
    </row>
    <row r="8" spans="1:9" ht="15" thickBot="1" x14ac:dyDescent="0.35">
      <c r="A8" s="4" t="s">
        <v>25</v>
      </c>
      <c r="B8" s="4">
        <v>15</v>
      </c>
    </row>
    <row r="10" spans="1:9" ht="15" thickBot="1" x14ac:dyDescent="0.35">
      <c r="A10" t="s">
        <v>26</v>
      </c>
    </row>
    <row r="11" spans="1:9" x14ac:dyDescent="0.3">
      <c r="A11" s="5"/>
      <c r="B11" s="5" t="s">
        <v>31</v>
      </c>
      <c r="C11" s="5" t="s">
        <v>32</v>
      </c>
      <c r="D11" s="5" t="s">
        <v>33</v>
      </c>
      <c r="E11" s="5" t="s">
        <v>34</v>
      </c>
      <c r="F11" s="5" t="s">
        <v>35</v>
      </c>
    </row>
    <row r="12" spans="1:9" x14ac:dyDescent="0.3">
      <c r="A12" s="3" t="s">
        <v>27</v>
      </c>
      <c r="B12" s="3">
        <v>1</v>
      </c>
      <c r="C12" s="3">
        <v>2.0512687078574516</v>
      </c>
      <c r="D12" s="3">
        <v>2.0512687078574516</v>
      </c>
      <c r="E12" s="3">
        <v>36358.941596230521</v>
      </c>
      <c r="F12" s="3">
        <v>8.5573965830915782E-24</v>
      </c>
    </row>
    <row r="13" spans="1:9" x14ac:dyDescent="0.3">
      <c r="A13" s="3" t="s">
        <v>28</v>
      </c>
      <c r="B13" s="3">
        <v>13</v>
      </c>
      <c r="C13" s="3">
        <v>7.3342325247750047E-4</v>
      </c>
      <c r="D13" s="3">
        <v>5.6417173267500037E-5</v>
      </c>
      <c r="E13" s="3"/>
      <c r="F13" s="3"/>
    </row>
    <row r="14" spans="1:9" ht="15" thickBot="1" x14ac:dyDescent="0.35">
      <c r="A14" s="4" t="s">
        <v>29</v>
      </c>
      <c r="B14" s="4">
        <v>14</v>
      </c>
      <c r="C14" s="4">
        <v>2.052002131109929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36</v>
      </c>
      <c r="C16" s="5" t="s">
        <v>24</v>
      </c>
      <c r="D16" s="5" t="s">
        <v>37</v>
      </c>
      <c r="E16" s="5" t="s">
        <v>38</v>
      </c>
      <c r="F16" s="5" t="s">
        <v>39</v>
      </c>
      <c r="G16" s="5" t="s">
        <v>40</v>
      </c>
      <c r="H16" s="5" t="s">
        <v>41</v>
      </c>
      <c r="I16" s="5" t="s">
        <v>42</v>
      </c>
    </row>
    <row r="17" spans="1:9" x14ac:dyDescent="0.3">
      <c r="A17" s="3" t="s">
        <v>30</v>
      </c>
      <c r="B17" s="3">
        <v>6.5895102442859361</v>
      </c>
      <c r="C17" s="3">
        <v>4.0812374072350041E-3</v>
      </c>
      <c r="D17" s="3">
        <v>1614.5863586872936</v>
      </c>
      <c r="E17" s="3">
        <v>7.4549849834487221E-36</v>
      </c>
      <c r="F17" s="3">
        <v>6.5806932669117622</v>
      </c>
      <c r="G17" s="3">
        <v>6.5983272216601101</v>
      </c>
      <c r="H17" s="3">
        <v>6.5806932669117622</v>
      </c>
      <c r="I17" s="3">
        <v>6.5983272216601101</v>
      </c>
    </row>
    <row r="18" spans="1:9" ht="15" thickBot="1" x14ac:dyDescent="0.35">
      <c r="A18" s="4" t="s">
        <v>43</v>
      </c>
      <c r="B18" s="4">
        <v>8.5591820116874884E-2</v>
      </c>
      <c r="C18" s="4">
        <v>4.4887626861618096E-4</v>
      </c>
      <c r="D18" s="4">
        <v>190.68020766778736</v>
      </c>
      <c r="E18" s="4">
        <v>8.5573965830915782E-24</v>
      </c>
      <c r="F18" s="4">
        <v>8.4622081895526516E-2</v>
      </c>
      <c r="G18" s="4">
        <v>8.6561558338223252E-2</v>
      </c>
      <c r="H18" s="4">
        <v>8.4622081895526516E-2</v>
      </c>
      <c r="I18" s="4">
        <v>8.6561558338223252E-2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8"/>
  <sheetViews>
    <sheetView tabSelected="1" zoomScale="85" zoomScaleNormal="85" workbookViewId="0">
      <selection activeCell="P24" sqref="P24"/>
    </sheetView>
  </sheetViews>
  <sheetFormatPr defaultRowHeight="17.399999999999999" x14ac:dyDescent="0.3"/>
  <cols>
    <col min="1" max="1" width="28.6640625" style="1" customWidth="1"/>
    <col min="2" max="2" width="65.6640625" style="1" customWidth="1"/>
    <col min="3" max="4" width="8.88671875" style="1"/>
    <col min="5" max="5" width="11.21875" style="1" customWidth="1"/>
    <col min="6" max="6" width="11.33203125" style="1" customWidth="1"/>
    <col min="7" max="8" width="8.88671875" style="1"/>
    <col min="9" max="9" width="10.6640625" style="1" customWidth="1"/>
    <col min="10" max="10" width="15.6640625" style="1" customWidth="1"/>
    <col min="11" max="11" width="12.5546875" style="1" customWidth="1"/>
    <col min="12" max="13" width="8.88671875" style="1"/>
    <col min="14" max="14" width="15.109375" style="1" customWidth="1"/>
    <col min="15" max="15" width="16.33203125" style="1" customWidth="1"/>
    <col min="16" max="16" width="14.77734375" style="1" customWidth="1"/>
    <col min="17" max="17" width="8.88671875" style="1"/>
    <col min="18" max="18" width="16.6640625" style="1" customWidth="1"/>
    <col min="19" max="19" width="17" style="1" customWidth="1"/>
    <col min="20" max="20" width="14.6640625" style="1" customWidth="1"/>
    <col min="21" max="21" width="14.21875" style="1" customWidth="1"/>
    <col min="22" max="22" width="15.88671875" style="1" customWidth="1"/>
    <col min="23" max="24" width="8.88671875" style="1"/>
    <col min="25" max="25" width="21" style="1" customWidth="1"/>
    <col min="26" max="26" width="19.5546875" style="1" bestFit="1" customWidth="1"/>
    <col min="27" max="16384" width="8.88671875" style="1"/>
  </cols>
  <sheetData>
    <row r="1" spans="1:26" ht="18" thickBot="1" x14ac:dyDescent="0.35">
      <c r="A1" s="21" t="s">
        <v>0</v>
      </c>
      <c r="B1" s="22" t="s">
        <v>1</v>
      </c>
      <c r="C1" s="13"/>
      <c r="D1" s="24" t="s">
        <v>17</v>
      </c>
      <c r="E1" s="25"/>
      <c r="F1" s="26"/>
      <c r="G1" s="13"/>
      <c r="H1" s="24" t="s">
        <v>18</v>
      </c>
      <c r="I1" s="25"/>
      <c r="J1" s="25"/>
      <c r="K1" s="26"/>
      <c r="L1" s="13"/>
      <c r="M1" s="24" t="s">
        <v>45</v>
      </c>
      <c r="N1" s="25"/>
      <c r="O1" s="25"/>
      <c r="P1" s="26"/>
      <c r="Q1" s="13"/>
      <c r="R1" s="24" t="s">
        <v>51</v>
      </c>
      <c r="S1" s="25"/>
      <c r="T1" s="25"/>
      <c r="U1" s="25"/>
      <c r="V1" s="26"/>
    </row>
    <row r="2" spans="1:26" ht="18" thickBot="1" x14ac:dyDescent="0.35">
      <c r="A2" s="62" t="s">
        <v>2</v>
      </c>
      <c r="B2" s="63">
        <v>801.13</v>
      </c>
      <c r="D2" s="70"/>
      <c r="E2" s="71"/>
      <c r="F2" s="72"/>
      <c r="H2" s="70"/>
      <c r="I2" s="71"/>
      <c r="J2" s="71"/>
      <c r="K2" s="72"/>
      <c r="M2" s="76"/>
      <c r="N2" s="77"/>
      <c r="O2" s="77"/>
      <c r="P2" s="78"/>
      <c r="R2" s="81"/>
      <c r="S2" s="82"/>
      <c r="T2" s="82"/>
      <c r="U2" s="82"/>
      <c r="V2" s="83"/>
      <c r="Y2" s="27" t="s">
        <v>49</v>
      </c>
      <c r="Z2" s="28" t="s">
        <v>50</v>
      </c>
    </row>
    <row r="3" spans="1:26" x14ac:dyDescent="0.3">
      <c r="A3" s="64" t="s">
        <v>3</v>
      </c>
      <c r="B3" s="65">
        <v>859.23</v>
      </c>
      <c r="D3" s="68">
        <v>1</v>
      </c>
      <c r="E3" s="23">
        <f>B2</f>
        <v>801.13</v>
      </c>
      <c r="F3" s="69"/>
      <c r="H3" s="68">
        <v>1</v>
      </c>
      <c r="I3" s="23">
        <f>H3^2</f>
        <v>1</v>
      </c>
      <c r="J3" s="23">
        <f>B2</f>
        <v>801.13</v>
      </c>
      <c r="K3" s="30">
        <f>LN(J3)</f>
        <v>6.6860232310281944</v>
      </c>
      <c r="M3" s="73">
        <v>1</v>
      </c>
      <c r="N3" s="20">
        <f>B2</f>
        <v>801.13</v>
      </c>
      <c r="O3" s="74">
        <f>$Y$3+$Y$4*M3+$Y$5*M3^2</f>
        <v>799.56220588235271</v>
      </c>
      <c r="P3" s="75">
        <f>$Z$5*($Z$6^M3)</f>
        <v>792.42832847229863</v>
      </c>
      <c r="R3" s="79">
        <f>B2</f>
        <v>801.13</v>
      </c>
      <c r="S3" s="16">
        <f>$Y$3+$Y$4*M3+$Y$5*M3^2</f>
        <v>799.56220588235271</v>
      </c>
      <c r="T3" s="16">
        <f>$Z$5*($Z$6^M3)</f>
        <v>792.42832847229863</v>
      </c>
      <c r="U3" s="16">
        <f>(R3-S3)^2</f>
        <v>2.4579783953294174</v>
      </c>
      <c r="V3" s="80">
        <f>(R3-T3)^2</f>
        <v>75.719087376008602</v>
      </c>
      <c r="Y3" s="29">
        <f>Парабола!B17</f>
        <v>747.61276923076889</v>
      </c>
      <c r="Z3" s="30">
        <f>Показательная!B17</f>
        <v>6.5895102442859361</v>
      </c>
    </row>
    <row r="4" spans="1:26" x14ac:dyDescent="0.3">
      <c r="A4" s="64" t="s">
        <v>4</v>
      </c>
      <c r="B4" s="65">
        <v>938.27</v>
      </c>
      <c r="D4" s="57">
        <v>2</v>
      </c>
      <c r="E4" s="2">
        <f t="shared" ref="E4:E17" si="0">B3</f>
        <v>859.23</v>
      </c>
      <c r="F4" s="60">
        <f>E4-E3</f>
        <v>58.100000000000023</v>
      </c>
      <c r="H4" s="57">
        <v>2</v>
      </c>
      <c r="I4" s="2">
        <f t="shared" ref="I4:I17" si="1">H4^2</f>
        <v>4</v>
      </c>
      <c r="J4" s="2">
        <f t="shared" ref="J4:J17" si="2">B3</f>
        <v>859.23</v>
      </c>
      <c r="K4" s="32">
        <f t="shared" ref="K4:K17" si="3">LN(J4)</f>
        <v>6.7560366393461608</v>
      </c>
      <c r="M4" s="51">
        <v>2</v>
      </c>
      <c r="N4" s="7">
        <f t="shared" ref="N4:N17" si="4">B3</f>
        <v>859.23</v>
      </c>
      <c r="O4" s="10">
        <f>$Y$3+$Y$4*M4+$Y$5*M4^2</f>
        <v>861.68890336134439</v>
      </c>
      <c r="P4" s="52">
        <f t="shared" ref="P4:P17" si="5">$Z$5*($Z$6^M4)</f>
        <v>863.24097757360357</v>
      </c>
      <c r="R4" s="35">
        <f t="shared" ref="R4:R17" si="6">B3</f>
        <v>859.23</v>
      </c>
      <c r="S4" s="11">
        <f t="shared" ref="S4:S17" si="7">$Y$3+$Y$4*M4+$Y$5*M4^2</f>
        <v>861.68890336134439</v>
      </c>
      <c r="T4" s="11">
        <f t="shared" ref="T4:T17" si="8">$Z$5*($Z$6^M4)</f>
        <v>863.24097757360357</v>
      </c>
      <c r="U4" s="11">
        <f t="shared" ref="U4:U17" si="9">(R4-S4)^2</f>
        <v>6.0462057404306364</v>
      </c>
      <c r="V4" s="36">
        <f t="shared" ref="V4:V17" si="10">(R4-T4)^2</f>
        <v>16.087941095950658</v>
      </c>
      <c r="Y4" s="31">
        <f>Парабола!B18</f>
        <v>46.860806237879885</v>
      </c>
      <c r="Z4" s="32">
        <f>Показательная!B18</f>
        <v>8.5591820116874884E-2</v>
      </c>
    </row>
    <row r="5" spans="1:26" x14ac:dyDescent="0.3">
      <c r="A5" s="64" t="s">
        <v>5</v>
      </c>
      <c r="B5" s="65">
        <v>1015.27</v>
      </c>
      <c r="D5" s="57">
        <v>3</v>
      </c>
      <c r="E5" s="2">
        <f t="shared" si="0"/>
        <v>938.27</v>
      </c>
      <c r="F5" s="60">
        <f t="shared" ref="F5:F17" si="11">E5-E4</f>
        <v>79.039999999999964</v>
      </c>
      <c r="H5" s="57">
        <v>3</v>
      </c>
      <c r="I5" s="2">
        <f t="shared" si="1"/>
        <v>9</v>
      </c>
      <c r="J5" s="2">
        <f t="shared" si="2"/>
        <v>938.27</v>
      </c>
      <c r="K5" s="32">
        <f t="shared" si="3"/>
        <v>6.8440377540682507</v>
      </c>
      <c r="M5" s="51">
        <v>3</v>
      </c>
      <c r="N5" s="7">
        <f t="shared" si="4"/>
        <v>938.27</v>
      </c>
      <c r="O5" s="10">
        <f>$Y$3+$Y$4*M5+$Y$5*M5^2</f>
        <v>933.99286166774391</v>
      </c>
      <c r="P5" s="52">
        <f t="shared" si="5"/>
        <v>940.38155702844824</v>
      </c>
      <c r="R5" s="35">
        <f t="shared" si="6"/>
        <v>938.27</v>
      </c>
      <c r="S5" s="11">
        <f t="shared" si="7"/>
        <v>933.99286166774391</v>
      </c>
      <c r="T5" s="11">
        <f t="shared" si="8"/>
        <v>940.38155702844824</v>
      </c>
      <c r="U5" s="11">
        <f t="shared" si="9"/>
        <v>18.293912313254257</v>
      </c>
      <c r="V5" s="36">
        <f t="shared" si="10"/>
        <v>4.4586730843892459</v>
      </c>
      <c r="Y5" s="31">
        <f>Парабола!B19</f>
        <v>5.0886304137039353</v>
      </c>
      <c r="Z5" s="32">
        <f>EXP(1)^Z3</f>
        <v>727.42452232796154</v>
      </c>
    </row>
    <row r="6" spans="1:26" ht="18" thickBot="1" x14ac:dyDescent="0.35">
      <c r="A6" s="64" t="s">
        <v>6</v>
      </c>
      <c r="B6" s="65">
        <v>1106.56</v>
      </c>
      <c r="D6" s="57">
        <v>4</v>
      </c>
      <c r="E6" s="2">
        <f t="shared" si="0"/>
        <v>1015.27</v>
      </c>
      <c r="F6" s="60">
        <f t="shared" si="11"/>
        <v>77</v>
      </c>
      <c r="H6" s="57">
        <v>4</v>
      </c>
      <c r="I6" s="2">
        <f t="shared" si="1"/>
        <v>16</v>
      </c>
      <c r="J6" s="2">
        <f t="shared" si="2"/>
        <v>1015.27</v>
      </c>
      <c r="K6" s="32">
        <f t="shared" si="3"/>
        <v>6.9229098659537565</v>
      </c>
      <c r="M6" s="51">
        <v>4</v>
      </c>
      <c r="N6" s="7">
        <f t="shared" si="4"/>
        <v>1015.27</v>
      </c>
      <c r="O6" s="10">
        <f>$Y$3+$Y$4*M6+$Y$5*M6^2</f>
        <v>1016.4740808015515</v>
      </c>
      <c r="P6" s="52">
        <f t="shared" si="5"/>
        <v>1024.4155407043893</v>
      </c>
      <c r="R6" s="35">
        <f t="shared" si="6"/>
        <v>1015.27</v>
      </c>
      <c r="S6" s="11">
        <f t="shared" si="7"/>
        <v>1016.4740808015515</v>
      </c>
      <c r="T6" s="11">
        <f t="shared" si="8"/>
        <v>1024.4155407043893</v>
      </c>
      <c r="U6" s="11">
        <f t="shared" si="9"/>
        <v>1.4498105766649672</v>
      </c>
      <c r="V6" s="36">
        <f t="shared" si="10"/>
        <v>83.640914775641619</v>
      </c>
      <c r="Y6" s="33"/>
      <c r="Z6" s="34">
        <f>EXP(1)^Z4</f>
        <v>1.0893615820598221</v>
      </c>
    </row>
    <row r="7" spans="1:26" x14ac:dyDescent="0.3">
      <c r="A7" s="64" t="s">
        <v>7</v>
      </c>
      <c r="B7" s="65">
        <v>1211.1500000000001</v>
      </c>
      <c r="D7" s="57">
        <v>5</v>
      </c>
      <c r="E7" s="2">
        <f t="shared" si="0"/>
        <v>1106.56</v>
      </c>
      <c r="F7" s="60">
        <f t="shared" si="11"/>
        <v>91.289999999999964</v>
      </c>
      <c r="H7" s="57">
        <v>5</v>
      </c>
      <c r="I7" s="2">
        <f t="shared" si="1"/>
        <v>25</v>
      </c>
      <c r="J7" s="2">
        <f t="shared" si="2"/>
        <v>1106.56</v>
      </c>
      <c r="K7" s="32">
        <f t="shared" si="3"/>
        <v>7.0090113830548706</v>
      </c>
      <c r="M7" s="51">
        <v>5</v>
      </c>
      <c r="N7" s="7">
        <f t="shared" si="4"/>
        <v>1106.56</v>
      </c>
      <c r="O7" s="10">
        <f>$Y$3+$Y$4*M7+$Y$5*M7^2</f>
        <v>1109.1325607627666</v>
      </c>
      <c r="P7" s="52">
        <f t="shared" si="5"/>
        <v>1115.9589341084015</v>
      </c>
      <c r="R7" s="35">
        <f t="shared" si="6"/>
        <v>1106.56</v>
      </c>
      <c r="S7" s="11">
        <f t="shared" si="7"/>
        <v>1109.1325607627666</v>
      </c>
      <c r="T7" s="11">
        <f t="shared" si="8"/>
        <v>1115.9589341084015</v>
      </c>
      <c r="U7" s="11">
        <f t="shared" si="9"/>
        <v>6.6180688781266337</v>
      </c>
      <c r="V7" s="36">
        <f t="shared" si="10"/>
        <v>88.339962374074801</v>
      </c>
    </row>
    <row r="8" spans="1:26" x14ac:dyDescent="0.3">
      <c r="A8" s="64" t="s">
        <v>8</v>
      </c>
      <c r="B8" s="65">
        <v>1326.03</v>
      </c>
      <c r="D8" s="57">
        <v>6</v>
      </c>
      <c r="E8" s="2">
        <f t="shared" si="0"/>
        <v>1211.1500000000001</v>
      </c>
      <c r="F8" s="60">
        <f t="shared" si="11"/>
        <v>104.59000000000015</v>
      </c>
      <c r="H8" s="57">
        <v>6</v>
      </c>
      <c r="I8" s="2">
        <f t="shared" si="1"/>
        <v>36</v>
      </c>
      <c r="J8" s="2">
        <f t="shared" si="2"/>
        <v>1211.1500000000001</v>
      </c>
      <c r="K8" s="32">
        <f t="shared" si="3"/>
        <v>7.0993256004572407</v>
      </c>
      <c r="M8" s="51">
        <v>6</v>
      </c>
      <c r="N8" s="7">
        <f t="shared" si="4"/>
        <v>1211.1500000000001</v>
      </c>
      <c r="O8" s="10">
        <f>$Y$3+$Y$4*M8+$Y$5*M8^2</f>
        <v>1211.9683015513899</v>
      </c>
      <c r="P8" s="52">
        <f t="shared" si="5"/>
        <v>1215.6827899741211</v>
      </c>
      <c r="R8" s="35">
        <f t="shared" si="6"/>
        <v>1211.1500000000001</v>
      </c>
      <c r="S8" s="11">
        <f t="shared" si="7"/>
        <v>1211.9683015513899</v>
      </c>
      <c r="T8" s="11">
        <f t="shared" si="8"/>
        <v>1215.6827899741211</v>
      </c>
      <c r="U8" s="11">
        <f t="shared" si="9"/>
        <v>0.66961742900699051</v>
      </c>
      <c r="V8" s="36">
        <f t="shared" si="10"/>
        <v>20.546184949491742</v>
      </c>
    </row>
    <row r="9" spans="1:26" x14ac:dyDescent="0.3">
      <c r="A9" s="64" t="s">
        <v>9</v>
      </c>
      <c r="B9" s="65">
        <v>1445.19</v>
      </c>
      <c r="D9" s="57">
        <v>7</v>
      </c>
      <c r="E9" s="2">
        <f t="shared" si="0"/>
        <v>1326.03</v>
      </c>
      <c r="F9" s="60">
        <f t="shared" si="11"/>
        <v>114.87999999999988</v>
      </c>
      <c r="H9" s="57">
        <v>7</v>
      </c>
      <c r="I9" s="2">
        <f t="shared" si="1"/>
        <v>49</v>
      </c>
      <c r="J9" s="2">
        <f t="shared" si="2"/>
        <v>1326.03</v>
      </c>
      <c r="K9" s="32">
        <f t="shared" si="3"/>
        <v>7.1899447949242683</v>
      </c>
      <c r="M9" s="51">
        <v>7</v>
      </c>
      <c r="N9" s="7">
        <f t="shared" si="4"/>
        <v>1326.03</v>
      </c>
      <c r="O9" s="10">
        <f>$Y$3+$Y$4*M9+$Y$5*M9^2</f>
        <v>1324.9813031674207</v>
      </c>
      <c r="P9" s="52">
        <f t="shared" si="5"/>
        <v>1324.3181273691071</v>
      </c>
      <c r="R9" s="35">
        <f t="shared" si="6"/>
        <v>1326.03</v>
      </c>
      <c r="S9" s="11">
        <f t="shared" si="7"/>
        <v>1324.9813031674207</v>
      </c>
      <c r="T9" s="11">
        <f t="shared" si="8"/>
        <v>1324.3181273691071</v>
      </c>
      <c r="U9" s="11">
        <f t="shared" si="9"/>
        <v>1.0997650466617581</v>
      </c>
      <c r="V9" s="36">
        <f t="shared" si="10"/>
        <v>2.9305079044002222</v>
      </c>
    </row>
    <row r="10" spans="1:26" x14ac:dyDescent="0.3">
      <c r="A10" s="64" t="s">
        <v>10</v>
      </c>
      <c r="B10" s="65">
        <v>1582.65</v>
      </c>
      <c r="D10" s="57">
        <v>8</v>
      </c>
      <c r="E10" s="2">
        <f t="shared" si="0"/>
        <v>1445.19</v>
      </c>
      <c r="F10" s="60">
        <f t="shared" si="11"/>
        <v>119.16000000000008</v>
      </c>
      <c r="H10" s="57">
        <v>8</v>
      </c>
      <c r="I10" s="2">
        <f t="shared" si="1"/>
        <v>64</v>
      </c>
      <c r="J10" s="2">
        <f t="shared" si="2"/>
        <v>1445.19</v>
      </c>
      <c r="K10" s="32">
        <f t="shared" si="3"/>
        <v>7.2759960797920309</v>
      </c>
      <c r="M10" s="51">
        <v>8</v>
      </c>
      <c r="N10" s="7">
        <f t="shared" si="4"/>
        <v>1445.19</v>
      </c>
      <c r="O10" s="10">
        <f>$Y$3+$Y$4*M10+$Y$5*M10^2</f>
        <v>1448.1715656108597</v>
      </c>
      <c r="P10" s="52">
        <f t="shared" si="5"/>
        <v>1442.6612903813113</v>
      </c>
      <c r="R10" s="35">
        <f t="shared" si="6"/>
        <v>1445.19</v>
      </c>
      <c r="S10" s="11">
        <f t="shared" si="7"/>
        <v>1448.1715656108597</v>
      </c>
      <c r="T10" s="11">
        <f t="shared" si="8"/>
        <v>1442.6612903813113</v>
      </c>
      <c r="U10" s="11">
        <f t="shared" si="9"/>
        <v>8.8897334918609445</v>
      </c>
      <c r="V10" s="36">
        <f t="shared" si="10"/>
        <v>6.3943723356487929</v>
      </c>
    </row>
    <row r="11" spans="1:26" x14ac:dyDescent="0.3">
      <c r="A11" s="64" t="s">
        <v>11</v>
      </c>
      <c r="B11" s="65">
        <v>1722.41</v>
      </c>
      <c r="D11" s="57">
        <v>9</v>
      </c>
      <c r="E11" s="2">
        <f t="shared" si="0"/>
        <v>1582.65</v>
      </c>
      <c r="F11" s="60">
        <f t="shared" si="11"/>
        <v>137.46000000000004</v>
      </c>
      <c r="H11" s="57">
        <v>9</v>
      </c>
      <c r="I11" s="2">
        <f t="shared" si="1"/>
        <v>81</v>
      </c>
      <c r="J11" s="2">
        <f t="shared" si="2"/>
        <v>1582.65</v>
      </c>
      <c r="K11" s="32">
        <f t="shared" si="3"/>
        <v>7.3668559362562105</v>
      </c>
      <c r="M11" s="51">
        <v>9</v>
      </c>
      <c r="N11" s="7">
        <f t="shared" si="4"/>
        <v>1582.65</v>
      </c>
      <c r="O11" s="10">
        <f>$Y$3+$Y$4*M11+$Y$5*M11^2</f>
        <v>1581.5390888817067</v>
      </c>
      <c r="P11" s="52">
        <f t="shared" si="5"/>
        <v>1571.57978566625</v>
      </c>
      <c r="R11" s="35">
        <f t="shared" si="6"/>
        <v>1582.65</v>
      </c>
      <c r="S11" s="11">
        <f t="shared" si="7"/>
        <v>1581.5390888817067</v>
      </c>
      <c r="T11" s="11">
        <f t="shared" si="8"/>
        <v>1571.57978566625</v>
      </c>
      <c r="U11" s="11">
        <f t="shared" si="9"/>
        <v>1.2341235127479275</v>
      </c>
      <c r="V11" s="36">
        <f t="shared" si="10"/>
        <v>122.54964539516557</v>
      </c>
    </row>
    <row r="12" spans="1:26" x14ac:dyDescent="0.3">
      <c r="A12" s="64" t="s">
        <v>12</v>
      </c>
      <c r="B12" s="65">
        <v>1880.44</v>
      </c>
      <c r="D12" s="57">
        <v>10</v>
      </c>
      <c r="E12" s="2">
        <f t="shared" si="0"/>
        <v>1722.41</v>
      </c>
      <c r="F12" s="60">
        <f t="shared" si="11"/>
        <v>139.76</v>
      </c>
      <c r="H12" s="57">
        <v>10</v>
      </c>
      <c r="I12" s="2">
        <f t="shared" si="1"/>
        <v>100</v>
      </c>
      <c r="J12" s="2">
        <f t="shared" si="2"/>
        <v>1722.41</v>
      </c>
      <c r="K12" s="32">
        <f t="shared" si="3"/>
        <v>7.4514797518855982</v>
      </c>
      <c r="M12" s="51">
        <v>10</v>
      </c>
      <c r="N12" s="7">
        <f t="shared" si="4"/>
        <v>1722.41</v>
      </c>
      <c r="O12" s="10">
        <f>$Y$3+$Y$4*M12+$Y$5*M12^2</f>
        <v>1725.0838729799614</v>
      </c>
      <c r="P12" s="52">
        <f t="shared" si="5"/>
        <v>1712.018641646622</v>
      </c>
      <c r="R12" s="35">
        <f t="shared" si="6"/>
        <v>1722.41</v>
      </c>
      <c r="S12" s="11">
        <f t="shared" si="7"/>
        <v>1725.0838729799614</v>
      </c>
      <c r="T12" s="11">
        <f t="shared" si="8"/>
        <v>1712.018641646622</v>
      </c>
      <c r="U12" s="11">
        <f t="shared" si="9"/>
        <v>7.1495967129670603</v>
      </c>
      <c r="V12" s="36">
        <f t="shared" si="10"/>
        <v>107.98032842832102</v>
      </c>
    </row>
    <row r="13" spans="1:26" x14ac:dyDescent="0.3">
      <c r="A13" s="64" t="s">
        <v>13</v>
      </c>
      <c r="B13" s="65">
        <v>2045.77</v>
      </c>
      <c r="D13" s="57">
        <v>11</v>
      </c>
      <c r="E13" s="2">
        <f t="shared" si="0"/>
        <v>1880.44</v>
      </c>
      <c r="F13" s="60">
        <f t="shared" si="11"/>
        <v>158.02999999999997</v>
      </c>
      <c r="H13" s="57">
        <v>11</v>
      </c>
      <c r="I13" s="2">
        <f t="shared" si="1"/>
        <v>121</v>
      </c>
      <c r="J13" s="2">
        <f t="shared" si="2"/>
        <v>1880.44</v>
      </c>
      <c r="K13" s="32">
        <f t="shared" si="3"/>
        <v>7.5392610709935006</v>
      </c>
      <c r="M13" s="51">
        <v>11</v>
      </c>
      <c r="N13" s="7">
        <f t="shared" si="4"/>
        <v>1880.44</v>
      </c>
      <c r="O13" s="10">
        <f>$Y$3+$Y$4*M13+$Y$5*M13^2</f>
        <v>1878.8059179056238</v>
      </c>
      <c r="P13" s="52">
        <f t="shared" si="5"/>
        <v>1865.007335980072</v>
      </c>
      <c r="R13" s="35">
        <f t="shared" si="6"/>
        <v>1880.44</v>
      </c>
      <c r="S13" s="11">
        <f t="shared" si="7"/>
        <v>1878.8059179056238</v>
      </c>
      <c r="T13" s="11">
        <f t="shared" si="8"/>
        <v>1865.007335980072</v>
      </c>
      <c r="U13" s="11">
        <f t="shared" si="9"/>
        <v>2.6702242911610838</v>
      </c>
      <c r="V13" s="36">
        <f t="shared" si="10"/>
        <v>238.16711875198325</v>
      </c>
    </row>
    <row r="14" spans="1:26" x14ac:dyDescent="0.3">
      <c r="A14" s="64" t="s">
        <v>14</v>
      </c>
      <c r="B14" s="65">
        <v>2219.39</v>
      </c>
      <c r="D14" s="57">
        <v>12</v>
      </c>
      <c r="E14" s="2">
        <f t="shared" si="0"/>
        <v>2045.77</v>
      </c>
      <c r="F14" s="60">
        <f t="shared" si="11"/>
        <v>165.32999999999993</v>
      </c>
      <c r="H14" s="57">
        <v>12</v>
      </c>
      <c r="I14" s="2">
        <f t="shared" si="1"/>
        <v>144</v>
      </c>
      <c r="J14" s="2">
        <f t="shared" si="2"/>
        <v>2045.77</v>
      </c>
      <c r="K14" s="32">
        <f t="shared" si="3"/>
        <v>7.6235295257253384</v>
      </c>
      <c r="M14" s="51">
        <v>12</v>
      </c>
      <c r="N14" s="7">
        <f t="shared" si="4"/>
        <v>2045.77</v>
      </c>
      <c r="O14" s="10">
        <f>$Y$3+$Y$4*M14+$Y$5*M14^2</f>
        <v>2042.7052236586942</v>
      </c>
      <c r="P14" s="52">
        <f t="shared" si="5"/>
        <v>2031.6673420764253</v>
      </c>
      <c r="R14" s="35">
        <f t="shared" si="6"/>
        <v>2045.77</v>
      </c>
      <c r="S14" s="11">
        <f t="shared" si="7"/>
        <v>2042.7052236586942</v>
      </c>
      <c r="T14" s="11">
        <f t="shared" si="8"/>
        <v>2031.6673420764253</v>
      </c>
      <c r="U14" s="11">
        <f t="shared" si="9"/>
        <v>9.3928540222276879</v>
      </c>
      <c r="V14" s="36">
        <f t="shared" si="10"/>
        <v>198.88496050936496</v>
      </c>
    </row>
    <row r="15" spans="1:26" x14ac:dyDescent="0.3">
      <c r="A15" s="64" t="s">
        <v>15</v>
      </c>
      <c r="B15" s="65">
        <v>2404.3000000000002</v>
      </c>
      <c r="D15" s="57">
        <v>13</v>
      </c>
      <c r="E15" s="2">
        <f t="shared" si="0"/>
        <v>2219.39</v>
      </c>
      <c r="F15" s="60">
        <f t="shared" si="11"/>
        <v>173.61999999999989</v>
      </c>
      <c r="H15" s="57">
        <v>13</v>
      </c>
      <c r="I15" s="2">
        <f t="shared" si="1"/>
        <v>169</v>
      </c>
      <c r="J15" s="2">
        <f t="shared" si="2"/>
        <v>2219.39</v>
      </c>
      <c r="K15" s="32">
        <f t="shared" si="3"/>
        <v>7.7049876623340454</v>
      </c>
      <c r="M15" s="51">
        <v>13</v>
      </c>
      <c r="N15" s="7">
        <f t="shared" si="4"/>
        <v>2219.39</v>
      </c>
      <c r="O15" s="10">
        <f>$Y$3+$Y$4*M15+$Y$5*M15^2</f>
        <v>2216.7817902391726</v>
      </c>
      <c r="P15" s="52">
        <f t="shared" si="5"/>
        <v>2213.2203499836482</v>
      </c>
      <c r="R15" s="35">
        <f t="shared" si="6"/>
        <v>2219.39</v>
      </c>
      <c r="S15" s="11">
        <f t="shared" si="7"/>
        <v>2216.7817902391726</v>
      </c>
      <c r="T15" s="11">
        <f t="shared" si="8"/>
        <v>2213.2203499836482</v>
      </c>
      <c r="U15" s="11">
        <f t="shared" si="9"/>
        <v>6.8027581564749138</v>
      </c>
      <c r="V15" s="36">
        <f t="shared" si="10"/>
        <v>38.064581324267607</v>
      </c>
    </row>
    <row r="16" spans="1:26" ht="18" thickBot="1" x14ac:dyDescent="0.35">
      <c r="A16" s="66" t="s">
        <v>16</v>
      </c>
      <c r="B16" s="67">
        <v>2589.6</v>
      </c>
      <c r="D16" s="57">
        <v>14</v>
      </c>
      <c r="E16" s="2">
        <f t="shared" si="0"/>
        <v>2404.3000000000002</v>
      </c>
      <c r="F16" s="60">
        <f t="shared" si="11"/>
        <v>184.91000000000031</v>
      </c>
      <c r="H16" s="57">
        <v>14</v>
      </c>
      <c r="I16" s="2">
        <f t="shared" si="1"/>
        <v>196</v>
      </c>
      <c r="J16" s="2">
        <f t="shared" si="2"/>
        <v>2404.3000000000002</v>
      </c>
      <c r="K16" s="32">
        <f t="shared" si="3"/>
        <v>7.7850140798825338</v>
      </c>
      <c r="M16" s="51">
        <v>14</v>
      </c>
      <c r="N16" s="7">
        <f t="shared" si="4"/>
        <v>2404.3000000000002</v>
      </c>
      <c r="O16" s="10">
        <f>$Y$3+$Y$4*M16+$Y$5*M16^2</f>
        <v>2401.0356176470586</v>
      </c>
      <c r="P16" s="52">
        <f t="shared" si="5"/>
        <v>2410.9972219051801</v>
      </c>
      <c r="R16" s="35">
        <f t="shared" si="6"/>
        <v>2404.3000000000002</v>
      </c>
      <c r="S16" s="11">
        <f t="shared" si="7"/>
        <v>2401.0356176470586</v>
      </c>
      <c r="T16" s="11">
        <f t="shared" si="8"/>
        <v>2410.9972219051801</v>
      </c>
      <c r="U16" s="11">
        <f t="shared" si="9"/>
        <v>10.656192146196135</v>
      </c>
      <c r="V16" s="36">
        <f t="shared" si="10"/>
        <v>44.852781247222275</v>
      </c>
    </row>
    <row r="17" spans="4:22" ht="18" thickBot="1" x14ac:dyDescent="0.35">
      <c r="D17" s="58">
        <v>15</v>
      </c>
      <c r="E17" s="59">
        <f t="shared" si="0"/>
        <v>2589.6</v>
      </c>
      <c r="F17" s="61">
        <f t="shared" si="11"/>
        <v>185.29999999999973</v>
      </c>
      <c r="H17" s="58">
        <v>15</v>
      </c>
      <c r="I17" s="59">
        <f t="shared" si="1"/>
        <v>225</v>
      </c>
      <c r="J17" s="59">
        <f t="shared" si="2"/>
        <v>2589.6</v>
      </c>
      <c r="K17" s="34">
        <f t="shared" si="3"/>
        <v>7.8592587026120349</v>
      </c>
      <c r="M17" s="53">
        <v>15</v>
      </c>
      <c r="N17" s="54">
        <f t="shared" si="4"/>
        <v>2589.6</v>
      </c>
      <c r="O17" s="55">
        <f>$Y$3+$Y$4*M17+$Y$5*M17^2</f>
        <v>2595.4667058823525</v>
      </c>
      <c r="P17" s="56">
        <f t="shared" si="5"/>
        <v>2626.4477479964635</v>
      </c>
      <c r="R17" s="43">
        <f t="shared" si="6"/>
        <v>2589.6</v>
      </c>
      <c r="S17" s="44">
        <f t="shared" si="7"/>
        <v>2595.4667058823525</v>
      </c>
      <c r="T17" s="44">
        <f t="shared" si="8"/>
        <v>2626.4477479964635</v>
      </c>
      <c r="U17" s="11">
        <f t="shared" si="9"/>
        <v>34.418237910030157</v>
      </c>
      <c r="V17" s="36">
        <f t="shared" si="10"/>
        <v>1357.7565324108848</v>
      </c>
    </row>
    <row r="18" spans="4:22" ht="18" x14ac:dyDescent="0.3">
      <c r="M18" s="20">
        <v>16</v>
      </c>
      <c r="O18" s="50">
        <f t="shared" ref="O18:O20" si="12">$Y$3+$Y$4*M18+$Y$5*M18^2</f>
        <v>2800.0750549450545</v>
      </c>
      <c r="R18" s="45" t="s">
        <v>46</v>
      </c>
      <c r="S18" s="46"/>
      <c r="T18" s="47"/>
      <c r="U18" s="41">
        <f>SUM(U3:U17)</f>
        <v>117.84907862314056</v>
      </c>
      <c r="V18" s="36">
        <f>SUM(V3:V17)</f>
        <v>2406.3735919628152</v>
      </c>
    </row>
    <row r="19" spans="4:22" ht="18" x14ac:dyDescent="0.3">
      <c r="M19" s="7">
        <v>17</v>
      </c>
      <c r="O19" s="12">
        <f t="shared" si="12"/>
        <v>3014.8606648351642</v>
      </c>
      <c r="R19" s="37" t="s">
        <v>47</v>
      </c>
      <c r="S19" s="9"/>
      <c r="T19" s="48"/>
      <c r="U19" s="41">
        <f>AVERAGE(U3:U17)</f>
        <v>7.8566052415427041</v>
      </c>
      <c r="V19" s="36">
        <f>AVERAGE(V3:V17)</f>
        <v>160.42490613085434</v>
      </c>
    </row>
    <row r="20" spans="4:22" ht="18.600000000000001" thickBot="1" x14ac:dyDescent="0.35">
      <c r="M20" s="54">
        <v>18</v>
      </c>
      <c r="N20" s="87"/>
      <c r="O20" s="88">
        <f t="shared" si="12"/>
        <v>3239.8235355526817</v>
      </c>
      <c r="P20" s="87"/>
      <c r="R20" s="38" t="s">
        <v>48</v>
      </c>
      <c r="S20" s="39"/>
      <c r="T20" s="49"/>
      <c r="U20" s="42">
        <f>U19^0.5</f>
        <v>2.8029636532682161</v>
      </c>
      <c r="V20" s="40">
        <f>V19^0.5</f>
        <v>12.665895393964627</v>
      </c>
    </row>
    <row r="32" spans="4:22" ht="18" thickBot="1" x14ac:dyDescent="0.35"/>
    <row r="33" spans="1:2" ht="18" thickBot="1" x14ac:dyDescent="0.35">
      <c r="A33" s="84" t="s">
        <v>52</v>
      </c>
      <c r="B33" s="85"/>
    </row>
    <row r="34" spans="1:2" x14ac:dyDescent="0.3">
      <c r="A34" s="17" t="s">
        <v>53</v>
      </c>
      <c r="B34" s="86" t="s">
        <v>55</v>
      </c>
    </row>
    <row r="35" spans="1:2" ht="18" thickBot="1" x14ac:dyDescent="0.35">
      <c r="A35" s="18"/>
      <c r="B35" s="19"/>
    </row>
    <row r="36" spans="1:2" x14ac:dyDescent="0.3">
      <c r="A36" s="15" t="s">
        <v>54</v>
      </c>
      <c r="B36" s="16">
        <f>O18</f>
        <v>2800.0750549450545</v>
      </c>
    </row>
    <row r="37" spans="1:2" x14ac:dyDescent="0.3">
      <c r="A37" s="8" t="s">
        <v>56</v>
      </c>
      <c r="B37" s="11">
        <f t="shared" ref="B37:B38" si="13">O19</f>
        <v>3014.8606648351642</v>
      </c>
    </row>
    <row r="38" spans="1:2" x14ac:dyDescent="0.3">
      <c r="A38" s="14" t="s">
        <v>57</v>
      </c>
      <c r="B38" s="11">
        <f t="shared" si="13"/>
        <v>3239.8235355526817</v>
      </c>
    </row>
  </sheetData>
  <mergeCells count="10">
    <mergeCell ref="A34:A35"/>
    <mergeCell ref="A33:B33"/>
    <mergeCell ref="B34:B35"/>
    <mergeCell ref="R18:T18"/>
    <mergeCell ref="R19:T19"/>
    <mergeCell ref="R20:T20"/>
    <mergeCell ref="R1:V1"/>
    <mergeCell ref="D1:F1"/>
    <mergeCell ref="H1:K1"/>
    <mergeCell ref="M1:P1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42" r:id="rId4">
          <objectPr defaultSize="0" autoPict="0" r:id="rId5">
            <anchor moveWithCells="1" sizeWithCells="1">
              <from>
                <xdr:col>3</xdr:col>
                <xdr:colOff>259080</xdr:colOff>
                <xdr:row>1</xdr:row>
                <xdr:rowOff>22860</xdr:rowOff>
              </from>
              <to>
                <xdr:col>3</xdr:col>
                <xdr:colOff>358140</xdr:colOff>
                <xdr:row>1</xdr:row>
                <xdr:rowOff>198120</xdr:rowOff>
              </to>
            </anchor>
          </objectPr>
        </oleObject>
      </mc:Choice>
      <mc:Fallback>
        <oleObject progId="Equation.3" shapeId="1042" r:id="rId4"/>
      </mc:Fallback>
    </mc:AlternateContent>
    <mc:AlternateContent xmlns:mc="http://schemas.openxmlformats.org/markup-compatibility/2006">
      <mc:Choice Requires="x14">
        <oleObject progId="Equation.3" shapeId="1041" r:id="rId6">
          <objectPr defaultSize="0" autoPict="0" r:id="rId7">
            <anchor moveWithCells="1" sizeWithCells="1">
              <from>
                <xdr:col>4</xdr:col>
                <xdr:colOff>205740</xdr:colOff>
                <xdr:row>1</xdr:row>
                <xdr:rowOff>30480</xdr:rowOff>
              </from>
              <to>
                <xdr:col>4</xdr:col>
                <xdr:colOff>358140</xdr:colOff>
                <xdr:row>2</xdr:row>
                <xdr:rowOff>0</xdr:rowOff>
              </to>
            </anchor>
          </objectPr>
        </oleObject>
      </mc:Choice>
      <mc:Fallback>
        <oleObject progId="Equation.3" shapeId="1041" r:id="rId6"/>
      </mc:Fallback>
    </mc:AlternateContent>
    <mc:AlternateContent xmlns:mc="http://schemas.openxmlformats.org/markup-compatibility/2006">
      <mc:Choice Requires="x14">
        <oleObject progId="Equation.3" shapeId="1040" r:id="rId8">
          <objectPr defaultSize="0" autoPict="0" r:id="rId9">
            <anchor moveWithCells="1" sizeWithCells="1">
              <from>
                <xdr:col>5</xdr:col>
                <xdr:colOff>167640</xdr:colOff>
                <xdr:row>0</xdr:row>
                <xdr:rowOff>228600</xdr:rowOff>
              </from>
              <to>
                <xdr:col>5</xdr:col>
                <xdr:colOff>419100</xdr:colOff>
                <xdr:row>2</xdr:row>
                <xdr:rowOff>7620</xdr:rowOff>
              </to>
            </anchor>
          </objectPr>
        </oleObject>
      </mc:Choice>
      <mc:Fallback>
        <oleObject progId="Equation.3" shapeId="1040" r:id="rId8"/>
      </mc:Fallback>
    </mc:AlternateContent>
    <mc:AlternateContent xmlns:mc="http://schemas.openxmlformats.org/markup-compatibility/2006">
      <mc:Choice Requires="x14">
        <oleObject progId="Equation.3" shapeId="1066" r:id="rId10">
          <objectPr defaultSize="0" autoPict="0" r:id="rId11">
            <anchor moveWithCells="1" sizeWithCells="1">
              <from>
                <xdr:col>7</xdr:col>
                <xdr:colOff>281940</xdr:colOff>
                <xdr:row>1</xdr:row>
                <xdr:rowOff>7620</xdr:rowOff>
              </from>
              <to>
                <xdr:col>7</xdr:col>
                <xdr:colOff>381000</xdr:colOff>
                <xdr:row>1</xdr:row>
                <xdr:rowOff>182880</xdr:rowOff>
              </to>
            </anchor>
          </objectPr>
        </oleObject>
      </mc:Choice>
      <mc:Fallback>
        <oleObject progId="Equation.3" shapeId="1066" r:id="rId10"/>
      </mc:Fallback>
    </mc:AlternateContent>
    <mc:AlternateContent xmlns:mc="http://schemas.openxmlformats.org/markup-compatibility/2006">
      <mc:Choice Requires="x14">
        <oleObject progId="Equation.3" shapeId="1065" r:id="rId12">
          <objectPr defaultSize="0" autoPict="0" r:id="rId13">
            <anchor moveWithCells="1" sizeWithCells="1">
              <from>
                <xdr:col>8</xdr:col>
                <xdr:colOff>228600</xdr:colOff>
                <xdr:row>0</xdr:row>
                <xdr:rowOff>220980</xdr:rowOff>
              </from>
              <to>
                <xdr:col>8</xdr:col>
                <xdr:colOff>403860</xdr:colOff>
                <xdr:row>2</xdr:row>
                <xdr:rowOff>0</xdr:rowOff>
              </to>
            </anchor>
          </objectPr>
        </oleObject>
      </mc:Choice>
      <mc:Fallback>
        <oleObject progId="Equation.3" shapeId="1065" r:id="rId12"/>
      </mc:Fallback>
    </mc:AlternateContent>
    <mc:AlternateContent xmlns:mc="http://schemas.openxmlformats.org/markup-compatibility/2006">
      <mc:Choice Requires="x14">
        <oleObject progId="Equation.3" shapeId="1064" r:id="rId14">
          <objectPr defaultSize="0" autoPict="0" r:id="rId7">
            <anchor moveWithCells="1" sizeWithCells="1">
              <from>
                <xdr:col>9</xdr:col>
                <xdr:colOff>243840</xdr:colOff>
                <xdr:row>1</xdr:row>
                <xdr:rowOff>22860</xdr:rowOff>
              </from>
              <to>
                <xdr:col>9</xdr:col>
                <xdr:colOff>396240</xdr:colOff>
                <xdr:row>1</xdr:row>
                <xdr:rowOff>220980</xdr:rowOff>
              </to>
            </anchor>
          </objectPr>
        </oleObject>
      </mc:Choice>
      <mc:Fallback>
        <oleObject progId="Equation.3" shapeId="1064" r:id="rId14"/>
      </mc:Fallback>
    </mc:AlternateContent>
    <mc:AlternateContent xmlns:mc="http://schemas.openxmlformats.org/markup-compatibility/2006">
      <mc:Choice Requires="x14">
        <oleObject progId="Equation.3" shapeId="1063" r:id="rId15">
          <objectPr defaultSize="0" autoPict="0" r:id="rId16">
            <anchor moveWithCells="1" sizeWithCells="1">
              <from>
                <xdr:col>10</xdr:col>
                <xdr:colOff>129540</xdr:colOff>
                <xdr:row>0</xdr:row>
                <xdr:rowOff>228600</xdr:rowOff>
              </from>
              <to>
                <xdr:col>10</xdr:col>
                <xdr:colOff>457200</xdr:colOff>
                <xdr:row>2</xdr:row>
                <xdr:rowOff>7620</xdr:rowOff>
              </to>
            </anchor>
          </objectPr>
        </oleObject>
      </mc:Choice>
      <mc:Fallback>
        <oleObject progId="Equation.3" shapeId="1063" r:id="rId15"/>
      </mc:Fallback>
    </mc:AlternateContent>
    <mc:AlternateContent xmlns:mc="http://schemas.openxmlformats.org/markup-compatibility/2006">
      <mc:Choice Requires="x14">
        <oleObject progId="Equation.3" shapeId="1074" r:id="rId17">
          <objectPr defaultSize="0" autoPict="0" r:id="rId18">
            <anchor moveWithCells="1" sizeWithCells="1">
              <from>
                <xdr:col>12</xdr:col>
                <xdr:colOff>259080</xdr:colOff>
                <xdr:row>1</xdr:row>
                <xdr:rowOff>22860</xdr:rowOff>
              </from>
              <to>
                <xdr:col>12</xdr:col>
                <xdr:colOff>358140</xdr:colOff>
                <xdr:row>1</xdr:row>
                <xdr:rowOff>198120</xdr:rowOff>
              </to>
            </anchor>
          </objectPr>
        </oleObject>
      </mc:Choice>
      <mc:Fallback>
        <oleObject progId="Equation.3" shapeId="1074" r:id="rId17"/>
      </mc:Fallback>
    </mc:AlternateContent>
    <mc:AlternateContent xmlns:mc="http://schemas.openxmlformats.org/markup-compatibility/2006">
      <mc:Choice Requires="x14">
        <oleObject progId="Equation.3" shapeId="1073" r:id="rId19">
          <objectPr defaultSize="0" autoPict="0" r:id="rId7">
            <anchor moveWithCells="1" sizeWithCells="1">
              <from>
                <xdr:col>13</xdr:col>
                <xdr:colOff>281940</xdr:colOff>
                <xdr:row>1</xdr:row>
                <xdr:rowOff>38100</xdr:rowOff>
              </from>
              <to>
                <xdr:col>13</xdr:col>
                <xdr:colOff>396240</xdr:colOff>
                <xdr:row>1</xdr:row>
                <xdr:rowOff>175260</xdr:rowOff>
              </to>
            </anchor>
          </objectPr>
        </oleObject>
      </mc:Choice>
      <mc:Fallback>
        <oleObject progId="Equation.3" shapeId="1073" r:id="rId19"/>
      </mc:Fallback>
    </mc:AlternateContent>
    <mc:AlternateContent xmlns:mc="http://schemas.openxmlformats.org/markup-compatibility/2006">
      <mc:Choice Requires="x14">
        <oleObject progId="Equation.3" shapeId="1072" r:id="rId20">
          <objectPr defaultSize="0" autoPict="0" r:id="rId21">
            <anchor moveWithCells="1" sizeWithCells="1">
              <from>
                <xdr:col>14</xdr:col>
                <xdr:colOff>213360</xdr:colOff>
                <xdr:row>1</xdr:row>
                <xdr:rowOff>15240</xdr:rowOff>
              </from>
              <to>
                <xdr:col>14</xdr:col>
                <xdr:colOff>594360</xdr:colOff>
                <xdr:row>1</xdr:row>
                <xdr:rowOff>198120</xdr:rowOff>
              </to>
            </anchor>
          </objectPr>
        </oleObject>
      </mc:Choice>
      <mc:Fallback>
        <oleObject progId="Equation.3" shapeId="1072" r:id="rId20"/>
      </mc:Fallback>
    </mc:AlternateContent>
    <mc:AlternateContent xmlns:mc="http://schemas.openxmlformats.org/markup-compatibility/2006">
      <mc:Choice Requires="x14">
        <oleObject progId="Equation.3" shapeId="1071" r:id="rId22">
          <objectPr defaultSize="0" autoPict="0" r:id="rId23">
            <anchor moveWithCells="1" sizeWithCells="1">
              <from>
                <xdr:col>15</xdr:col>
                <xdr:colOff>152400</xdr:colOff>
                <xdr:row>1</xdr:row>
                <xdr:rowOff>30480</xdr:rowOff>
              </from>
              <to>
                <xdr:col>15</xdr:col>
                <xdr:colOff>647700</xdr:colOff>
                <xdr:row>1</xdr:row>
                <xdr:rowOff>175260</xdr:rowOff>
              </to>
            </anchor>
          </objectPr>
        </oleObject>
      </mc:Choice>
      <mc:Fallback>
        <oleObject progId="Equation.3" shapeId="1071" r:id="rId22"/>
      </mc:Fallback>
    </mc:AlternateContent>
    <mc:AlternateContent xmlns:mc="http://schemas.openxmlformats.org/markup-compatibility/2006">
      <mc:Choice Requires="x14">
        <oleObject progId="Equation.3" shapeId="1079" r:id="rId24">
          <objectPr defaultSize="0" autoPict="0" r:id="rId7">
            <anchor moveWithCells="1" sizeWithCells="1">
              <from>
                <xdr:col>17</xdr:col>
                <xdr:colOff>419100</xdr:colOff>
                <xdr:row>1</xdr:row>
                <xdr:rowOff>30480</xdr:rowOff>
              </from>
              <to>
                <xdr:col>17</xdr:col>
                <xdr:colOff>571500</xdr:colOff>
                <xdr:row>1</xdr:row>
                <xdr:rowOff>228600</xdr:rowOff>
              </to>
            </anchor>
          </objectPr>
        </oleObject>
      </mc:Choice>
      <mc:Fallback>
        <oleObject progId="Equation.3" shapeId="1079" r:id="rId24"/>
      </mc:Fallback>
    </mc:AlternateContent>
    <mc:AlternateContent xmlns:mc="http://schemas.openxmlformats.org/markup-compatibility/2006">
      <mc:Choice Requires="x14">
        <oleObject progId="Equation.3" shapeId="1078" r:id="rId25">
          <objectPr defaultSize="0" autoPict="0" r:id="rId21">
            <anchor moveWithCells="1" sizeWithCells="1">
              <from>
                <xdr:col>18</xdr:col>
                <xdr:colOff>297180</xdr:colOff>
                <xdr:row>1</xdr:row>
                <xdr:rowOff>22860</xdr:rowOff>
              </from>
              <to>
                <xdr:col>18</xdr:col>
                <xdr:colOff>746760</xdr:colOff>
                <xdr:row>1</xdr:row>
                <xdr:rowOff>228600</xdr:rowOff>
              </to>
            </anchor>
          </objectPr>
        </oleObject>
      </mc:Choice>
      <mc:Fallback>
        <oleObject progId="Equation.3" shapeId="1078" r:id="rId25"/>
      </mc:Fallback>
    </mc:AlternateContent>
    <mc:AlternateContent xmlns:mc="http://schemas.openxmlformats.org/markup-compatibility/2006">
      <mc:Choice Requires="x14">
        <oleObject progId="Equation.3" shapeId="1077" r:id="rId26">
          <objectPr defaultSize="0" autoPict="0" r:id="rId27">
            <anchor moveWithCells="1" sizeWithCells="1">
              <from>
                <xdr:col>19</xdr:col>
                <xdr:colOff>236220</xdr:colOff>
                <xdr:row>0</xdr:row>
                <xdr:rowOff>236220</xdr:rowOff>
              </from>
              <to>
                <xdr:col>19</xdr:col>
                <xdr:colOff>800100</xdr:colOff>
                <xdr:row>2</xdr:row>
                <xdr:rowOff>7620</xdr:rowOff>
              </to>
            </anchor>
          </objectPr>
        </oleObject>
      </mc:Choice>
      <mc:Fallback>
        <oleObject progId="Equation.3" shapeId="1077" r:id="rId26"/>
      </mc:Fallback>
    </mc:AlternateContent>
    <mc:AlternateContent xmlns:mc="http://schemas.openxmlformats.org/markup-compatibility/2006">
      <mc:Choice Requires="x14">
        <oleObject progId="Equation.3" shapeId="1076" r:id="rId28">
          <objectPr defaultSize="0" autoPict="0" r:id="rId29">
            <anchor moveWithCells="1" sizeWithCells="1">
              <from>
                <xdr:col>20</xdr:col>
                <xdr:colOff>129540</xdr:colOff>
                <xdr:row>1</xdr:row>
                <xdr:rowOff>22860</xdr:rowOff>
              </from>
              <to>
                <xdr:col>20</xdr:col>
                <xdr:colOff>960120</xdr:colOff>
                <xdr:row>1</xdr:row>
                <xdr:rowOff>205740</xdr:rowOff>
              </to>
            </anchor>
          </objectPr>
        </oleObject>
      </mc:Choice>
      <mc:Fallback>
        <oleObject progId="Equation.3" shapeId="1076" r:id="rId28"/>
      </mc:Fallback>
    </mc:AlternateContent>
    <mc:AlternateContent xmlns:mc="http://schemas.openxmlformats.org/markup-compatibility/2006">
      <mc:Choice Requires="x14">
        <oleObject progId="Equation.3" shapeId="1075" r:id="rId30">
          <objectPr defaultSize="0" autoPict="0" r:id="rId31">
            <anchor moveWithCells="1" sizeWithCells="1">
              <from>
                <xdr:col>21</xdr:col>
                <xdr:colOff>236220</xdr:colOff>
                <xdr:row>1</xdr:row>
                <xdr:rowOff>7620</xdr:rowOff>
              </from>
              <to>
                <xdr:col>21</xdr:col>
                <xdr:colOff>815340</xdr:colOff>
                <xdr:row>1</xdr:row>
                <xdr:rowOff>228600</xdr:rowOff>
              </to>
            </anchor>
          </objectPr>
        </oleObject>
      </mc:Choice>
      <mc:Fallback>
        <oleObject progId="Equation.3" shapeId="1075" r:id="rId30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Парабола</vt:lpstr>
      <vt:lpstr>Показательная</vt:lpstr>
      <vt:lpstr>Лист1</vt:lpstr>
    </vt:vector>
  </TitlesOfParts>
  <Company>Freedom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Гранд Дмитрий</dc:creator>
  <cp:lastModifiedBy>Гранд Дмитрий</cp:lastModifiedBy>
  <dcterms:created xsi:type="dcterms:W3CDTF">2024-09-14T13:38:09Z</dcterms:created>
  <dcterms:modified xsi:type="dcterms:W3CDTF">2024-09-23T10:58:09Z</dcterms:modified>
</cp:coreProperties>
</file>