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y\Documents\_Desktop\ExelProjects\"/>
    </mc:Choice>
  </mc:AlternateContent>
  <bookViews>
    <workbookView xWindow="0" yWindow="0" windowWidth="17256" windowHeight="5772" activeTab="3"/>
  </bookViews>
  <sheets>
    <sheet name="Линейная п1" sheetId="2" r:id="rId1"/>
    <sheet name="Пример 1" sheetId="1" r:id="rId2"/>
    <sheet name="Итоги для примера 2" sheetId="4" r:id="rId3"/>
    <sheet name="Пример 2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3" l="1"/>
  <c r="N36" i="3"/>
  <c r="O36" i="3"/>
  <c r="L36" i="3"/>
  <c r="J34" i="3"/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4" i="3"/>
  <c r="S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4" i="3"/>
  <c r="R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4" i="3"/>
  <c r="Q3" i="3"/>
  <c r="M38" i="3"/>
  <c r="N38" i="3"/>
  <c r="O38" i="3"/>
  <c r="L38" i="3"/>
  <c r="R4" i="1"/>
  <c r="R5" i="1"/>
  <c r="S34" i="3" l="1"/>
  <c r="R34" i="3"/>
  <c r="Q34" i="3"/>
  <c r="J33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4" i="3"/>
  <c r="J5" i="3"/>
  <c r="J6" i="3"/>
  <c r="J7" i="3"/>
  <c r="J8" i="3"/>
  <c r="J9" i="3"/>
  <c r="J10" i="3"/>
  <c r="J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4" i="3"/>
  <c r="I3" i="3"/>
  <c r="V6" i="3"/>
  <c r="V5" i="3"/>
  <c r="V4" i="3"/>
  <c r="V3" i="3"/>
  <c r="O32" i="3"/>
  <c r="N32" i="3"/>
  <c r="M32" i="3"/>
  <c r="L32" i="3"/>
  <c r="H32" i="3"/>
  <c r="O31" i="3"/>
  <c r="N31" i="3"/>
  <c r="M31" i="3"/>
  <c r="L31" i="3"/>
  <c r="H31" i="3"/>
  <c r="O30" i="3"/>
  <c r="N30" i="3"/>
  <c r="M30" i="3"/>
  <c r="L30" i="3"/>
  <c r="H30" i="3"/>
  <c r="O29" i="3"/>
  <c r="N29" i="3"/>
  <c r="M29" i="3"/>
  <c r="L29" i="3"/>
  <c r="H29" i="3"/>
  <c r="O28" i="3"/>
  <c r="N28" i="3"/>
  <c r="M28" i="3"/>
  <c r="L28" i="3"/>
  <c r="H28" i="3"/>
  <c r="O27" i="3"/>
  <c r="N27" i="3"/>
  <c r="M27" i="3"/>
  <c r="L27" i="3"/>
  <c r="H27" i="3"/>
  <c r="O26" i="3"/>
  <c r="N26" i="3"/>
  <c r="M26" i="3"/>
  <c r="L26" i="3"/>
  <c r="H26" i="3"/>
  <c r="O25" i="3"/>
  <c r="N25" i="3"/>
  <c r="M25" i="3"/>
  <c r="L25" i="3"/>
  <c r="H25" i="3"/>
  <c r="O24" i="3"/>
  <c r="N24" i="3"/>
  <c r="M24" i="3"/>
  <c r="L24" i="3"/>
  <c r="H24" i="3"/>
  <c r="O23" i="3"/>
  <c r="N23" i="3"/>
  <c r="M23" i="3"/>
  <c r="L23" i="3"/>
  <c r="H23" i="3"/>
  <c r="O22" i="3"/>
  <c r="N22" i="3"/>
  <c r="M22" i="3"/>
  <c r="L22" i="3"/>
  <c r="H22" i="3"/>
  <c r="O21" i="3"/>
  <c r="N21" i="3"/>
  <c r="M21" i="3"/>
  <c r="L21" i="3"/>
  <c r="H21" i="3"/>
  <c r="O20" i="3"/>
  <c r="N20" i="3"/>
  <c r="M20" i="3"/>
  <c r="L20" i="3"/>
  <c r="H20" i="3"/>
  <c r="O19" i="3"/>
  <c r="N19" i="3"/>
  <c r="M19" i="3"/>
  <c r="L19" i="3"/>
  <c r="H19" i="3"/>
  <c r="O18" i="3"/>
  <c r="N18" i="3"/>
  <c r="M18" i="3"/>
  <c r="L18" i="3"/>
  <c r="H18" i="3"/>
  <c r="O17" i="3"/>
  <c r="N17" i="3"/>
  <c r="M17" i="3"/>
  <c r="L17" i="3"/>
  <c r="H17" i="3"/>
  <c r="O16" i="3"/>
  <c r="N16" i="3"/>
  <c r="M16" i="3"/>
  <c r="L16" i="3"/>
  <c r="H16" i="3"/>
  <c r="O15" i="3"/>
  <c r="N15" i="3"/>
  <c r="M15" i="3"/>
  <c r="L15" i="3"/>
  <c r="H15" i="3"/>
  <c r="O14" i="3"/>
  <c r="N14" i="3"/>
  <c r="M14" i="3"/>
  <c r="L14" i="3"/>
  <c r="H14" i="3"/>
  <c r="O13" i="3"/>
  <c r="N13" i="3"/>
  <c r="M13" i="3"/>
  <c r="L13" i="3"/>
  <c r="H13" i="3"/>
  <c r="O12" i="3"/>
  <c r="N12" i="3"/>
  <c r="M12" i="3"/>
  <c r="L12" i="3"/>
  <c r="H12" i="3"/>
  <c r="O11" i="3"/>
  <c r="N11" i="3"/>
  <c r="M11" i="3"/>
  <c r="L11" i="3"/>
  <c r="H11" i="3"/>
  <c r="O10" i="3"/>
  <c r="N10" i="3"/>
  <c r="N34" i="3" s="1"/>
  <c r="M10" i="3"/>
  <c r="L10" i="3"/>
  <c r="H10" i="3"/>
  <c r="O9" i="3"/>
  <c r="N9" i="3"/>
  <c r="M9" i="3"/>
  <c r="L9" i="3"/>
  <c r="H9" i="3"/>
  <c r="O8" i="3"/>
  <c r="N8" i="3"/>
  <c r="M8" i="3"/>
  <c r="L8" i="3"/>
  <c r="H8" i="3"/>
  <c r="O7" i="3"/>
  <c r="N7" i="3"/>
  <c r="M7" i="3"/>
  <c r="L7" i="3"/>
  <c r="H7" i="3"/>
  <c r="O6" i="3"/>
  <c r="N6" i="3"/>
  <c r="M6" i="3"/>
  <c r="L6" i="3"/>
  <c r="H6" i="3"/>
  <c r="O5" i="3"/>
  <c r="N5" i="3"/>
  <c r="M5" i="3"/>
  <c r="L5" i="3"/>
  <c r="H5" i="3"/>
  <c r="O4" i="3"/>
  <c r="N4" i="3"/>
  <c r="M4" i="3"/>
  <c r="L4" i="3"/>
  <c r="H4" i="3"/>
  <c r="O3" i="3"/>
  <c r="O34" i="3" s="1"/>
  <c r="N3" i="3"/>
  <c r="M3" i="3"/>
  <c r="M34" i="3" s="1"/>
  <c r="L3" i="3"/>
  <c r="L34" i="3" s="1"/>
  <c r="H3" i="3"/>
  <c r="N21" i="1"/>
  <c r="O20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G18" i="1"/>
  <c r="F18" i="1"/>
  <c r="I18" i="1" s="1"/>
  <c r="E18" i="1"/>
  <c r="I17" i="1"/>
  <c r="F17" i="1"/>
  <c r="E17" i="1"/>
  <c r="H17" i="1" s="1"/>
  <c r="I16" i="1"/>
  <c r="H16" i="1"/>
  <c r="G16" i="1"/>
  <c r="F16" i="1"/>
  <c r="E16" i="1"/>
  <c r="F15" i="1"/>
  <c r="I15" i="1" s="1"/>
  <c r="E15" i="1"/>
  <c r="H15" i="1" s="1"/>
  <c r="H14" i="1"/>
  <c r="F14" i="1"/>
  <c r="I14" i="1" s="1"/>
  <c r="E14" i="1"/>
  <c r="G14" i="1" s="1"/>
  <c r="I13" i="1"/>
  <c r="H13" i="1"/>
  <c r="G13" i="1"/>
  <c r="F13" i="1"/>
  <c r="E13" i="1"/>
  <c r="F12" i="1"/>
  <c r="I12" i="1" s="1"/>
  <c r="E12" i="1"/>
  <c r="H12" i="1" s="1"/>
  <c r="I11" i="1"/>
  <c r="G11" i="1"/>
  <c r="F11" i="1"/>
  <c r="E11" i="1"/>
  <c r="H11" i="1" s="1"/>
  <c r="G10" i="1"/>
  <c r="F10" i="1"/>
  <c r="H10" i="1" s="1"/>
  <c r="E10" i="1"/>
  <c r="I9" i="1"/>
  <c r="F9" i="1"/>
  <c r="E9" i="1"/>
  <c r="H9" i="1" s="1"/>
  <c r="I8" i="1"/>
  <c r="H8" i="1"/>
  <c r="G8" i="1"/>
  <c r="F8" i="1"/>
  <c r="E8" i="1"/>
  <c r="F7" i="1"/>
  <c r="I7" i="1" s="1"/>
  <c r="E7" i="1"/>
  <c r="H7" i="1" s="1"/>
  <c r="I6" i="1"/>
  <c r="H6" i="1"/>
  <c r="F6" i="1"/>
  <c r="E6" i="1"/>
  <c r="G6" i="1" s="1"/>
  <c r="I5" i="1"/>
  <c r="H5" i="1"/>
  <c r="G5" i="1"/>
  <c r="F5" i="1"/>
  <c r="E5" i="1"/>
  <c r="F4" i="1"/>
  <c r="I4" i="1" s="1"/>
  <c r="E4" i="1"/>
  <c r="H4" i="1" s="1"/>
  <c r="I3" i="1"/>
  <c r="H3" i="1"/>
  <c r="G3" i="1"/>
  <c r="F3" i="1"/>
  <c r="F19" i="1" s="1"/>
  <c r="E3" i="1"/>
  <c r="E19" i="1" s="1"/>
  <c r="N4" i="1" l="1"/>
  <c r="O4" i="1" s="1"/>
  <c r="N8" i="1"/>
  <c r="O8" i="1" s="1"/>
  <c r="N12" i="1"/>
  <c r="O12" i="1" s="1"/>
  <c r="N16" i="1"/>
  <c r="O16" i="1" s="1"/>
  <c r="N9" i="1"/>
  <c r="O9" i="1" s="1"/>
  <c r="N17" i="1"/>
  <c r="O17" i="1" s="1"/>
  <c r="N6" i="1"/>
  <c r="O6" i="1" s="1"/>
  <c r="N14" i="1"/>
  <c r="O14" i="1" s="1"/>
  <c r="N7" i="1"/>
  <c r="O7" i="1" s="1"/>
  <c r="N15" i="1"/>
  <c r="O15" i="1" s="1"/>
  <c r="N5" i="1"/>
  <c r="O5" i="1" s="1"/>
  <c r="N13" i="1"/>
  <c r="O13" i="1" s="1"/>
  <c r="N10" i="1"/>
  <c r="O10" i="1" s="1"/>
  <c r="N18" i="1"/>
  <c r="O18" i="1" s="1"/>
  <c r="N3" i="1"/>
  <c r="O3" i="1" s="1"/>
  <c r="N11" i="1"/>
  <c r="O11" i="1" s="1"/>
  <c r="G7" i="1"/>
  <c r="G15" i="1"/>
  <c r="G4" i="1"/>
  <c r="G19" i="1" s="1"/>
  <c r="I10" i="1"/>
  <c r="I19" i="1" s="1"/>
  <c r="H18" i="1"/>
  <c r="H19" i="1" s="1"/>
  <c r="G12" i="1"/>
  <c r="G9" i="1"/>
  <c r="G17" i="1"/>
  <c r="O19" i="1" l="1"/>
</calcChain>
</file>

<file path=xl/sharedStrings.xml><?xml version="1.0" encoding="utf-8"?>
<sst xmlns="http://schemas.openxmlformats.org/spreadsheetml/2006/main" count="110" uniqueCount="63">
  <si>
    <t>Показатели, характеризующие деятельность ОАО «Железные дороги»</t>
  </si>
  <si>
    <t>Стоимость проезда 1 чел. в поезде Воронеж – Москва, руб.</t>
  </si>
  <si>
    <t>Среднемесячное число пассажиров поезда Воронеж – Москва</t>
  </si>
  <si>
    <t>Промежуточные расчеты оценок коэффициентов регрессионного уравнения</t>
  </si>
  <si>
    <t>№ п.п.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</si>
  <si>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</si>
  <si>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</si>
  <si>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</si>
  <si>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</si>
  <si>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</si>
  <si>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</si>
  <si>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</si>
  <si>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</si>
  <si>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</si>
  <si>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</si>
  <si>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</si>
  <si>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</si>
  <si>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</si>
  <si>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</si>
  <si>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</si>
  <si>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</si>
  <si>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Средние значения</t>
  </si>
  <si>
    <t>Промежуточные расчеты стандартных ошибок</t>
  </si>
  <si>
    <t>Сумма квадратов отклонений расчетных 
от фактических значений</t>
  </si>
  <si>
    <t>Среднеквадратическая ошибка</t>
  </si>
  <si>
    <t>коэффициенты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</si>
  <si>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</si>
  <si>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</si>
  <si>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</si>
  <si>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</si>
  <si>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</si>
  <si>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</si>
  <si>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</si>
  <si>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</si>
  <si>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</si>
  <si>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</si>
  <si>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</si>
  <si>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</si>
  <si>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</si>
  <si>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</si>
  <si>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</si>
  <si>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</si>
  <si>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</si>
  <si>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</si>
  <si>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</si>
  <si>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</si>
  <si>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</si>
  <si>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</si>
  <si>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</si>
  <si>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</si>
  <si>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</si>
  <si>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Данные о 30 российских компаниях</t>
  </si>
  <si>
    <t>Промежуточные расчеты остаточной дисперсии</t>
  </si>
  <si>
    <t>Промежуточные расчеты множественного коэффициента корреляции</t>
  </si>
  <si>
    <t>Промежуточные расчеты парных коэффициентов корреляции</t>
  </si>
  <si>
    <t>Компания</t>
  </si>
  <si>
    <t>Сумма квадратов отклонений</t>
  </si>
  <si>
    <t>Суммы произведений</t>
  </si>
  <si>
    <t>Остаточная дисперсия</t>
  </si>
  <si>
    <t>Дисперсия</t>
  </si>
  <si>
    <t>Среднеквадратическое отклонение</t>
  </si>
  <si>
    <t>Переменная X 2</t>
  </si>
  <si>
    <t>Переменная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</si>
</sst>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2" fontId="2" fillId="0" borderId="4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" fillId="2" borderId="7" xfId="0" applyFont="1" applyFill="1" applyBorder="1"/>
    <xf numFmtId="1" fontId="1" fillId="2" borderId="7" xfId="0" applyNumberFormat="1" applyFont="1" applyFill="1" applyBorder="1"/>
    <xf numFmtId="3" fontId="2" fillId="0" borderId="4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/>
    <xf numFmtId="2" fontId="2" fillId="0" borderId="3" xfId="0" applyNumberFormat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wmf"/><Relationship Id="rId13" Type="http://schemas.openxmlformats.org/officeDocument/2006/relationships/image" Target="../media/image20.wmf"/><Relationship Id="rId3" Type="http://schemas.openxmlformats.org/officeDocument/2006/relationships/image" Target="../media/image10.wmf"/><Relationship Id="rId7" Type="http://schemas.openxmlformats.org/officeDocument/2006/relationships/image" Target="../media/image14.wmf"/><Relationship Id="rId12" Type="http://schemas.openxmlformats.org/officeDocument/2006/relationships/image" Target="../media/image19.wmf"/><Relationship Id="rId2" Type="http://schemas.openxmlformats.org/officeDocument/2006/relationships/image" Target="../media/image9.wmf"/><Relationship Id="rId1" Type="http://schemas.openxmlformats.org/officeDocument/2006/relationships/image" Target="../media/image8.wmf"/><Relationship Id="rId6" Type="http://schemas.openxmlformats.org/officeDocument/2006/relationships/image" Target="../media/image13.wmf"/><Relationship Id="rId11" Type="http://schemas.openxmlformats.org/officeDocument/2006/relationships/image" Target="../media/image18.wmf"/><Relationship Id="rId5" Type="http://schemas.openxmlformats.org/officeDocument/2006/relationships/image" Target="../media/image12.wmf"/><Relationship Id="rId10" Type="http://schemas.openxmlformats.org/officeDocument/2006/relationships/image" Target="../media/image17.wmf"/><Relationship Id="rId4" Type="http://schemas.openxmlformats.org/officeDocument/2006/relationships/image" Target="../media/image11.wmf"/><Relationship Id="rId9" Type="http://schemas.openxmlformats.org/officeDocument/2006/relationships/image" Target="../media/image16.wmf"/><Relationship Id="rId14" Type="http://schemas.openxmlformats.org/officeDocument/2006/relationships/image" Target="../media/image2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137160</xdr:colOff>
          <xdr:row>1</xdr:row>
          <xdr:rowOff>152400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03035F5-E2A7-417B-97A3-7D2D90B76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152400</xdr:colOff>
          <xdr:row>1</xdr:row>
          <xdr:rowOff>190500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08F9AA6-84A0-4A32-8E08-C1EA8D8E2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0</xdr:rowOff>
        </xdr:from>
        <xdr:to>
          <xdr:col>6</xdr:col>
          <xdr:colOff>213360</xdr:colOff>
          <xdr:row>1</xdr:row>
          <xdr:rowOff>251460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0176A0C-5502-4CCD-9256-DBA8BC97E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0</xdr:rowOff>
        </xdr:from>
        <xdr:to>
          <xdr:col>7</xdr:col>
          <xdr:colOff>228600</xdr:colOff>
          <xdr:row>1</xdr:row>
          <xdr:rowOff>190500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8924D9A-695B-44E0-AF82-09D524CA3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0</xdr:rowOff>
        </xdr:from>
        <xdr:to>
          <xdr:col>8</xdr:col>
          <xdr:colOff>228600</xdr:colOff>
          <xdr:row>1</xdr:row>
          <xdr:rowOff>289560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8C69874-6557-496E-A35E-4029C653F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137160</xdr:colOff>
          <xdr:row>1</xdr:row>
          <xdr:rowOff>152400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D657DB7-C64A-47A3-B4DA-FB7616952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12</xdr:col>
          <xdr:colOff>152400</xdr:colOff>
          <xdr:row>1</xdr:row>
          <xdr:rowOff>190500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8DDA4B1-0E57-4E07-AF59-EDC3C7A71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152400</xdr:colOff>
          <xdr:row>1</xdr:row>
          <xdr:rowOff>251460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3C473A7-4E05-4515-A3E8-A8030F1C8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0</xdr:colOff>
      <xdr:row>1</xdr:row>
      <xdr:rowOff>0</xdr:rowOff>
    </xdr:from>
    <xdr:to>
      <xdr:col>15</xdr:col>
      <xdr:colOff>19050</xdr:colOff>
      <xdr:row>1</xdr:row>
      <xdr:rowOff>285750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8B9EA0E-F87F-4255-A447-95193F91C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580" y="220980"/>
          <a:ext cx="87249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</xdr:row>
          <xdr:rowOff>68580</xdr:rowOff>
        </xdr:from>
        <xdr:to>
          <xdr:col>1</xdr:col>
          <xdr:colOff>304800</xdr:colOff>
          <xdr:row>1</xdr:row>
          <xdr:rowOff>259080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300DD25F-8CFC-4F6B-B00C-9FDC15184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0</xdr:row>
          <xdr:rowOff>182880</xdr:rowOff>
        </xdr:from>
        <xdr:to>
          <xdr:col>2</xdr:col>
          <xdr:colOff>365760</xdr:colOff>
          <xdr:row>1</xdr:row>
          <xdr:rowOff>304800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508C6FA1-71FA-48C7-8DA5-C1F197ED8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182880</xdr:colOff>
          <xdr:row>0</xdr:row>
          <xdr:rowOff>190500</xdr:rowOff>
        </xdr:from>
        <xdr:to>
          <xdr:col>3</xdr:col>
          <xdr:colOff>396240</xdr:colOff>
          <xdr:row>2</xdr:row>
          <xdr:rowOff>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7E94CBF4-E1E4-4BAD-9042-1DE31B941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0</xdr:row>
          <xdr:rowOff>182880</xdr:rowOff>
        </xdr:from>
        <xdr:to>
          <xdr:col>4</xdr:col>
          <xdr:colOff>411480</xdr:colOff>
          <xdr:row>1</xdr:row>
          <xdr:rowOff>304800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51290D5F-22EE-4902-B1CA-9355D599A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365760</xdr:colOff>
          <xdr:row>1</xdr:row>
          <xdr:rowOff>68580</xdr:rowOff>
        </xdr:from>
        <xdr:to>
          <xdr:col>7</xdr:col>
          <xdr:colOff>518160</xdr:colOff>
          <xdr:row>1</xdr:row>
          <xdr:rowOff>259080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EDF306B9-B23D-40D0-88A7-3C7EDEE40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426720</xdr:colOff>
          <xdr:row>1</xdr:row>
          <xdr:rowOff>38100</xdr:rowOff>
        </xdr:from>
        <xdr:to>
          <xdr:col>8</xdr:col>
          <xdr:colOff>541020</xdr:colOff>
          <xdr:row>1</xdr:row>
          <xdr:rowOff>304800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F08769FE-A5AF-4A83-AF3E-1307DBA65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137160</xdr:colOff>
          <xdr:row>1</xdr:row>
          <xdr:rowOff>0</xdr:rowOff>
        </xdr:from>
        <xdr:to>
          <xdr:col>9</xdr:col>
          <xdr:colOff>1021080</xdr:colOff>
          <xdr:row>1</xdr:row>
          <xdr:rowOff>304800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F42A2A97-38EE-4AFE-9430-73F1F088E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259080</xdr:colOff>
          <xdr:row>1</xdr:row>
          <xdr:rowOff>15240</xdr:rowOff>
        </xdr:from>
        <xdr:to>
          <xdr:col>11</xdr:col>
          <xdr:colOff>891540</xdr:colOff>
          <xdr:row>1</xdr:row>
          <xdr:rowOff>281940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FE8D5943-7CDE-4113-867B-23924C647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167640</xdr:colOff>
          <xdr:row>1</xdr:row>
          <xdr:rowOff>38100</xdr:rowOff>
        </xdr:from>
        <xdr:to>
          <xdr:col>12</xdr:col>
          <xdr:colOff>853440</xdr:colOff>
          <xdr:row>1</xdr:row>
          <xdr:rowOff>297180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A336848F-8785-478D-85A5-7830ADF00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1</xdr:row>
          <xdr:rowOff>15240</xdr:rowOff>
        </xdr:from>
        <xdr:to>
          <xdr:col>13</xdr:col>
          <xdr:colOff>822960</xdr:colOff>
          <xdr:row>1</xdr:row>
          <xdr:rowOff>281940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333147DC-FDE2-4322-ADF0-74C4005E8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358140</xdr:colOff>
          <xdr:row>1</xdr:row>
          <xdr:rowOff>15240</xdr:rowOff>
        </xdr:from>
        <xdr:to>
          <xdr:col>14</xdr:col>
          <xdr:colOff>1097280</xdr:colOff>
          <xdr:row>1</xdr:row>
          <xdr:rowOff>259080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DBD2F097-B763-4755-81A0-63437E85A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</xdr:row>
          <xdr:rowOff>45720</xdr:rowOff>
        </xdr:from>
        <xdr:to>
          <xdr:col>16</xdr:col>
          <xdr:colOff>1333500</xdr:colOff>
          <xdr:row>1</xdr:row>
          <xdr:rowOff>266700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A27A80D6-416B-40A6-B094-3971A8D91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175260</xdr:colOff>
          <xdr:row>1</xdr:row>
          <xdr:rowOff>30480</xdr:rowOff>
        </xdr:from>
        <xdr:to>
          <xdr:col>17</xdr:col>
          <xdr:colOff>1325880</xdr:colOff>
          <xdr:row>1</xdr:row>
          <xdr:rowOff>297180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30B71CCE-2CC4-4D96-BAD2-100326A1D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99060</xdr:colOff>
          <xdr:row>1</xdr:row>
          <xdr:rowOff>30480</xdr:rowOff>
        </xdr:from>
        <xdr:to>
          <xdr:col>18</xdr:col>
          <xdr:colOff>1028700</xdr:colOff>
          <xdr:row>1</xdr:row>
          <xdr:rowOff>274320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EBC38812-3EAC-4FF5-8EA0-F5836758F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5;&#1086;&#1078;&#1077;&#1089;&#1090;&#1074;&#1077;&#1085;&#1085;&#1072;&#1103;%20&#1088;&#1077;&#1075;&#1088;&#1077;&#1089;&#1089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нейная п1"/>
      <sheetName val="Пример 1"/>
      <sheetName val="Лист4"/>
      <sheetName val="Пример 2"/>
    </sheetNames>
    <sheetDataSet>
      <sheetData sheetId="0">
        <row r="7">
          <cell r="B7">
            <v>418.35373400337664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6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8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oleObject" Target="../embeddings/oleObject14.bin"/><Relationship Id="rId18" Type="http://schemas.openxmlformats.org/officeDocument/2006/relationships/image" Target="../media/image15.wmf"/><Relationship Id="rId26" Type="http://schemas.openxmlformats.org/officeDocument/2006/relationships/image" Target="../media/image19.wmf"/><Relationship Id="rId3" Type="http://schemas.openxmlformats.org/officeDocument/2006/relationships/oleObject" Target="../embeddings/oleObject9.bin"/><Relationship Id="rId21" Type="http://schemas.openxmlformats.org/officeDocument/2006/relationships/oleObject" Target="../embeddings/oleObject18.bin"/><Relationship Id="rId7" Type="http://schemas.openxmlformats.org/officeDocument/2006/relationships/oleObject" Target="../embeddings/oleObject11.bin"/><Relationship Id="rId12" Type="http://schemas.openxmlformats.org/officeDocument/2006/relationships/image" Target="../media/image12.wmf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4.wmf"/><Relationship Id="rId20" Type="http://schemas.openxmlformats.org/officeDocument/2006/relationships/image" Target="../media/image16.wmf"/><Relationship Id="rId29" Type="http://schemas.openxmlformats.org/officeDocument/2006/relationships/oleObject" Target="../embeddings/oleObject22.bin"/><Relationship Id="rId1" Type="http://schemas.openxmlformats.org/officeDocument/2006/relationships/drawing" Target="../drawings/drawing2.xml"/><Relationship Id="rId6" Type="http://schemas.openxmlformats.org/officeDocument/2006/relationships/image" Target="../media/image9.wmf"/><Relationship Id="rId11" Type="http://schemas.openxmlformats.org/officeDocument/2006/relationships/oleObject" Target="../embeddings/oleObject13.bin"/><Relationship Id="rId24" Type="http://schemas.openxmlformats.org/officeDocument/2006/relationships/image" Target="../media/image18.wmf"/><Relationship Id="rId5" Type="http://schemas.openxmlformats.org/officeDocument/2006/relationships/oleObject" Target="../embeddings/oleObject10.bin"/><Relationship Id="rId15" Type="http://schemas.openxmlformats.org/officeDocument/2006/relationships/oleObject" Target="../embeddings/oleObject15.bin"/><Relationship Id="rId23" Type="http://schemas.openxmlformats.org/officeDocument/2006/relationships/oleObject" Target="../embeddings/oleObject19.bin"/><Relationship Id="rId28" Type="http://schemas.openxmlformats.org/officeDocument/2006/relationships/image" Target="../media/image20.wmf"/><Relationship Id="rId10" Type="http://schemas.openxmlformats.org/officeDocument/2006/relationships/image" Target="../media/image11.wmf"/><Relationship Id="rId19" Type="http://schemas.openxmlformats.org/officeDocument/2006/relationships/oleObject" Target="../embeddings/oleObject17.bin"/><Relationship Id="rId4" Type="http://schemas.openxmlformats.org/officeDocument/2006/relationships/image" Target="../media/image8.wmf"/><Relationship Id="rId9" Type="http://schemas.openxmlformats.org/officeDocument/2006/relationships/oleObject" Target="../embeddings/oleObject12.bin"/><Relationship Id="rId14" Type="http://schemas.openxmlformats.org/officeDocument/2006/relationships/image" Target="../media/image13.wmf"/><Relationship Id="rId22" Type="http://schemas.openxmlformats.org/officeDocument/2006/relationships/image" Target="../media/image17.wmf"/><Relationship Id="rId27" Type="http://schemas.openxmlformats.org/officeDocument/2006/relationships/oleObject" Target="../embeddings/oleObject21.bin"/><Relationship Id="rId30" Type="http://schemas.openxmlformats.org/officeDocument/2006/relationships/image" Target="../media/image2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4" x14ac:dyDescent="0.3"/>
  <cols>
    <col min="1" max="1" width="26.33203125" style="1" bestFit="1" customWidth="1"/>
    <col min="2" max="2" width="16.88671875" style="1" bestFit="1" customWidth="1"/>
    <col min="3" max="3" width="23.33203125" style="1" bestFit="1" customWidth="1"/>
    <col min="4" max="4" width="15.5546875" style="1" bestFit="1" customWidth="1"/>
    <col min="5" max="5" width="12" style="1" bestFit="1" customWidth="1"/>
    <col min="6" max="6" width="14.6640625" style="1" bestFit="1" customWidth="1"/>
    <col min="7" max="7" width="13.109375" style="1" bestFit="1" customWidth="1"/>
    <col min="8" max="8" width="14.6640625" style="1" bestFit="1" customWidth="1"/>
    <col min="9" max="9" width="14.88671875" style="1" bestFit="1" customWidth="1"/>
    <col min="10" max="16384" width="8.88671875" style="1"/>
  </cols>
  <sheetData>
    <row r="1" spans="1:9" x14ac:dyDescent="0.3">
      <c r="A1" s="1" t="s">
        <v>26</v>
      </c>
    </row>
    <row r="2" spans="1:9" ht="15" thickBot="1" x14ac:dyDescent="0.35"/>
    <row r="3" spans="1:9" x14ac:dyDescent="0.3">
      <c r="A3" s="15" t="s">
        <v>27</v>
      </c>
      <c r="B3" s="15"/>
    </row>
    <row r="4" spans="1:9" x14ac:dyDescent="0.3">
      <c r="A4" s="12" t="s">
        <v>28</v>
      </c>
      <c r="B4" s="12">
        <v>0.94562177309629636</v>
      </c>
    </row>
    <row r="5" spans="1:9" x14ac:dyDescent="0.3">
      <c r="A5" s="12" t="s">
        <v>29</v>
      </c>
      <c r="B5" s="12">
        <v>0.89420053775378339</v>
      </c>
    </row>
    <row r="6" spans="1:9" x14ac:dyDescent="0.3">
      <c r="A6" s="12" t="s">
        <v>30</v>
      </c>
      <c r="B6" s="12">
        <v>0.88664343330762507</v>
      </c>
    </row>
    <row r="7" spans="1:9" x14ac:dyDescent="0.3">
      <c r="A7" s="12" t="s">
        <v>31</v>
      </c>
      <c r="B7" s="12">
        <v>418.35373400337664</v>
      </c>
    </row>
    <row r="8" spans="1:9" ht="15" thickBot="1" x14ac:dyDescent="0.35">
      <c r="A8" s="13" t="s">
        <v>32</v>
      </c>
      <c r="B8" s="13">
        <v>16</v>
      </c>
    </row>
    <row r="10" spans="1:9" ht="15" thickBot="1" x14ac:dyDescent="0.35">
      <c r="A10" s="1" t="s">
        <v>33</v>
      </c>
    </row>
    <row r="11" spans="1:9" x14ac:dyDescent="0.3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3">
      <c r="A12" s="12" t="s">
        <v>39</v>
      </c>
      <c r="B12" s="12">
        <v>1</v>
      </c>
      <c r="C12" s="12">
        <v>20709365.895436049</v>
      </c>
      <c r="D12" s="12">
        <v>20709365.895436049</v>
      </c>
      <c r="E12" s="12">
        <v>118.32581435451139</v>
      </c>
      <c r="F12" s="12">
        <v>3.2631167089804127E-8</v>
      </c>
    </row>
    <row r="13" spans="1:9" x14ac:dyDescent="0.3">
      <c r="A13" s="12" t="s">
        <v>40</v>
      </c>
      <c r="B13" s="12">
        <v>14</v>
      </c>
      <c r="C13" s="12">
        <v>2450277.8545639524</v>
      </c>
      <c r="D13" s="12">
        <v>175019.84675456802</v>
      </c>
      <c r="E13" s="12"/>
      <c r="F13" s="12"/>
    </row>
    <row r="14" spans="1:9" ht="15" thickBot="1" x14ac:dyDescent="0.35">
      <c r="A14" s="13" t="s">
        <v>41</v>
      </c>
      <c r="B14" s="13">
        <v>15</v>
      </c>
      <c r="C14" s="13">
        <v>23159643.75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42</v>
      </c>
      <c r="C16" s="14" t="s">
        <v>31</v>
      </c>
      <c r="D16" s="14" t="s">
        <v>43</v>
      </c>
      <c r="E16" s="14" t="s">
        <v>44</v>
      </c>
      <c r="F16" s="14" t="s">
        <v>45</v>
      </c>
      <c r="G16" s="14" t="s">
        <v>46</v>
      </c>
      <c r="H16" s="14" t="s">
        <v>47</v>
      </c>
      <c r="I16" s="14" t="s">
        <v>48</v>
      </c>
    </row>
    <row r="17" spans="1:9" x14ac:dyDescent="0.3">
      <c r="A17" s="12" t="s">
        <v>49</v>
      </c>
      <c r="B17" s="12">
        <v>13591.035496718321</v>
      </c>
      <c r="C17" s="12">
        <v>267.05470450955983</v>
      </c>
      <c r="D17" s="12">
        <v>50.892327553929306</v>
      </c>
      <c r="E17" s="12">
        <v>2.7260062823568519E-17</v>
      </c>
      <c r="F17" s="12">
        <v>13018.260121540394</v>
      </c>
      <c r="G17" s="12">
        <v>14163.810871896248</v>
      </c>
      <c r="H17" s="12">
        <v>13018.260121540394</v>
      </c>
      <c r="I17" s="12">
        <v>14163.810871896248</v>
      </c>
    </row>
    <row r="18" spans="1:9" ht="15" thickBot="1" x14ac:dyDescent="0.35">
      <c r="A18" s="13" t="s">
        <v>50</v>
      </c>
      <c r="B18" s="13">
        <v>-6.4117793024727341</v>
      </c>
      <c r="C18" s="13">
        <v>0.58943892780774387</v>
      </c>
      <c r="D18" s="13">
        <v>-10.877766974637364</v>
      </c>
      <c r="E18" s="13">
        <v>3.2631167089804359E-8</v>
      </c>
      <c r="F18" s="13">
        <v>-7.6760000681753269</v>
      </c>
      <c r="G18" s="13">
        <v>-5.1475585367701413</v>
      </c>
      <c r="H18" s="13">
        <v>-7.6760000681753269</v>
      </c>
      <c r="I18" s="13">
        <v>-5.1475585367701413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workbookViewId="0">
      <selection activeCell="R5" sqref="R5"/>
    </sheetView>
  </sheetViews>
  <sheetFormatPr defaultRowHeight="14.4" x14ac:dyDescent="0.3"/>
  <cols>
    <col min="1" max="1" width="34.6640625" customWidth="1"/>
    <col min="2" max="2" width="36" customWidth="1"/>
    <col min="4" max="4" width="19.109375" bestFit="1" customWidth="1"/>
    <col min="5" max="5" width="11.88671875" customWidth="1"/>
    <col min="6" max="6" width="12.33203125" customWidth="1"/>
    <col min="7" max="9" width="13.33203125" customWidth="1"/>
    <col min="11" max="11" width="9.88671875" customWidth="1"/>
    <col min="12" max="12" width="19.44140625" customWidth="1"/>
    <col min="13" max="13" width="17.44140625" customWidth="1"/>
    <col min="14" max="14" width="15.33203125" customWidth="1"/>
    <col min="15" max="15" width="12.44140625" customWidth="1"/>
    <col min="17" max="17" width="14" bestFit="1" customWidth="1"/>
  </cols>
  <sheetData>
    <row r="1" spans="1:18" ht="17.399999999999999" thickBot="1" x14ac:dyDescent="0.35">
      <c r="A1" s="31" t="s">
        <v>0</v>
      </c>
      <c r="B1" s="32"/>
      <c r="D1" s="33" t="s">
        <v>3</v>
      </c>
      <c r="E1" s="34"/>
      <c r="F1" s="34"/>
      <c r="G1" s="34"/>
      <c r="H1" s="34"/>
      <c r="I1" s="35"/>
      <c r="K1" s="33" t="s">
        <v>22</v>
      </c>
      <c r="L1" s="34"/>
      <c r="M1" s="34"/>
      <c r="N1" s="34"/>
      <c r="O1" s="35"/>
    </row>
    <row r="2" spans="1:18" ht="31.8" thickBot="1" x14ac:dyDescent="0.35">
      <c r="A2" s="2" t="s">
        <v>1</v>
      </c>
      <c r="B2" s="3" t="s">
        <v>2</v>
      </c>
      <c r="D2" s="2" t="s">
        <v>4</v>
      </c>
      <c r="E2" s="6"/>
      <c r="F2" s="6"/>
      <c r="G2" s="6"/>
      <c r="H2" s="6"/>
      <c r="I2" s="6"/>
      <c r="K2" s="10" t="s">
        <v>4</v>
      </c>
      <c r="L2" s="6"/>
      <c r="M2" s="6"/>
      <c r="N2" s="6"/>
      <c r="O2" s="6"/>
    </row>
    <row r="3" spans="1:18" ht="16.2" thickBot="1" x14ac:dyDescent="0.35">
      <c r="A3" s="4">
        <v>180</v>
      </c>
      <c r="B3" s="5">
        <v>12390</v>
      </c>
      <c r="D3" s="7" t="s">
        <v>5</v>
      </c>
      <c r="E3" s="8">
        <f>A3</f>
        <v>180</v>
      </c>
      <c r="F3" s="8">
        <f>B3</f>
        <v>12390</v>
      </c>
      <c r="G3" s="8">
        <f>E3^2</f>
        <v>32400</v>
      </c>
      <c r="H3" s="8">
        <f>E3*F3</f>
        <v>2230200</v>
      </c>
      <c r="I3" s="8">
        <f>F3^2</f>
        <v>153512100</v>
      </c>
      <c r="K3" s="11" t="s">
        <v>5</v>
      </c>
      <c r="L3" s="8">
        <f>E3</f>
        <v>180</v>
      </c>
      <c r="M3" s="8">
        <f>F3</f>
        <v>12390</v>
      </c>
      <c r="N3" s="16">
        <f>$R$4+$R$5*L3</f>
        <v>12436.91522227323</v>
      </c>
      <c r="O3" s="16">
        <f>(M3-N3)^2</f>
        <v>2201.0380809465792</v>
      </c>
    </row>
    <row r="4" spans="1:18" ht="16.2" thickBot="1" x14ac:dyDescent="0.35">
      <c r="A4" s="4">
        <v>180</v>
      </c>
      <c r="B4" s="5">
        <v>12600</v>
      </c>
      <c r="D4" s="7" t="s">
        <v>6</v>
      </c>
      <c r="E4" s="8">
        <f t="shared" ref="E4:F18" si="0">A4</f>
        <v>180</v>
      </c>
      <c r="F4" s="8">
        <f t="shared" si="0"/>
        <v>12600</v>
      </c>
      <c r="G4" s="8">
        <f t="shared" ref="G4:G18" si="1">E4^2</f>
        <v>32400</v>
      </c>
      <c r="H4" s="8">
        <f t="shared" ref="H4:H18" si="2">E4*F4</f>
        <v>2268000</v>
      </c>
      <c r="I4" s="8">
        <f t="shared" ref="I4:I18" si="3">F4^2</f>
        <v>158760000</v>
      </c>
      <c r="K4" s="11" t="s">
        <v>6</v>
      </c>
      <c r="L4" s="8">
        <f t="shared" ref="L4:M18" si="4">E4</f>
        <v>180</v>
      </c>
      <c r="M4" s="8">
        <f t="shared" si="4"/>
        <v>12600</v>
      </c>
      <c r="N4" s="16">
        <f t="shared" ref="N4:N18" si="5">$R$4+$R$5*L4</f>
        <v>12436.91522227323</v>
      </c>
      <c r="O4" s="16">
        <f t="shared" ref="O4:O18" si="6">(M4-N4)^2</f>
        <v>26596.644726189967</v>
      </c>
      <c r="Q4" s="18" t="s">
        <v>25</v>
      </c>
      <c r="R4" s="19">
        <f>'Линейная п1'!$B$17</f>
        <v>13591.035496718321</v>
      </c>
    </row>
    <row r="5" spans="1:18" ht="16.2" thickBot="1" x14ac:dyDescent="0.35">
      <c r="A5" s="4">
        <v>230</v>
      </c>
      <c r="B5" s="5">
        <v>11910</v>
      </c>
      <c r="D5" s="7" t="s">
        <v>7</v>
      </c>
      <c r="E5" s="8">
        <f t="shared" si="0"/>
        <v>230</v>
      </c>
      <c r="F5" s="8">
        <f t="shared" si="0"/>
        <v>11910</v>
      </c>
      <c r="G5" s="8">
        <f t="shared" si="1"/>
        <v>52900</v>
      </c>
      <c r="H5" s="8">
        <f t="shared" si="2"/>
        <v>2739300</v>
      </c>
      <c r="I5" s="8">
        <f t="shared" si="3"/>
        <v>141848100</v>
      </c>
      <c r="K5" s="11" t="s">
        <v>7</v>
      </c>
      <c r="L5" s="8">
        <f t="shared" si="4"/>
        <v>230</v>
      </c>
      <c r="M5" s="8">
        <f t="shared" si="4"/>
        <v>11910</v>
      </c>
      <c r="N5" s="16">
        <f t="shared" si="5"/>
        <v>12116.326257149592</v>
      </c>
      <c r="O5" s="16">
        <f t="shared" si="6"/>
        <v>42570.524389359765</v>
      </c>
      <c r="Q5" s="1"/>
      <c r="R5" s="19">
        <f>'Линейная п1'!$B$18</f>
        <v>-6.4117793024727341</v>
      </c>
    </row>
    <row r="6" spans="1:18" ht="16.2" thickBot="1" x14ac:dyDescent="0.35">
      <c r="A6" s="4">
        <v>230</v>
      </c>
      <c r="B6" s="5">
        <v>11940</v>
      </c>
      <c r="D6" s="7" t="s">
        <v>8</v>
      </c>
      <c r="E6" s="8">
        <f t="shared" si="0"/>
        <v>230</v>
      </c>
      <c r="F6" s="8">
        <f t="shared" si="0"/>
        <v>11940</v>
      </c>
      <c r="G6" s="8">
        <f t="shared" si="1"/>
        <v>52900</v>
      </c>
      <c r="H6" s="8">
        <f t="shared" si="2"/>
        <v>2746200</v>
      </c>
      <c r="I6" s="8">
        <f t="shared" si="3"/>
        <v>142563600</v>
      </c>
      <c r="K6" s="11" t="s">
        <v>8</v>
      </c>
      <c r="L6" s="8">
        <f t="shared" si="4"/>
        <v>230</v>
      </c>
      <c r="M6" s="8">
        <f t="shared" si="4"/>
        <v>11940</v>
      </c>
      <c r="N6" s="16">
        <f t="shared" si="5"/>
        <v>12116.326257149592</v>
      </c>
      <c r="O6" s="16">
        <f t="shared" si="6"/>
        <v>31090.948960384219</v>
      </c>
    </row>
    <row r="7" spans="1:18" ht="16.2" thickBot="1" x14ac:dyDescent="0.35">
      <c r="A7" s="4">
        <v>230</v>
      </c>
      <c r="B7" s="5">
        <v>11580</v>
      </c>
      <c r="D7" s="7" t="s">
        <v>9</v>
      </c>
      <c r="E7" s="8">
        <f t="shared" si="0"/>
        <v>230</v>
      </c>
      <c r="F7" s="8">
        <f t="shared" si="0"/>
        <v>11580</v>
      </c>
      <c r="G7" s="8">
        <f t="shared" si="1"/>
        <v>52900</v>
      </c>
      <c r="H7" s="8">
        <f t="shared" si="2"/>
        <v>2663400</v>
      </c>
      <c r="I7" s="8">
        <f t="shared" si="3"/>
        <v>134096400</v>
      </c>
      <c r="K7" s="11" t="s">
        <v>9</v>
      </c>
      <c r="L7" s="8">
        <f t="shared" si="4"/>
        <v>230</v>
      </c>
      <c r="M7" s="8">
        <f t="shared" si="4"/>
        <v>11580</v>
      </c>
      <c r="N7" s="16">
        <f t="shared" si="5"/>
        <v>12116.326257149592</v>
      </c>
      <c r="O7" s="16">
        <f t="shared" si="6"/>
        <v>287645.8541080908</v>
      </c>
    </row>
    <row r="8" spans="1:18" ht="16.2" thickBot="1" x14ac:dyDescent="0.35">
      <c r="A8" s="4">
        <v>345</v>
      </c>
      <c r="B8" s="5">
        <v>11730</v>
      </c>
      <c r="D8" s="7" t="s">
        <v>10</v>
      </c>
      <c r="E8" s="8">
        <f t="shared" si="0"/>
        <v>345</v>
      </c>
      <c r="F8" s="8">
        <f t="shared" si="0"/>
        <v>11730</v>
      </c>
      <c r="G8" s="8">
        <f t="shared" si="1"/>
        <v>119025</v>
      </c>
      <c r="H8" s="8">
        <f t="shared" si="2"/>
        <v>4046850</v>
      </c>
      <c r="I8" s="8">
        <f t="shared" si="3"/>
        <v>137592900</v>
      </c>
      <c r="K8" s="11" t="s">
        <v>10</v>
      </c>
      <c r="L8" s="8">
        <f t="shared" si="4"/>
        <v>345</v>
      </c>
      <c r="M8" s="8">
        <f t="shared" si="4"/>
        <v>11730</v>
      </c>
      <c r="N8" s="16">
        <f t="shared" si="5"/>
        <v>11378.971637365228</v>
      </c>
      <c r="O8" s="16">
        <f t="shared" si="6"/>
        <v>123220.91137404888</v>
      </c>
    </row>
    <row r="9" spans="1:18" ht="16.2" thickBot="1" x14ac:dyDescent="0.35">
      <c r="A9" s="4">
        <v>345</v>
      </c>
      <c r="B9" s="5">
        <v>11490</v>
      </c>
      <c r="D9" s="7" t="s">
        <v>11</v>
      </c>
      <c r="E9" s="8">
        <f t="shared" si="0"/>
        <v>345</v>
      </c>
      <c r="F9" s="8">
        <f t="shared" si="0"/>
        <v>11490</v>
      </c>
      <c r="G9" s="8">
        <f t="shared" si="1"/>
        <v>119025</v>
      </c>
      <c r="H9" s="8">
        <f t="shared" si="2"/>
        <v>3964050</v>
      </c>
      <c r="I9" s="8">
        <f t="shared" si="3"/>
        <v>132020100</v>
      </c>
      <c r="K9" s="11" t="s">
        <v>11</v>
      </c>
      <c r="L9" s="8">
        <f t="shared" si="4"/>
        <v>345</v>
      </c>
      <c r="M9" s="8">
        <f t="shared" si="4"/>
        <v>11490</v>
      </c>
      <c r="N9" s="16">
        <f t="shared" si="5"/>
        <v>11378.971637365228</v>
      </c>
      <c r="O9" s="16">
        <f t="shared" si="6"/>
        <v>12327.297309358399</v>
      </c>
    </row>
    <row r="10" spans="1:18" ht="16.2" thickBot="1" x14ac:dyDescent="0.35">
      <c r="A10" s="4">
        <v>345</v>
      </c>
      <c r="B10" s="5">
        <v>11400</v>
      </c>
      <c r="D10" s="7" t="s">
        <v>12</v>
      </c>
      <c r="E10" s="8">
        <f t="shared" si="0"/>
        <v>345</v>
      </c>
      <c r="F10" s="8">
        <f t="shared" si="0"/>
        <v>11400</v>
      </c>
      <c r="G10" s="8">
        <f t="shared" si="1"/>
        <v>119025</v>
      </c>
      <c r="H10" s="8">
        <f t="shared" si="2"/>
        <v>3933000</v>
      </c>
      <c r="I10" s="8">
        <f t="shared" si="3"/>
        <v>129960000</v>
      </c>
      <c r="K10" s="11" t="s">
        <v>12</v>
      </c>
      <c r="L10" s="8">
        <f t="shared" si="4"/>
        <v>345</v>
      </c>
      <c r="M10" s="8">
        <f t="shared" si="4"/>
        <v>11400</v>
      </c>
      <c r="N10" s="16">
        <f t="shared" si="5"/>
        <v>11378.971637365228</v>
      </c>
      <c r="O10" s="16">
        <f t="shared" si="6"/>
        <v>442.1920350994684</v>
      </c>
    </row>
    <row r="11" spans="1:18" ht="16.2" thickBot="1" x14ac:dyDescent="0.35">
      <c r="A11" s="5">
        <v>460</v>
      </c>
      <c r="B11" s="5">
        <v>11460</v>
      </c>
      <c r="D11" s="7" t="s">
        <v>13</v>
      </c>
      <c r="E11" s="8">
        <f t="shared" si="0"/>
        <v>460</v>
      </c>
      <c r="F11" s="8">
        <f t="shared" si="0"/>
        <v>11460</v>
      </c>
      <c r="G11" s="8">
        <f t="shared" si="1"/>
        <v>211600</v>
      </c>
      <c r="H11" s="8">
        <f t="shared" si="2"/>
        <v>5271600</v>
      </c>
      <c r="I11" s="8">
        <f t="shared" si="3"/>
        <v>131331600</v>
      </c>
      <c r="K11" s="11" t="s">
        <v>13</v>
      </c>
      <c r="L11" s="8">
        <f t="shared" si="4"/>
        <v>460</v>
      </c>
      <c r="M11" s="8">
        <f t="shared" si="4"/>
        <v>11460</v>
      </c>
      <c r="N11" s="16">
        <f t="shared" si="5"/>
        <v>10641.617017580864</v>
      </c>
      <c r="O11" s="16">
        <f t="shared" si="6"/>
        <v>669750.70591324009</v>
      </c>
    </row>
    <row r="12" spans="1:18" ht="16.2" thickBot="1" x14ac:dyDescent="0.35">
      <c r="A12" s="5">
        <v>460</v>
      </c>
      <c r="B12" s="5">
        <v>11010</v>
      </c>
      <c r="D12" s="7" t="s">
        <v>14</v>
      </c>
      <c r="E12" s="8">
        <f t="shared" si="0"/>
        <v>460</v>
      </c>
      <c r="F12" s="8">
        <f t="shared" si="0"/>
        <v>11010</v>
      </c>
      <c r="G12" s="8">
        <f t="shared" si="1"/>
        <v>211600</v>
      </c>
      <c r="H12" s="8">
        <f t="shared" si="2"/>
        <v>5064600</v>
      </c>
      <c r="I12" s="8">
        <f t="shared" si="3"/>
        <v>121220100</v>
      </c>
      <c r="K12" s="11" t="s">
        <v>14</v>
      </c>
      <c r="L12" s="8">
        <f t="shared" si="4"/>
        <v>460</v>
      </c>
      <c r="M12" s="8">
        <f t="shared" si="4"/>
        <v>11010</v>
      </c>
      <c r="N12" s="16">
        <f t="shared" si="5"/>
        <v>10641.617017580864</v>
      </c>
      <c r="O12" s="16">
        <f t="shared" si="6"/>
        <v>135706.02173601757</v>
      </c>
    </row>
    <row r="13" spans="1:18" ht="16.2" thickBot="1" x14ac:dyDescent="0.35">
      <c r="A13" s="5">
        <v>460</v>
      </c>
      <c r="B13" s="5">
        <v>10620</v>
      </c>
      <c r="D13" s="7" t="s">
        <v>15</v>
      </c>
      <c r="E13" s="8">
        <f t="shared" si="0"/>
        <v>460</v>
      </c>
      <c r="F13" s="8">
        <f t="shared" si="0"/>
        <v>10620</v>
      </c>
      <c r="G13" s="8">
        <f t="shared" si="1"/>
        <v>211600</v>
      </c>
      <c r="H13" s="8">
        <f t="shared" si="2"/>
        <v>4885200</v>
      </c>
      <c r="I13" s="8">
        <f t="shared" si="3"/>
        <v>112784400</v>
      </c>
      <c r="K13" s="11" t="s">
        <v>15</v>
      </c>
      <c r="L13" s="8">
        <f t="shared" si="4"/>
        <v>460</v>
      </c>
      <c r="M13" s="8">
        <f t="shared" si="4"/>
        <v>10620</v>
      </c>
      <c r="N13" s="16">
        <f t="shared" si="5"/>
        <v>10641.617017580864</v>
      </c>
      <c r="O13" s="16">
        <f t="shared" si="6"/>
        <v>467.29544909137593</v>
      </c>
    </row>
    <row r="14" spans="1:18" ht="16.2" thickBot="1" x14ac:dyDescent="0.35">
      <c r="A14" s="5">
        <v>575</v>
      </c>
      <c r="B14" s="5">
        <v>9690</v>
      </c>
      <c r="D14" s="7" t="s">
        <v>16</v>
      </c>
      <c r="E14" s="8">
        <f t="shared" si="0"/>
        <v>575</v>
      </c>
      <c r="F14" s="8">
        <f t="shared" si="0"/>
        <v>9690</v>
      </c>
      <c r="G14" s="8">
        <f t="shared" si="1"/>
        <v>330625</v>
      </c>
      <c r="H14" s="8">
        <f t="shared" si="2"/>
        <v>5571750</v>
      </c>
      <c r="I14" s="8">
        <f t="shared" si="3"/>
        <v>93896100</v>
      </c>
      <c r="K14" s="11" t="s">
        <v>16</v>
      </c>
      <c r="L14" s="8">
        <f t="shared" si="4"/>
        <v>575</v>
      </c>
      <c r="M14" s="8">
        <f t="shared" si="4"/>
        <v>9690</v>
      </c>
      <c r="N14" s="16">
        <f t="shared" si="5"/>
        <v>9904.2623977964995</v>
      </c>
      <c r="O14" s="16">
        <f t="shared" si="6"/>
        <v>45908.375109505396</v>
      </c>
    </row>
    <row r="15" spans="1:18" ht="16.2" thickBot="1" x14ac:dyDescent="0.35">
      <c r="A15" s="5">
        <v>575</v>
      </c>
      <c r="B15" s="5">
        <v>9510</v>
      </c>
      <c r="D15" s="7" t="s">
        <v>17</v>
      </c>
      <c r="E15" s="8">
        <f t="shared" si="0"/>
        <v>575</v>
      </c>
      <c r="F15" s="8">
        <f t="shared" si="0"/>
        <v>9510</v>
      </c>
      <c r="G15" s="8">
        <f t="shared" si="1"/>
        <v>330625</v>
      </c>
      <c r="H15" s="8">
        <f t="shared" si="2"/>
        <v>5468250</v>
      </c>
      <c r="I15" s="8">
        <f t="shared" si="3"/>
        <v>90440100</v>
      </c>
      <c r="K15" s="11" t="s">
        <v>17</v>
      </c>
      <c r="L15" s="8">
        <f t="shared" si="4"/>
        <v>575</v>
      </c>
      <c r="M15" s="8">
        <f t="shared" si="4"/>
        <v>9510</v>
      </c>
      <c r="N15" s="16">
        <f t="shared" si="5"/>
        <v>9904.2623977964995</v>
      </c>
      <c r="O15" s="16">
        <f t="shared" si="6"/>
        <v>155442.83831624521</v>
      </c>
    </row>
    <row r="16" spans="1:18" ht="16.2" thickBot="1" x14ac:dyDescent="0.35">
      <c r="A16" s="5">
        <v>685</v>
      </c>
      <c r="B16" s="5">
        <v>9870</v>
      </c>
      <c r="D16" s="7" t="s">
        <v>18</v>
      </c>
      <c r="E16" s="8">
        <f t="shared" si="0"/>
        <v>685</v>
      </c>
      <c r="F16" s="8">
        <f t="shared" si="0"/>
        <v>9870</v>
      </c>
      <c r="G16" s="8">
        <f t="shared" si="1"/>
        <v>469225</v>
      </c>
      <c r="H16" s="8">
        <f t="shared" si="2"/>
        <v>6760950</v>
      </c>
      <c r="I16" s="8">
        <f t="shared" si="3"/>
        <v>97416900</v>
      </c>
      <c r="K16" s="11" t="s">
        <v>18</v>
      </c>
      <c r="L16" s="8">
        <f t="shared" si="4"/>
        <v>685</v>
      </c>
      <c r="M16" s="8">
        <f t="shared" si="4"/>
        <v>9870</v>
      </c>
      <c r="N16" s="16">
        <f t="shared" si="5"/>
        <v>9198.9666745244976</v>
      </c>
      <c r="O16" s="16">
        <f t="shared" si="6"/>
        <v>450285.7238987115</v>
      </c>
    </row>
    <row r="17" spans="1:15" ht="16.2" thickBot="1" x14ac:dyDescent="0.35">
      <c r="A17" s="5">
        <v>685</v>
      </c>
      <c r="B17" s="5">
        <v>8910</v>
      </c>
      <c r="D17" s="7" t="s">
        <v>19</v>
      </c>
      <c r="E17" s="8">
        <f t="shared" si="0"/>
        <v>685</v>
      </c>
      <c r="F17" s="8">
        <f t="shared" si="0"/>
        <v>8910</v>
      </c>
      <c r="G17" s="8">
        <f t="shared" si="1"/>
        <v>469225</v>
      </c>
      <c r="H17" s="8">
        <f t="shared" si="2"/>
        <v>6103350</v>
      </c>
      <c r="I17" s="8">
        <f t="shared" si="3"/>
        <v>79388100</v>
      </c>
      <c r="K17" s="11" t="s">
        <v>19</v>
      </c>
      <c r="L17" s="8">
        <f t="shared" si="4"/>
        <v>685</v>
      </c>
      <c r="M17" s="8">
        <f t="shared" si="4"/>
        <v>8910</v>
      </c>
      <c r="N17" s="16">
        <f t="shared" si="5"/>
        <v>9198.9666745244976</v>
      </c>
      <c r="O17" s="16">
        <f t="shared" si="6"/>
        <v>83501.738985746953</v>
      </c>
    </row>
    <row r="18" spans="1:15" ht="16.2" thickBot="1" x14ac:dyDescent="0.35">
      <c r="A18" s="5">
        <v>685</v>
      </c>
      <c r="B18" s="5">
        <v>8580</v>
      </c>
      <c r="D18" s="7" t="s">
        <v>20</v>
      </c>
      <c r="E18" s="8">
        <f t="shared" si="0"/>
        <v>685</v>
      </c>
      <c r="F18" s="8">
        <f t="shared" si="0"/>
        <v>8580</v>
      </c>
      <c r="G18" s="8">
        <f t="shared" si="1"/>
        <v>469225</v>
      </c>
      <c r="H18" s="8">
        <f t="shared" si="2"/>
        <v>5877300</v>
      </c>
      <c r="I18" s="8">
        <f t="shared" si="3"/>
        <v>73616400</v>
      </c>
      <c r="K18" s="11" t="s">
        <v>20</v>
      </c>
      <c r="L18" s="8">
        <f t="shared" si="4"/>
        <v>685</v>
      </c>
      <c r="M18" s="8">
        <f>F18</f>
        <v>8580</v>
      </c>
      <c r="N18" s="16">
        <f t="shared" si="5"/>
        <v>9198.9666745244976</v>
      </c>
      <c r="O18" s="16">
        <f t="shared" si="6"/>
        <v>383119.7441719154</v>
      </c>
    </row>
    <row r="19" spans="1:15" ht="16.2" customHeight="1" thickBot="1" x14ac:dyDescent="0.35">
      <c r="D19" s="4" t="s">
        <v>21</v>
      </c>
      <c r="E19" s="9">
        <f>AVERAGE(E3:E18)</f>
        <v>416.875</v>
      </c>
      <c r="F19" s="9">
        <f t="shared" ref="F19:I19" si="7">AVERAGE(F3:F18)</f>
        <v>10918.125</v>
      </c>
      <c r="G19" s="9">
        <f t="shared" si="7"/>
        <v>205268.75</v>
      </c>
      <c r="H19" s="9">
        <f t="shared" si="7"/>
        <v>4349625</v>
      </c>
      <c r="I19" s="9">
        <f t="shared" si="7"/>
        <v>120652931.25</v>
      </c>
      <c r="K19" s="36" t="s">
        <v>23</v>
      </c>
      <c r="L19" s="37"/>
      <c r="M19" s="37"/>
      <c r="N19" s="38"/>
      <c r="O19" s="9">
        <f>SUM(O3:O18)</f>
        <v>2450277.8545639515</v>
      </c>
    </row>
    <row r="20" spans="1:15" ht="16.2" thickBot="1" x14ac:dyDescent="0.35">
      <c r="K20" s="39" t="s">
        <v>24</v>
      </c>
      <c r="L20" s="37"/>
      <c r="M20" s="37"/>
      <c r="N20" s="38"/>
      <c r="O20" s="17">
        <f>'[1]Линейная п1'!B7</f>
        <v>418.35373400337664</v>
      </c>
    </row>
    <row r="21" spans="1:15" ht="15" thickBot="1" x14ac:dyDescent="0.35">
      <c r="K21" s="20"/>
      <c r="L21" s="21">
        <v>690</v>
      </c>
      <c r="M21" s="20"/>
      <c r="N21" s="22">
        <f>$R$4+$R$5*L21</f>
        <v>9166.9077780121333</v>
      </c>
      <c r="O21" s="20"/>
    </row>
  </sheetData>
  <mergeCells count="5">
    <mergeCell ref="A1:B1"/>
    <mergeCell ref="D1:I1"/>
    <mergeCell ref="K1:O1"/>
    <mergeCell ref="K19:N19"/>
    <mergeCell ref="K20:N2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40" r:id="rId3">
          <objectPr defaultSize="0" autoPict="0" r:id="rId4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137160</xdr:colOff>
                <xdr:row>1</xdr:row>
                <xdr:rowOff>152400</xdr:rowOff>
              </to>
            </anchor>
          </objectPr>
        </oleObject>
      </mc:Choice>
      <mc:Fallback>
        <oleObject progId="Equation.3" shapeId="1040" r:id="rId3"/>
      </mc:Fallback>
    </mc:AlternateContent>
    <mc:AlternateContent xmlns:mc="http://schemas.openxmlformats.org/markup-compatibility/2006">
      <mc:Choice Requires="x14">
        <oleObject progId="Equation.3" shapeId="1041" r:id="rId5">
          <objectPr defaultSize="0" autoPict="0" r:id="rId6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152400</xdr:colOff>
                <xdr:row>1</xdr:row>
                <xdr:rowOff>190500</xdr:rowOff>
              </to>
            </anchor>
          </objectPr>
        </oleObject>
      </mc:Choice>
      <mc:Fallback>
        <oleObject progId="Equation.3" shapeId="1041" r:id="rId5"/>
      </mc:Fallback>
    </mc:AlternateContent>
    <mc:AlternateContent xmlns:mc="http://schemas.openxmlformats.org/markup-compatibility/2006">
      <mc:Choice Requires="x14">
        <oleObject progId="Equation.3" shapeId="1042" r:id="rId7">
          <objectPr defaultSize="0" autoPict="0" r:id="rId8">
            <anchor moveWithCells="1" siz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213360</xdr:colOff>
                <xdr:row>1</xdr:row>
                <xdr:rowOff>251460</xdr:rowOff>
              </to>
            </anchor>
          </objectPr>
        </oleObject>
      </mc:Choice>
      <mc:Fallback>
        <oleObject progId="Equation.3" shapeId="1042" r:id="rId7"/>
      </mc:Fallback>
    </mc:AlternateContent>
    <mc:AlternateContent xmlns:mc="http://schemas.openxmlformats.org/markup-compatibility/2006">
      <mc:Choice Requires="x14">
        <oleObject progId="Equation.3" shapeId="1043" r:id="rId9">
          <objectPr defaultSize="0" autoPict="0" r:id="rId10">
            <anchor moveWithCells="1" siz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228600</xdr:colOff>
                <xdr:row>1</xdr:row>
                <xdr:rowOff>190500</xdr:rowOff>
              </to>
            </anchor>
          </objectPr>
        </oleObject>
      </mc:Choice>
      <mc:Fallback>
        <oleObject progId="Equation.3" shapeId="1043" r:id="rId9"/>
      </mc:Fallback>
    </mc:AlternateContent>
    <mc:AlternateContent xmlns:mc="http://schemas.openxmlformats.org/markup-compatibility/2006">
      <mc:Choice Requires="x14">
        <oleObject progId="Equation.3" shapeId="1044" r:id="rId11">
          <objectPr defaultSize="0" autoPict="0" r:id="rId12">
            <anchor moveWithCells="1" siz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228600</xdr:colOff>
                <xdr:row>1</xdr:row>
                <xdr:rowOff>289560</xdr:rowOff>
              </to>
            </anchor>
          </objectPr>
        </oleObject>
      </mc:Choice>
      <mc:Fallback>
        <oleObject progId="Equation.3" shapeId="1044" r:id="rId11"/>
      </mc:Fallback>
    </mc:AlternateContent>
    <mc:AlternateContent xmlns:mc="http://schemas.openxmlformats.org/markup-compatibility/2006">
      <mc:Choice Requires="x14">
        <oleObject progId="Equation.3" shapeId="1048" r:id="rId13">
          <objectPr defaultSize="0" autoPict="0" r:id="rId4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137160</xdr:colOff>
                <xdr:row>1</xdr:row>
                <xdr:rowOff>152400</xdr:rowOff>
              </to>
            </anchor>
          </objectPr>
        </oleObject>
      </mc:Choice>
      <mc:Fallback>
        <oleObject progId="Equation.3" shapeId="1048" r:id="rId13"/>
      </mc:Fallback>
    </mc:AlternateContent>
    <mc:AlternateContent xmlns:mc="http://schemas.openxmlformats.org/markup-compatibility/2006">
      <mc:Choice Requires="x14">
        <oleObject progId="Equation.3" shapeId="1049" r:id="rId14">
          <objectPr defaultSize="0" autoPict="0" r:id="rId6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152400</xdr:colOff>
                <xdr:row>1</xdr:row>
                <xdr:rowOff>190500</xdr:rowOff>
              </to>
            </anchor>
          </objectPr>
        </oleObject>
      </mc:Choice>
      <mc:Fallback>
        <oleObject progId="Equation.3" shapeId="1049" r:id="rId14"/>
      </mc:Fallback>
    </mc:AlternateContent>
    <mc:AlternateContent xmlns:mc="http://schemas.openxmlformats.org/markup-compatibility/2006">
      <mc:Choice Requires="x14">
        <oleObject progId="Equation.3" shapeId="1050" r:id="rId15">
          <objectPr defaultSize="0" autoPict="0" r:id="rId16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152400</xdr:colOff>
                <xdr:row>1</xdr:row>
                <xdr:rowOff>251460</xdr:rowOff>
              </to>
            </anchor>
          </objectPr>
        </oleObject>
      </mc:Choice>
      <mc:Fallback>
        <oleObject progId="Equation.3" shapeId="1050" r:id="rId1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4.4" x14ac:dyDescent="0.3"/>
  <cols>
    <col min="1" max="1" width="26.33203125" style="1" bestFit="1" customWidth="1"/>
    <col min="2" max="2" width="16.88671875" style="1" bestFit="1" customWidth="1"/>
    <col min="3" max="3" width="23.33203125" style="1" bestFit="1" customWidth="1"/>
    <col min="4" max="4" width="15.5546875" style="1" bestFit="1" customWidth="1"/>
    <col min="5" max="5" width="12" style="1" bestFit="1" customWidth="1"/>
    <col min="6" max="6" width="14.6640625" style="1" bestFit="1" customWidth="1"/>
    <col min="7" max="7" width="13.109375" style="1" bestFit="1" customWidth="1"/>
    <col min="8" max="8" width="14.6640625" style="1" bestFit="1" customWidth="1"/>
    <col min="9" max="9" width="14.88671875" style="1" bestFit="1" customWidth="1"/>
    <col min="10" max="16384" width="8.88671875" style="1"/>
  </cols>
  <sheetData>
    <row r="1" spans="1:9" x14ac:dyDescent="0.3">
      <c r="A1" s="1" t="s">
        <v>26</v>
      </c>
    </row>
    <row r="2" spans="1:9" ht="15" thickBot="1" x14ac:dyDescent="0.35"/>
    <row r="3" spans="1:9" x14ac:dyDescent="0.3">
      <c r="A3" s="15" t="s">
        <v>27</v>
      </c>
      <c r="B3" s="15"/>
    </row>
    <row r="4" spans="1:9" x14ac:dyDescent="0.3">
      <c r="A4" s="12" t="s">
        <v>28</v>
      </c>
      <c r="B4" s="12">
        <v>0.81070807649683974</v>
      </c>
    </row>
    <row r="5" spans="1:9" x14ac:dyDescent="0.3">
      <c r="A5" s="12" t="s">
        <v>29</v>
      </c>
      <c r="B5" s="12">
        <v>0.65724758529720573</v>
      </c>
    </row>
    <row r="6" spans="1:9" x14ac:dyDescent="0.3">
      <c r="A6" s="12" t="s">
        <v>30</v>
      </c>
      <c r="B6" s="12">
        <v>0.61769922975457559</v>
      </c>
    </row>
    <row r="7" spans="1:9" x14ac:dyDescent="0.3">
      <c r="A7" s="12" t="s">
        <v>31</v>
      </c>
      <c r="B7" s="12">
        <v>523.78056581351564</v>
      </c>
    </row>
    <row r="8" spans="1:9" ht="15" thickBot="1" x14ac:dyDescent="0.35">
      <c r="A8" s="13" t="s">
        <v>32</v>
      </c>
      <c r="B8" s="13">
        <v>30</v>
      </c>
    </row>
    <row r="10" spans="1:9" ht="15" thickBot="1" x14ac:dyDescent="0.35">
      <c r="A10" s="1" t="s">
        <v>33</v>
      </c>
    </row>
    <row r="11" spans="1:9" x14ac:dyDescent="0.3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3">
      <c r="A12" s="12" t="s">
        <v>39</v>
      </c>
      <c r="B12" s="12">
        <v>3</v>
      </c>
      <c r="C12" s="12">
        <v>13677936.557444576</v>
      </c>
      <c r="D12" s="12">
        <v>4559312.1858148584</v>
      </c>
      <c r="E12" s="12">
        <v>16.618834747471183</v>
      </c>
      <c r="F12" s="12">
        <v>3.1126914444861945E-6</v>
      </c>
    </row>
    <row r="13" spans="1:9" x14ac:dyDescent="0.3">
      <c r="A13" s="12" t="s">
        <v>40</v>
      </c>
      <c r="B13" s="12">
        <v>26</v>
      </c>
      <c r="C13" s="12">
        <v>7132998.1092220908</v>
      </c>
      <c r="D13" s="12">
        <v>274346.08112392656</v>
      </c>
      <c r="E13" s="12"/>
      <c r="F13" s="12"/>
    </row>
    <row r="14" spans="1:9" ht="15" thickBot="1" x14ac:dyDescent="0.35">
      <c r="A14" s="13" t="s">
        <v>41</v>
      </c>
      <c r="B14" s="13">
        <v>29</v>
      </c>
      <c r="C14" s="13">
        <v>20810934.666666668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42</v>
      </c>
      <c r="C16" s="14" t="s">
        <v>31</v>
      </c>
      <c r="D16" s="14" t="s">
        <v>43</v>
      </c>
      <c r="E16" s="14" t="s">
        <v>44</v>
      </c>
      <c r="F16" s="14" t="s">
        <v>45</v>
      </c>
      <c r="G16" s="14" t="s">
        <v>46</v>
      </c>
      <c r="H16" s="14" t="s">
        <v>47</v>
      </c>
      <c r="I16" s="14" t="s">
        <v>48</v>
      </c>
    </row>
    <row r="17" spans="1:9" x14ac:dyDescent="0.3">
      <c r="A17" s="12" t="s">
        <v>49</v>
      </c>
      <c r="B17" s="12">
        <v>7.3681327508799654</v>
      </c>
      <c r="C17" s="12">
        <v>219.86455462514772</v>
      </c>
      <c r="D17" s="12">
        <v>3.3512144617589994E-2</v>
      </c>
      <c r="E17" s="12">
        <v>0.97352213318607916</v>
      </c>
      <c r="F17" s="12">
        <v>-444.56993179521521</v>
      </c>
      <c r="G17" s="12">
        <v>459.30619729697514</v>
      </c>
      <c r="H17" s="12">
        <v>-444.56993179521521</v>
      </c>
      <c r="I17" s="12">
        <v>459.30619729697514</v>
      </c>
    </row>
    <row r="18" spans="1:9" x14ac:dyDescent="0.3">
      <c r="A18" s="12" t="s">
        <v>50</v>
      </c>
      <c r="B18" s="12">
        <v>365.85287796073322</v>
      </c>
      <c r="C18" s="12">
        <v>133.78688135180974</v>
      </c>
      <c r="D18" s="12">
        <v>2.7345945601248918</v>
      </c>
      <c r="E18" s="12">
        <v>1.1094629183397228E-2</v>
      </c>
      <c r="F18" s="12">
        <v>90.850004837867061</v>
      </c>
      <c r="G18" s="12">
        <v>640.85575108359944</v>
      </c>
      <c r="H18" s="12">
        <v>90.850004837867061</v>
      </c>
      <c r="I18" s="12">
        <v>640.85575108359944</v>
      </c>
    </row>
    <row r="19" spans="1:9" x14ac:dyDescent="0.3">
      <c r="A19" s="12" t="s">
        <v>61</v>
      </c>
      <c r="B19" s="12">
        <v>40.886834332464197</v>
      </c>
      <c r="C19" s="12">
        <v>10.214291158536405</v>
      </c>
      <c r="D19" s="12">
        <v>4.002904724161283</v>
      </c>
      <c r="E19" s="12">
        <v>4.639771449709876E-4</v>
      </c>
      <c r="F19" s="12">
        <v>19.891058161223</v>
      </c>
      <c r="G19" s="12">
        <v>61.882610503705394</v>
      </c>
      <c r="H19" s="12">
        <v>19.891058161223</v>
      </c>
      <c r="I19" s="12">
        <v>61.882610503705394</v>
      </c>
    </row>
    <row r="20" spans="1:9" ht="15" thickBot="1" x14ac:dyDescent="0.35">
      <c r="A20" s="13" t="s">
        <v>62</v>
      </c>
      <c r="B20" s="13">
        <v>9.6374612295830872E-2</v>
      </c>
      <c r="C20" s="13">
        <v>2.7802115068933184E-2</v>
      </c>
      <c r="D20" s="13">
        <v>3.4664489394737599</v>
      </c>
      <c r="E20" s="13">
        <v>1.846938539682208E-3</v>
      </c>
      <c r="F20" s="13">
        <v>3.9226546315102084E-2</v>
      </c>
      <c r="G20" s="13">
        <v>0.15352267827655966</v>
      </c>
      <c r="H20" s="13">
        <v>3.9226546315102084E-2</v>
      </c>
      <c r="I20" s="13">
        <v>0.15352267827655966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abSelected="1" topLeftCell="F1" zoomScale="85" zoomScaleNormal="85" workbookViewId="0">
      <selection activeCell="Q1" sqref="Q1:S1"/>
    </sheetView>
  </sheetViews>
  <sheetFormatPr defaultRowHeight="14.4" x14ac:dyDescent="0.3"/>
  <cols>
    <col min="1" max="1" width="11.5546875" style="1" customWidth="1"/>
    <col min="2" max="6" width="8.88671875" style="1"/>
    <col min="7" max="7" width="13" style="1" customWidth="1"/>
    <col min="8" max="8" width="13.33203125" style="1" customWidth="1"/>
    <col min="9" max="9" width="13.5546875" style="1" customWidth="1"/>
    <col min="10" max="10" width="16.88671875" style="1" customWidth="1"/>
    <col min="11" max="11" width="7.6640625" style="1" customWidth="1"/>
    <col min="12" max="12" width="17.109375" style="1" bestFit="1" customWidth="1"/>
    <col min="13" max="13" width="13.88671875" style="1" customWidth="1"/>
    <col min="14" max="14" width="13.77734375" style="1" customWidth="1"/>
    <col min="15" max="15" width="20.88671875" style="1" customWidth="1"/>
    <col min="16" max="16" width="9.33203125" style="1" customWidth="1"/>
    <col min="17" max="17" width="23.44140625" style="1" customWidth="1"/>
    <col min="18" max="18" width="23.109375" style="1" customWidth="1"/>
    <col min="19" max="19" width="18.88671875" style="1" customWidth="1"/>
    <col min="20" max="20" width="8.88671875" style="1"/>
    <col min="21" max="21" width="14.88671875" style="1" bestFit="1" customWidth="1"/>
    <col min="22" max="16384" width="8.88671875" style="1"/>
  </cols>
  <sheetData>
    <row r="1" spans="1:22" ht="17.399999999999999" thickBot="1" x14ac:dyDescent="0.35">
      <c r="A1" s="33" t="s">
        <v>51</v>
      </c>
      <c r="B1" s="34"/>
      <c r="C1" s="34"/>
      <c r="D1" s="34"/>
      <c r="E1" s="35"/>
      <c r="G1" s="43" t="s">
        <v>52</v>
      </c>
      <c r="H1" s="44"/>
      <c r="I1" s="44"/>
      <c r="J1" s="45"/>
      <c r="L1" s="31" t="s">
        <v>53</v>
      </c>
      <c r="M1" s="46"/>
      <c r="N1" s="46"/>
      <c r="O1" s="32"/>
      <c r="Q1" s="43" t="s">
        <v>54</v>
      </c>
      <c r="R1" s="44"/>
      <c r="S1" s="45"/>
    </row>
    <row r="2" spans="1:22" ht="24.75" customHeight="1" thickBot="1" x14ac:dyDescent="0.35">
      <c r="A2" s="10" t="s">
        <v>55</v>
      </c>
      <c r="B2" s="6"/>
      <c r="C2" s="6"/>
      <c r="D2" s="26"/>
      <c r="E2" s="6"/>
      <c r="G2" s="10" t="s">
        <v>55</v>
      </c>
      <c r="H2" s="6"/>
      <c r="I2" s="6"/>
      <c r="J2" s="6"/>
      <c r="L2" s="28"/>
      <c r="M2" s="29"/>
      <c r="N2" s="29"/>
      <c r="O2" s="29"/>
      <c r="Q2" s="28"/>
      <c r="R2" s="29"/>
      <c r="S2" s="29"/>
    </row>
    <row r="3" spans="1:22" ht="16.2" thickBot="1" x14ac:dyDescent="0.35">
      <c r="A3" s="11">
        <v>1</v>
      </c>
      <c r="B3" s="8">
        <v>453</v>
      </c>
      <c r="C3" s="8">
        <v>0</v>
      </c>
      <c r="D3" s="8">
        <v>26</v>
      </c>
      <c r="E3" s="8">
        <v>872</v>
      </c>
      <c r="G3" s="11">
        <v>1</v>
      </c>
      <c r="H3" s="8">
        <f>B3</f>
        <v>453</v>
      </c>
      <c r="I3" s="16">
        <f>$V$3+$V$4*C3+$V$5*D3+$V$6*E3</f>
        <v>1154.4644873169138</v>
      </c>
      <c r="J3" s="16">
        <f>(H3-I3)^2</f>
        <v>492052.4269667808</v>
      </c>
      <c r="L3" s="30">
        <f>(B3-AVERAGE($B$3:$B$32))^2</f>
        <v>669669.44444444426</v>
      </c>
      <c r="M3" s="16">
        <f>(C3-AVERAGE($C$3:$C$32))^2</f>
        <v>1.3611111111111114</v>
      </c>
      <c r="N3" s="16">
        <f>(D3-AVERAGE($D$3:$D$32))^2</f>
        <v>193.21</v>
      </c>
      <c r="O3" s="16">
        <f>(E3-AVERAGE($E$3:$E$32))^2</f>
        <v>7187046.0844444456</v>
      </c>
      <c r="Q3" s="30">
        <f>(B3-AVERAGE($B$3:$B$32))*(C3-AVERAGE($C$3:$C$32))</f>
        <v>954.72222222222217</v>
      </c>
      <c r="R3" s="16">
        <f>(B3-AVERAGE($B$3:$B$32))*(D3-AVERAGE($D$3:$D$32))</f>
        <v>-11374.833333333332</v>
      </c>
      <c r="S3" s="16">
        <f>(B3-AVERAGE($B$3:$B$32))*(E3-AVERAGE($E$3:$E$32))</f>
        <v>2193842.5555555555</v>
      </c>
      <c r="U3" s="18" t="s">
        <v>25</v>
      </c>
      <c r="V3" s="19">
        <f>'Итоги для примера 2'!$B$17</f>
        <v>7.3681327508799654</v>
      </c>
    </row>
    <row r="4" spans="1:22" ht="16.2" thickBot="1" x14ac:dyDescent="0.35">
      <c r="A4" s="11">
        <v>2</v>
      </c>
      <c r="B4" s="23">
        <v>1948</v>
      </c>
      <c r="C4" s="8">
        <v>2</v>
      </c>
      <c r="D4" s="8">
        <v>23</v>
      </c>
      <c r="E4" s="23">
        <v>1227</v>
      </c>
      <c r="G4" s="11">
        <v>2</v>
      </c>
      <c r="H4" s="8">
        <f t="shared" ref="H4:H32" si="0">B4</f>
        <v>1948</v>
      </c>
      <c r="I4" s="16">
        <f>$V$3+$V$4*C4+$V$5*D4+$V$6*E4</f>
        <v>1797.7227276060075</v>
      </c>
      <c r="J4" s="16">
        <f t="shared" ref="J4:J32" si="1">(H4-I4)^2</f>
        <v>22583.25859817821</v>
      </c>
      <c r="L4" s="30">
        <f t="shared" ref="L4:L32" si="2">(B4-AVERAGE($B$3:$B$32))^2</f>
        <v>457877.77777777787</v>
      </c>
      <c r="M4" s="16">
        <f t="shared" ref="M4:M32" si="3">(C4-AVERAGE($C$3:$C$32))^2</f>
        <v>0.69444444444444431</v>
      </c>
      <c r="N4" s="16">
        <f t="shared" ref="N4:N32" si="4">(D4-AVERAGE($D$3:$D$32))^2</f>
        <v>118.81</v>
      </c>
      <c r="O4" s="16">
        <f t="shared" ref="O4:O32" si="5">(E4-AVERAGE($E$3:$E$32))^2</f>
        <v>5409655.7511111116</v>
      </c>
      <c r="Q4" s="30">
        <f>(B4-AVERAGE($B$3:$B$32))*(C4-AVERAGE($C$3:$C$32))</f>
        <v>563.88888888888891</v>
      </c>
      <c r="R4" s="16">
        <f>(B4-AVERAGE($B$3:$B$32))*(D4-AVERAGE($D$3:$D$32))</f>
        <v>7375.6666666666679</v>
      </c>
      <c r="S4" s="16">
        <f>(B4-AVERAGE($B$3:$B$32))*(E4-AVERAGE($E$3:$E$32))</f>
        <v>-1573836.4444444447</v>
      </c>
      <c r="V4" s="19">
        <f>'Итоги для примера 2'!$B$18</f>
        <v>365.85287796073322</v>
      </c>
    </row>
    <row r="5" spans="1:22" ht="16.2" thickBot="1" x14ac:dyDescent="0.35">
      <c r="A5" s="11">
        <v>3</v>
      </c>
      <c r="B5" s="23">
        <v>1735</v>
      </c>
      <c r="C5" s="8">
        <v>2</v>
      </c>
      <c r="D5" s="8">
        <v>15</v>
      </c>
      <c r="E5" s="23">
        <v>1712</v>
      </c>
      <c r="G5" s="11">
        <v>3</v>
      </c>
      <c r="H5" s="8">
        <f t="shared" si="0"/>
        <v>1735</v>
      </c>
      <c r="I5" s="16">
        <f t="shared" ref="I5:I32" si="6">$V$3+$V$4*C5+$V$5*D5+$V$6*E5</f>
        <v>1517.3697399097719</v>
      </c>
      <c r="J5" s="16">
        <f t="shared" si="1"/>
        <v>47362.930106940352</v>
      </c>
      <c r="L5" s="30">
        <f t="shared" si="2"/>
        <v>214986.77777777784</v>
      </c>
      <c r="M5" s="16">
        <f t="shared" si="3"/>
        <v>0.69444444444444431</v>
      </c>
      <c r="N5" s="16">
        <f t="shared" si="4"/>
        <v>8.4100000000000019</v>
      </c>
      <c r="O5" s="16">
        <f t="shared" si="5"/>
        <v>3388790.0844444451</v>
      </c>
      <c r="Q5" s="30">
        <f t="shared" ref="Q5:Q32" si="7">(B5-AVERAGE($B$3:$B$32))*(C5-AVERAGE($C$3:$C$32))</f>
        <v>386.38888888888891</v>
      </c>
      <c r="R5" s="16">
        <f t="shared" ref="R5:R32" si="8">(B5-AVERAGE($B$3:$B$32))*(D5-AVERAGE($D$3:$D$32))</f>
        <v>1344.6333333333337</v>
      </c>
      <c r="S5" s="16">
        <f t="shared" ref="S5:S32" si="9">(B5-AVERAGE($B$3:$B$32))*(E5-AVERAGE($E$3:$E$32))</f>
        <v>-853548.51111111126</v>
      </c>
      <c r="V5" s="19">
        <f>'Итоги для примера 2'!$B$19</f>
        <v>40.886834332464197</v>
      </c>
    </row>
    <row r="6" spans="1:22" ht="16.2" thickBot="1" x14ac:dyDescent="0.35">
      <c r="A6" s="11">
        <v>4</v>
      </c>
      <c r="B6" s="8">
        <v>643</v>
      </c>
      <c r="C6" s="8">
        <v>1</v>
      </c>
      <c r="D6" s="8">
        <v>23</v>
      </c>
      <c r="E6" s="23">
        <v>1681</v>
      </c>
      <c r="G6" s="11">
        <v>4</v>
      </c>
      <c r="H6" s="8">
        <f t="shared" si="0"/>
        <v>643</v>
      </c>
      <c r="I6" s="16">
        <f t="shared" si="6"/>
        <v>1475.6239236275815</v>
      </c>
      <c r="J6" s="16">
        <f t="shared" si="1"/>
        <v>693262.59819698858</v>
      </c>
      <c r="L6" s="30">
        <f t="shared" si="2"/>
        <v>394802.77777777769</v>
      </c>
      <c r="M6" s="16">
        <f t="shared" si="3"/>
        <v>2.7777777777777804E-2</v>
      </c>
      <c r="N6" s="16">
        <f t="shared" si="4"/>
        <v>118.81</v>
      </c>
      <c r="O6" s="16">
        <f t="shared" si="5"/>
        <v>3503884.817777778</v>
      </c>
      <c r="Q6" s="30">
        <f t="shared" si="7"/>
        <v>104.72222222222226</v>
      </c>
      <c r="R6" s="16">
        <f t="shared" si="8"/>
        <v>-6848.833333333333</v>
      </c>
      <c r="S6" s="16">
        <f t="shared" si="9"/>
        <v>1176156.2222222222</v>
      </c>
      <c r="V6" s="19">
        <f>'Итоги для примера 2'!$B$20</f>
        <v>9.6374612295830872E-2</v>
      </c>
    </row>
    <row r="7" spans="1:22" ht="16.2" thickBot="1" x14ac:dyDescent="0.35">
      <c r="A7" s="11">
        <v>5</v>
      </c>
      <c r="B7" s="23">
        <v>1461</v>
      </c>
      <c r="C7" s="8">
        <v>2</v>
      </c>
      <c r="D7" s="8">
        <v>8</v>
      </c>
      <c r="E7" s="23">
        <v>5673</v>
      </c>
      <c r="G7" s="11">
        <v>5</v>
      </c>
      <c r="H7" s="8">
        <f t="shared" si="0"/>
        <v>1461</v>
      </c>
      <c r="I7" s="16">
        <f t="shared" si="6"/>
        <v>1612.9017388863085</v>
      </c>
      <c r="J7" s="16">
        <f t="shared" si="1"/>
        <v>23074.138276684254</v>
      </c>
      <c r="L7" s="30">
        <f t="shared" si="2"/>
        <v>35973.444444444474</v>
      </c>
      <c r="M7" s="16">
        <f t="shared" si="3"/>
        <v>0.69444444444444431</v>
      </c>
      <c r="N7" s="16">
        <f t="shared" si="4"/>
        <v>16.809999999999999</v>
      </c>
      <c r="O7" s="16">
        <f t="shared" si="5"/>
        <v>4494965.3511111103</v>
      </c>
      <c r="Q7" s="30">
        <f t="shared" si="7"/>
        <v>158.0555555555556</v>
      </c>
      <c r="R7" s="16">
        <f t="shared" si="8"/>
        <v>-777.63333333333355</v>
      </c>
      <c r="S7" s="16">
        <f t="shared" si="9"/>
        <v>402118.62222222239</v>
      </c>
    </row>
    <row r="8" spans="1:22" ht="16.2" thickBot="1" x14ac:dyDescent="0.35">
      <c r="A8" s="11">
        <v>6</v>
      </c>
      <c r="B8" s="8">
        <v>357</v>
      </c>
      <c r="C8" s="8">
        <v>0</v>
      </c>
      <c r="D8" s="8">
        <v>1</v>
      </c>
      <c r="E8" s="23">
        <v>1117</v>
      </c>
      <c r="G8" s="11">
        <v>6</v>
      </c>
      <c r="H8" s="8">
        <f t="shared" si="0"/>
        <v>357</v>
      </c>
      <c r="I8" s="16">
        <f t="shared" si="6"/>
        <v>155.90540901778724</v>
      </c>
      <c r="J8" s="16">
        <f t="shared" si="1"/>
        <v>40439.034522303446</v>
      </c>
      <c r="L8" s="30">
        <f t="shared" si="2"/>
        <v>836005.44444444426</v>
      </c>
      <c r="M8" s="16">
        <f t="shared" si="3"/>
        <v>1.3611111111111114</v>
      </c>
      <c r="N8" s="16">
        <f t="shared" si="4"/>
        <v>123.21</v>
      </c>
      <c r="O8" s="16">
        <f t="shared" si="5"/>
        <v>5933446.4177777786</v>
      </c>
      <c r="Q8" s="30">
        <f t="shared" si="7"/>
        <v>1066.7222222222222</v>
      </c>
      <c r="R8" s="16">
        <f t="shared" si="8"/>
        <v>10149.099999999999</v>
      </c>
      <c r="S8" s="16">
        <f t="shared" si="9"/>
        <v>2227194.0888888887</v>
      </c>
    </row>
    <row r="9" spans="1:22" ht="16.2" thickBot="1" x14ac:dyDescent="0.35">
      <c r="A9" s="11">
        <v>7</v>
      </c>
      <c r="B9" s="8">
        <v>669</v>
      </c>
      <c r="C9" s="8">
        <v>1</v>
      </c>
      <c r="D9" s="8">
        <v>2</v>
      </c>
      <c r="E9" s="23">
        <v>1475</v>
      </c>
      <c r="G9" s="27">
        <v>7</v>
      </c>
      <c r="H9" s="8">
        <f t="shared" si="0"/>
        <v>669</v>
      </c>
      <c r="I9" s="16">
        <f t="shared" si="6"/>
        <v>597.14723251289206</v>
      </c>
      <c r="J9" s="16">
        <f t="shared" si="1"/>
        <v>5162.8201955563954</v>
      </c>
      <c r="L9" s="30">
        <f t="shared" si="2"/>
        <v>362805.44444444438</v>
      </c>
      <c r="M9" s="16">
        <f t="shared" si="3"/>
        <v>2.7777777777777804E-2</v>
      </c>
      <c r="N9" s="16">
        <f t="shared" si="4"/>
        <v>102.00999999999999</v>
      </c>
      <c r="O9" s="16">
        <f t="shared" si="5"/>
        <v>4317529.8844444454</v>
      </c>
      <c r="Q9" s="30">
        <f t="shared" si="7"/>
        <v>100.38888888888891</v>
      </c>
      <c r="R9" s="16">
        <f t="shared" si="8"/>
        <v>6083.5666666666657</v>
      </c>
      <c r="S9" s="16">
        <f t="shared" si="9"/>
        <v>1251568.3555555556</v>
      </c>
    </row>
    <row r="10" spans="1:22" ht="16.2" thickBot="1" x14ac:dyDescent="0.35">
      <c r="A10" s="11">
        <v>8</v>
      </c>
      <c r="B10" s="23">
        <v>2094</v>
      </c>
      <c r="C10" s="8">
        <v>2</v>
      </c>
      <c r="D10" s="8">
        <v>8</v>
      </c>
      <c r="E10" s="23">
        <v>10818</v>
      </c>
      <c r="G10" s="11">
        <v>8</v>
      </c>
      <c r="H10" s="8">
        <f t="shared" si="0"/>
        <v>2094</v>
      </c>
      <c r="I10" s="16">
        <f t="shared" si="6"/>
        <v>2108.7491191483582</v>
      </c>
      <c r="J10" s="16">
        <f t="shared" si="1"/>
        <v>217.53651565246665</v>
      </c>
      <c r="L10" s="30">
        <f t="shared" si="2"/>
        <v>676780.44444444461</v>
      </c>
      <c r="M10" s="16">
        <f t="shared" si="3"/>
        <v>0.69444444444444431</v>
      </c>
      <c r="N10" s="16">
        <f t="shared" si="4"/>
        <v>16.809999999999999</v>
      </c>
      <c r="O10" s="16">
        <f t="shared" si="5"/>
        <v>52782162.351111107</v>
      </c>
      <c r="Q10" s="30">
        <f t="shared" si="7"/>
        <v>685.55555555555554</v>
      </c>
      <c r="R10" s="16">
        <f t="shared" si="8"/>
        <v>-3372.9333333333334</v>
      </c>
      <c r="S10" s="16">
        <f t="shared" si="9"/>
        <v>5976783.0222222228</v>
      </c>
    </row>
    <row r="11" spans="1:22" ht="16.2" thickBot="1" x14ac:dyDescent="0.35">
      <c r="A11" s="11">
        <v>9</v>
      </c>
      <c r="B11" s="8">
        <v>597</v>
      </c>
      <c r="C11" s="8">
        <v>0</v>
      </c>
      <c r="D11" s="8">
        <v>23</v>
      </c>
      <c r="E11" s="23">
        <v>2686</v>
      </c>
      <c r="G11" s="11">
        <v>9</v>
      </c>
      <c r="H11" s="8">
        <f t="shared" si="0"/>
        <v>597</v>
      </c>
      <c r="I11" s="16">
        <f t="shared" si="6"/>
        <v>1206.6275310241581</v>
      </c>
      <c r="J11" s="16">
        <f t="shared" si="1"/>
        <v>371645.72658261081</v>
      </c>
      <c r="L11" s="30">
        <f t="shared" si="2"/>
        <v>454725.44444444432</v>
      </c>
      <c r="M11" s="16">
        <f t="shared" si="3"/>
        <v>1.3611111111111114</v>
      </c>
      <c r="N11" s="16">
        <f t="shared" si="4"/>
        <v>118.81</v>
      </c>
      <c r="O11" s="16">
        <f t="shared" si="5"/>
        <v>751457.81777777802</v>
      </c>
      <c r="Q11" s="30">
        <f t="shared" si="7"/>
        <v>786.72222222222217</v>
      </c>
      <c r="R11" s="16">
        <f t="shared" si="8"/>
        <v>-7350.2333333333327</v>
      </c>
      <c r="S11" s="16">
        <f t="shared" si="9"/>
        <v>584557.08888888895</v>
      </c>
    </row>
    <row r="12" spans="1:22" ht="16.2" thickBot="1" x14ac:dyDescent="0.35">
      <c r="A12" s="11">
        <v>10</v>
      </c>
      <c r="B12" s="8">
        <v>889</v>
      </c>
      <c r="C12" s="8">
        <v>1</v>
      </c>
      <c r="D12" s="8">
        <v>5</v>
      </c>
      <c r="E12" s="8">
        <v>220</v>
      </c>
      <c r="G12" s="11">
        <v>10</v>
      </c>
      <c r="H12" s="8">
        <f t="shared" si="0"/>
        <v>889</v>
      </c>
      <c r="I12" s="16">
        <f t="shared" si="6"/>
        <v>598.85759707901695</v>
      </c>
      <c r="J12" s="16">
        <f t="shared" si="1"/>
        <v>84182.613972762076</v>
      </c>
      <c r="L12" s="30">
        <f t="shared" si="2"/>
        <v>146178.77777777772</v>
      </c>
      <c r="M12" s="16">
        <f t="shared" si="3"/>
        <v>2.7777777777777804E-2</v>
      </c>
      <c r="N12" s="16">
        <f t="shared" si="4"/>
        <v>50.41</v>
      </c>
      <c r="O12" s="16">
        <f t="shared" si="5"/>
        <v>11108000.217777779</v>
      </c>
      <c r="Q12" s="30">
        <f t="shared" si="7"/>
        <v>63.722222222222236</v>
      </c>
      <c r="R12" s="16">
        <f t="shared" si="8"/>
        <v>2714.5666666666662</v>
      </c>
      <c r="S12" s="16">
        <f t="shared" si="9"/>
        <v>1274266.0222222221</v>
      </c>
    </row>
    <row r="13" spans="1:22" ht="16.2" thickBot="1" x14ac:dyDescent="0.35">
      <c r="A13" s="11">
        <v>11</v>
      </c>
      <c r="B13" s="8">
        <v>514</v>
      </c>
      <c r="C13" s="8">
        <v>0</v>
      </c>
      <c r="D13" s="8">
        <v>3</v>
      </c>
      <c r="E13" s="8">
        <v>661</v>
      </c>
      <c r="G13" s="11">
        <v>11</v>
      </c>
      <c r="H13" s="8">
        <f t="shared" si="0"/>
        <v>514</v>
      </c>
      <c r="I13" s="16">
        <f t="shared" si="6"/>
        <v>193.73225447581677</v>
      </c>
      <c r="J13" s="16">
        <f t="shared" si="1"/>
        <v>102571.42882314298</v>
      </c>
      <c r="L13" s="30">
        <f t="shared" si="2"/>
        <v>573553.77777777764</v>
      </c>
      <c r="M13" s="16">
        <f t="shared" si="3"/>
        <v>1.3611111111111114</v>
      </c>
      <c r="N13" s="16">
        <f t="shared" si="4"/>
        <v>82.809999999999988</v>
      </c>
      <c r="O13" s="16">
        <f t="shared" si="5"/>
        <v>8362892.817777778</v>
      </c>
      <c r="Q13" s="30">
        <f t="shared" si="7"/>
        <v>883.55555555555554</v>
      </c>
      <c r="R13" s="16">
        <f t="shared" si="8"/>
        <v>6891.7333333333327</v>
      </c>
      <c r="S13" s="16">
        <f t="shared" si="9"/>
        <v>2190107.0222222223</v>
      </c>
    </row>
    <row r="14" spans="1:22" ht="16.2" thickBot="1" x14ac:dyDescent="0.35">
      <c r="A14" s="27">
        <v>12</v>
      </c>
      <c r="B14" s="25">
        <v>466</v>
      </c>
      <c r="C14" s="25">
        <v>1</v>
      </c>
      <c r="D14" s="25">
        <v>2</v>
      </c>
      <c r="E14" s="24">
        <v>1539</v>
      </c>
      <c r="G14" s="11">
        <v>12</v>
      </c>
      <c r="H14" s="8">
        <f t="shared" si="0"/>
        <v>466</v>
      </c>
      <c r="I14" s="16">
        <f t="shared" si="6"/>
        <v>603.31520769982535</v>
      </c>
      <c r="J14" s="16">
        <f t="shared" si="1"/>
        <v>18855.466265646177</v>
      </c>
      <c r="L14" s="30">
        <f t="shared" si="2"/>
        <v>648561.77777777764</v>
      </c>
      <c r="M14" s="16">
        <f t="shared" si="3"/>
        <v>2.7777777777777804E-2</v>
      </c>
      <c r="N14" s="16">
        <f t="shared" si="4"/>
        <v>102.00999999999999</v>
      </c>
      <c r="O14" s="16">
        <f t="shared" si="5"/>
        <v>4055658.9511111118</v>
      </c>
      <c r="Q14" s="30">
        <f t="shared" si="7"/>
        <v>134.22222222222226</v>
      </c>
      <c r="R14" s="16">
        <f t="shared" si="8"/>
        <v>8133.8666666666659</v>
      </c>
      <c r="S14" s="16">
        <f t="shared" si="9"/>
        <v>1621833.9555555554</v>
      </c>
    </row>
    <row r="15" spans="1:22" ht="16.2" thickBot="1" x14ac:dyDescent="0.35">
      <c r="A15" s="11">
        <v>13</v>
      </c>
      <c r="B15" s="23">
        <v>2833</v>
      </c>
      <c r="C15" s="8">
        <v>2</v>
      </c>
      <c r="D15" s="8">
        <v>14</v>
      </c>
      <c r="E15" s="23">
        <v>11663</v>
      </c>
      <c r="G15" s="11">
        <v>13</v>
      </c>
      <c r="H15" s="8">
        <f t="shared" si="0"/>
        <v>2833</v>
      </c>
      <c r="I15" s="16">
        <f t="shared" si="6"/>
        <v>2435.5066725331203</v>
      </c>
      <c r="J15" s="16">
        <f t="shared" si="1"/>
        <v>158000.94538069205</v>
      </c>
      <c r="L15" s="30">
        <f t="shared" si="2"/>
        <v>2438802.777777778</v>
      </c>
      <c r="M15" s="16">
        <f t="shared" si="3"/>
        <v>0.69444444444444431</v>
      </c>
      <c r="N15" s="16">
        <f t="shared" si="4"/>
        <v>3.6100000000000012</v>
      </c>
      <c r="O15" s="16">
        <f t="shared" si="5"/>
        <v>65774262.684444442</v>
      </c>
      <c r="Q15" s="30">
        <f t="shared" si="7"/>
        <v>1301.3888888888889</v>
      </c>
      <c r="R15" s="16">
        <f t="shared" si="8"/>
        <v>2967.1666666666674</v>
      </c>
      <c r="S15" s="16">
        <f t="shared" si="9"/>
        <v>12665324.88888889</v>
      </c>
    </row>
    <row r="16" spans="1:22" ht="16.2" thickBot="1" x14ac:dyDescent="0.35">
      <c r="A16" s="11">
        <v>14</v>
      </c>
      <c r="B16" s="8">
        <v>427</v>
      </c>
      <c r="C16" s="8">
        <v>1</v>
      </c>
      <c r="D16" s="8">
        <v>15</v>
      </c>
      <c r="E16" s="23">
        <v>2366</v>
      </c>
      <c r="G16" s="11">
        <v>14</v>
      </c>
      <c r="H16" s="8">
        <f t="shared" si="0"/>
        <v>427</v>
      </c>
      <c r="I16" s="16">
        <f t="shared" si="6"/>
        <v>1214.545858390512</v>
      </c>
      <c r="J16" s="16">
        <f t="shared" si="1"/>
        <v>620228.4790680483</v>
      </c>
      <c r="L16" s="30">
        <f t="shared" si="2"/>
        <v>712898.77777777764</v>
      </c>
      <c r="M16" s="16">
        <f t="shared" si="3"/>
        <v>2.7777777777777804E-2</v>
      </c>
      <c r="N16" s="16">
        <f t="shared" si="4"/>
        <v>8.4100000000000019</v>
      </c>
      <c r="O16" s="16">
        <f t="shared" si="5"/>
        <v>1408652.4844444448</v>
      </c>
      <c r="Q16" s="30">
        <f t="shared" si="7"/>
        <v>140.72222222222229</v>
      </c>
      <c r="R16" s="16">
        <f t="shared" si="8"/>
        <v>-2448.5666666666666</v>
      </c>
      <c r="S16" s="16">
        <f t="shared" si="9"/>
        <v>1002111.0888888889</v>
      </c>
    </row>
    <row r="17" spans="1:19" ht="16.2" thickBot="1" x14ac:dyDescent="0.35">
      <c r="A17" s="11">
        <v>15</v>
      </c>
      <c r="B17" s="23">
        <v>1856</v>
      </c>
      <c r="C17" s="8">
        <v>2</v>
      </c>
      <c r="D17" s="8">
        <v>3</v>
      </c>
      <c r="E17" s="23">
        <v>4864</v>
      </c>
      <c r="G17" s="11">
        <v>15</v>
      </c>
      <c r="H17" s="8">
        <f t="shared" si="0"/>
        <v>1856</v>
      </c>
      <c r="I17" s="16">
        <f t="shared" si="6"/>
        <v>1330.5005058766603</v>
      </c>
      <c r="J17" s="16">
        <f t="shared" si="1"/>
        <v>276149.71832388593</v>
      </c>
      <c r="L17" s="30">
        <f t="shared" si="2"/>
        <v>341835.11111111118</v>
      </c>
      <c r="M17" s="16">
        <f t="shared" si="3"/>
        <v>0.69444444444444431</v>
      </c>
      <c r="N17" s="16">
        <f t="shared" si="4"/>
        <v>82.809999999999988</v>
      </c>
      <c r="O17" s="16">
        <f t="shared" si="5"/>
        <v>1719070.6177777774</v>
      </c>
      <c r="Q17" s="30">
        <f t="shared" si="7"/>
        <v>487.22222222222223</v>
      </c>
      <c r="R17" s="16">
        <f t="shared" si="8"/>
        <v>-5320.4666666666672</v>
      </c>
      <c r="S17" s="16">
        <f t="shared" si="9"/>
        <v>766575.95555555553</v>
      </c>
    </row>
    <row r="18" spans="1:19" ht="16.2" thickBot="1" x14ac:dyDescent="0.35">
      <c r="A18" s="27">
        <v>16</v>
      </c>
      <c r="B18" s="24">
        <v>1652</v>
      </c>
      <c r="C18" s="25">
        <v>2</v>
      </c>
      <c r="D18" s="25">
        <v>14</v>
      </c>
      <c r="E18" s="24">
        <v>12949</v>
      </c>
      <c r="G18" s="11">
        <v>16</v>
      </c>
      <c r="H18" s="8">
        <f t="shared" si="0"/>
        <v>1652</v>
      </c>
      <c r="I18" s="16">
        <f t="shared" si="6"/>
        <v>2559.4444239455588</v>
      </c>
      <c r="J18" s="16">
        <f t="shared" si="1"/>
        <v>823455.38254988706</v>
      </c>
      <c r="L18" s="30">
        <f t="shared" si="2"/>
        <v>144907.11111111118</v>
      </c>
      <c r="M18" s="16">
        <f t="shared" si="3"/>
        <v>0.69444444444444431</v>
      </c>
      <c r="N18" s="16">
        <f t="shared" si="4"/>
        <v>3.6100000000000012</v>
      </c>
      <c r="O18" s="16">
        <f t="shared" si="5"/>
        <v>88287321.61777778</v>
      </c>
      <c r="Q18" s="30">
        <f t="shared" si="7"/>
        <v>317.22222222222229</v>
      </c>
      <c r="R18" s="16">
        <f t="shared" si="8"/>
        <v>723.26666666666699</v>
      </c>
      <c r="S18" s="16">
        <f t="shared" si="9"/>
        <v>3576794.7555555562</v>
      </c>
    </row>
    <row r="19" spans="1:19" ht="16.2" thickBot="1" x14ac:dyDescent="0.35">
      <c r="A19" s="11">
        <v>17</v>
      </c>
      <c r="B19" s="8">
        <v>782</v>
      </c>
      <c r="C19" s="8">
        <v>1</v>
      </c>
      <c r="D19" s="8">
        <v>9</v>
      </c>
      <c r="E19" s="23">
        <v>5061</v>
      </c>
      <c r="G19" s="27">
        <v>17</v>
      </c>
      <c r="H19" s="8">
        <f t="shared" si="0"/>
        <v>782</v>
      </c>
      <c r="I19" s="16">
        <f t="shared" si="6"/>
        <v>1228.9544325329912</v>
      </c>
      <c r="J19" s="16">
        <f t="shared" si="1"/>
        <v>199768.26476088815</v>
      </c>
      <c r="L19" s="30">
        <f t="shared" si="2"/>
        <v>239447.11111111104</v>
      </c>
      <c r="M19" s="16">
        <f t="shared" si="3"/>
        <v>2.7777777777777804E-2</v>
      </c>
      <c r="N19" s="16">
        <f t="shared" si="4"/>
        <v>9.6099999999999977</v>
      </c>
      <c r="O19" s="16">
        <f t="shared" si="5"/>
        <v>2274466.1511111106</v>
      </c>
      <c r="Q19" s="30">
        <f t="shared" si="7"/>
        <v>81.555555555555586</v>
      </c>
      <c r="R19" s="16">
        <f t="shared" si="8"/>
        <v>1516.9333333333329</v>
      </c>
      <c r="S19" s="16">
        <f t="shared" si="9"/>
        <v>-737979.91111111094</v>
      </c>
    </row>
    <row r="20" spans="1:19" ht="16.2" thickBot="1" x14ac:dyDescent="0.35">
      <c r="A20" s="11">
        <v>18</v>
      </c>
      <c r="B20" s="8">
        <v>613</v>
      </c>
      <c r="C20" s="8">
        <v>1</v>
      </c>
      <c r="D20" s="8">
        <v>1</v>
      </c>
      <c r="E20" s="23">
        <v>1929</v>
      </c>
      <c r="G20" s="11">
        <v>18</v>
      </c>
      <c r="H20" s="8">
        <f t="shared" si="0"/>
        <v>613</v>
      </c>
      <c r="I20" s="16">
        <f t="shared" si="6"/>
        <v>600.01447216273516</v>
      </c>
      <c r="J20" s="16">
        <f t="shared" si="1"/>
        <v>168.62393321238008</v>
      </c>
      <c r="L20" s="30">
        <f t="shared" si="2"/>
        <v>433402.77777777769</v>
      </c>
      <c r="M20" s="16">
        <f t="shared" si="3"/>
        <v>2.7777777777777804E-2</v>
      </c>
      <c r="N20" s="16">
        <f t="shared" si="4"/>
        <v>123.21</v>
      </c>
      <c r="O20" s="16">
        <f t="shared" si="5"/>
        <v>2636942.9511111113</v>
      </c>
      <c r="Q20" s="30">
        <f t="shared" si="7"/>
        <v>109.72222222222226</v>
      </c>
      <c r="R20" s="16">
        <f t="shared" si="8"/>
        <v>7307.4999999999991</v>
      </c>
      <c r="S20" s="16">
        <f t="shared" si="9"/>
        <v>1069045.5555555555</v>
      </c>
    </row>
    <row r="21" spans="1:19" ht="16.2" thickBot="1" x14ac:dyDescent="0.35">
      <c r="A21" s="11">
        <v>19</v>
      </c>
      <c r="B21" s="23">
        <v>1488</v>
      </c>
      <c r="C21" s="8">
        <v>2</v>
      </c>
      <c r="D21" s="8">
        <v>8</v>
      </c>
      <c r="E21" s="23">
        <v>2643</v>
      </c>
      <c r="G21" s="11">
        <v>19</v>
      </c>
      <c r="H21" s="8">
        <f t="shared" si="0"/>
        <v>1488</v>
      </c>
      <c r="I21" s="16">
        <f t="shared" si="6"/>
        <v>1320.8866636299408</v>
      </c>
      <c r="J21" s="16">
        <f t="shared" si="1"/>
        <v>27926.867192732545</v>
      </c>
      <c r="L21" s="30">
        <f t="shared" si="2"/>
        <v>46944.444444444474</v>
      </c>
      <c r="M21" s="16">
        <f t="shared" si="3"/>
        <v>0.69444444444444431</v>
      </c>
      <c r="N21" s="16">
        <f t="shared" si="4"/>
        <v>16.809999999999999</v>
      </c>
      <c r="O21" s="16">
        <f t="shared" si="5"/>
        <v>827857.35111111135</v>
      </c>
      <c r="Q21" s="30">
        <f t="shared" si="7"/>
        <v>180.5555555555556</v>
      </c>
      <c r="R21" s="16">
        <f t="shared" si="8"/>
        <v>-888.3333333333336</v>
      </c>
      <c r="S21" s="16">
        <f t="shared" si="9"/>
        <v>-197137.77777777787</v>
      </c>
    </row>
    <row r="22" spans="1:19" ht="16.2" thickBot="1" x14ac:dyDescent="0.35">
      <c r="A22" s="11">
        <v>20</v>
      </c>
      <c r="B22" s="8">
        <v>447</v>
      </c>
      <c r="C22" s="8">
        <v>2</v>
      </c>
      <c r="D22" s="8">
        <v>1</v>
      </c>
      <c r="E22" s="23">
        <v>1084</v>
      </c>
      <c r="G22" s="11">
        <v>20</v>
      </c>
      <c r="H22" s="8">
        <f t="shared" si="0"/>
        <v>447</v>
      </c>
      <c r="I22" s="16">
        <f t="shared" si="6"/>
        <v>884.43080273349119</v>
      </c>
      <c r="J22" s="16">
        <f t="shared" si="1"/>
        <v>191345.70718006647</v>
      </c>
      <c r="L22" s="30">
        <f t="shared" si="2"/>
        <v>679525.44444444426</v>
      </c>
      <c r="M22" s="16">
        <f t="shared" si="3"/>
        <v>0.69444444444444431</v>
      </c>
      <c r="N22" s="16">
        <f t="shared" si="4"/>
        <v>123.21</v>
      </c>
      <c r="O22" s="16">
        <f t="shared" si="5"/>
        <v>6095302.6177777788</v>
      </c>
      <c r="Q22" s="30">
        <f t="shared" si="7"/>
        <v>-686.94444444444434</v>
      </c>
      <c r="R22" s="16">
        <f t="shared" si="8"/>
        <v>9150.0999999999985</v>
      </c>
      <c r="S22" s="16">
        <f t="shared" si="9"/>
        <v>2035169.0888888887</v>
      </c>
    </row>
    <row r="23" spans="1:19" ht="16.2" thickBot="1" x14ac:dyDescent="0.35">
      <c r="A23" s="11">
        <v>21</v>
      </c>
      <c r="B23" s="23">
        <v>1752</v>
      </c>
      <c r="C23" s="8">
        <v>1</v>
      </c>
      <c r="D23" s="8">
        <v>14</v>
      </c>
      <c r="E23" s="23">
        <v>5137</v>
      </c>
      <c r="G23" s="11">
        <v>21</v>
      </c>
      <c r="H23" s="8">
        <f t="shared" si="0"/>
        <v>1752</v>
      </c>
      <c r="I23" s="16">
        <f t="shared" si="6"/>
        <v>1440.7130747297952</v>
      </c>
      <c r="J23" s="16">
        <f t="shared" si="1"/>
        <v>96899.549844178095</v>
      </c>
      <c r="L23" s="30">
        <f t="shared" si="2"/>
        <v>231040.44444444453</v>
      </c>
      <c r="M23" s="16">
        <f t="shared" si="3"/>
        <v>2.7777777777777804E-2</v>
      </c>
      <c r="N23" s="16">
        <f t="shared" si="4"/>
        <v>3.6100000000000012</v>
      </c>
      <c r="O23" s="16">
        <f t="shared" si="5"/>
        <v>2509478.4177777772</v>
      </c>
      <c r="Q23" s="30">
        <f t="shared" si="7"/>
        <v>-80.111111111111157</v>
      </c>
      <c r="R23" s="16">
        <f t="shared" si="8"/>
        <v>913.26666666666699</v>
      </c>
      <c r="S23" s="16">
        <f t="shared" si="9"/>
        <v>761440.08888888895</v>
      </c>
    </row>
    <row r="24" spans="1:19" ht="16.2" thickBot="1" x14ac:dyDescent="0.35">
      <c r="A24" s="11">
        <v>22</v>
      </c>
      <c r="B24" s="23">
        <v>2497</v>
      </c>
      <c r="C24" s="8">
        <v>0</v>
      </c>
      <c r="D24" s="8">
        <v>30</v>
      </c>
      <c r="E24" s="8">
        <v>844</v>
      </c>
      <c r="G24" s="11">
        <v>22</v>
      </c>
      <c r="H24" s="8">
        <f t="shared" si="0"/>
        <v>2497</v>
      </c>
      <c r="I24" s="16">
        <f t="shared" si="6"/>
        <v>1315.3133355024872</v>
      </c>
      <c r="J24" s="16">
        <f t="shared" si="1"/>
        <v>1396383.3730512573</v>
      </c>
      <c r="L24" s="30">
        <f t="shared" si="2"/>
        <v>1502258.777777778</v>
      </c>
      <c r="M24" s="16">
        <f t="shared" si="3"/>
        <v>1.3611111111111114</v>
      </c>
      <c r="N24" s="16">
        <f t="shared" si="4"/>
        <v>320.40999999999997</v>
      </c>
      <c r="O24" s="16">
        <f t="shared" si="5"/>
        <v>7337958.6177777788</v>
      </c>
      <c r="Q24" s="30">
        <f t="shared" si="7"/>
        <v>-1429.9444444444446</v>
      </c>
      <c r="R24" s="16">
        <f t="shared" si="8"/>
        <v>21939.433333333334</v>
      </c>
      <c r="S24" s="16">
        <f t="shared" si="9"/>
        <v>-3320167.5777777783</v>
      </c>
    </row>
    <row r="25" spans="1:19" ht="16.2" thickBot="1" x14ac:dyDescent="0.35">
      <c r="A25" s="11">
        <v>23</v>
      </c>
      <c r="B25" s="8">
        <v>768</v>
      </c>
      <c r="C25" s="8">
        <v>1</v>
      </c>
      <c r="D25" s="8">
        <v>8</v>
      </c>
      <c r="E25" s="23">
        <v>2097</v>
      </c>
      <c r="G25" s="27">
        <v>23</v>
      </c>
      <c r="H25" s="8">
        <f t="shared" si="0"/>
        <v>768</v>
      </c>
      <c r="I25" s="16">
        <f t="shared" si="6"/>
        <v>902.41324735568401</v>
      </c>
      <c r="J25" s="16">
        <f t="shared" si="1"/>
        <v>18066.921064700295</v>
      </c>
      <c r="L25" s="30">
        <f t="shared" si="2"/>
        <v>253344.44444444438</v>
      </c>
      <c r="M25" s="16">
        <f t="shared" si="3"/>
        <v>2.7777777777777804E-2</v>
      </c>
      <c r="N25" s="16">
        <f t="shared" si="4"/>
        <v>16.809999999999999</v>
      </c>
      <c r="O25" s="16">
        <f t="shared" si="5"/>
        <v>2119547.7511111116</v>
      </c>
      <c r="Q25" s="30">
        <f t="shared" si="7"/>
        <v>83.888888888888914</v>
      </c>
      <c r="R25" s="16">
        <f t="shared" si="8"/>
        <v>2063.6666666666661</v>
      </c>
      <c r="S25" s="16">
        <f t="shared" si="9"/>
        <v>732786.22222222213</v>
      </c>
    </row>
    <row r="26" spans="1:19" ht="16.2" thickBot="1" x14ac:dyDescent="0.35">
      <c r="A26" s="11">
        <v>24</v>
      </c>
      <c r="B26" s="23">
        <v>2342</v>
      </c>
      <c r="C26" s="8">
        <v>2</v>
      </c>
      <c r="D26" s="8">
        <v>34</v>
      </c>
      <c r="E26" s="8">
        <v>835</v>
      </c>
      <c r="G26" s="11">
        <v>24</v>
      </c>
      <c r="H26" s="8">
        <f t="shared" si="0"/>
        <v>2342</v>
      </c>
      <c r="I26" s="16">
        <f t="shared" si="6"/>
        <v>2209.6990572431482</v>
      </c>
      <c r="J26" s="16">
        <f t="shared" si="1"/>
        <v>17503.539454351772</v>
      </c>
      <c r="L26" s="30">
        <f t="shared" si="2"/>
        <v>1146327.1111111112</v>
      </c>
      <c r="M26" s="16">
        <f t="shared" si="3"/>
        <v>0.69444444444444431</v>
      </c>
      <c r="N26" s="16">
        <f t="shared" si="4"/>
        <v>479.60999999999996</v>
      </c>
      <c r="O26" s="16">
        <f t="shared" si="5"/>
        <v>7386799.2177777784</v>
      </c>
      <c r="Q26" s="30">
        <f t="shared" si="7"/>
        <v>892.22222222222217</v>
      </c>
      <c r="R26" s="16">
        <f t="shared" si="8"/>
        <v>23447.599999999999</v>
      </c>
      <c r="S26" s="16">
        <f t="shared" si="9"/>
        <v>-2909929.2444444448</v>
      </c>
    </row>
    <row r="27" spans="1:19" ht="16.2" thickBot="1" x14ac:dyDescent="0.35">
      <c r="A27" s="11">
        <v>25</v>
      </c>
      <c r="B27" s="23">
        <v>3409</v>
      </c>
      <c r="C27" s="8">
        <v>1</v>
      </c>
      <c r="D27" s="8">
        <v>30</v>
      </c>
      <c r="E27" s="23">
        <v>14021</v>
      </c>
      <c r="G27" s="11">
        <v>25</v>
      </c>
      <c r="H27" s="8">
        <f t="shared" si="0"/>
        <v>3409</v>
      </c>
      <c r="I27" s="16">
        <f t="shared" si="6"/>
        <v>2951.0944796853837</v>
      </c>
      <c r="J27" s="16">
        <f t="shared" si="1"/>
        <v>209677.46553459947</v>
      </c>
      <c r="L27" s="30">
        <f t="shared" si="2"/>
        <v>4569618.7777777789</v>
      </c>
      <c r="M27" s="16">
        <f t="shared" si="3"/>
        <v>2.7777777777777804E-2</v>
      </c>
      <c r="N27" s="16">
        <f t="shared" si="4"/>
        <v>320.40999999999997</v>
      </c>
      <c r="O27" s="16">
        <f t="shared" si="5"/>
        <v>109581815.48444444</v>
      </c>
      <c r="Q27" s="30">
        <f t="shared" si="7"/>
        <v>-356.277777777778</v>
      </c>
      <c r="R27" s="16">
        <f t="shared" si="8"/>
        <v>38264.233333333337</v>
      </c>
      <c r="S27" s="16">
        <f t="shared" si="9"/>
        <v>22377379.688888893</v>
      </c>
    </row>
    <row r="28" spans="1:19" ht="16.2" thickBot="1" x14ac:dyDescent="0.35">
      <c r="A28" s="11">
        <v>26</v>
      </c>
      <c r="B28" s="23">
        <v>2244</v>
      </c>
      <c r="C28" s="8">
        <v>2</v>
      </c>
      <c r="D28" s="8">
        <v>5</v>
      </c>
      <c r="E28" s="23">
        <v>4451</v>
      </c>
      <c r="G28" s="11">
        <v>26</v>
      </c>
      <c r="H28" s="8">
        <f t="shared" si="0"/>
        <v>2244</v>
      </c>
      <c r="I28" s="16">
        <f t="shared" si="6"/>
        <v>1372.4714596634105</v>
      </c>
      <c r="J28" s="16">
        <f t="shared" si="1"/>
        <v>759561.99662122619</v>
      </c>
      <c r="L28" s="30">
        <f t="shared" si="2"/>
        <v>946080.44444444461</v>
      </c>
      <c r="M28" s="16">
        <f t="shared" si="3"/>
        <v>0.69444444444444431</v>
      </c>
      <c r="N28" s="16">
        <f t="shared" si="4"/>
        <v>50.41</v>
      </c>
      <c r="O28" s="16">
        <f t="shared" si="5"/>
        <v>806643.48444444418</v>
      </c>
      <c r="Q28" s="30">
        <f t="shared" si="7"/>
        <v>810.55555555555554</v>
      </c>
      <c r="R28" s="16">
        <f t="shared" si="8"/>
        <v>-6905.9333333333334</v>
      </c>
      <c r="S28" s="16">
        <f t="shared" si="9"/>
        <v>873584.35555555555</v>
      </c>
    </row>
    <row r="29" spans="1:19" ht="16.2" thickBot="1" x14ac:dyDescent="0.35">
      <c r="A29" s="27">
        <v>27</v>
      </c>
      <c r="B29" s="25">
        <v>601</v>
      </c>
      <c r="C29" s="25">
        <v>2</v>
      </c>
      <c r="D29" s="25">
        <v>5</v>
      </c>
      <c r="E29" s="24">
        <v>1911</v>
      </c>
      <c r="G29" s="11">
        <v>27</v>
      </c>
      <c r="H29" s="8">
        <f t="shared" si="0"/>
        <v>601</v>
      </c>
      <c r="I29" s="16">
        <f t="shared" si="6"/>
        <v>1127.6799444320002</v>
      </c>
      <c r="J29" s="16">
        <f t="shared" si="1"/>
        <v>277391.76386689482</v>
      </c>
      <c r="L29" s="30">
        <f t="shared" si="2"/>
        <v>449346.77777777769</v>
      </c>
      <c r="M29" s="16">
        <f t="shared" si="3"/>
        <v>0.69444444444444431</v>
      </c>
      <c r="N29" s="16">
        <f t="shared" si="4"/>
        <v>50.41</v>
      </c>
      <c r="O29" s="16">
        <f t="shared" si="5"/>
        <v>2695726.1511111115</v>
      </c>
      <c r="Q29" s="30">
        <f t="shared" si="7"/>
        <v>-558.61111111111097</v>
      </c>
      <c r="R29" s="16">
        <f t="shared" si="8"/>
        <v>4759.3666666666659</v>
      </c>
      <c r="S29" s="16">
        <f t="shared" si="9"/>
        <v>1100597.9555555554</v>
      </c>
    </row>
    <row r="30" spans="1:19" ht="16.2" thickBot="1" x14ac:dyDescent="0.35">
      <c r="A30" s="11">
        <v>28</v>
      </c>
      <c r="B30" s="23">
        <v>1554</v>
      </c>
      <c r="C30" s="8">
        <v>1</v>
      </c>
      <c r="D30" s="8">
        <v>17</v>
      </c>
      <c r="E30" s="23">
        <v>1435</v>
      </c>
      <c r="G30" s="11">
        <v>28</v>
      </c>
      <c r="H30" s="8">
        <f t="shared" si="0"/>
        <v>1554</v>
      </c>
      <c r="I30" s="16">
        <f t="shared" si="6"/>
        <v>1206.5947630080218</v>
      </c>
      <c r="J30" s="16">
        <f t="shared" si="1"/>
        <v>120690.39868945254</v>
      </c>
      <c r="L30" s="30">
        <f t="shared" si="2"/>
        <v>79900.444444444482</v>
      </c>
      <c r="M30" s="16">
        <f t="shared" si="3"/>
        <v>2.7777777777777804E-2</v>
      </c>
      <c r="N30" s="16">
        <f t="shared" si="4"/>
        <v>24.010000000000005</v>
      </c>
      <c r="O30" s="16">
        <f t="shared" si="5"/>
        <v>4485359.2177777784</v>
      </c>
      <c r="Q30" s="30">
        <f t="shared" si="7"/>
        <v>-47.111111111111143</v>
      </c>
      <c r="R30" s="16">
        <f t="shared" si="8"/>
        <v>1385.0666666666671</v>
      </c>
      <c r="S30" s="16">
        <f t="shared" si="9"/>
        <v>-598650.31111111131</v>
      </c>
    </row>
    <row r="31" spans="1:19" ht="16.2" thickBot="1" x14ac:dyDescent="0.35">
      <c r="A31" s="11">
        <v>29</v>
      </c>
      <c r="B31" s="8">
        <v>462</v>
      </c>
      <c r="C31" s="8">
        <v>0</v>
      </c>
      <c r="D31" s="8">
        <v>11</v>
      </c>
      <c r="E31" s="23">
        <v>1314</v>
      </c>
      <c r="G31" s="11">
        <v>29</v>
      </c>
      <c r="H31" s="8">
        <f t="shared" si="0"/>
        <v>462</v>
      </c>
      <c r="I31" s="16">
        <f t="shared" si="6"/>
        <v>583.75955096470784</v>
      </c>
      <c r="J31" s="16">
        <f t="shared" si="1"/>
        <v>14825.388251127286</v>
      </c>
      <c r="L31" s="30">
        <f t="shared" si="2"/>
        <v>655020.44444444438</v>
      </c>
      <c r="M31" s="16">
        <f t="shared" si="3"/>
        <v>1.3611111111111114</v>
      </c>
      <c r="N31" s="16">
        <f t="shared" si="4"/>
        <v>1.2099999999999993</v>
      </c>
      <c r="O31" s="16">
        <f t="shared" si="5"/>
        <v>5012523.9511111118</v>
      </c>
      <c r="Q31" s="30">
        <f t="shared" si="7"/>
        <v>944.22222222222217</v>
      </c>
      <c r="R31" s="16">
        <f t="shared" si="8"/>
        <v>890.26666666666631</v>
      </c>
      <c r="S31" s="16">
        <f t="shared" si="9"/>
        <v>1811989.4222222222</v>
      </c>
    </row>
    <row r="32" spans="1:19" ht="16.2" thickBot="1" x14ac:dyDescent="0.35">
      <c r="A32" s="11">
        <v>30</v>
      </c>
      <c r="B32" s="8">
        <v>587</v>
      </c>
      <c r="C32" s="8">
        <v>0</v>
      </c>
      <c r="D32" s="8">
        <v>5</v>
      </c>
      <c r="E32" s="23">
        <v>2301</v>
      </c>
      <c r="G32" s="11">
        <v>30</v>
      </c>
      <c r="H32" s="8">
        <f t="shared" si="0"/>
        <v>587</v>
      </c>
      <c r="I32" s="16">
        <f t="shared" si="6"/>
        <v>433.56028730590776</v>
      </c>
      <c r="J32" s="16">
        <f t="shared" si="1"/>
        <v>23543.74543164557</v>
      </c>
      <c r="L32" s="30">
        <f t="shared" si="2"/>
        <v>468312.11111111101</v>
      </c>
      <c r="M32" s="16">
        <f t="shared" si="3"/>
        <v>1.3611111111111114</v>
      </c>
      <c r="N32" s="16">
        <f t="shared" si="4"/>
        <v>50.41</v>
      </c>
      <c r="O32" s="16">
        <f t="shared" si="5"/>
        <v>1567170.1511111115</v>
      </c>
      <c r="Q32" s="30">
        <f t="shared" si="7"/>
        <v>798.3888888888888</v>
      </c>
      <c r="R32" s="16">
        <f t="shared" si="8"/>
        <v>4858.7666666666655</v>
      </c>
      <c r="S32" s="16">
        <f t="shared" si="9"/>
        <v>856694.08888888883</v>
      </c>
    </row>
    <row r="33" spans="7:19" ht="16.2" thickBot="1" x14ac:dyDescent="0.35">
      <c r="G33" s="39" t="s">
        <v>56</v>
      </c>
      <c r="H33" s="37"/>
      <c r="I33" s="38"/>
      <c r="J33" s="16">
        <f>SUM(J3:J32)</f>
        <v>7132998.1092220936</v>
      </c>
      <c r="L33" s="40" t="s">
        <v>56</v>
      </c>
      <c r="M33" s="41"/>
      <c r="N33" s="41"/>
      <c r="O33" s="42"/>
      <c r="Q33" s="40" t="s">
        <v>57</v>
      </c>
      <c r="R33" s="41"/>
      <c r="S33" s="42"/>
    </row>
    <row r="34" spans="7:19" ht="16.2" thickBot="1" x14ac:dyDescent="0.35">
      <c r="G34" s="39" t="s">
        <v>58</v>
      </c>
      <c r="H34" s="37"/>
      <c r="I34" s="38"/>
      <c r="J34" s="16">
        <f>SUM(J3:J32)/(30-3-1)</f>
        <v>274346.08112392668</v>
      </c>
      <c r="L34" s="11">
        <f>SUM(L3:L32)</f>
        <v>20810934.666666668</v>
      </c>
      <c r="M34" s="30">
        <f t="shared" ref="M34:O34" si="10">SUM(M3:M32)</f>
        <v>18.166666666666675</v>
      </c>
      <c r="N34" s="11">
        <f t="shared" si="10"/>
        <v>2740.6999999999994</v>
      </c>
      <c r="O34" s="11">
        <f t="shared" si="10"/>
        <v>423822389.4666667</v>
      </c>
      <c r="Q34" s="30">
        <f>SUM(Q3:Q32)</f>
        <v>8877.3333333333339</v>
      </c>
      <c r="R34" s="11">
        <f>SUM(R3:R32)</f>
        <v>117592</v>
      </c>
      <c r="S34" s="11">
        <f>SUM(S3:S32)</f>
        <v>58336670.333333336</v>
      </c>
    </row>
    <row r="35" spans="7:19" ht="16.2" thickBot="1" x14ac:dyDescent="0.35">
      <c r="L35" s="40" t="s">
        <v>59</v>
      </c>
      <c r="M35" s="41"/>
      <c r="N35" s="41"/>
      <c r="O35" s="42"/>
    </row>
    <row r="36" spans="7:19" ht="16.2" thickBot="1" x14ac:dyDescent="0.35">
      <c r="L36" s="30">
        <f>SUM(L3:L32)/(30-1)</f>
        <v>717618.4367816092</v>
      </c>
      <c r="M36" s="30">
        <f t="shared" ref="M36:O36" si="11">SUM(M3:M32)/(30-1)</f>
        <v>0.62643678160919569</v>
      </c>
      <c r="N36" s="30">
        <f t="shared" si="11"/>
        <v>94.506896551724111</v>
      </c>
      <c r="O36" s="30">
        <f t="shared" si="11"/>
        <v>14614565.15402299</v>
      </c>
    </row>
    <row r="37" spans="7:19" ht="16.2" thickBot="1" x14ac:dyDescent="0.35">
      <c r="L37" s="40" t="s">
        <v>60</v>
      </c>
      <c r="M37" s="41"/>
      <c r="N37" s="41"/>
      <c r="O37" s="42"/>
    </row>
    <row r="38" spans="7:19" ht="16.2" thickBot="1" x14ac:dyDescent="0.35">
      <c r="L38" s="30">
        <f>L36^0.5</f>
        <v>847.12362544177051</v>
      </c>
      <c r="M38" s="30">
        <f t="shared" ref="M38:O38" si="12">M36^0.5</f>
        <v>0.79147759387691807</v>
      </c>
      <c r="N38" s="30">
        <f t="shared" si="12"/>
        <v>9.7214657614849482</v>
      </c>
      <c r="O38" s="30">
        <f t="shared" si="12"/>
        <v>3822.9000973113316</v>
      </c>
    </row>
  </sheetData>
  <mergeCells count="10">
    <mergeCell ref="Q1:S1"/>
    <mergeCell ref="G33:I33"/>
    <mergeCell ref="L33:O33"/>
    <mergeCell ref="Q33:S33"/>
    <mergeCell ref="G34:I34"/>
    <mergeCell ref="L35:O35"/>
    <mergeCell ref="L37:O37"/>
    <mergeCell ref="A1:E1"/>
    <mergeCell ref="G1:J1"/>
    <mergeCell ref="L1:O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87" r:id="rId3">
          <objectPr defaultSize="0" autoPict="0" r:id="rId4">
            <anchor moveWithCells="1" sizeWithCells="1">
              <from>
                <xdr:col>1</xdr:col>
                <xdr:colOff>152400</xdr:colOff>
                <xdr:row>1</xdr:row>
                <xdr:rowOff>68580</xdr:rowOff>
              </from>
              <to>
                <xdr:col>1</xdr:col>
                <xdr:colOff>304800</xdr:colOff>
                <xdr:row>1</xdr:row>
                <xdr:rowOff>259080</xdr:rowOff>
              </to>
            </anchor>
          </objectPr>
        </oleObject>
      </mc:Choice>
      <mc:Fallback>
        <oleObject progId="Equation.3" shapeId="3087" r:id="rId3"/>
      </mc:Fallback>
    </mc:AlternateContent>
    <mc:AlternateContent xmlns:mc="http://schemas.openxmlformats.org/markup-compatibility/2006">
      <mc:Choice Requires="x14">
        <oleObject progId="Equation.3" shapeId="3088" r:id="rId5">
          <objectPr defaultSize="0" autoPict="0" r:id="rId6">
            <anchor moveWithCells="1" sizeWithCells="1">
              <from>
                <xdr:col>2</xdr:col>
                <xdr:colOff>190500</xdr:colOff>
                <xdr:row>0</xdr:row>
                <xdr:rowOff>182880</xdr:rowOff>
              </from>
              <to>
                <xdr:col>2</xdr:col>
                <xdr:colOff>365760</xdr:colOff>
                <xdr:row>1</xdr:row>
                <xdr:rowOff>304800</xdr:rowOff>
              </to>
            </anchor>
          </objectPr>
        </oleObject>
      </mc:Choice>
      <mc:Fallback>
        <oleObject progId="Equation.3" shapeId="3088" r:id="rId5"/>
      </mc:Fallback>
    </mc:AlternateContent>
    <mc:AlternateContent xmlns:mc="http://schemas.openxmlformats.org/markup-compatibility/2006">
      <mc:Choice Requires="x14">
        <oleObject progId="Equation.3" shapeId="3089" r:id="rId7">
          <objectPr defaultSize="0" autoPict="0" r:id="rId8">
            <anchor moveWithCells="1" sizeWithCells="1">
              <from>
                <xdr:col>3</xdr:col>
                <xdr:colOff>182880</xdr:colOff>
                <xdr:row>0</xdr:row>
                <xdr:rowOff>190500</xdr:rowOff>
              </from>
              <to>
                <xdr:col>3</xdr:col>
                <xdr:colOff>396240</xdr:colOff>
                <xdr:row>2</xdr:row>
                <xdr:rowOff>0</xdr:rowOff>
              </to>
            </anchor>
          </objectPr>
        </oleObject>
      </mc:Choice>
      <mc:Fallback>
        <oleObject progId="Equation.3" shapeId="3089" r:id="rId7"/>
      </mc:Fallback>
    </mc:AlternateContent>
    <mc:AlternateContent xmlns:mc="http://schemas.openxmlformats.org/markup-compatibility/2006">
      <mc:Choice Requires="x14">
        <oleObject progId="Equation.3" shapeId="3090" r:id="rId9">
          <objectPr defaultSize="0" autoPict="0" r:id="rId10">
            <anchor moveWithCells="1" sizeWithCells="1">
              <from>
                <xdr:col>4</xdr:col>
                <xdr:colOff>198120</xdr:colOff>
                <xdr:row>0</xdr:row>
                <xdr:rowOff>182880</xdr:rowOff>
              </from>
              <to>
                <xdr:col>4</xdr:col>
                <xdr:colOff>411480</xdr:colOff>
                <xdr:row>1</xdr:row>
                <xdr:rowOff>304800</xdr:rowOff>
              </to>
            </anchor>
          </objectPr>
        </oleObject>
      </mc:Choice>
      <mc:Fallback>
        <oleObject progId="Equation.3" shapeId="3090" r:id="rId9"/>
      </mc:Fallback>
    </mc:AlternateContent>
    <mc:AlternateContent xmlns:mc="http://schemas.openxmlformats.org/markup-compatibility/2006">
      <mc:Choice Requires="x14">
        <oleObject progId="Equation.3" shapeId="3091" r:id="rId11">
          <objectPr defaultSize="0" autoPict="0" r:id="rId12">
            <anchor moveWithCells="1" sizeWithCells="1">
              <from>
                <xdr:col>7</xdr:col>
                <xdr:colOff>365760</xdr:colOff>
                <xdr:row>1</xdr:row>
                <xdr:rowOff>68580</xdr:rowOff>
              </from>
              <to>
                <xdr:col>7</xdr:col>
                <xdr:colOff>518160</xdr:colOff>
                <xdr:row>1</xdr:row>
                <xdr:rowOff>259080</xdr:rowOff>
              </to>
            </anchor>
          </objectPr>
        </oleObject>
      </mc:Choice>
      <mc:Fallback>
        <oleObject progId="Equation.3" shapeId="3091" r:id="rId11"/>
      </mc:Fallback>
    </mc:AlternateContent>
    <mc:AlternateContent xmlns:mc="http://schemas.openxmlformats.org/markup-compatibility/2006">
      <mc:Choice Requires="x14">
        <oleObject progId="Equation.3" shapeId="3092" r:id="rId13">
          <objectPr defaultSize="0" autoPict="0" r:id="rId14">
            <anchor moveWithCells="1" sizeWithCells="1">
              <from>
                <xdr:col>8</xdr:col>
                <xdr:colOff>426720</xdr:colOff>
                <xdr:row>1</xdr:row>
                <xdr:rowOff>38100</xdr:rowOff>
              </from>
              <to>
                <xdr:col>8</xdr:col>
                <xdr:colOff>541020</xdr:colOff>
                <xdr:row>1</xdr:row>
                <xdr:rowOff>304800</xdr:rowOff>
              </to>
            </anchor>
          </objectPr>
        </oleObject>
      </mc:Choice>
      <mc:Fallback>
        <oleObject progId="Equation.3" shapeId="3092" r:id="rId13"/>
      </mc:Fallback>
    </mc:AlternateContent>
    <mc:AlternateContent xmlns:mc="http://schemas.openxmlformats.org/markup-compatibility/2006">
      <mc:Choice Requires="x14">
        <oleObject progId="Equation.3" shapeId="3093" r:id="rId15">
          <objectPr defaultSize="0" autoPict="0" r:id="rId16">
            <anchor moveWithCells="1" sizeWithCells="1">
              <from>
                <xdr:col>9</xdr:col>
                <xdr:colOff>137160</xdr:colOff>
                <xdr:row>1</xdr:row>
                <xdr:rowOff>0</xdr:rowOff>
              </from>
              <to>
                <xdr:col>9</xdr:col>
                <xdr:colOff>1021080</xdr:colOff>
                <xdr:row>1</xdr:row>
                <xdr:rowOff>304800</xdr:rowOff>
              </to>
            </anchor>
          </objectPr>
        </oleObject>
      </mc:Choice>
      <mc:Fallback>
        <oleObject progId="Equation.3" shapeId="3093" r:id="rId15"/>
      </mc:Fallback>
    </mc:AlternateContent>
    <mc:AlternateContent xmlns:mc="http://schemas.openxmlformats.org/markup-compatibility/2006">
      <mc:Choice Requires="x14">
        <oleObject progId="Equation.3" shapeId="3094" r:id="rId17">
          <objectPr defaultSize="0" autoPict="0" r:id="rId18">
            <anchor moveWithCells="1" sizeWithCells="1">
              <from>
                <xdr:col>11</xdr:col>
                <xdr:colOff>259080</xdr:colOff>
                <xdr:row>1</xdr:row>
                <xdr:rowOff>15240</xdr:rowOff>
              </from>
              <to>
                <xdr:col>11</xdr:col>
                <xdr:colOff>891540</xdr:colOff>
                <xdr:row>1</xdr:row>
                <xdr:rowOff>281940</xdr:rowOff>
              </to>
            </anchor>
          </objectPr>
        </oleObject>
      </mc:Choice>
      <mc:Fallback>
        <oleObject progId="Equation.3" shapeId="3094" r:id="rId17"/>
      </mc:Fallback>
    </mc:AlternateContent>
    <mc:AlternateContent xmlns:mc="http://schemas.openxmlformats.org/markup-compatibility/2006">
      <mc:Choice Requires="x14">
        <oleObject progId="Equation.3" shapeId="3095" r:id="rId19">
          <objectPr defaultSize="0" autoPict="0" r:id="rId20">
            <anchor moveWithCells="1" sizeWithCells="1">
              <from>
                <xdr:col>12</xdr:col>
                <xdr:colOff>167640</xdr:colOff>
                <xdr:row>1</xdr:row>
                <xdr:rowOff>38100</xdr:rowOff>
              </from>
              <to>
                <xdr:col>12</xdr:col>
                <xdr:colOff>853440</xdr:colOff>
                <xdr:row>1</xdr:row>
                <xdr:rowOff>297180</xdr:rowOff>
              </to>
            </anchor>
          </objectPr>
        </oleObject>
      </mc:Choice>
      <mc:Fallback>
        <oleObject progId="Equation.3" shapeId="3095" r:id="rId19"/>
      </mc:Fallback>
    </mc:AlternateContent>
    <mc:AlternateContent xmlns:mc="http://schemas.openxmlformats.org/markup-compatibility/2006">
      <mc:Choice Requires="x14">
        <oleObject progId="Equation.3" shapeId="3096" r:id="rId21">
          <objectPr defaultSize="0" autoPict="0" r:id="rId22">
            <anchor moveWithCells="1" sizeWithCells="1">
              <from>
                <xdr:col>13</xdr:col>
                <xdr:colOff>114300</xdr:colOff>
                <xdr:row>1</xdr:row>
                <xdr:rowOff>15240</xdr:rowOff>
              </from>
              <to>
                <xdr:col>13</xdr:col>
                <xdr:colOff>822960</xdr:colOff>
                <xdr:row>1</xdr:row>
                <xdr:rowOff>281940</xdr:rowOff>
              </to>
            </anchor>
          </objectPr>
        </oleObject>
      </mc:Choice>
      <mc:Fallback>
        <oleObject progId="Equation.3" shapeId="3096" r:id="rId21"/>
      </mc:Fallback>
    </mc:AlternateContent>
    <mc:AlternateContent xmlns:mc="http://schemas.openxmlformats.org/markup-compatibility/2006">
      <mc:Choice Requires="x14">
        <oleObject progId="Equation.3" shapeId="3097" r:id="rId23">
          <objectPr defaultSize="0" autoPict="0" r:id="rId24">
            <anchor moveWithCells="1" sizeWithCells="1">
              <from>
                <xdr:col>14</xdr:col>
                <xdr:colOff>358140</xdr:colOff>
                <xdr:row>1</xdr:row>
                <xdr:rowOff>15240</xdr:rowOff>
              </from>
              <to>
                <xdr:col>14</xdr:col>
                <xdr:colOff>1097280</xdr:colOff>
                <xdr:row>1</xdr:row>
                <xdr:rowOff>259080</xdr:rowOff>
              </to>
            </anchor>
          </objectPr>
        </oleObject>
      </mc:Choice>
      <mc:Fallback>
        <oleObject progId="Equation.3" shapeId="3097" r:id="rId23"/>
      </mc:Fallback>
    </mc:AlternateContent>
    <mc:AlternateContent xmlns:mc="http://schemas.openxmlformats.org/markup-compatibility/2006">
      <mc:Choice Requires="x14">
        <oleObject progId="Equation.3" shapeId="3098" r:id="rId25">
          <objectPr defaultSize="0" autoPict="0" r:id="rId26">
            <anchor moveWithCells="1" sizeWithCells="1">
              <from>
                <xdr:col>16</xdr:col>
                <xdr:colOff>106680</xdr:colOff>
                <xdr:row>1</xdr:row>
                <xdr:rowOff>45720</xdr:rowOff>
              </from>
              <to>
                <xdr:col>16</xdr:col>
                <xdr:colOff>1333500</xdr:colOff>
                <xdr:row>1</xdr:row>
                <xdr:rowOff>266700</xdr:rowOff>
              </to>
            </anchor>
          </objectPr>
        </oleObject>
      </mc:Choice>
      <mc:Fallback>
        <oleObject progId="Equation.3" shapeId="3098" r:id="rId25"/>
      </mc:Fallback>
    </mc:AlternateContent>
    <mc:AlternateContent xmlns:mc="http://schemas.openxmlformats.org/markup-compatibility/2006">
      <mc:Choice Requires="x14">
        <oleObject progId="Equation.3" shapeId="3099" r:id="rId27">
          <objectPr defaultSize="0" autoPict="0" r:id="rId28">
            <anchor moveWithCells="1" sizeWithCells="1">
              <from>
                <xdr:col>17</xdr:col>
                <xdr:colOff>175260</xdr:colOff>
                <xdr:row>1</xdr:row>
                <xdr:rowOff>30480</xdr:rowOff>
              </from>
              <to>
                <xdr:col>17</xdr:col>
                <xdr:colOff>1325880</xdr:colOff>
                <xdr:row>1</xdr:row>
                <xdr:rowOff>297180</xdr:rowOff>
              </to>
            </anchor>
          </objectPr>
        </oleObject>
      </mc:Choice>
      <mc:Fallback>
        <oleObject progId="Equation.3" shapeId="3099" r:id="rId27"/>
      </mc:Fallback>
    </mc:AlternateContent>
    <mc:AlternateContent xmlns:mc="http://schemas.openxmlformats.org/markup-compatibility/2006">
      <mc:Choice Requires="x14">
        <oleObject progId="Equation.3" shapeId="3100" r:id="rId29">
          <objectPr defaultSize="0" autoPict="0" r:id="rId30">
            <anchor moveWithCells="1" sizeWithCells="1">
              <from>
                <xdr:col>18</xdr:col>
                <xdr:colOff>99060</xdr:colOff>
                <xdr:row>1</xdr:row>
                <xdr:rowOff>30480</xdr:rowOff>
              </from>
              <to>
                <xdr:col>18</xdr:col>
                <xdr:colOff>1028700</xdr:colOff>
                <xdr:row>1</xdr:row>
                <xdr:rowOff>274320</xdr:rowOff>
              </to>
            </anchor>
          </objectPr>
        </oleObject>
      </mc:Choice>
      <mc:Fallback>
        <oleObject progId="Equation.3" shapeId="3100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Линейная п1</vt:lpstr>
      <vt:lpstr>Пример 1</vt:lpstr>
      <vt:lpstr>Итоги для примера 2</vt:lpstr>
      <vt:lpstr>Пример 2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2024-10-04T14:43:48Z</dcterms:created>
  <dcterms:modified xsi:type="dcterms:W3CDTF">2024-10-13T16:26:07Z</dcterms:modified>
</cp:coreProperties>
</file>