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YandexDisk\01DevProject\KreativikFoto\data\01Analitic\"/>
    </mc:Choice>
  </mc:AlternateContent>
  <xr:revisionPtr revIDLastSave="0" documentId="13_ncr:1_{F84A241E-E603-456A-B79C-16C2A8734320}" xr6:coauthVersionLast="46" xr6:coauthVersionMax="46" xr10:uidLastSave="{00000000-0000-0000-0000-000000000000}"/>
  <bookViews>
    <workbookView xWindow="7515" yWindow="675" windowWidth="27210" windowHeight="15360" xr2:uid="{88F4531A-F83D-41E0-B2DA-1074583A6DBE}"/>
  </bookViews>
  <sheets>
    <sheet name="Лист1" sheetId="1" r:id="rId1"/>
    <sheet name="Лист2" sheetId="2" r:id="rId2"/>
    <sheet name="Лист3" sheetId="3" r:id="rId3"/>
  </sheets>
  <definedNames>
    <definedName name="_xlnm._FilterDatabase" localSheetId="0" hidden="1">Лист1!$A$1:$J$559</definedName>
  </definedNames>
  <calcPr calcId="181029"/>
  <pivotCaches>
    <pivotCache cacheId="7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59" i="1" l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<sst xmlns="http://schemas.openxmlformats.org/spreadsheetml/2006/main" count="1715" uniqueCount="595">
  <si>
    <t>Дата съемки</t>
  </si>
  <si>
    <t>Название ДС</t>
  </si>
  <si>
    <t>Детский сад №35 Эврика Королев</t>
  </si>
  <si>
    <t>Детский сад № 1 Маленькая страна Реутов</t>
  </si>
  <si>
    <t>Детский сад № 27 к 1 Бобрёнок</t>
  </si>
  <si>
    <t>ЧДС Маленькая страна п Первомайское ЖК Академия парк</t>
  </si>
  <si>
    <t>Детский сад № 94 Люберцы</t>
  </si>
  <si>
    <t>Детский сад № 1 Маленькая страна Реутов досъём</t>
  </si>
  <si>
    <t>Теремок Люберцы</t>
  </si>
  <si>
    <t>Детский сад № 27 к 1 Бобрёнок досъём</t>
  </si>
  <si>
    <t>Детский сад № 45 Теремок Королёв</t>
  </si>
  <si>
    <t>Детский сад № 54 Светлячок Пушкино</t>
  </si>
  <si>
    <t>Детский сад № 52 Красногорск</t>
  </si>
  <si>
    <t>Теремок Люберцы досъём</t>
  </si>
  <si>
    <t>Детский сад Интересик Люберцы</t>
  </si>
  <si>
    <t>Детский сад № 27 к 1 Бобрёнок досъём 2</t>
  </si>
  <si>
    <t>Детский сад № 8 Лебедушка Химки</t>
  </si>
  <si>
    <t>Детский сад № 48 Мечта Химки</t>
  </si>
  <si>
    <t>Детский сад № 98 Люберцы</t>
  </si>
  <si>
    <t>Детский сад № 32 к на Пионерской Красногорск</t>
  </si>
  <si>
    <t>Детский сад № Интересик Люберцы досъём</t>
  </si>
  <si>
    <t>Детский сад № 27 к 1 Бобрёнок досъём 3</t>
  </si>
  <si>
    <t>Детский сад № 27 к 2 Бобрёнок</t>
  </si>
  <si>
    <t>Детский сад № 94 Люберцы досъём</t>
  </si>
  <si>
    <t>Детский сад № 98 Люберцы досъём</t>
  </si>
  <si>
    <t>Детский сад № 32 к на Пионерской Красногорск досъём</t>
  </si>
  <si>
    <t>Детский сад №56 Ромашка Химки</t>
  </si>
  <si>
    <t>ЧДС Маленькая страна пос. Первомайское ЖК Академия парк</t>
  </si>
  <si>
    <t>Детский сад №20 Машенька Королев</t>
  </si>
  <si>
    <t>Детский сад №15 Долгопрудный</t>
  </si>
  <si>
    <t>Детский сад №56 Ромашка Химки досъём</t>
  </si>
  <si>
    <t>ЧДС Рыбка Ясли Красногорск</t>
  </si>
  <si>
    <t>Детский сад №35 Эврика Королев досъём</t>
  </si>
  <si>
    <t>Детский сад №24 Жар-Птица д.Лопатино Видное</t>
  </si>
  <si>
    <t>Детский сад №32 Красногорск</t>
  </si>
  <si>
    <t>Филиппок Пушкино Домбровская</t>
  </si>
  <si>
    <t>ЧДС Рыбка Красногорск новый корпус</t>
  </si>
  <si>
    <t>Детский сад №1720 Новости Люберцы</t>
  </si>
  <si>
    <t>Детский сад №24 Жар-Птица д.Лопатино Видное досъём</t>
  </si>
  <si>
    <t>Детский сад №20 Машенька Королев досъём</t>
  </si>
  <si>
    <t>Детский сад №1720 Новости 2 к Красково</t>
  </si>
  <si>
    <t>ЧДС Рыбка Ясли Красногорск досъём</t>
  </si>
  <si>
    <t>Glory Kids Бородки Ранее Гусарская баллада</t>
  </si>
  <si>
    <t>Детский сад №48 Мечта Химки</t>
  </si>
  <si>
    <t>Детский сад №39 Ромашка Видное</t>
  </si>
  <si>
    <t>ЧДС Сындочка Люберцы</t>
  </si>
  <si>
    <t>Детский сад №39 Ромашка Видное досъём</t>
  </si>
  <si>
    <t>Детский сад №19 Яблонька Видное</t>
  </si>
  <si>
    <t>Совенок Люберцы пр.Победы</t>
  </si>
  <si>
    <t>Детский сад №15 Солнышко Королев</t>
  </si>
  <si>
    <t>ЧДС Маргаритки Васильки Бутово Южное</t>
  </si>
  <si>
    <t>ЧДС Фантазеры г.Красногорск</t>
  </si>
  <si>
    <t>Детский сад №53 Одинцово (Ликино)</t>
  </si>
  <si>
    <t>ЧДС Винни-Пух Селигерская</t>
  </si>
  <si>
    <t>Детский сад №14 Подснежник Пушкино</t>
  </si>
  <si>
    <t>Детский сад №17 Колокольчик Лыткарино</t>
  </si>
  <si>
    <t>Детский сад №16 Забава Королев</t>
  </si>
  <si>
    <t>Детский сад №55 Дюймовочка Химки</t>
  </si>
  <si>
    <t>Детский сад №28 Балашиха</t>
  </si>
  <si>
    <t>Детский сад №39 Ромашка Видное досъём 2</t>
  </si>
  <si>
    <t>Детский сад №54 Радуга Мытищи</t>
  </si>
  <si>
    <t>Детский сад Easy way-ka</t>
  </si>
  <si>
    <t>Детский сад №7 Солнышко Балашиха</t>
  </si>
  <si>
    <t>Детский сад №16 Забава Королев досъём</t>
  </si>
  <si>
    <t>Детский сад Либери Химки</t>
  </si>
  <si>
    <t>Детский сад №55 Дюймовочка Химки досъём</t>
  </si>
  <si>
    <t>Детский сад №48 Тополек Королев</t>
  </si>
  <si>
    <t>Детский сад №21 Гномики с.Молоково Видное</t>
  </si>
  <si>
    <t>Детский сад №36 Звездный Королев</t>
  </si>
  <si>
    <t>Детский сад №49 Карусель Балашиха</t>
  </si>
  <si>
    <t>Детский сад №39 Пчелка Химки</t>
  </si>
  <si>
    <t>Детский сад №8 Золотой петушок Лобня</t>
  </si>
  <si>
    <t>ЧДС Совенок Мытищи</t>
  </si>
  <si>
    <t>Детский сад №93 Семицветик Люберцы</t>
  </si>
  <si>
    <t>Детский сад №26 Кораблик Химки</t>
  </si>
  <si>
    <t>ЧДС Гуси-лебеди Мытищи</t>
  </si>
  <si>
    <t>ЧДС Радость деревня Сосенки</t>
  </si>
  <si>
    <t>Детский сад №34 Рябинка Балашиха</t>
  </si>
  <si>
    <t>Детский сад №16 Одинцово Юдино</t>
  </si>
  <si>
    <t>Детский сад Развитие Б.</t>
  </si>
  <si>
    <t>Детский сад №12 Василек Пушкино</t>
  </si>
  <si>
    <t>ЧДС Планета Карапузия Одинцовский р-н</t>
  </si>
  <si>
    <t>Детский сад №34 Рябинка Балашиха досъём</t>
  </si>
  <si>
    <t>Детский сад №16 Одинцово Юдино досъём</t>
  </si>
  <si>
    <t>Детский сад №24 Капитан Химки</t>
  </si>
  <si>
    <t>Детский сад №6 Улыбка к 2 Пушкино</t>
  </si>
  <si>
    <t>Детский сад №36 Красногорск</t>
  </si>
  <si>
    <t>Детский сад №16 Одинцово Юдино досъём 2</t>
  </si>
  <si>
    <t>Детский сад №45 Пчелка Балашиха</t>
  </si>
  <si>
    <t>Детский сад №6 Улыбка Пушкино</t>
  </si>
  <si>
    <t>Детский сад №31 Крепыш к 1 Королев</t>
  </si>
  <si>
    <t>Детский сад №20 Ромашка к 1 Балашиха</t>
  </si>
  <si>
    <t>ЦРР Детский сад №7 Родничок Дмитров</t>
  </si>
  <si>
    <t>Детский сад №31 Крепыш к 1 Королев досъём</t>
  </si>
  <si>
    <t>Детский сад №45 Пчелка Балашиха досъём</t>
  </si>
  <si>
    <t>Детский сад №12 Ивушка Ивантеевка</t>
  </si>
  <si>
    <t>Мир знаний</t>
  </si>
  <si>
    <t>Васильевский Детский сад комбинированного вида Василек Серпухов</t>
  </si>
  <si>
    <t>Детский сад №21 Гномики с. Молоково Видное досъём</t>
  </si>
  <si>
    <t>ЧДС Сындочка Балашиха</t>
  </si>
  <si>
    <t>Детский сад №80 Родничок Дмитров</t>
  </si>
  <si>
    <t>Детский сад №89 Светлячок Дмитров</t>
  </si>
  <si>
    <t>Детский сад №22 Родничок Долгопрудный</t>
  </si>
  <si>
    <t>Детский сад №31 Крепыш к 2 Королев</t>
  </si>
  <si>
    <t>Детский сад Умкин Химки</t>
  </si>
  <si>
    <t>ЧДС Маргаритки Васильки Бутово парк</t>
  </si>
  <si>
    <t>Детский сад общеразвивающего вида №18 Бригантина Дмитров</t>
  </si>
  <si>
    <t>Детский сад №2 Елочка Серпухов</t>
  </si>
  <si>
    <t>Филиппок Щелково</t>
  </si>
  <si>
    <t xml:space="preserve">Детский сад №12 Теремок зд 2 Химки </t>
  </si>
  <si>
    <t>Детский сад №16 Машенька Видное</t>
  </si>
  <si>
    <t xml:space="preserve">Детский сад №7 Тополёк Талдом </t>
  </si>
  <si>
    <t>Детский сад №5 Семицветик Протвино</t>
  </si>
  <si>
    <t>Детский сад №43 Сосенка Дмитров</t>
  </si>
  <si>
    <t>Детский сад комбинированного вида Колокольчик Серпухов</t>
  </si>
  <si>
    <t>ЧОУ СОШ Первая школа г. Москва Бусиново</t>
  </si>
  <si>
    <t>Детский сад №12 Березка к 1 Реутов</t>
  </si>
  <si>
    <t>Детский сад №12 зд 1 Химки</t>
  </si>
  <si>
    <t>Детский сад Забота</t>
  </si>
  <si>
    <t>Детский сад №36 Жемчужинка к 2 Балашиха</t>
  </si>
  <si>
    <t>Детский сад №5 Кораблик Талдом</t>
  </si>
  <si>
    <t>Детский сад №4 Сказка Протвино</t>
  </si>
  <si>
    <t>Детский сад №36 Жемчужинка к 1 Балашиха</t>
  </si>
  <si>
    <t xml:space="preserve">Детский сад №3 Балашиха </t>
  </si>
  <si>
    <t>ЧОУ СОШ Первая шк г.Москва Бусиново досъём</t>
  </si>
  <si>
    <t>Школа №16 г. Королев</t>
  </si>
  <si>
    <t>Детский сад №36 Жемчужинка к 2 Балашиха досъём</t>
  </si>
  <si>
    <t>Детский сад комбинированного вида №34 Малыш Дмитров</t>
  </si>
  <si>
    <t>Детский сад Позитив Форествиль Дмитров</t>
  </si>
  <si>
    <t>Детский сад №36 Жемчужинка к 1 Балашиха досъём</t>
  </si>
  <si>
    <t>Детский сад №2176 ДО 4 Одуванчик Курчатовская шк</t>
  </si>
  <si>
    <t xml:space="preserve">Детский сад №144 Лосиный остров СП 1 шк 368 </t>
  </si>
  <si>
    <t>Детский сад №4 Малыш Лыткарино</t>
  </si>
  <si>
    <t>ЧДС Маленькая страна деревня Красный поселок</t>
  </si>
  <si>
    <t>Детский сад №24 Капитан Химки досъём</t>
  </si>
  <si>
    <t>Детский сад №59 Непоседы Дмитровский р-н д.Каменка</t>
  </si>
  <si>
    <t>Детский сад №6 Незабудка Пущино</t>
  </si>
  <si>
    <t>Детский сад №43 Янтарный островок к 1 Балашиха</t>
  </si>
  <si>
    <t>Детский сад №25 Раменское</t>
  </si>
  <si>
    <t>Детский сад №7 Вишенка Протвино</t>
  </si>
  <si>
    <t>Детский сад №4 Сказка Протвино досъём</t>
  </si>
  <si>
    <t>ЧДС Маленькая страна Мякинино</t>
  </si>
  <si>
    <t>Детский сад комбинированного вида №21 Малыш Дмитров</t>
  </si>
  <si>
    <t>Детский сад №59 Непоседы Дмитровский р-н д. Каменка досъём</t>
  </si>
  <si>
    <t>Детский сад №6 незабудка Пущино досъём</t>
  </si>
  <si>
    <t>Детский сад №40 к 1 Березка Серпухов</t>
  </si>
  <si>
    <t>Детский сад №25 Раменское досъём</t>
  </si>
  <si>
    <t>Детский сад №1 Теремок Протвино</t>
  </si>
  <si>
    <t>Детский сад комбинированного вида №6 Земляничка Серпухов</t>
  </si>
  <si>
    <t>Детский сад №40 к 2 Березка Серпухов</t>
  </si>
  <si>
    <t>Детский сад №39 Лучик Балашиха</t>
  </si>
  <si>
    <t xml:space="preserve">Киндерсад Подольск </t>
  </si>
  <si>
    <t>Детский сад №27 Химки</t>
  </si>
  <si>
    <t>Детский сад №3 Сказка Власиха</t>
  </si>
  <si>
    <t>Детский сад №17 Огонёк Талдом</t>
  </si>
  <si>
    <t>Детский сад №9 Василек Талдом</t>
  </si>
  <si>
    <t>Большегрызловский Детский сад общеразвивающего вида Рябинка Серпухов</t>
  </si>
  <si>
    <t>МБДОУ Детский сад общеразвивающего вида №58 Сергиев Посад</t>
  </si>
  <si>
    <t>Школа-интернат для обучающихся с ограниченными возвожностями здоровья Люберцы</t>
  </si>
  <si>
    <t>Детский сад №16 Раменское</t>
  </si>
  <si>
    <t>Детский сад №27 Жуковский</t>
  </si>
  <si>
    <t>Детский сад №2 Искорка Протвино</t>
  </si>
  <si>
    <t>Детский сад комбинированного вида №8 Яблонька Серпухов</t>
  </si>
  <si>
    <t>Детский сад №25 Раменское досъём 2</t>
  </si>
  <si>
    <t>МБДОУ Детский сад общеразвивающего вида №25 Сергеев Посад</t>
  </si>
  <si>
    <t>Детский сад №3 Сказка Власиха досъём</t>
  </si>
  <si>
    <t>Детский сад №241 к 1 Детский сад №П Светлячок ОЦ Протон</t>
  </si>
  <si>
    <t>ЧДС Монтессори сити Отрадная</t>
  </si>
  <si>
    <t>МДОУ Детский сад №37 д.Дрезна Орехово-Зуево</t>
  </si>
  <si>
    <t xml:space="preserve">Детский сад №496 ДО 9 Маргаритка Курчатовская шк </t>
  </si>
  <si>
    <t>Детский сад №803 ДО 10 Совенок Курчатовская шк</t>
  </si>
  <si>
    <t>МДОУ Детский сад №37 д.Дрезна Орехово-Зуево досъём</t>
  </si>
  <si>
    <t>Детский сад №18 Балашиха</t>
  </si>
  <si>
    <t>ЧДС Мамин хвостик</t>
  </si>
  <si>
    <t>ЧДС Божья коровка г. Долгопрудный</t>
  </si>
  <si>
    <t>Детский сад комбинированного вида Улыбка Серпухов</t>
  </si>
  <si>
    <t>МБДОУ Детский сад комбинированного вида №26 Сергиев Посад</t>
  </si>
  <si>
    <t>Леонтьевский Детский сад Малинка Ступино</t>
  </si>
  <si>
    <t>ЧДС Glory kids Одинцово (Трехгорка)</t>
  </si>
  <si>
    <t>Щетиновская средняя общеобразовательная шк Орехово-Зуево д.Савинская</t>
  </si>
  <si>
    <t>ЦРР Детский сад №7 Умка Серпухов</t>
  </si>
  <si>
    <t>Детский сад Гениаполис</t>
  </si>
  <si>
    <t>Семеновский Детский сад Журавлик Ступино</t>
  </si>
  <si>
    <t>Детский сад №17 Жуковский</t>
  </si>
  <si>
    <t>Детский сад №19 Звездочка Жуковский</t>
  </si>
  <si>
    <t>Детский сад №241 к.2 ДСП Золотой ключик ОЦ Протон</t>
  </si>
  <si>
    <t>АНОДО Детский сад Семицветик Орехово-Зуево</t>
  </si>
  <si>
    <t>ЧДС Детский факультет Новые Черемушки</t>
  </si>
  <si>
    <t>МДОУ Детский сад №8 комбинированного вида Орехово-Зуево</t>
  </si>
  <si>
    <t>ЧДС Росинка</t>
  </si>
  <si>
    <t>Детский сад №985 ДО на Барклая ОЦ Протон</t>
  </si>
  <si>
    <t>Детский сад №12 Чехов</t>
  </si>
  <si>
    <t>Детский сад комбинированного вида №1 Тополёк Ступино</t>
  </si>
  <si>
    <t xml:space="preserve">Детский сад №11 Чехов </t>
  </si>
  <si>
    <t>Детский сад №1133 ДО на Олеко Дундича ОЦ Протон</t>
  </si>
  <si>
    <t>ЧУДО Знайка Орехово-Зуево</t>
  </si>
  <si>
    <t>МБДОУ Детский сад комбинированного вида №74 Сергиев Посад</t>
  </si>
  <si>
    <t>Детский сад №49 к 2 Раменское</t>
  </si>
  <si>
    <t xml:space="preserve">Детский сад Конфетти Романовская шк </t>
  </si>
  <si>
    <t>Детский сад №31 Солнечногорск пос. Гришино</t>
  </si>
  <si>
    <t>Детский сад общеразвивающего вида №10 Подольск</t>
  </si>
  <si>
    <t>Детский сад Позитив №1 Дмитровский р-н д.Никульское</t>
  </si>
  <si>
    <t>Детский сад Позитив №2 Дмитровский р-н д.Никульское</t>
  </si>
  <si>
    <t>ЧДС Радость Борисовские пруды д.8 к.2</t>
  </si>
  <si>
    <t>Анциферовская основная общеобразовательная шк Орехово-Зуево Анциферево</t>
  </si>
  <si>
    <t>ЧДС Infant School Хамовники</t>
  </si>
  <si>
    <t>МБДОУ Детский сад общеразвивающего вида №47 Сергиев Посад</t>
  </si>
  <si>
    <t>Детский сад №33 Чехов</t>
  </si>
  <si>
    <t>ЧДС Радость Братеевская 21 к 2</t>
  </si>
  <si>
    <t>ЧДС Радость Марьино</t>
  </si>
  <si>
    <t>МДОУ Детский сад №19 общеразвивающего вида п.Снопок Новый Орехово-Зуево</t>
  </si>
  <si>
    <t>Детский сад №14 Чебурашка к 2 Реутов</t>
  </si>
  <si>
    <t>Детский сад комбинированного вида №5 Подольск</t>
  </si>
  <si>
    <t xml:space="preserve">Детский сад №33 Жуковский </t>
  </si>
  <si>
    <t>Детский сад №3 Незабудка Протвино</t>
  </si>
  <si>
    <t>Детский сад №51 Солнышко Подольск</t>
  </si>
  <si>
    <t>Детский сад №51 Солнышко Подольск досъём</t>
  </si>
  <si>
    <t>Детский сад №14 Чебурашка к 2 Реутов досъём</t>
  </si>
  <si>
    <t>МДОУ Детский сад №2 Ласточка Павловский Пасад</t>
  </si>
  <si>
    <t>Детский сад №3 Фрязино</t>
  </si>
  <si>
    <t>Детский сад №58 Раменское</t>
  </si>
  <si>
    <t>ЦРР Детский сад №24 Сказка Ступино</t>
  </si>
  <si>
    <t>АНООДО Совёнок Егорьевск</t>
  </si>
  <si>
    <t xml:space="preserve">МБОУ НШ-Детский сад №7 Сергиев Посад </t>
  </si>
  <si>
    <t>Детский сад №14 Чебурашка к 1 Реутов</t>
  </si>
  <si>
    <t>Международная гимназия Современное образование ЦР Коломенская</t>
  </si>
  <si>
    <t>МБОУ НШ-Детский сад №7 Сергиев Посад</t>
  </si>
  <si>
    <t xml:space="preserve">Детский сад №58 Раменское досъём </t>
  </si>
  <si>
    <t>Школа Карьера</t>
  </si>
  <si>
    <t xml:space="preserve">ЦРР Детский сад №24 Сказка Ступино досъём </t>
  </si>
  <si>
    <t>Детский сад №64 к.2 Люберцы</t>
  </si>
  <si>
    <t>Детский сад №64 к.1 Люберцы</t>
  </si>
  <si>
    <t>ЦРР Детский сад №59 д.Малая Дубна Орехово-Зуево</t>
  </si>
  <si>
    <t>МДОУ Детский сад №10 общеразвивающего вида Орехово-Зуево</t>
  </si>
  <si>
    <t>МБДОУ Тарасковский Детский сад Кашира д.Тарасково</t>
  </si>
  <si>
    <t>Детский сад №46 Незабудка Дмитров</t>
  </si>
  <si>
    <t xml:space="preserve">Елочка Видное (Детский сад №30) </t>
  </si>
  <si>
    <t>МДОУ Детский сад №54 п.Авсюнино Орехово-Зуево</t>
  </si>
  <si>
    <t>МДОУ Детский сад №51 Ягодка г.Клин</t>
  </si>
  <si>
    <t>Детский сад №50 Колосок Дедовск</t>
  </si>
  <si>
    <t>ЦРР Детский сад №24 Надежда Ступино</t>
  </si>
  <si>
    <t>МДОУ Детский сад №6 общеразвивающего вида Орехово-Зуево</t>
  </si>
  <si>
    <t>Детский сад №15 Ручеек Ивантеевка</t>
  </si>
  <si>
    <t>ЦРР Детский сад №47 Радуга Серпухов</t>
  </si>
  <si>
    <t>МДОУ Детский сад №8 Теремок Павловский Пасад</t>
  </si>
  <si>
    <t>Елочка Видное (Детский сад №30) досъём</t>
  </si>
  <si>
    <t>Елочка Видное (Детский сад №30) досъём 2</t>
  </si>
  <si>
    <t xml:space="preserve">Детский сад Гномик </t>
  </si>
  <si>
    <t xml:space="preserve">Детский сад №19 Раменское </t>
  </si>
  <si>
    <t xml:space="preserve">ЧДС Jolly Polly </t>
  </si>
  <si>
    <t>ЧДС Остров Детства Одинцово</t>
  </si>
  <si>
    <t xml:space="preserve">Чдс Маленькая страна Химки Молодежная 2а </t>
  </si>
  <si>
    <t xml:space="preserve">Детский сад №7 Солнышко Балашиха </t>
  </si>
  <si>
    <t>МАДОУ Детский сад №19 Зёрнышко Зарайск пос.Зарайский</t>
  </si>
  <si>
    <t xml:space="preserve">МБДОУ Детский сад №24 Василек Зарайск </t>
  </si>
  <si>
    <t xml:space="preserve">Детский сад №31 Солнышко Дмитровский р-н Яхрома </t>
  </si>
  <si>
    <t xml:space="preserve">МАДОУ Детский сад №26 Родничок Зарайск село Макеево </t>
  </si>
  <si>
    <t xml:space="preserve">Детский сад №11 Росинка Подольск </t>
  </si>
  <si>
    <t xml:space="preserve">Детский сад №5 Березка Краснознаменск </t>
  </si>
  <si>
    <t xml:space="preserve">Детский сад №3 Теремок Королев </t>
  </si>
  <si>
    <t xml:space="preserve">Чдс Венда Сколково </t>
  </si>
  <si>
    <t xml:space="preserve">Детский сад №94 Люберцы </t>
  </si>
  <si>
    <t xml:space="preserve">Детский сад №57 Ладушки Подольск </t>
  </si>
  <si>
    <t xml:space="preserve">Детский сад №4 Солнышко Власиха </t>
  </si>
  <si>
    <t xml:space="preserve">Детский сад №31 Солнышко Дмитровский р-н Яхрома досъём </t>
  </si>
  <si>
    <t xml:space="preserve">Чдс Кнопка Левый берег Химки </t>
  </si>
  <si>
    <t>Детский сад №46 Ласточка Истра</t>
  </si>
  <si>
    <t xml:space="preserve">Детский сад №9 Синяя птица Балашиха </t>
  </si>
  <si>
    <t xml:space="preserve">Детский сад №48 Солнечногорск д.Пешки </t>
  </si>
  <si>
    <t xml:space="preserve">Детский сад №54 Солнечногорск Военный городок Ожогино </t>
  </si>
  <si>
    <t xml:space="preserve">Березнецовский Детский сад Ромашка Ступино </t>
  </si>
  <si>
    <t xml:space="preserve">Детский сад №1633 ДСП Улыбка ОЦ Протон </t>
  </si>
  <si>
    <t xml:space="preserve">МДОУ Детский сад общеразвивающего вида №54 Елочка Воскресенск п.Виноградово </t>
  </si>
  <si>
    <t xml:space="preserve">Золотовская шк Дошколята </t>
  </si>
  <si>
    <t xml:space="preserve">Детский сад №574 НИИ Авиационных систем ФГУП </t>
  </si>
  <si>
    <t xml:space="preserve">Детский сад №79 Раменское </t>
  </si>
  <si>
    <t>МДОУ Детский сад №17 Заинька Павловский Пасад</t>
  </si>
  <si>
    <t xml:space="preserve">До Сказка 23 А Котельники </t>
  </si>
  <si>
    <t>Детский сад №10 Яблонька Пушкино</t>
  </si>
  <si>
    <t xml:space="preserve">Детский сад №2 Солнышко </t>
  </si>
  <si>
    <t xml:space="preserve">Детский сад №11 Колокольчик Реутов </t>
  </si>
  <si>
    <t xml:space="preserve">Детский сад Сказка Котельники </t>
  </si>
  <si>
    <t xml:space="preserve">Детский сад №2158 СП ДО 2158 шк 814 </t>
  </si>
  <si>
    <t xml:space="preserve">МДОУ Детский сад общеразвивающего вида №30 Егорьевск </t>
  </si>
  <si>
    <t xml:space="preserve">Детский сад №72 Кораблик Мытищи </t>
  </si>
  <si>
    <t xml:space="preserve">ЧДС Ягодки First </t>
  </si>
  <si>
    <t>Детский сад №4 Солнышко Власиха досъём</t>
  </si>
  <si>
    <t xml:space="preserve">Детский сад №64-1 Яблонька Мытищи </t>
  </si>
  <si>
    <t xml:space="preserve">Детский сад №48 Журавушка Балашиха </t>
  </si>
  <si>
    <t xml:space="preserve">Детский сад №45 Пчелка Балашиха </t>
  </si>
  <si>
    <t xml:space="preserve">ЧДС Кроха Енот </t>
  </si>
  <si>
    <t xml:space="preserve">Детский сад №23 Сказка Балашиха </t>
  </si>
  <si>
    <t xml:space="preserve">Детский сад №2158 СП ДО 2158 шк 814 досъём </t>
  </si>
  <si>
    <t xml:space="preserve">Детский сад №79 Раменское досъём </t>
  </si>
  <si>
    <t xml:space="preserve">Детский сад №47 Рябинка Королев </t>
  </si>
  <si>
    <t xml:space="preserve">Детский сад №49 Колокольчик Подольск </t>
  </si>
  <si>
    <t xml:space="preserve">Детский сад №49 Карусель Балашиха </t>
  </si>
  <si>
    <t xml:space="preserve">Детский сад №59 Наро-Фоминск с.Каменское </t>
  </si>
  <si>
    <t xml:space="preserve">Детский сад №53 Наро-Фоминск д. Волченки </t>
  </si>
  <si>
    <t xml:space="preserve">Детский сад №16 Истра </t>
  </si>
  <si>
    <t xml:space="preserve">ЧДС Беби клуб Алексеевская </t>
  </si>
  <si>
    <t>Детский сад №9 Синяя птица Балашиха досъём</t>
  </si>
  <si>
    <t xml:space="preserve">Детский сад комбинированного вида №1 Березка Красноармейск </t>
  </si>
  <si>
    <t xml:space="preserve">МАДОУ Детский сад комбинированного вида №13 Солнышко Зарайск </t>
  </si>
  <si>
    <t xml:space="preserve">Детский сад №4 Малыш Лыткарино </t>
  </si>
  <si>
    <t>ЧДС Радость Борисовские пруды д.8 к.2 досъём</t>
  </si>
  <si>
    <t xml:space="preserve">Детский сад №9 Вишенка Королев </t>
  </si>
  <si>
    <t xml:space="preserve">Детский сад №39 Ромашка Видное </t>
  </si>
  <si>
    <t>Детский сад №41 Заряночка Балашиха</t>
  </si>
  <si>
    <t xml:space="preserve">Детский сад №27 Солнечногорск гор. пос. Поварово </t>
  </si>
  <si>
    <t xml:space="preserve">МБДОУ Детский сад комбинированного вида №21 Солнечногорск </t>
  </si>
  <si>
    <t xml:space="preserve">Детский сад Развитие Г. </t>
  </si>
  <si>
    <t xml:space="preserve">МДОУ Детский сад №13 Орехово-Зуево </t>
  </si>
  <si>
    <t xml:space="preserve">МДОУ Детский сад №4 Золотой Ключик Павловский Пасад </t>
  </si>
  <si>
    <t>Детский сад №48 Журавушка Балашиха досъём</t>
  </si>
  <si>
    <t xml:space="preserve">Детский сад №49 Карусель Балашиха досъём </t>
  </si>
  <si>
    <t xml:space="preserve">ЧДС Совенок Орехово-Борисово Южное </t>
  </si>
  <si>
    <t xml:space="preserve">ЧДС Совенок </t>
  </si>
  <si>
    <t xml:space="preserve">АНО ДО ЦДДО Таланты и Способности </t>
  </si>
  <si>
    <t xml:space="preserve">Детский сад №15 Аистенок Пушкино </t>
  </si>
  <si>
    <t xml:space="preserve">Детский сад №241 к.1 ДСП Светлячок ОЦ Протон </t>
  </si>
  <si>
    <t xml:space="preserve">Детский сад №1720 Новости Люберцы </t>
  </si>
  <si>
    <t>Детский сад №49 Колокольчик Подольск досъём</t>
  </si>
  <si>
    <t xml:space="preserve">Детский сад №52 Малинка Балашиха </t>
  </si>
  <si>
    <t xml:space="preserve">Детский сад №20 Новое поколение Раменское </t>
  </si>
  <si>
    <t xml:space="preserve">Детский сад №39 Ромашка Видное досъём </t>
  </si>
  <si>
    <t xml:space="preserve">Детский сад №41 Заряночка Балашиха досъём </t>
  </si>
  <si>
    <t xml:space="preserve">МДОУ Детский сад №21 Волоколамск </t>
  </si>
  <si>
    <t>ЦРР Детский сад №22 Клеверок Луховицы пос.Красная Пойма</t>
  </si>
  <si>
    <t>ЦРР Детский сад №22 Клеверок 2 Луховицы пос.Красная Пойма</t>
  </si>
  <si>
    <t xml:space="preserve">Детский сад №17 Колокольчик Лыткарино </t>
  </si>
  <si>
    <t xml:space="preserve">ЦРР Детский сад №45 Мечта Серпухов </t>
  </si>
  <si>
    <t xml:space="preserve">Детский сад №14 Фрязино </t>
  </si>
  <si>
    <t xml:space="preserve">ЧДС SunSchool Жулебино </t>
  </si>
  <si>
    <t xml:space="preserve">Детский сад №15 Аистенок Пушкино досъём </t>
  </si>
  <si>
    <t>Детский сад №3 Сказка Власиха досъём 2</t>
  </si>
  <si>
    <t xml:space="preserve">Детский сад №1720 Новости 2к. Красково </t>
  </si>
  <si>
    <t xml:space="preserve">Детский сад №15 Солнышко Королев </t>
  </si>
  <si>
    <t>Детский сад №20 Новое поколение Раменское досъём</t>
  </si>
  <si>
    <t xml:space="preserve">Детский сад №1 Журавушка Видное </t>
  </si>
  <si>
    <t xml:space="preserve">Школа №11 Пушкино </t>
  </si>
  <si>
    <t xml:space="preserve">ЧДС Монтессори Ларино </t>
  </si>
  <si>
    <t>МОУ Школа для обучающихся с ограниченными возможностями здоровья ГО Клин</t>
  </si>
  <si>
    <t xml:space="preserve">МАДОУ Детский сад комбинированного вида №10 Улыбка Зарайск </t>
  </si>
  <si>
    <t xml:space="preserve">Детский сад №43 Янтарный островок к.2 Балашиха </t>
  </si>
  <si>
    <t xml:space="preserve">Детский сад №52 Малинка Балашиха досъём </t>
  </si>
  <si>
    <t xml:space="preserve">Детский сад №22 Золотая рыбка Химки </t>
  </si>
  <si>
    <t xml:space="preserve">ЧДС Фантазёры г.Красногорск </t>
  </si>
  <si>
    <t xml:space="preserve">МДОУ Детский сад общеразвивающего вида №24 Радуга Егорьевск </t>
  </si>
  <si>
    <t xml:space="preserve">ЧДС 7 котов Красногорск </t>
  </si>
  <si>
    <t xml:space="preserve">Детский сад №11 Незабудка Мытищи </t>
  </si>
  <si>
    <t xml:space="preserve">Детский сад №63 Раменское </t>
  </si>
  <si>
    <t xml:space="preserve">Детский сад №31 Одуванчик Домодедово микрорайон Белые Столбы </t>
  </si>
  <si>
    <t xml:space="preserve">Детский сад №1 Маленькая страна Реутов </t>
  </si>
  <si>
    <t xml:space="preserve">Детский сад №35 Эврика Королев </t>
  </si>
  <si>
    <t xml:space="preserve">МДОУ Детский сад Сказка Волоколамск с.Ярополец </t>
  </si>
  <si>
    <t xml:space="preserve">МДОУ Детский сад №15 Волоколамск д. Ботово </t>
  </si>
  <si>
    <t xml:space="preserve">Детский сад №46 Соловушки Коломна </t>
  </si>
  <si>
    <t xml:space="preserve">Детский сад №32 Ромашка Королев </t>
  </si>
  <si>
    <t xml:space="preserve">Детский сад №46 Орленок Коломна </t>
  </si>
  <si>
    <t xml:space="preserve">Детский сад №46 Золотой Ключик Коломна </t>
  </si>
  <si>
    <t xml:space="preserve">Детский сад №52 Красногорск </t>
  </si>
  <si>
    <t xml:space="preserve">Детский сад №13 Светлячок Озёры </t>
  </si>
  <si>
    <t xml:space="preserve">Детский сад №1 Солнышко Озёры </t>
  </si>
  <si>
    <t xml:space="preserve">МАДОУ Детский сад №11 Вишенка Зарайск </t>
  </si>
  <si>
    <t xml:space="preserve">Детский сад №6 Жуковский </t>
  </si>
  <si>
    <t xml:space="preserve">ЧДС Феникс Липецкая </t>
  </si>
  <si>
    <t xml:space="preserve">Детский сад №1 Маленькая страна Реутов досъём </t>
  </si>
  <si>
    <t>МДОУ Детский сад №20 общеразвивающего вида Волоколамск д. Клишино</t>
  </si>
  <si>
    <t xml:space="preserve">МДОУ Детский сад №16 Волоколамск с. Болычево </t>
  </si>
  <si>
    <t xml:space="preserve">МБОУ №35 Ёлочка Электрогорск досъём </t>
  </si>
  <si>
    <t xml:space="preserve">ЧДС Мамантенок Мытищи </t>
  </si>
  <si>
    <t>ЧДС Маленькая страна Химки Молодежная 2а досъём</t>
  </si>
  <si>
    <t xml:space="preserve">МБОУ №35 Ёлочка Электрогорск </t>
  </si>
  <si>
    <t xml:space="preserve">МДОУ Детский сад №54 п. Авсюнино Орехово - Зуево </t>
  </si>
  <si>
    <t xml:space="preserve">Детский сад №41 Планета детства к.1 Королев </t>
  </si>
  <si>
    <t xml:space="preserve">Детский сад №41 Планета детства к.2 Королев </t>
  </si>
  <si>
    <t xml:space="preserve">ЧДС Волшебный Ключик Ясенево </t>
  </si>
  <si>
    <t xml:space="preserve">ЧДС Сёма Ясенево </t>
  </si>
  <si>
    <t xml:space="preserve">ЧДС Сказочный садик Антоновка </t>
  </si>
  <si>
    <t xml:space="preserve">ЧДС Сказочный садик Новобурцево </t>
  </si>
  <si>
    <t xml:space="preserve">Детский сад №6 Жуковский досъём </t>
  </si>
  <si>
    <t xml:space="preserve">Детский сад №42 Карусель Королев </t>
  </si>
  <si>
    <t xml:space="preserve">Теремок Люберцы </t>
  </si>
  <si>
    <t xml:space="preserve">МОУ СОШ №24 дошкольное отделение «Ласточка»(дс6) Подольск </t>
  </si>
  <si>
    <t xml:space="preserve">Детский сад №4 Росинка к.1 Луховицы пос.Фруктовая </t>
  </si>
  <si>
    <t xml:space="preserve">Детский сад №4 Росинка к.2 Луховицы пос.Фруктовая </t>
  </si>
  <si>
    <t xml:space="preserve">Детский сад №16 Одинцово Юдино </t>
  </si>
  <si>
    <t xml:space="preserve">Детский сад Солнышко Черноголовка </t>
  </si>
  <si>
    <t>МДОУ Детский сад общеразвивающего вида №34 Егорьевск с. Починки</t>
  </si>
  <si>
    <t xml:space="preserve">Детский сад №78 Мишутка Дмитровский р-н, с.Семеновское </t>
  </si>
  <si>
    <t xml:space="preserve">Детский сад №89 Светлячок Дмитровский р-н, д.Княжево </t>
  </si>
  <si>
    <t xml:space="preserve">Детский сад №42 Карусель зд.2 </t>
  </si>
  <si>
    <t>Детский сад №46 Орлёнок Коломна досъём</t>
  </si>
  <si>
    <t>Детский сад №46 Соловушки Коломна досъём</t>
  </si>
  <si>
    <t xml:space="preserve">ЧДС Затейники Выхино-Жулебино </t>
  </si>
  <si>
    <t xml:space="preserve">МБДОУ Новоселковский Детский сад Кашира Новоселки </t>
  </si>
  <si>
    <t xml:space="preserve">Новоселковский Детский сад Кашира Руново </t>
  </si>
  <si>
    <t xml:space="preserve">ЧДС Маленькая страна на Дмитриева 30 г.Балашиха </t>
  </si>
  <si>
    <t xml:space="preserve">ЦРР Детский сад №13 Теремок зд.1 Подольск </t>
  </si>
  <si>
    <t xml:space="preserve">Теремок Люберцы досъём </t>
  </si>
  <si>
    <t xml:space="preserve">МОУ СОШ №24 До Ласточка (дс6) Подольск досъём </t>
  </si>
  <si>
    <t xml:space="preserve">Детский сад №17 Василёк Мытищи </t>
  </si>
  <si>
    <t xml:space="preserve">Детский сад №16 Одинцово (Юдино) досъём </t>
  </si>
  <si>
    <t xml:space="preserve">Детский сад Солнышко Черноголовка досъём </t>
  </si>
  <si>
    <t xml:space="preserve">МОО - Нудольская ООШ </t>
  </si>
  <si>
    <t xml:space="preserve">Детский сад №55 Дюймовочка Химки </t>
  </si>
  <si>
    <t xml:space="preserve">Детский сад №1414 ДСП Солнышко ОЦ Протон </t>
  </si>
  <si>
    <t xml:space="preserve">ЧДС Феникс Черёмушки </t>
  </si>
  <si>
    <t xml:space="preserve">ЧДС Академия детства Бэмби </t>
  </si>
  <si>
    <t xml:space="preserve">Детский сад №20 Машенька Королев </t>
  </si>
  <si>
    <t xml:space="preserve">Детский сад №4 Ромашка Королев </t>
  </si>
  <si>
    <t xml:space="preserve">Детский сад Золотая зайка </t>
  </si>
  <si>
    <t xml:space="preserve">ЧДС Умничка </t>
  </si>
  <si>
    <t xml:space="preserve">Детский сад №20 Ласточка Долгопрудный </t>
  </si>
  <si>
    <t xml:space="preserve">Детский сад №17 Василёк Мытищи досъём </t>
  </si>
  <si>
    <t xml:space="preserve">Детский сад №57 Одуванчик Дмитровский р-н, п. Совхоза Останкино </t>
  </si>
  <si>
    <t xml:space="preserve">ЧДС Радость Дзержинский </t>
  </si>
  <si>
    <t xml:space="preserve">Детский сад комбинированного вида  №6 Земляничка Серпухов </t>
  </si>
  <si>
    <t xml:space="preserve">Детский сад №55 Дюймовочка Химки досъём </t>
  </si>
  <si>
    <t xml:space="preserve">Детский сад общеразвивающего вида №18 Бригантина Дмитровский р-н, Яхрома </t>
  </si>
  <si>
    <t xml:space="preserve">Детский сад ОВ №16 Березка Коломна деревня Зарудня </t>
  </si>
  <si>
    <t xml:space="preserve">Детский сад к. 419а ДО Зеленоград, к. 419А шк 1353 </t>
  </si>
  <si>
    <t>Детский сад №20 Ласточка Долгопрудный досъём</t>
  </si>
  <si>
    <t xml:space="preserve">Детский сад к. 445а ДО Зеленоград, к. 445А шк 1353 </t>
  </si>
  <si>
    <t>Детский сад к. Березовая аллея дом 1а ДО Зеленоград шк 1353</t>
  </si>
  <si>
    <t xml:space="preserve">ЧДС Центр по уходу и развитию детей Бэби старс Дикенса </t>
  </si>
  <si>
    <t xml:space="preserve">Детский сад №2 Искорка Протвино </t>
  </si>
  <si>
    <t>Филиал МБОУ С(К) ОУ для обучающихся, воспитанников с ОВЗ С(К) школы Гармония Одинцово</t>
  </si>
  <si>
    <t xml:space="preserve">Детский сад №718 к. 2 ДО Зеленоград, к. 1218 Шк 718 </t>
  </si>
  <si>
    <t xml:space="preserve">Васильевский Детский сад комбинированного вида Василек Серпухов </t>
  </si>
  <si>
    <t>МБДОУ Каменский Детский сад Кашира деревня Каменка</t>
  </si>
  <si>
    <t xml:space="preserve">Детский сад №55 Одинцово </t>
  </si>
  <si>
    <t xml:space="preserve">Детский сад №6 Звездочка Долгопрудный </t>
  </si>
  <si>
    <t xml:space="preserve">Детский сад к. 404а ДО Зеленоград, к. 404А Шк 1353 </t>
  </si>
  <si>
    <t>Детский сад к. Березовая аллея дом 1а ДО Зеленоград, Берёзовая аллея, дом 1А Шк 1353 досъём</t>
  </si>
  <si>
    <t xml:space="preserve">МДОУ Детский сад общеразвивающего вида №7 Калинка Егорьевск </t>
  </si>
  <si>
    <t xml:space="preserve">МОУ – Спас-Заулковская шк Планета Детства </t>
  </si>
  <si>
    <t>Детский сад №3 Сказка Власиха досъём 3</t>
  </si>
  <si>
    <t>ЧДС Центр по уходу и развитию детей Бэби старс Дикенса досъём</t>
  </si>
  <si>
    <t xml:space="preserve">Детский сад №2 Искорка Протвино досъём </t>
  </si>
  <si>
    <t>Детский сад №9 Колокольчик Лобня</t>
  </si>
  <si>
    <t xml:space="preserve">Детский сад №718 к.1 ДО Зеленоград, к.1217 шк 718 </t>
  </si>
  <si>
    <t xml:space="preserve">Детский сад комбинированного вида Колокольчик Серпухов </t>
  </si>
  <si>
    <t xml:space="preserve">ЧДС FAMILIA </t>
  </si>
  <si>
    <t xml:space="preserve">Детский сад №12 зд.1 Химки </t>
  </si>
  <si>
    <t xml:space="preserve">Детский сад №12 Теремок зд. 2 Химки </t>
  </si>
  <si>
    <t xml:space="preserve">Детский сад №6 Звездочка Долгопрудный досъём </t>
  </si>
  <si>
    <t xml:space="preserve">Детский сад №16 Колосок Пушкино второй корпус </t>
  </si>
  <si>
    <t xml:space="preserve">Детский сад №16 Колосок Пушкино </t>
  </si>
  <si>
    <t xml:space="preserve">Детский сад №32 Красногорск </t>
  </si>
  <si>
    <t xml:space="preserve">Гимназия №4 Дзержинский </t>
  </si>
  <si>
    <t xml:space="preserve">Детский сад №49 к.1 Раменское </t>
  </si>
  <si>
    <t xml:space="preserve">Детский сад №13 Клубничка пос. совхоза им. Ленина Видное </t>
  </si>
  <si>
    <t xml:space="preserve">Школа № 17 </t>
  </si>
  <si>
    <t xml:space="preserve">Детский сад №32 к. на Пионерской Красногорск </t>
  </si>
  <si>
    <t xml:space="preserve">Детский сад №39 Ромашка Видное досъём 2 </t>
  </si>
  <si>
    <t xml:space="preserve">ЧДС Сокровища нации Чертаново </t>
  </si>
  <si>
    <t xml:space="preserve">ЧДС SunSchool Калужская </t>
  </si>
  <si>
    <t xml:space="preserve">ЧДС SunSchool Новые Черемушки </t>
  </si>
  <si>
    <t xml:space="preserve">ЦРР Детский сад №19 Светлячок Коломна </t>
  </si>
  <si>
    <t xml:space="preserve">Детский сад №30 Королев </t>
  </si>
  <si>
    <t xml:space="preserve">Школа Бенуа </t>
  </si>
  <si>
    <t xml:space="preserve">Детский сад №49 к.1 Раменское досъём </t>
  </si>
  <si>
    <t xml:space="preserve">Мир знаний </t>
  </si>
  <si>
    <t xml:space="preserve">ЧДС Благополучие Люберцы </t>
  </si>
  <si>
    <t xml:space="preserve">Детский сад №1 Росинка Балашиха </t>
  </si>
  <si>
    <t>Детский сад к. Березовая аллея дом 1а ДО Зеленоград шк 1353 досъём 2</t>
  </si>
  <si>
    <t xml:space="preserve">Детский сад №33 Кроха Щелково </t>
  </si>
  <si>
    <t xml:space="preserve">Детский сад №12 общеразвивающего вида Пчёлка Коломна </t>
  </si>
  <si>
    <t xml:space="preserve">Детский сад №7 РОСИНКА Коломна </t>
  </si>
  <si>
    <t xml:space="preserve">Детский сад комбинированного вида №44 Солнечногорск дер.Радумля </t>
  </si>
  <si>
    <t xml:space="preserve">Детский сад Одуванчик ЗАТО Восход </t>
  </si>
  <si>
    <t xml:space="preserve">ФГБДОУ «ЦРР–Детский сад №2» Управления Делами Президента РФ </t>
  </si>
  <si>
    <t xml:space="preserve">Детский сад №30 Королев досъём </t>
  </si>
  <si>
    <t xml:space="preserve">Школа №2 Балашиха </t>
  </si>
  <si>
    <t xml:space="preserve">Детский сад №46 Солнышко Королев </t>
  </si>
  <si>
    <t xml:space="preserve">Детский сад №1 Теремок Протвино </t>
  </si>
  <si>
    <t xml:space="preserve">МКОУ РАООП Старогородковская С(К)Ш-И им. Заслуженного учителя РФ А.В. Фурагиной Одинцово п. Старый городок </t>
  </si>
  <si>
    <t xml:space="preserve">Детский сад №24 Капитан Химки </t>
  </si>
  <si>
    <t xml:space="preserve">Детский сад №1 Росинка Балашиха досъём </t>
  </si>
  <si>
    <t xml:space="preserve">Детский сад №49 к. 2 Раменское </t>
  </si>
  <si>
    <t xml:space="preserve">ЧДС Сындочка Люберцы </t>
  </si>
  <si>
    <t>Детский сад №6 Сказка Химки</t>
  </si>
  <si>
    <t xml:space="preserve">Детский сад общеразвивающего вида №11 ЗЁРНЫШКИ Коломна п. Индустрия </t>
  </si>
  <si>
    <t xml:space="preserve">МОУ— Средняя Общеобразовательная шк пос. Чайковского </t>
  </si>
  <si>
    <t xml:space="preserve">Детский сад №539 ДО на Физкультурном ОЦ Протон </t>
  </si>
  <si>
    <t xml:space="preserve">Детский сад №53 Одинцово (Ликино) </t>
  </si>
  <si>
    <t xml:space="preserve">Школа №2 Балашиха досъём </t>
  </si>
  <si>
    <t>Детский сад п.Мирный Серпухов</t>
  </si>
  <si>
    <t>Детский сад №17 Семицветик Истра</t>
  </si>
  <si>
    <t>Детский сад №80 Родничок Дмитровский р-н, п.Орево</t>
  </si>
  <si>
    <t xml:space="preserve">Детский сад №48 Нахабино </t>
  </si>
  <si>
    <t xml:space="preserve">Детский сад №28 Балашиха </t>
  </si>
  <si>
    <t>Детский сад №5 Кораблик Балашиха</t>
  </si>
  <si>
    <t>Детский сад №539 ДО на Физкультурном ОЦ Протон досъём</t>
  </si>
  <si>
    <t>МДОУ Детский сад №2 Орехово - Зуево</t>
  </si>
  <si>
    <t>Алфимовский Детский сад Рябинка Ступино</t>
  </si>
  <si>
    <t>Детский сад №1461 До шк 1103</t>
  </si>
  <si>
    <t>Детский сад №17 Семицветик Истра досъём</t>
  </si>
  <si>
    <t xml:space="preserve">ЧДОУ Детский сад №44 ОАО РЖД Орехово - Зуево </t>
  </si>
  <si>
    <t xml:space="preserve">Детский сад №1282 шк 956 </t>
  </si>
  <si>
    <t xml:space="preserve">МДОУ Детский сад №32 Березка Павловский Пасад д. Евсеево </t>
  </si>
  <si>
    <t xml:space="preserve">Детский сад Интересик Люберцы досъём </t>
  </si>
  <si>
    <t>Лыткинская начальная шк. - Детский сад №28 Солнечногорск</t>
  </si>
  <si>
    <t>Гимназия №16 Интерес</t>
  </si>
  <si>
    <t xml:space="preserve">Детский сад Либери Химки </t>
  </si>
  <si>
    <t>Гимназия №16 Интерес к. Вектор</t>
  </si>
  <si>
    <t xml:space="preserve">Гимназия №16 Интерес досъём </t>
  </si>
  <si>
    <t>Горская ОО школа Орехово - Зуево д. Гора</t>
  </si>
  <si>
    <t>Детский сад Учебный Корпус Бауманский шк. в Капотне</t>
  </si>
  <si>
    <t>Киндерсад Подольск</t>
  </si>
  <si>
    <t>МКОУ для детей с ОВЗ Одинцовская ОШ Надежда Одинцово</t>
  </si>
  <si>
    <t>ЧДС Центр по уходу и развитию детей Бэби старс Дикенса</t>
  </si>
  <si>
    <t xml:space="preserve">МКОУ для детей с ОВЗ Одинцовская ОШ Надежда Одинцово досъём </t>
  </si>
  <si>
    <t>МКОУ для детей с ОВЗ Одинцовская ОШ Надежда Одинцово досъём 2</t>
  </si>
  <si>
    <t xml:space="preserve">Детский сад №83 Раменское </t>
  </si>
  <si>
    <t>Детский сад ДО 1 шк 518 Северные</t>
  </si>
  <si>
    <t xml:space="preserve">Детский сад №73 Раменское </t>
  </si>
  <si>
    <t>Детский сад ПОЗИТИВ Пестово</t>
  </si>
  <si>
    <t>ЧДС Пряничный домик Школа для малышей</t>
  </si>
  <si>
    <t>Детский сад №1699 ДО 3 Шк 1103</t>
  </si>
  <si>
    <t>Лицей №6 Парус Дзержинский</t>
  </si>
  <si>
    <t>ОШ 5 для обучающихся с ОВЗ Орехово - Зуево</t>
  </si>
  <si>
    <t>Лицей №6 Парус Дзержинский досъём</t>
  </si>
  <si>
    <t xml:space="preserve">Начальная школа шк 587 </t>
  </si>
  <si>
    <t>МДОУ Детский сад общеразвивающего вида № 39 Ягодка Егорьевск Полбино</t>
  </si>
  <si>
    <t>Детский сад Учебный Корпус Тверской шк в Капотне</t>
  </si>
  <si>
    <t>Гимназия №5 Дзержинский</t>
  </si>
  <si>
    <t>ЧДС Сёма Балашиха Ситникова</t>
  </si>
  <si>
    <t>МАДОУ Детский сад комбинированного вида № 13 Солнышко Зарайск</t>
  </si>
  <si>
    <t xml:space="preserve">ЧДС Аистенок Подольск </t>
  </si>
  <si>
    <t>ЧДС Аистенок Братиславская</t>
  </si>
  <si>
    <t>Фотограф</t>
  </si>
  <si>
    <t>Кобахидзе</t>
  </si>
  <si>
    <t>Андреева</t>
  </si>
  <si>
    <t>Быкова</t>
  </si>
  <si>
    <t>Великодная</t>
  </si>
  <si>
    <t>Козлов</t>
  </si>
  <si>
    <t>Афонина</t>
  </si>
  <si>
    <t>Стручев</t>
  </si>
  <si>
    <t>Шевчук</t>
  </si>
  <si>
    <t>Воронков</t>
  </si>
  <si>
    <t>Шеленкова</t>
  </si>
  <si>
    <t>Петухова</t>
  </si>
  <si>
    <t>Кузнецов</t>
  </si>
  <si>
    <t>Симоненко</t>
  </si>
  <si>
    <t>Антипина</t>
  </si>
  <si>
    <t>Недорез</t>
  </si>
  <si>
    <t>Бронникова</t>
  </si>
  <si>
    <t>Полянская</t>
  </si>
  <si>
    <t>Семочкина</t>
  </si>
  <si>
    <t>Горохов</t>
  </si>
  <si>
    <t>Кузнецова</t>
  </si>
  <si>
    <t>Пестриков</t>
  </si>
  <si>
    <t>Батрутдинова</t>
  </si>
  <si>
    <t>Соколовский</t>
  </si>
  <si>
    <t>Тоцкий</t>
  </si>
  <si>
    <t>Бадрутдинова</t>
  </si>
  <si>
    <t>Вдовин</t>
  </si>
  <si>
    <t>Бурченко</t>
  </si>
  <si>
    <t>Кашин</t>
  </si>
  <si>
    <t>Сюжет</t>
  </si>
  <si>
    <t>Солнышко улыбнись</t>
  </si>
  <si>
    <t>Машинка</t>
  </si>
  <si>
    <t>Прованс</t>
  </si>
  <si>
    <t>ОБЩИЕ</t>
  </si>
  <si>
    <t>Машинка, Общие</t>
  </si>
  <si>
    <t>Солнышко улыбнись, Общие</t>
  </si>
  <si>
    <t>МИР</t>
  </si>
  <si>
    <t>Лондон</t>
  </si>
  <si>
    <t>ВРЕМЯ ЧУДЕС</t>
  </si>
  <si>
    <t>Осенние забавы</t>
  </si>
  <si>
    <t>Лондон, Общие</t>
  </si>
  <si>
    <t>Прованс, Общая</t>
  </si>
  <si>
    <t>Загадай мечту малыш!</t>
  </si>
  <si>
    <t>Осенние забавы, Общая</t>
  </si>
  <si>
    <t>Морозко</t>
  </si>
  <si>
    <t>Северные звёздочки</t>
  </si>
  <si>
    <t>Северные звёздочки, Общие</t>
  </si>
  <si>
    <t>Загадай мечту малыш! Общие</t>
  </si>
  <si>
    <t>Морозко, Общие</t>
  </si>
  <si>
    <t>Виньетки</t>
  </si>
  <si>
    <t>Северные звёздочки, Лондон, Общие</t>
  </si>
  <si>
    <t>ДЛЯ БАНЕРА</t>
  </si>
  <si>
    <t>Морозко, Репортаж</t>
  </si>
  <si>
    <t>Кол-во детей (сюжет)</t>
  </si>
  <si>
    <t>Кол-во детей (виньет.)</t>
  </si>
  <si>
    <t>Кол-во (сотруд.)</t>
  </si>
  <si>
    <t>Кол-во (общ. фото)</t>
  </si>
  <si>
    <t>Кол-во групп</t>
  </si>
  <si>
    <t>№ недели</t>
  </si>
  <si>
    <t>Названия строк</t>
  </si>
  <si>
    <t>Общий итог</t>
  </si>
  <si>
    <t>Количество по полю Дата съемки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</si>
</sst>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3" x14ac:knownFonts="1">
    <font>
      <sz val="11"/>
      <color theme="1"/>
      <name val="Calibri"/>
      <family val="2"/>
      <charset val="204"/>
      <scheme val="minor"/>
    </font>
    <font>
      <b/>
      <sz val="10"/>
      <color rgb="FF434343"/>
      <name val="Arial"/>
    </font>
    <font>
      <sz val="8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rgb="FFF0FFDE"/>
        <bgColor rgb="FFF0FFDE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1" fillId="2" borderId="0" xfId="0" applyNumberFormat="1" applyFont="1" applyFill="1" applyAlignment="1">
      <alignment horizontal="center" vertical="center" wrapText="1"/>
    </xf>
    <xf numFmtId="164" fontId="2" fillId="0" borderId="0" xfId="0" applyNumberFormat="1" applyFont="1" applyAlignment="1">
      <alignment horizontal="center"/>
    </xf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3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[Фотографы.xlsx]Лист2!Сводная таблица1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Лист2!$B$3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Лист2!$A$4:$A$32</c:f>
              <c:strCache>
                <c:ptCount val="28"/>
                <c:pt idx="0">
                  <c:v>Андреева</c:v>
                </c:pt>
                <c:pt idx="1">
                  <c:v>Антипина</c:v>
                </c:pt>
                <c:pt idx="2">
                  <c:v>Афонина</c:v>
                </c:pt>
                <c:pt idx="3">
                  <c:v>Бадрутдинова</c:v>
                </c:pt>
                <c:pt idx="4">
                  <c:v>Батрутдинова</c:v>
                </c:pt>
                <c:pt idx="5">
                  <c:v>Бронникова</c:v>
                </c:pt>
                <c:pt idx="6">
                  <c:v>Бурченко</c:v>
                </c:pt>
                <c:pt idx="7">
                  <c:v>Быкова</c:v>
                </c:pt>
                <c:pt idx="8">
                  <c:v>Вдовин</c:v>
                </c:pt>
                <c:pt idx="9">
                  <c:v>Великодная</c:v>
                </c:pt>
                <c:pt idx="10">
                  <c:v>Воронков</c:v>
                </c:pt>
                <c:pt idx="11">
                  <c:v>Горохов</c:v>
                </c:pt>
                <c:pt idx="12">
                  <c:v>Кашин</c:v>
                </c:pt>
                <c:pt idx="13">
                  <c:v>Кобахидзе</c:v>
                </c:pt>
                <c:pt idx="14">
                  <c:v>Козлов</c:v>
                </c:pt>
                <c:pt idx="15">
                  <c:v>Кузнецов</c:v>
                </c:pt>
                <c:pt idx="16">
                  <c:v>Кузнецова</c:v>
                </c:pt>
                <c:pt idx="17">
                  <c:v>Недорез</c:v>
                </c:pt>
                <c:pt idx="18">
                  <c:v>Пестриков</c:v>
                </c:pt>
                <c:pt idx="19">
                  <c:v>Петухова</c:v>
                </c:pt>
                <c:pt idx="20">
                  <c:v>Полянская</c:v>
                </c:pt>
                <c:pt idx="21">
                  <c:v>Семочкина</c:v>
                </c:pt>
                <c:pt idx="22">
                  <c:v>Симоненко</c:v>
                </c:pt>
                <c:pt idx="23">
                  <c:v>Соколовский</c:v>
                </c:pt>
                <c:pt idx="24">
                  <c:v>Стручев</c:v>
                </c:pt>
                <c:pt idx="25">
                  <c:v>Тоцкий</c:v>
                </c:pt>
                <c:pt idx="26">
                  <c:v>Шевчук</c:v>
                </c:pt>
                <c:pt idx="27">
                  <c:v>Шеленкова</c:v>
                </c:pt>
              </c:strCache>
            </c:strRef>
          </c:cat>
          <c:val>
            <c:numRef>
              <c:f>Лист2!$B$4:$B$32</c:f>
              <c:numCache>
                <c:formatCode>General</c:formatCode>
                <c:ptCount val="28"/>
                <c:pt idx="0">
                  <c:v>45</c:v>
                </c:pt>
                <c:pt idx="1">
                  <c:v>6</c:v>
                </c:pt>
                <c:pt idx="2">
                  <c:v>2</c:v>
                </c:pt>
                <c:pt idx="3">
                  <c:v>4</c:v>
                </c:pt>
                <c:pt idx="4">
                  <c:v>4</c:v>
                </c:pt>
                <c:pt idx="5">
                  <c:v>6</c:v>
                </c:pt>
                <c:pt idx="6">
                  <c:v>2</c:v>
                </c:pt>
                <c:pt idx="7">
                  <c:v>58</c:v>
                </c:pt>
                <c:pt idx="8">
                  <c:v>1</c:v>
                </c:pt>
                <c:pt idx="9">
                  <c:v>63</c:v>
                </c:pt>
                <c:pt idx="10">
                  <c:v>44</c:v>
                </c:pt>
                <c:pt idx="11">
                  <c:v>6</c:v>
                </c:pt>
                <c:pt idx="12">
                  <c:v>3</c:v>
                </c:pt>
                <c:pt idx="13">
                  <c:v>60</c:v>
                </c:pt>
                <c:pt idx="14">
                  <c:v>59</c:v>
                </c:pt>
                <c:pt idx="15">
                  <c:v>32</c:v>
                </c:pt>
                <c:pt idx="16">
                  <c:v>5</c:v>
                </c:pt>
                <c:pt idx="17">
                  <c:v>12</c:v>
                </c:pt>
                <c:pt idx="18">
                  <c:v>3</c:v>
                </c:pt>
                <c:pt idx="19">
                  <c:v>41</c:v>
                </c:pt>
                <c:pt idx="20">
                  <c:v>1</c:v>
                </c:pt>
                <c:pt idx="21">
                  <c:v>1</c:v>
                </c:pt>
                <c:pt idx="22">
                  <c:v>2</c:v>
                </c:pt>
                <c:pt idx="23">
                  <c:v>7</c:v>
                </c:pt>
                <c:pt idx="24">
                  <c:v>25</c:v>
                </c:pt>
                <c:pt idx="25">
                  <c:v>1</c:v>
                </c:pt>
                <c:pt idx="26">
                  <c:v>19</c:v>
                </c:pt>
                <c:pt idx="27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8-3309-4B07-A3F8-5A0D0FCD59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6961311"/>
        <c:axId val="1566955903"/>
      </c:barChart>
      <c:catAx>
        <c:axId val="1566961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66955903"/>
        <c:crosses val="autoZero"/>
        <c:auto val="1"/>
        <c:lblAlgn val="ctr"/>
        <c:lblOffset val="100"/>
        <c:noMultiLvlLbl val="0"/>
      </c:catAx>
      <c:valAx>
        <c:axId val="156695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66961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519112</xdr:colOff>
      <xdr:row>1</xdr:row>
      <xdr:rowOff>190499</xdr:rowOff>
    </xdr:from>
    <xdr:to>
      <xdr:col>26</xdr:col>
      <xdr:colOff>19050</xdr:colOff>
      <xdr:row>31</xdr:row>
      <xdr:rowOff>180974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41D4E30A-4EF3-4F1D-8C30-5ECADA7EC2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Пользователь Windows" refreshedDate="44229.883274074076" createdVersion="6" refreshedVersion="6" minRefreshableVersion="3" recordCount="562" xr:uid="{DAE17495-F059-4905-8AC6-26D6C65069CE}">
  <cacheSource type="worksheet">
    <worksheetSource ref="A1:J559" sheet="Лист1"/>
  </cacheSource>
  <cacheFields count="10">
    <cacheField name="№ недели" numFmtId="0">
      <sharedItems containsSemiMixedTypes="0" containsString="0" containsNumber="1" containsInteger="1" minValue="1" maxValue="16"/>
    </cacheField>
    <cacheField name="Дата съемки" numFmtId="164">
      <sharedItems containsSemiMixedTypes="0" containsNonDate="0" containsDate="1" containsString="0" minDate="2020-09-16T00:00:00" maxDate="2020-12-31T00:00:00" count="76">
        <d v="2020-09-16T00:00:00"/>
        <d v="2020-09-21T00:00:00"/>
        <d v="2020-09-22T00:00:00"/>
        <d v="2020-09-23T00:00:00"/>
        <d v="2020-09-24T00:00:00"/>
        <d v="2020-09-25T00:00:00"/>
        <d v="2020-09-28T00:00:00"/>
        <d v="2020-09-29T00:00:00"/>
        <d v="2020-09-30T00:00:00"/>
        <d v="2020-10-01T00:00:00"/>
        <d v="2020-10-02T00:00:00"/>
        <d v="2020-10-05T00:00:00"/>
        <d v="2020-10-06T00:00:00"/>
        <d v="2020-10-07T00:00:00"/>
        <d v="2020-10-08T00:00:00"/>
        <d v="2020-10-09T00:00:00"/>
        <d v="2020-10-12T00:00:00"/>
        <d v="2020-10-13T00:00:00"/>
        <d v="2020-10-14T00:00:00"/>
        <d v="2020-10-15T00:00:00"/>
        <d v="2020-10-16T00:00:00"/>
        <d v="2020-10-19T00:00:00"/>
        <d v="2020-10-20T00:00:00"/>
        <d v="2020-10-21T00:00:00"/>
        <d v="2020-10-22T00:00:00"/>
        <d v="2020-10-23T00:00:00"/>
        <d v="2020-10-26T00:00:00"/>
        <d v="2020-10-27T00:00:00"/>
        <d v="2020-10-28T00:00:00"/>
        <d v="2020-10-29T00:00:00"/>
        <d v="2020-10-30T00:00:00"/>
        <d v="2020-10-31T00:00:00"/>
        <d v="2020-11-02T00:00:00"/>
        <d v="2020-11-03T00:00:00"/>
        <d v="2020-11-04T00:00:00"/>
        <d v="2020-11-05T00:00:00"/>
        <d v="2020-11-06T00:00:00"/>
        <d v="2020-11-09T00:00:00"/>
        <d v="2020-11-10T00:00:00"/>
        <d v="2020-11-11T00:00:00"/>
        <d v="2020-11-12T00:00:00"/>
        <d v="2020-11-13T00:00:00"/>
        <d v="2020-11-16T00:00:00"/>
        <d v="2020-11-17T00:00:00"/>
        <d v="2020-11-18T00:00:00"/>
        <d v="2020-11-19T00:00:00"/>
        <d v="2020-11-20T00:00:00"/>
        <d v="2020-11-23T00:00:00"/>
        <d v="2020-11-24T00:00:00"/>
        <d v="2020-11-25T00:00:00"/>
        <d v="2020-11-26T00:00:00"/>
        <d v="2020-11-27T00:00:00"/>
        <d v="2020-11-28T00:00:00"/>
        <d v="2020-11-30T00:00:00"/>
        <d v="2020-12-01T00:00:00"/>
        <d v="2020-12-02T00:00:00"/>
        <d v="2020-12-03T00:00:00"/>
        <d v="2020-12-04T00:00:00"/>
        <d v="2020-12-07T00:00:00"/>
        <d v="2020-12-08T00:00:00"/>
        <d v="2020-12-09T00:00:00"/>
        <d v="2020-12-10T00:00:00"/>
        <d v="2020-12-11T00:00:00"/>
        <d v="2020-12-14T00:00:00"/>
        <d v="2020-12-15T00:00:00"/>
        <d v="2020-12-16T00:00:00"/>
        <d v="2020-12-17T00:00:00"/>
        <d v="2020-12-18T00:00:00"/>
        <d v="2020-12-21T00:00:00"/>
        <d v="2020-12-22T00:00:00"/>
        <d v="2020-12-23T00:00:00"/>
        <d v="2020-12-24T00:00:00"/>
        <d v="2020-12-25T00:00:00"/>
        <d v="2020-12-28T00:00:00"/>
        <d v="2020-12-29T00:00:00"/>
        <d v="2020-12-30T00:00:00"/>
      </sharedItems>
    </cacheField>
    <cacheField name="Название ДС" numFmtId="0">
      <sharedItems/>
    </cacheField>
    <cacheField name="Фотограф" numFmtId="0">
      <sharedItems count="28">
        <s v="Кобахидзе"/>
        <s v="Андреева"/>
        <s v="Быкова"/>
        <s v="Великодная"/>
        <s v="Козлов"/>
        <s v="Афонина"/>
        <s v="Стручев"/>
        <s v="Шевчук"/>
        <s v="Воронков"/>
        <s v="Шеленкова"/>
        <s v="Петухова"/>
        <s v="Кузнецов"/>
        <s v="Симоненко"/>
        <s v="Антипина"/>
        <s v="Недорез"/>
        <s v="Бронникова"/>
        <s v="Полянская"/>
        <s v="Семочкина"/>
        <s v="Горохов"/>
        <s v="Кузнецова"/>
        <s v="Пестриков"/>
        <s v="Батрутдинова"/>
        <s v="Соколовский"/>
        <s v="Тоцкий"/>
        <s v="Бадрутдинова"/>
        <s v="Вдовин"/>
        <s v="Бурченко"/>
        <s v="Кашин"/>
      </sharedItems>
    </cacheField>
    <cacheField name="Сюжет" numFmtId="0">
      <sharedItems count="34">
        <s v="Солнышко улыбнись"/>
        <s v="Машинка"/>
        <s v="Прованс"/>
        <s v="ОБЩИЕ"/>
        <s v="Машинка, Общие"/>
        <s v="Солнышко улыбнись, Общие"/>
        <s v="МИР"/>
        <s v="Лондон"/>
        <s v="ВРЕМЯ ЧУДЕС"/>
        <s v="Осенние забавы"/>
        <s v="Солнышко улыбнись К, Общие"/>
        <s v="Лондон, Общие"/>
        <s v="Прованс, Общая"/>
        <s v="Загадай мечту малыш!"/>
        <s v="Машинка, Общая"/>
        <s v="Осенние забавы, Общая"/>
        <s v="Морозко"/>
        <s v="Северные звёздочки"/>
        <s v="Северные звёздочки, Общие"/>
        <s v="Солнышко улыбнись, Общая"/>
        <s v="Северные звёздочки, Общая"/>
        <s v="Загадай мечту малыш! Общая"/>
        <s v="Солнышко улыбнись К"/>
        <s v="Загадай мечту малыш! Общие"/>
        <s v="Морозко, Общие"/>
        <s v="Лондон, Общая"/>
        <s v="Виньетки"/>
        <s v="Морозко,Общие"/>
        <s v="Морозко, Общая"/>
        <s v="Репортаж"/>
        <s v="Лондон и Общие"/>
        <s v="Северные звёздочки, Лондон, Общие"/>
        <s v="ДЛЯ БАНЕРА"/>
        <s v="Морозко, Репортаж"/>
      </sharedItems>
    </cacheField>
    <cacheField name="Кол-во детей (сюжет)" numFmtId="0">
      <sharedItems containsBlank="1" containsMixedTypes="1" containsNumber="1" containsInteger="1" minValue="9" maxValue="135" count="116">
        <n v="42"/>
        <n v="73"/>
        <n v="118"/>
        <n v="44"/>
        <n v="34"/>
        <n v="75"/>
        <n v="80"/>
        <n v="125"/>
        <m/>
        <n v="68"/>
        <n v="64"/>
        <n v="77"/>
        <n v="78"/>
        <n v="38"/>
        <n v="72"/>
        <n v="94"/>
        <n v="102"/>
        <n v="74"/>
        <n v="20"/>
        <n v="53"/>
        <n v="92"/>
        <n v="62"/>
        <n v="43"/>
        <n v="59"/>
        <n v="35"/>
        <n v="41"/>
        <n v="54"/>
        <n v="39"/>
        <n v="60"/>
        <n v="26"/>
        <n v="15"/>
        <n v="61"/>
        <n v="23"/>
        <n v="108"/>
        <n v="113"/>
        <n v="46"/>
        <n v="19"/>
        <n v="85"/>
        <n v="36"/>
        <n v="84"/>
        <n v="93"/>
        <n v="87"/>
        <n v="40"/>
        <n v="48"/>
        <n v="47"/>
        <n v="101"/>
        <n v="28"/>
        <n v="57"/>
        <n v="96"/>
        <n v="91"/>
        <n v="21"/>
        <n v="58"/>
        <n v="67"/>
        <n v="29"/>
        <n v="63"/>
        <n v="56"/>
        <n v="70"/>
        <n v="99"/>
        <n v="32"/>
        <n v="18"/>
        <n v="65"/>
        <n v="31"/>
        <n v="30"/>
        <n v="82"/>
        <n v="86"/>
        <n v="25"/>
        <n v="66"/>
        <n v="52"/>
        <n v="55"/>
        <n v="107"/>
        <n v="27"/>
        <n v="13"/>
        <n v="22"/>
        <n v="17"/>
        <n v="24"/>
        <n v="122"/>
        <n v="33"/>
        <n v="12"/>
        <n v="135"/>
        <n v="16"/>
        <n v="81"/>
        <n v="97"/>
        <n v="69"/>
        <n v="51"/>
        <n v="37"/>
        <n v="50"/>
        <n v="105"/>
        <n v="49"/>
        <n v="79"/>
        <n v="71"/>
        <n v="14"/>
        <n v="45"/>
        <n v="95"/>
        <n v="114"/>
        <n v="110"/>
        <n v="83"/>
        <n v="124"/>
        <n v="76"/>
        <n v="121"/>
        <n v="123"/>
        <n v="100"/>
        <n v="90"/>
        <n v="126"/>
        <n v="133"/>
        <n v="103"/>
        <n v="128"/>
        <n v="89"/>
        <n v="134"/>
        <n v="9"/>
        <n v="11"/>
        <n v="130"/>
        <n v="119"/>
        <n v="98"/>
        <n v="115"/>
        <n v="109"/>
        <s v="-"/>
      </sharedItems>
    </cacheField>
    <cacheField name="Кол-во детей (виньет.)" numFmtId="0">
      <sharedItems containsString="0" containsBlank="1" containsNumber="1" containsInteger="1" minValue="2" maxValue="64" count="14">
        <m/>
        <n v="21"/>
        <n v="17"/>
        <n v="30"/>
        <n v="16"/>
        <n v="13"/>
        <n v="7"/>
        <n v="22"/>
        <n v="45"/>
        <n v="64"/>
        <n v="9"/>
        <n v="8"/>
        <n v="3"/>
        <n v="2"/>
      </sharedItems>
    </cacheField>
    <cacheField name="Кол-во (сотруд.)" numFmtId="0">
      <sharedItems containsString="0" containsBlank="1" containsNumber="1" containsInteger="1" minValue="1" maxValue="36"/>
    </cacheField>
    <cacheField name="Кол-во (общ. фото)" numFmtId="0">
      <sharedItems containsString="0" containsBlank="1" containsNumber="1" containsInteger="1" minValue="1" maxValue="10"/>
    </cacheField>
    <cacheField name="Кол-во групп" numFmtId="0">
      <sharedItems containsBlank="1" containsMixedTypes="1" containsNumber="1" containsInteger="1" minValue="1" maxValue="2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62">
  <r>
    <n v="1"/>
    <x v="0"/>
    <s v="Детский сад №35 Эврика Королев"/>
    <x v="0"/>
    <x v="0"/>
    <x v="0"/>
    <x v="0"/>
    <m/>
    <m/>
    <n v="4"/>
  </r>
  <r>
    <n v="2"/>
    <x v="1"/>
    <s v="Детский сад № 1 Маленькая страна Реутов"/>
    <x v="0"/>
    <x v="0"/>
    <x v="1"/>
    <x v="0"/>
    <m/>
    <m/>
    <n v="5"/>
  </r>
  <r>
    <n v="2"/>
    <x v="2"/>
    <s v="Детский сад № 27 к 1 Бобрёнок"/>
    <x v="1"/>
    <x v="1"/>
    <x v="2"/>
    <x v="0"/>
    <m/>
    <m/>
    <n v="7"/>
  </r>
  <r>
    <n v="2"/>
    <x v="2"/>
    <s v="ЧДС Маленькая страна п Первомайское ЖК Академия парк"/>
    <x v="2"/>
    <x v="2"/>
    <x v="3"/>
    <x v="0"/>
    <m/>
    <m/>
    <n v="3"/>
  </r>
  <r>
    <n v="2"/>
    <x v="2"/>
    <s v="Детский сад № 94 Люберцы"/>
    <x v="3"/>
    <x v="0"/>
    <x v="4"/>
    <x v="0"/>
    <n v="1"/>
    <m/>
    <n v="4"/>
  </r>
  <r>
    <n v="2"/>
    <x v="2"/>
    <s v="Детский сад № 1 Маленькая страна Реутов досъём"/>
    <x v="0"/>
    <x v="0"/>
    <x v="5"/>
    <x v="0"/>
    <m/>
    <m/>
    <n v="5"/>
  </r>
  <r>
    <n v="2"/>
    <x v="2"/>
    <s v="Теремок Люберцы"/>
    <x v="4"/>
    <x v="0"/>
    <x v="6"/>
    <x v="0"/>
    <m/>
    <m/>
    <n v="7"/>
  </r>
  <r>
    <n v="2"/>
    <x v="3"/>
    <s v="Детский сад № 27 к 1 Бобрёнок досъём"/>
    <x v="1"/>
    <x v="1"/>
    <x v="7"/>
    <x v="0"/>
    <m/>
    <m/>
    <n v="9"/>
  </r>
  <r>
    <n v="2"/>
    <x v="3"/>
    <s v="Детский сад № 27 к 1 Бобрёнок"/>
    <x v="5"/>
    <x v="3"/>
    <x v="8"/>
    <x v="0"/>
    <m/>
    <n v="10"/>
    <n v="10"/>
  </r>
  <r>
    <n v="2"/>
    <x v="3"/>
    <s v="Детский сад № 45 Теремок Королёв"/>
    <x v="2"/>
    <x v="0"/>
    <x v="9"/>
    <x v="0"/>
    <m/>
    <m/>
    <n v="8"/>
  </r>
  <r>
    <n v="2"/>
    <x v="3"/>
    <s v="Детский сад № 54 Светлячок Пушкино"/>
    <x v="3"/>
    <x v="0"/>
    <x v="10"/>
    <x v="0"/>
    <m/>
    <m/>
    <n v="6"/>
  </r>
  <r>
    <n v="2"/>
    <x v="3"/>
    <s v="Детский сад № 52 Красногорск"/>
    <x v="0"/>
    <x v="0"/>
    <x v="11"/>
    <x v="0"/>
    <m/>
    <m/>
    <n v="6"/>
  </r>
  <r>
    <n v="2"/>
    <x v="3"/>
    <s v="Теремок Люберцы досъём"/>
    <x v="4"/>
    <x v="0"/>
    <x v="12"/>
    <x v="0"/>
    <m/>
    <m/>
    <n v="5"/>
  </r>
  <r>
    <n v="2"/>
    <x v="3"/>
    <s v="Детский сад Интересик Люберцы"/>
    <x v="6"/>
    <x v="0"/>
    <x v="13"/>
    <x v="0"/>
    <m/>
    <m/>
    <n v="5"/>
  </r>
  <r>
    <n v="2"/>
    <x v="4"/>
    <s v="Детский сад № 27 к 1 Бобрёнок досъём 2"/>
    <x v="1"/>
    <x v="4"/>
    <x v="14"/>
    <x v="0"/>
    <m/>
    <n v="3"/>
    <n v="6"/>
  </r>
  <r>
    <n v="2"/>
    <x v="4"/>
    <s v="Детский сад № 8 Лебедушка Химки"/>
    <x v="2"/>
    <x v="0"/>
    <x v="6"/>
    <x v="0"/>
    <m/>
    <m/>
    <n v="10"/>
  </r>
  <r>
    <n v="2"/>
    <x v="4"/>
    <s v="Детский сад № 48 Мечта Химки"/>
    <x v="3"/>
    <x v="0"/>
    <x v="15"/>
    <x v="0"/>
    <m/>
    <m/>
    <n v="7"/>
  </r>
  <r>
    <n v="2"/>
    <x v="4"/>
    <s v="Детский сад № 98 Люберцы"/>
    <x v="0"/>
    <x v="0"/>
    <x v="16"/>
    <x v="0"/>
    <m/>
    <m/>
    <n v="7"/>
  </r>
  <r>
    <n v="2"/>
    <x v="4"/>
    <s v="Детский сад № 32 к на Пионерской Красногорск"/>
    <x v="4"/>
    <x v="0"/>
    <x v="17"/>
    <x v="0"/>
    <n v="1"/>
    <m/>
    <n v="7"/>
  </r>
  <r>
    <n v="2"/>
    <x v="4"/>
    <s v="Детский сад № Интересик Люберцы досъём"/>
    <x v="7"/>
    <x v="0"/>
    <x v="3"/>
    <x v="0"/>
    <m/>
    <m/>
    <n v="3"/>
  </r>
  <r>
    <n v="2"/>
    <x v="5"/>
    <s v="Детский сад № 27 к 1 Бобрёнок досъём 3"/>
    <x v="1"/>
    <x v="1"/>
    <x v="1"/>
    <x v="0"/>
    <n v="32"/>
    <m/>
    <n v="3"/>
  </r>
  <r>
    <n v="2"/>
    <x v="5"/>
    <s v="Детский сад № 27 к 2 Бобрёнок"/>
    <x v="1"/>
    <x v="3"/>
    <x v="8"/>
    <x v="0"/>
    <m/>
    <n v="2"/>
    <n v="2"/>
  </r>
  <r>
    <n v="2"/>
    <x v="5"/>
    <s v="Детский сад № 27 к 2 Бобрёнок"/>
    <x v="2"/>
    <x v="1"/>
    <x v="6"/>
    <x v="0"/>
    <n v="17"/>
    <m/>
    <n v="4"/>
  </r>
  <r>
    <n v="2"/>
    <x v="5"/>
    <s v="Детский сад № 94 Люберцы досъём"/>
    <x v="3"/>
    <x v="0"/>
    <x v="3"/>
    <x v="0"/>
    <m/>
    <m/>
    <n v="4"/>
  </r>
  <r>
    <n v="2"/>
    <x v="5"/>
    <s v="Детский сад № 98 Люберцы досъём"/>
    <x v="0"/>
    <x v="0"/>
    <x v="18"/>
    <x v="0"/>
    <m/>
    <m/>
    <n v="2"/>
  </r>
  <r>
    <n v="2"/>
    <x v="5"/>
    <s v="Детский сад № 32 к на Пионерской Красногорск досъём"/>
    <x v="4"/>
    <x v="0"/>
    <x v="19"/>
    <x v="0"/>
    <n v="1"/>
    <m/>
    <n v="6"/>
  </r>
  <r>
    <n v="3"/>
    <x v="6"/>
    <s v="Детский сад №56 Ромашка Химки"/>
    <x v="0"/>
    <x v="5"/>
    <x v="20"/>
    <x v="0"/>
    <n v="3"/>
    <n v="4"/>
    <n v="10"/>
  </r>
  <r>
    <n v="3"/>
    <x v="7"/>
    <s v="Детский сад №35 Эврика Королев"/>
    <x v="1"/>
    <x v="0"/>
    <x v="21"/>
    <x v="0"/>
    <m/>
    <m/>
    <n v="6"/>
  </r>
  <r>
    <n v="3"/>
    <x v="7"/>
    <s v="ЧДС Маленькая страна пос. Первомайское ЖК Академия парк"/>
    <x v="2"/>
    <x v="6"/>
    <x v="22"/>
    <x v="0"/>
    <n v="3"/>
    <m/>
    <n v="1"/>
  </r>
  <r>
    <n v="3"/>
    <x v="7"/>
    <s v="Детский сад №20 Машенька Королев"/>
    <x v="3"/>
    <x v="0"/>
    <x v="21"/>
    <x v="0"/>
    <n v="26"/>
    <m/>
    <n v="6"/>
  </r>
  <r>
    <n v="3"/>
    <x v="7"/>
    <s v="Детский сад №15 Долгопрудный"/>
    <x v="8"/>
    <x v="2"/>
    <x v="19"/>
    <x v="0"/>
    <n v="20"/>
    <n v="4"/>
    <n v="4"/>
  </r>
  <r>
    <n v="3"/>
    <x v="7"/>
    <s v="Детский сад №56 Ромашка Химки досъём"/>
    <x v="0"/>
    <x v="5"/>
    <x v="23"/>
    <x v="0"/>
    <m/>
    <n v="1"/>
    <n v="7"/>
  </r>
  <r>
    <n v="3"/>
    <x v="7"/>
    <s v="ЧДС Рыбка Ясли Красногорск"/>
    <x v="4"/>
    <x v="0"/>
    <x v="24"/>
    <x v="0"/>
    <m/>
    <m/>
    <n v="2"/>
  </r>
  <r>
    <n v="3"/>
    <x v="8"/>
    <s v="Детский сад №35 Эврика Королев досъём"/>
    <x v="1"/>
    <x v="0"/>
    <x v="25"/>
    <x v="0"/>
    <m/>
    <m/>
    <n v="3"/>
  </r>
  <r>
    <n v="3"/>
    <x v="8"/>
    <s v="Детский сад №24 Жар-Птица д.Лопатино Видное"/>
    <x v="2"/>
    <x v="0"/>
    <x v="21"/>
    <x v="0"/>
    <m/>
    <m/>
    <n v="5"/>
  </r>
  <r>
    <n v="3"/>
    <x v="8"/>
    <s v="Детский сад №32 Красногорск"/>
    <x v="3"/>
    <x v="0"/>
    <x v="26"/>
    <x v="0"/>
    <m/>
    <m/>
    <n v="5"/>
  </r>
  <r>
    <n v="3"/>
    <x v="8"/>
    <s v="Филиппок Пушкино Домбровская"/>
    <x v="0"/>
    <x v="0"/>
    <x v="25"/>
    <x v="0"/>
    <m/>
    <m/>
    <n v="8"/>
  </r>
  <r>
    <n v="3"/>
    <x v="8"/>
    <s v="ЧДС Рыбка Красногорск новый корпус"/>
    <x v="4"/>
    <x v="0"/>
    <x v="4"/>
    <x v="0"/>
    <m/>
    <m/>
    <n v="3"/>
  </r>
  <r>
    <n v="3"/>
    <x v="9"/>
    <s v="Детский сад №1720 Новости Люберцы"/>
    <x v="1"/>
    <x v="0"/>
    <x v="0"/>
    <x v="0"/>
    <m/>
    <m/>
    <n v="5"/>
  </r>
  <r>
    <n v="3"/>
    <x v="9"/>
    <s v="Детский сад №24 Жар-Птица д.Лопатино Видное досъём"/>
    <x v="2"/>
    <x v="0"/>
    <x v="27"/>
    <x v="0"/>
    <m/>
    <m/>
    <n v="3"/>
  </r>
  <r>
    <n v="3"/>
    <x v="9"/>
    <s v="Детский сад №20 Машенька Королев досъём"/>
    <x v="3"/>
    <x v="0"/>
    <x v="28"/>
    <x v="0"/>
    <m/>
    <m/>
    <n v="4"/>
  </r>
  <r>
    <n v="3"/>
    <x v="9"/>
    <s v="Детский сад №1720 Новости 2 к Красково"/>
    <x v="0"/>
    <x v="0"/>
    <x v="21"/>
    <x v="0"/>
    <m/>
    <m/>
    <n v="7"/>
  </r>
  <r>
    <n v="3"/>
    <x v="9"/>
    <s v="ЧДС Рыбка Ясли Красногорск досъём"/>
    <x v="4"/>
    <x v="0"/>
    <x v="29"/>
    <x v="0"/>
    <m/>
    <m/>
    <n v="2"/>
  </r>
  <r>
    <n v="3"/>
    <x v="9"/>
    <s v="Glory Kids Бородки Ранее Гусарская баллада"/>
    <x v="4"/>
    <x v="0"/>
    <x v="30"/>
    <x v="0"/>
    <n v="6"/>
    <m/>
    <n v="3"/>
  </r>
  <r>
    <n v="3"/>
    <x v="10"/>
    <s v="Детский сад №48 Мечта Химки"/>
    <x v="0"/>
    <x v="3"/>
    <x v="8"/>
    <x v="0"/>
    <n v="16"/>
    <n v="5"/>
    <n v="5"/>
  </r>
  <r>
    <n v="4"/>
    <x v="11"/>
    <s v="Детский сад №39 Ромашка Видное"/>
    <x v="2"/>
    <x v="0"/>
    <x v="31"/>
    <x v="0"/>
    <m/>
    <m/>
    <n v="4"/>
  </r>
  <r>
    <n v="4"/>
    <x v="11"/>
    <s v="ЧДС Сындочка Люберцы"/>
    <x v="4"/>
    <x v="0"/>
    <x v="32"/>
    <x v="1"/>
    <n v="8"/>
    <m/>
    <n v="2"/>
  </r>
  <r>
    <n v="4"/>
    <x v="12"/>
    <s v="Детский сад №39 Ромашка Видное досъём"/>
    <x v="2"/>
    <x v="0"/>
    <x v="10"/>
    <x v="0"/>
    <m/>
    <m/>
    <n v="5"/>
  </r>
  <r>
    <n v="4"/>
    <x v="12"/>
    <s v="Детский сад №19 Яблонька Видное"/>
    <x v="3"/>
    <x v="0"/>
    <x v="33"/>
    <x v="0"/>
    <m/>
    <m/>
    <n v="8"/>
  </r>
  <r>
    <n v="4"/>
    <x v="12"/>
    <s v="Совенок Люберцы пр.Победы"/>
    <x v="8"/>
    <x v="7"/>
    <x v="27"/>
    <x v="0"/>
    <m/>
    <m/>
    <n v="3"/>
  </r>
  <r>
    <n v="4"/>
    <x v="12"/>
    <s v="Детский сад №15 Солнышко Королев"/>
    <x v="0"/>
    <x v="0"/>
    <x v="34"/>
    <x v="0"/>
    <m/>
    <m/>
    <n v="10"/>
  </r>
  <r>
    <n v="4"/>
    <x v="12"/>
    <s v="ЧДС Маргаритки Васильки Бутово Южное"/>
    <x v="4"/>
    <x v="0"/>
    <x v="35"/>
    <x v="0"/>
    <m/>
    <m/>
    <n v="4"/>
  </r>
  <r>
    <n v="4"/>
    <x v="12"/>
    <s v="ЧДС Фантазеры г.Красногорск"/>
    <x v="9"/>
    <x v="1"/>
    <x v="36"/>
    <x v="0"/>
    <m/>
    <m/>
    <n v="1"/>
  </r>
  <r>
    <n v="4"/>
    <x v="13"/>
    <s v="Детский сад №53 Одинцово (Ликино)"/>
    <x v="1"/>
    <x v="0"/>
    <x v="37"/>
    <x v="0"/>
    <m/>
    <m/>
    <n v="7"/>
  </r>
  <r>
    <n v="4"/>
    <x v="13"/>
    <s v="ЧДС Винни-Пух Селигерская"/>
    <x v="2"/>
    <x v="0"/>
    <x v="38"/>
    <x v="0"/>
    <n v="3"/>
    <m/>
    <n v="1"/>
  </r>
  <r>
    <n v="4"/>
    <x v="13"/>
    <s v="Детский сад №14 Подснежник Пушкино"/>
    <x v="3"/>
    <x v="0"/>
    <x v="17"/>
    <x v="0"/>
    <m/>
    <m/>
    <n v="6"/>
  </r>
  <r>
    <n v="4"/>
    <x v="13"/>
    <s v="Детский сад №17 Колокольчик Лыткарино"/>
    <x v="0"/>
    <x v="0"/>
    <x v="39"/>
    <x v="0"/>
    <m/>
    <m/>
    <n v="2"/>
  </r>
  <r>
    <n v="4"/>
    <x v="13"/>
    <s v="Детский сад №16 Забава Королев"/>
    <x v="4"/>
    <x v="0"/>
    <x v="40"/>
    <x v="0"/>
    <n v="4"/>
    <m/>
    <n v="9"/>
  </r>
  <r>
    <n v="4"/>
    <x v="13"/>
    <s v="Детский сад №55 Дюймовочка Химки"/>
    <x v="9"/>
    <x v="1"/>
    <x v="40"/>
    <x v="0"/>
    <n v="16"/>
    <m/>
    <n v="9"/>
  </r>
  <r>
    <n v="4"/>
    <x v="14"/>
    <s v="Детский сад №28 Балашиха"/>
    <x v="1"/>
    <x v="0"/>
    <x v="41"/>
    <x v="0"/>
    <m/>
    <m/>
    <n v="6"/>
  </r>
  <r>
    <n v="4"/>
    <x v="14"/>
    <s v="Детский сад №39 Ромашка Видное досъём 2"/>
    <x v="2"/>
    <x v="0"/>
    <x v="42"/>
    <x v="0"/>
    <n v="1"/>
    <m/>
    <n v="7"/>
  </r>
  <r>
    <n v="4"/>
    <x v="14"/>
    <s v="Детский сад №54 Радуга Мытищи"/>
    <x v="3"/>
    <x v="6"/>
    <x v="43"/>
    <x v="0"/>
    <m/>
    <m/>
    <n v="4"/>
  </r>
  <r>
    <n v="4"/>
    <x v="14"/>
    <s v="Детский сад Easy way-ka"/>
    <x v="8"/>
    <x v="7"/>
    <x v="44"/>
    <x v="0"/>
    <m/>
    <m/>
    <n v="3"/>
  </r>
  <r>
    <n v="4"/>
    <x v="14"/>
    <s v="Детский сад №7 Солнышко Балашиха"/>
    <x v="0"/>
    <x v="0"/>
    <x v="45"/>
    <x v="0"/>
    <m/>
    <m/>
    <n v="7"/>
  </r>
  <r>
    <n v="4"/>
    <x v="14"/>
    <s v="Детский сад №16 Забава Королев досъём"/>
    <x v="4"/>
    <x v="0"/>
    <x v="18"/>
    <x v="0"/>
    <m/>
    <m/>
    <n v="5"/>
  </r>
  <r>
    <n v="4"/>
    <x v="14"/>
    <s v="Детский сад Либери Химки"/>
    <x v="10"/>
    <x v="7"/>
    <x v="46"/>
    <x v="0"/>
    <n v="6"/>
    <m/>
    <n v="1"/>
  </r>
  <r>
    <n v="4"/>
    <x v="14"/>
    <s v="Детский сад №55 Дюймовочка Химки досъём"/>
    <x v="9"/>
    <x v="1"/>
    <x v="12"/>
    <x v="0"/>
    <n v="36"/>
    <m/>
    <n v="7"/>
  </r>
  <r>
    <n v="4"/>
    <x v="15"/>
    <s v="Детский сад №48 Тополек Королев"/>
    <x v="1"/>
    <x v="0"/>
    <x v="47"/>
    <x v="0"/>
    <m/>
    <m/>
    <n v="6"/>
  </r>
  <r>
    <n v="4"/>
    <x v="15"/>
    <s v="Детский сад №21 Гномики с.Молоково Видное"/>
    <x v="2"/>
    <x v="0"/>
    <x v="5"/>
    <x v="0"/>
    <m/>
    <m/>
    <n v="4"/>
  </r>
  <r>
    <n v="4"/>
    <x v="15"/>
    <s v="Детский сад №36 Звездный Королев"/>
    <x v="3"/>
    <x v="0"/>
    <x v="48"/>
    <x v="0"/>
    <n v="1"/>
    <m/>
    <n v="6"/>
  </r>
  <r>
    <n v="4"/>
    <x v="15"/>
    <s v="Детский сад №49 Карусель Балашиха"/>
    <x v="0"/>
    <x v="7"/>
    <x v="49"/>
    <x v="0"/>
    <m/>
    <m/>
    <n v="8"/>
  </r>
  <r>
    <n v="4"/>
    <x v="15"/>
    <s v="Детский сад №39 Пчелка Химки"/>
    <x v="4"/>
    <x v="0"/>
    <x v="12"/>
    <x v="0"/>
    <n v="2"/>
    <m/>
    <n v="6"/>
  </r>
  <r>
    <n v="4"/>
    <x v="15"/>
    <s v="Детский сад №8 Золотой петушок Лобня"/>
    <x v="10"/>
    <x v="8"/>
    <x v="8"/>
    <x v="2"/>
    <n v="3"/>
    <n v="1"/>
    <n v="1"/>
  </r>
  <r>
    <n v="4"/>
    <x v="15"/>
    <s v="ЧДС Совенок Мытищи"/>
    <x v="9"/>
    <x v="9"/>
    <x v="50"/>
    <x v="0"/>
    <m/>
    <m/>
    <n v="1"/>
  </r>
  <r>
    <n v="5"/>
    <x v="16"/>
    <s v="Детский сад №93 Семицветик Люберцы"/>
    <x v="1"/>
    <x v="0"/>
    <x v="17"/>
    <x v="0"/>
    <m/>
    <m/>
    <n v="9"/>
  </r>
  <r>
    <n v="5"/>
    <x v="16"/>
    <s v="Детский сад №26 Кораблик Химки"/>
    <x v="2"/>
    <x v="0"/>
    <x v="31"/>
    <x v="0"/>
    <m/>
    <m/>
    <n v="8"/>
  </r>
  <r>
    <n v="5"/>
    <x v="16"/>
    <s v="ЧДС Гуси-лебеди Мытищи"/>
    <x v="3"/>
    <x v="0"/>
    <x v="22"/>
    <x v="0"/>
    <m/>
    <m/>
    <n v="3"/>
  </r>
  <r>
    <n v="5"/>
    <x v="16"/>
    <s v="ЧДС Радость деревня Сосенки"/>
    <x v="8"/>
    <x v="7"/>
    <x v="29"/>
    <x v="0"/>
    <n v="6"/>
    <m/>
    <n v="2"/>
  </r>
  <r>
    <n v="5"/>
    <x v="16"/>
    <s v="Детский сад №34 Рябинка Балашиха"/>
    <x v="0"/>
    <x v="0"/>
    <x v="51"/>
    <x v="0"/>
    <m/>
    <m/>
    <n v="6"/>
  </r>
  <r>
    <n v="5"/>
    <x v="16"/>
    <s v="Детский сад №16 Одинцово Юдино"/>
    <x v="4"/>
    <x v="0"/>
    <x v="52"/>
    <x v="0"/>
    <m/>
    <m/>
    <n v="5"/>
  </r>
  <r>
    <n v="5"/>
    <x v="16"/>
    <s v="Детский сад Развитие Б."/>
    <x v="9"/>
    <x v="7"/>
    <x v="53"/>
    <x v="0"/>
    <n v="4"/>
    <m/>
    <n v="5"/>
  </r>
  <r>
    <n v="5"/>
    <x v="17"/>
    <s v="Детский сад №12 Василек Пушкино"/>
    <x v="1"/>
    <x v="0"/>
    <x v="5"/>
    <x v="0"/>
    <m/>
    <m/>
    <n v="6"/>
  </r>
  <r>
    <n v="5"/>
    <x v="17"/>
    <s v="ЧДС Планета Карапузия Одинцовский р-н"/>
    <x v="2"/>
    <x v="0"/>
    <x v="26"/>
    <x v="0"/>
    <m/>
    <m/>
    <n v="4"/>
  </r>
  <r>
    <n v="5"/>
    <x v="17"/>
    <s v="Детский сад №34 Рябинка Балашиха досъём"/>
    <x v="0"/>
    <x v="0"/>
    <x v="14"/>
    <x v="0"/>
    <m/>
    <m/>
    <n v="7"/>
  </r>
  <r>
    <n v="5"/>
    <x v="17"/>
    <s v="Детский сад №16 Одинцово Юдино досъём"/>
    <x v="4"/>
    <x v="5"/>
    <x v="51"/>
    <x v="0"/>
    <m/>
    <n v="2"/>
    <n v="3"/>
  </r>
  <r>
    <n v="5"/>
    <x v="18"/>
    <s v="Детский сад №24 Капитан Химки"/>
    <x v="2"/>
    <x v="0"/>
    <x v="54"/>
    <x v="0"/>
    <m/>
    <m/>
    <n v="4"/>
  </r>
  <r>
    <n v="5"/>
    <x v="18"/>
    <s v="Детский сад №6 Улыбка к 2 Пушкино"/>
    <x v="3"/>
    <x v="9"/>
    <x v="37"/>
    <x v="0"/>
    <m/>
    <m/>
    <n v="6"/>
  </r>
  <r>
    <n v="5"/>
    <x v="18"/>
    <s v="Детский сад №36 Красногорск"/>
    <x v="0"/>
    <x v="0"/>
    <x v="44"/>
    <x v="0"/>
    <n v="7"/>
    <m/>
    <n v="9"/>
  </r>
  <r>
    <n v="5"/>
    <x v="18"/>
    <s v="Детский сад №16 Одинцово Юдино досъём 2"/>
    <x v="4"/>
    <x v="0"/>
    <x v="18"/>
    <x v="0"/>
    <n v="1"/>
    <m/>
    <n v="3"/>
  </r>
  <r>
    <n v="5"/>
    <x v="18"/>
    <s v="Детский сад №45 Пчелка Балашиха"/>
    <x v="11"/>
    <x v="9"/>
    <x v="55"/>
    <x v="0"/>
    <m/>
    <m/>
    <n v="5"/>
  </r>
  <r>
    <n v="5"/>
    <x v="18"/>
    <s v="Детский сад №6 Улыбка Пушкино"/>
    <x v="10"/>
    <x v="9"/>
    <x v="28"/>
    <x v="0"/>
    <m/>
    <m/>
    <n v="6"/>
  </r>
  <r>
    <n v="5"/>
    <x v="19"/>
    <s v="Детский сад №31 Крепыш к 1 Королев"/>
    <x v="1"/>
    <x v="0"/>
    <x v="21"/>
    <x v="0"/>
    <m/>
    <m/>
    <n v="6"/>
  </r>
  <r>
    <n v="5"/>
    <x v="19"/>
    <s v="Детский сад №20 Ромашка к 1 Балашиха"/>
    <x v="8"/>
    <x v="7"/>
    <x v="6"/>
    <x v="0"/>
    <m/>
    <m/>
    <n v="6"/>
  </r>
  <r>
    <n v="5"/>
    <x v="19"/>
    <s v="ЦРР Детский сад №7 Родничок Дмитров"/>
    <x v="0"/>
    <x v="0"/>
    <x v="10"/>
    <x v="0"/>
    <m/>
    <m/>
    <n v="4"/>
  </r>
  <r>
    <n v="5"/>
    <x v="19"/>
    <s v="Детский сад №31 Крепыш к 1 Королев досъём"/>
    <x v="4"/>
    <x v="0"/>
    <x v="56"/>
    <x v="0"/>
    <m/>
    <m/>
    <n v="6"/>
  </r>
  <r>
    <n v="5"/>
    <x v="19"/>
    <s v="Детский сад №45 Пчелка Балашиха досъём"/>
    <x v="11"/>
    <x v="9"/>
    <x v="36"/>
    <x v="0"/>
    <m/>
    <m/>
    <n v="2"/>
  </r>
  <r>
    <n v="5"/>
    <x v="20"/>
    <s v="Детский сад №12 Ивушка Ивантеевка"/>
    <x v="1"/>
    <x v="0"/>
    <x v="57"/>
    <x v="0"/>
    <n v="1"/>
    <m/>
    <n v="10"/>
  </r>
  <r>
    <n v="5"/>
    <x v="20"/>
    <s v="Мир знаний"/>
    <x v="0"/>
    <x v="0"/>
    <x v="25"/>
    <x v="0"/>
    <m/>
    <m/>
    <n v="5"/>
  </r>
  <r>
    <n v="5"/>
    <x v="20"/>
    <s v="Васильевский Детский сад комбинированного вида Василек Серпухов"/>
    <x v="10"/>
    <x v="7"/>
    <x v="22"/>
    <x v="0"/>
    <n v="8"/>
    <m/>
    <n v="4"/>
  </r>
  <r>
    <n v="5"/>
    <x v="20"/>
    <s v="Детский сад №21 Гномики с. Молоково Видное досъём"/>
    <x v="9"/>
    <x v="0"/>
    <x v="38"/>
    <x v="0"/>
    <n v="16"/>
    <m/>
    <n v="4"/>
  </r>
  <r>
    <n v="6"/>
    <x v="21"/>
    <s v="ЧДС Сындочка Балашиха"/>
    <x v="2"/>
    <x v="10"/>
    <x v="36"/>
    <x v="0"/>
    <m/>
    <n v="2"/>
    <n v="4"/>
  </r>
  <r>
    <n v="6"/>
    <x v="21"/>
    <s v="Детский сад №80 Родничок Дмитров"/>
    <x v="3"/>
    <x v="2"/>
    <x v="44"/>
    <x v="0"/>
    <n v="5"/>
    <m/>
    <n v="4"/>
  </r>
  <r>
    <n v="6"/>
    <x v="21"/>
    <s v="Детский сад №89 Светлячок Дмитров"/>
    <x v="8"/>
    <x v="2"/>
    <x v="58"/>
    <x v="0"/>
    <n v="5"/>
    <m/>
    <n v="2"/>
  </r>
  <r>
    <n v="6"/>
    <x v="21"/>
    <s v="Детский сад №22 Родничок Долгопрудный"/>
    <x v="0"/>
    <x v="5"/>
    <x v="10"/>
    <x v="0"/>
    <m/>
    <n v="3"/>
    <n v="6"/>
  </r>
  <r>
    <n v="6"/>
    <x v="21"/>
    <s v="Детский сад №31 Крепыш к 2 Королев"/>
    <x v="4"/>
    <x v="0"/>
    <x v="29"/>
    <x v="0"/>
    <n v="2"/>
    <m/>
    <n v="4"/>
  </r>
  <r>
    <n v="6"/>
    <x v="21"/>
    <s v="Детский сад Умкин Химки"/>
    <x v="9"/>
    <x v="9"/>
    <x v="59"/>
    <x v="0"/>
    <m/>
    <m/>
    <n v="1"/>
  </r>
  <r>
    <n v="6"/>
    <x v="22"/>
    <s v="ЧДС Маргаритки Васильки Бутово парк"/>
    <x v="1"/>
    <x v="0"/>
    <x v="32"/>
    <x v="0"/>
    <m/>
    <m/>
    <n v="4"/>
  </r>
  <r>
    <n v="6"/>
    <x v="22"/>
    <s v="Детский сад общеразвивающего вида №18 Бригантина Дмитров"/>
    <x v="3"/>
    <x v="2"/>
    <x v="37"/>
    <x v="0"/>
    <m/>
    <m/>
    <n v="6"/>
  </r>
  <r>
    <n v="6"/>
    <x v="22"/>
    <s v="Детский сад №2 Елочка Серпухов"/>
    <x v="0"/>
    <x v="2"/>
    <x v="13"/>
    <x v="0"/>
    <m/>
    <m/>
    <n v="6"/>
  </r>
  <r>
    <n v="6"/>
    <x v="22"/>
    <s v="Филиппок Щелково"/>
    <x v="10"/>
    <x v="11"/>
    <x v="53"/>
    <x v="0"/>
    <n v="7"/>
    <n v="2"/>
    <n v="2"/>
  </r>
  <r>
    <n v="6"/>
    <x v="23"/>
    <s v="Детский сад №12 Теремок зд 2 Химки "/>
    <x v="1"/>
    <x v="1"/>
    <x v="58"/>
    <x v="0"/>
    <n v="20"/>
    <m/>
    <n v="4"/>
  </r>
  <r>
    <n v="6"/>
    <x v="23"/>
    <s v="Детский сад №16 Машенька Видное"/>
    <x v="2"/>
    <x v="0"/>
    <x v="14"/>
    <x v="0"/>
    <n v="2"/>
    <m/>
    <n v="6"/>
  </r>
  <r>
    <n v="6"/>
    <x v="23"/>
    <s v="Детский сад №7 Тополёк Талдом "/>
    <x v="3"/>
    <x v="12"/>
    <x v="18"/>
    <x v="0"/>
    <n v="5"/>
    <n v="1"/>
    <n v="2"/>
  </r>
  <r>
    <n v="6"/>
    <x v="23"/>
    <s v="Детский сад №5 Семицветик Протвино"/>
    <x v="8"/>
    <x v="2"/>
    <x v="54"/>
    <x v="0"/>
    <n v="1"/>
    <m/>
    <n v="5"/>
  </r>
  <r>
    <n v="6"/>
    <x v="23"/>
    <s v="Детский сад №43 Сосенка Дмитров"/>
    <x v="4"/>
    <x v="13"/>
    <x v="60"/>
    <x v="0"/>
    <m/>
    <m/>
    <n v="5"/>
  </r>
  <r>
    <n v="6"/>
    <x v="23"/>
    <s v="Детский сад комбинированного вида Колокольчик Серпухов"/>
    <x v="10"/>
    <x v="7"/>
    <x v="61"/>
    <x v="0"/>
    <m/>
    <m/>
    <n v="4"/>
  </r>
  <r>
    <n v="6"/>
    <x v="23"/>
    <s v="ЧОУ СОШ Первая школа г. Москва Бусиново"/>
    <x v="6"/>
    <x v="14"/>
    <x v="62"/>
    <x v="0"/>
    <n v="2"/>
    <n v="1"/>
    <n v="2"/>
  </r>
  <r>
    <n v="6"/>
    <x v="23"/>
    <s v="Детский сад №12 Березка к 1 Реутов"/>
    <x v="7"/>
    <x v="13"/>
    <x v="63"/>
    <x v="0"/>
    <m/>
    <m/>
    <n v="7"/>
  </r>
  <r>
    <n v="6"/>
    <x v="23"/>
    <s v="Детский сад №12 зд 1 Химки"/>
    <x v="9"/>
    <x v="1"/>
    <x v="19"/>
    <x v="0"/>
    <n v="19"/>
    <m/>
    <n v="5"/>
  </r>
  <r>
    <n v="6"/>
    <x v="24"/>
    <s v="Детский сад Забота"/>
    <x v="1"/>
    <x v="1"/>
    <x v="0"/>
    <x v="0"/>
    <m/>
    <m/>
    <n v="4"/>
  </r>
  <r>
    <n v="6"/>
    <x v="24"/>
    <s v="Детский сад №36 Жемчужинка к 2 Балашиха"/>
    <x v="2"/>
    <x v="0"/>
    <x v="64"/>
    <x v="0"/>
    <m/>
    <m/>
    <n v="4"/>
  </r>
  <r>
    <n v="6"/>
    <x v="24"/>
    <s v="Детский сад №5 Кораблик Талдом"/>
    <x v="3"/>
    <x v="12"/>
    <x v="65"/>
    <x v="0"/>
    <n v="2"/>
    <n v="1"/>
    <n v="1"/>
  </r>
  <r>
    <n v="6"/>
    <x v="24"/>
    <s v="Детский сад №4 Сказка Протвино"/>
    <x v="8"/>
    <x v="2"/>
    <x v="66"/>
    <x v="0"/>
    <m/>
    <m/>
    <n v="8"/>
  </r>
  <r>
    <n v="6"/>
    <x v="24"/>
    <s v="Детский сад №36 Жемчужинка к 1 Балашиха"/>
    <x v="0"/>
    <x v="0"/>
    <x v="31"/>
    <x v="0"/>
    <m/>
    <m/>
    <n v="6"/>
  </r>
  <r>
    <n v="6"/>
    <x v="24"/>
    <s v="Детский сад №12 Василек Пушкино"/>
    <x v="4"/>
    <x v="8"/>
    <x v="8"/>
    <x v="3"/>
    <n v="6"/>
    <m/>
    <n v="1"/>
  </r>
  <r>
    <n v="6"/>
    <x v="24"/>
    <s v="Детский сад №3 Балашиха "/>
    <x v="10"/>
    <x v="7"/>
    <x v="67"/>
    <x v="0"/>
    <m/>
    <m/>
    <n v="5"/>
  </r>
  <r>
    <n v="6"/>
    <x v="24"/>
    <s v="ЧОУ СОШ Первая шк г.Москва Бусиново досъём"/>
    <x v="9"/>
    <x v="4"/>
    <x v="32"/>
    <x v="0"/>
    <n v="18"/>
    <n v="3"/>
    <n v="2"/>
  </r>
  <r>
    <n v="6"/>
    <x v="25"/>
    <s v="Школа №16 г. Королев"/>
    <x v="1"/>
    <x v="1"/>
    <x v="35"/>
    <x v="0"/>
    <m/>
    <m/>
    <n v="2"/>
  </r>
  <r>
    <n v="6"/>
    <x v="25"/>
    <s v="Детский сад №36 Жемчужинка к 2 Балашиха досъём"/>
    <x v="2"/>
    <x v="0"/>
    <x v="57"/>
    <x v="0"/>
    <m/>
    <m/>
    <n v="4"/>
  </r>
  <r>
    <n v="6"/>
    <x v="25"/>
    <s v="Детский сад комбинированного вида №34 Малыш Дмитров"/>
    <x v="3"/>
    <x v="2"/>
    <x v="32"/>
    <x v="0"/>
    <m/>
    <m/>
    <n v="3"/>
  </r>
  <r>
    <n v="6"/>
    <x v="25"/>
    <s v="Детский сад Позитив Форествиль Дмитров"/>
    <x v="8"/>
    <x v="12"/>
    <x v="62"/>
    <x v="0"/>
    <n v="2"/>
    <n v="1"/>
    <n v="4"/>
  </r>
  <r>
    <n v="6"/>
    <x v="25"/>
    <s v="Детский сад №36 Жемчужинка к 1 Балашиха досъём"/>
    <x v="0"/>
    <x v="0"/>
    <x v="68"/>
    <x v="0"/>
    <m/>
    <m/>
    <n v="5"/>
  </r>
  <r>
    <n v="6"/>
    <x v="25"/>
    <s v="Детский сад №2176 ДО 4 Одуванчик Курчатовская шк"/>
    <x v="9"/>
    <x v="15"/>
    <x v="54"/>
    <x v="0"/>
    <m/>
    <n v="1"/>
    <n v="4"/>
  </r>
  <r>
    <n v="7"/>
    <x v="26"/>
    <s v="Детский сад №144 Лосиный остров СП 1 шк 368 "/>
    <x v="0"/>
    <x v="0"/>
    <x v="69"/>
    <x v="0"/>
    <m/>
    <m/>
    <n v="8"/>
  </r>
  <r>
    <n v="7"/>
    <x v="26"/>
    <s v="Детский сад №4 Малыш Лыткарино"/>
    <x v="10"/>
    <x v="7"/>
    <x v="28"/>
    <x v="0"/>
    <m/>
    <m/>
    <n v="4"/>
  </r>
  <r>
    <n v="7"/>
    <x v="27"/>
    <s v="ЧДС Маленькая страна деревня Красный поселок"/>
    <x v="1"/>
    <x v="4"/>
    <x v="70"/>
    <x v="0"/>
    <m/>
    <n v="2"/>
    <n v="2"/>
  </r>
  <r>
    <n v="7"/>
    <x v="27"/>
    <s v="Детский сад №24 Капитан Химки досъём"/>
    <x v="2"/>
    <x v="0"/>
    <x v="71"/>
    <x v="0"/>
    <m/>
    <m/>
    <n v="3"/>
  </r>
  <r>
    <n v="7"/>
    <x v="27"/>
    <s v="Детский сад №59 Непоседы Дмитровский р-н д.Каменка"/>
    <x v="3"/>
    <x v="1"/>
    <x v="27"/>
    <x v="0"/>
    <m/>
    <m/>
    <n v="3"/>
  </r>
  <r>
    <n v="7"/>
    <x v="27"/>
    <s v="Детский сад №6 Незабудка Пущино"/>
    <x v="8"/>
    <x v="7"/>
    <x v="72"/>
    <x v="0"/>
    <m/>
    <m/>
    <n v="4"/>
  </r>
  <r>
    <n v="7"/>
    <x v="27"/>
    <s v="Детский сад №43 Янтарный островок к 1 Балашиха"/>
    <x v="0"/>
    <x v="0"/>
    <x v="6"/>
    <x v="0"/>
    <m/>
    <m/>
    <n v="5"/>
  </r>
  <r>
    <n v="7"/>
    <x v="27"/>
    <s v="Детский сад №25 Раменское"/>
    <x v="4"/>
    <x v="16"/>
    <x v="29"/>
    <x v="0"/>
    <m/>
    <m/>
    <n v="1"/>
  </r>
  <r>
    <n v="7"/>
    <x v="27"/>
    <s v="Детский сад №7 Вишенка Протвино"/>
    <x v="10"/>
    <x v="7"/>
    <x v="43"/>
    <x v="0"/>
    <m/>
    <m/>
    <n v="7"/>
  </r>
  <r>
    <n v="7"/>
    <x v="27"/>
    <s v="Детский сад №4 Сказка Протвино досъём"/>
    <x v="9"/>
    <x v="2"/>
    <x v="32"/>
    <x v="0"/>
    <m/>
    <m/>
    <n v="3"/>
  </r>
  <r>
    <n v="7"/>
    <x v="28"/>
    <s v="ЧДС Маленькая страна Мякинино"/>
    <x v="1"/>
    <x v="7"/>
    <x v="73"/>
    <x v="0"/>
    <m/>
    <m/>
    <n v="2"/>
  </r>
  <r>
    <n v="7"/>
    <x v="28"/>
    <s v="Детский сад комбинированного вида №21 Малыш Дмитров"/>
    <x v="2"/>
    <x v="2"/>
    <x v="74"/>
    <x v="0"/>
    <m/>
    <m/>
    <n v="4"/>
  </r>
  <r>
    <n v="7"/>
    <x v="28"/>
    <s v="Детский сад №59 Непоседы Дмитровский р-н д. Каменка досъём"/>
    <x v="3"/>
    <x v="1"/>
    <x v="13"/>
    <x v="0"/>
    <m/>
    <m/>
    <n v="2"/>
  </r>
  <r>
    <n v="7"/>
    <x v="28"/>
    <s v="Детский сад №6 незабудка Пущино досъём"/>
    <x v="8"/>
    <x v="7"/>
    <x v="3"/>
    <x v="0"/>
    <m/>
    <m/>
    <n v="7"/>
  </r>
  <r>
    <n v="7"/>
    <x v="28"/>
    <s v="Детский сад №40 к 1 Березка Серпухов"/>
    <x v="0"/>
    <x v="17"/>
    <x v="40"/>
    <x v="0"/>
    <m/>
    <m/>
    <n v="6"/>
  </r>
  <r>
    <n v="7"/>
    <x v="28"/>
    <s v="Детский сад №25 Раменское досъём"/>
    <x v="4"/>
    <x v="16"/>
    <x v="30"/>
    <x v="0"/>
    <m/>
    <m/>
    <n v="1"/>
  </r>
  <r>
    <n v="7"/>
    <x v="28"/>
    <s v="Детский сад №1 Теремок Протвино"/>
    <x v="10"/>
    <x v="7"/>
    <x v="75"/>
    <x v="0"/>
    <n v="3"/>
    <m/>
    <n v="8"/>
  </r>
  <r>
    <n v="7"/>
    <x v="28"/>
    <s v="Детский сад комбинированного вида №6 Земляничка Серпухов"/>
    <x v="12"/>
    <x v="2"/>
    <x v="53"/>
    <x v="0"/>
    <m/>
    <m/>
    <n v="3"/>
  </r>
  <r>
    <n v="7"/>
    <x v="28"/>
    <s v="Детский сад №40 к 2 Березка Серпухов"/>
    <x v="9"/>
    <x v="17"/>
    <x v="32"/>
    <x v="0"/>
    <n v="1"/>
    <m/>
    <n v="5"/>
  </r>
  <r>
    <n v="7"/>
    <x v="29"/>
    <s v="Детский сад №39 Лучик Балашиха"/>
    <x v="2"/>
    <x v="0"/>
    <x v="44"/>
    <x v="0"/>
    <m/>
    <m/>
    <n v="4"/>
  </r>
  <r>
    <n v="7"/>
    <x v="29"/>
    <s v="Киндерсад Подольск "/>
    <x v="3"/>
    <x v="1"/>
    <x v="76"/>
    <x v="0"/>
    <m/>
    <m/>
    <n v="1"/>
  </r>
  <r>
    <n v="7"/>
    <x v="29"/>
    <s v="Детский сад №27 Химки"/>
    <x v="8"/>
    <x v="7"/>
    <x v="37"/>
    <x v="0"/>
    <m/>
    <m/>
    <n v="10"/>
  </r>
  <r>
    <n v="7"/>
    <x v="29"/>
    <s v="Детский сад №3 Сказка Власиха"/>
    <x v="0"/>
    <x v="8"/>
    <x v="8"/>
    <x v="2"/>
    <m/>
    <n v="1"/>
    <n v="1"/>
  </r>
  <r>
    <n v="7"/>
    <x v="29"/>
    <s v="Детский сад №17 Огонёк Талдом"/>
    <x v="4"/>
    <x v="16"/>
    <x v="32"/>
    <x v="0"/>
    <n v="1"/>
    <m/>
    <n v="1"/>
  </r>
  <r>
    <n v="7"/>
    <x v="29"/>
    <s v="Детский сад №9 Василек Талдом"/>
    <x v="4"/>
    <x v="16"/>
    <x v="77"/>
    <x v="0"/>
    <n v="5"/>
    <m/>
    <n v="2"/>
  </r>
  <r>
    <n v="7"/>
    <x v="29"/>
    <s v="Большегрызловский Детский сад общеразвивающего вида Рябинка Серпухов"/>
    <x v="10"/>
    <x v="7"/>
    <x v="13"/>
    <x v="0"/>
    <m/>
    <m/>
    <n v="3"/>
  </r>
  <r>
    <n v="7"/>
    <x v="29"/>
    <s v="МБДОУ Детский сад общеразвивающего вида №58 Сергиев Посад"/>
    <x v="12"/>
    <x v="17"/>
    <x v="76"/>
    <x v="0"/>
    <m/>
    <m/>
    <n v="2"/>
  </r>
  <r>
    <n v="7"/>
    <x v="29"/>
    <s v="Школа-интернат для обучающихся с ограниченными возвожностями здоровья Люберцы"/>
    <x v="6"/>
    <x v="1"/>
    <x v="29"/>
    <x v="0"/>
    <m/>
    <m/>
    <n v="8"/>
  </r>
  <r>
    <n v="7"/>
    <x v="29"/>
    <s v="Детский сад №16 Раменское"/>
    <x v="9"/>
    <x v="9"/>
    <x v="6"/>
    <x v="0"/>
    <m/>
    <m/>
    <n v="5"/>
  </r>
  <r>
    <n v="7"/>
    <x v="30"/>
    <s v="Детский сад №27 Жуковский"/>
    <x v="2"/>
    <x v="0"/>
    <x v="9"/>
    <x v="0"/>
    <m/>
    <m/>
    <n v="7"/>
  </r>
  <r>
    <n v="7"/>
    <x v="30"/>
    <s v="Детский сад №2 Искорка Протвино"/>
    <x v="3"/>
    <x v="2"/>
    <x v="78"/>
    <x v="0"/>
    <m/>
    <m/>
    <n v="11"/>
  </r>
  <r>
    <n v="7"/>
    <x v="30"/>
    <s v="Детский сад №31 Крепыш к 2 Королев"/>
    <x v="8"/>
    <x v="8"/>
    <x v="8"/>
    <x v="4"/>
    <n v="3"/>
    <n v="1"/>
    <n v="1"/>
  </r>
  <r>
    <n v="7"/>
    <x v="30"/>
    <s v="Детский сад комбинированного вида №8 Яблонька Серпухов"/>
    <x v="0"/>
    <x v="13"/>
    <x v="65"/>
    <x v="0"/>
    <m/>
    <m/>
    <n v="4"/>
  </r>
  <r>
    <n v="7"/>
    <x v="30"/>
    <s v="Детский сад №25 Раменское досъём 2"/>
    <x v="4"/>
    <x v="16"/>
    <x v="36"/>
    <x v="0"/>
    <m/>
    <m/>
    <n v="2"/>
  </r>
  <r>
    <n v="7"/>
    <x v="30"/>
    <s v="МБДОУ Детский сад общеразвивающего вида №25 Сергеев Посад"/>
    <x v="10"/>
    <x v="18"/>
    <x v="29"/>
    <x v="0"/>
    <m/>
    <n v="2"/>
    <n v="2"/>
  </r>
  <r>
    <n v="7"/>
    <x v="30"/>
    <s v="Детский сад №3 Сказка Власиха досъём"/>
    <x v="6"/>
    <x v="8"/>
    <x v="8"/>
    <x v="5"/>
    <n v="4"/>
    <n v="1"/>
    <n v="1"/>
  </r>
  <r>
    <n v="7"/>
    <x v="30"/>
    <s v="Детский сад №241 к 1 Детский сад №П Светлячок ОЦ Протон"/>
    <x v="9"/>
    <x v="0"/>
    <x v="63"/>
    <x v="0"/>
    <n v="1"/>
    <m/>
    <n v="10"/>
  </r>
  <r>
    <n v="7"/>
    <x v="31"/>
    <s v="ЧДС Монтессори сити Отрадная"/>
    <x v="3"/>
    <x v="7"/>
    <x v="79"/>
    <x v="0"/>
    <m/>
    <m/>
    <n v="1"/>
  </r>
  <r>
    <n v="8"/>
    <x v="32"/>
    <s v="Детский сад №8 Золотой петушок Лобня"/>
    <x v="8"/>
    <x v="8"/>
    <x v="8"/>
    <x v="6"/>
    <m/>
    <n v="1"/>
    <n v="1"/>
  </r>
  <r>
    <n v="8"/>
    <x v="32"/>
    <s v="МДОУ Детский сад №37 д.Дрезна Орехово-Зуево"/>
    <x v="10"/>
    <x v="17"/>
    <x v="80"/>
    <x v="0"/>
    <m/>
    <m/>
    <n v="12"/>
  </r>
  <r>
    <n v="8"/>
    <x v="33"/>
    <s v="Детский сад №496 ДО 9 Маргаритка Курчатовская шк "/>
    <x v="0"/>
    <x v="0"/>
    <x v="15"/>
    <x v="0"/>
    <m/>
    <n v="1"/>
    <n v="6"/>
  </r>
  <r>
    <n v="8"/>
    <x v="33"/>
    <s v="Детский сад №803 ДО 10 Совенок Курчатовская шк"/>
    <x v="4"/>
    <x v="19"/>
    <x v="25"/>
    <x v="0"/>
    <m/>
    <n v="1"/>
    <n v="4"/>
  </r>
  <r>
    <n v="8"/>
    <x v="33"/>
    <s v="МДОУ Детский сад №37 д.Дрезна Орехово-Зуево досъём"/>
    <x v="10"/>
    <x v="17"/>
    <x v="16"/>
    <x v="0"/>
    <m/>
    <m/>
    <n v="9"/>
  </r>
  <r>
    <n v="8"/>
    <x v="33"/>
    <s v="Детский сад №18 Балашиха"/>
    <x v="9"/>
    <x v="0"/>
    <x v="81"/>
    <x v="0"/>
    <m/>
    <m/>
    <n v="10"/>
  </r>
  <r>
    <n v="8"/>
    <x v="34"/>
    <s v="ЧДС Мамин хвостик"/>
    <x v="1"/>
    <x v="7"/>
    <x v="74"/>
    <x v="0"/>
    <m/>
    <m/>
    <n v="1"/>
  </r>
  <r>
    <n v="8"/>
    <x v="35"/>
    <s v="ЧДС Божья коровка г. Долгопрудный"/>
    <x v="1"/>
    <x v="1"/>
    <x v="29"/>
    <x v="7"/>
    <n v="4"/>
    <m/>
    <n v="1"/>
  </r>
  <r>
    <n v="8"/>
    <x v="35"/>
    <s v="Детский сад комбинированного вида Улыбка Серпухов"/>
    <x v="3"/>
    <x v="2"/>
    <x v="9"/>
    <x v="0"/>
    <m/>
    <m/>
    <n v="6"/>
  </r>
  <r>
    <n v="8"/>
    <x v="35"/>
    <s v="МБДОУ Детский сад комбинированного вида №26 Сергиев Посад"/>
    <x v="0"/>
    <x v="17"/>
    <x v="82"/>
    <x v="0"/>
    <m/>
    <m/>
    <n v="7"/>
  </r>
  <r>
    <n v="8"/>
    <x v="35"/>
    <s v="Леонтьевский Детский сад Малинка Ступино"/>
    <x v="4"/>
    <x v="20"/>
    <x v="65"/>
    <x v="0"/>
    <n v="2"/>
    <n v="1"/>
    <n v="2"/>
  </r>
  <r>
    <n v="8"/>
    <x v="35"/>
    <s v="ЧДС Glory kids Одинцово (Трехгорка)"/>
    <x v="9"/>
    <x v="5"/>
    <x v="65"/>
    <x v="0"/>
    <n v="5"/>
    <n v="2"/>
    <n v="2"/>
  </r>
  <r>
    <n v="8"/>
    <x v="36"/>
    <s v="Щетиновская средняя общеобразовательная шк Орехово-Зуево д.Савинская"/>
    <x v="8"/>
    <x v="7"/>
    <x v="23"/>
    <x v="0"/>
    <m/>
    <m/>
    <n v="5"/>
  </r>
  <r>
    <n v="8"/>
    <x v="36"/>
    <s v="ЦРР Детский сад №7 Умка Серпухов"/>
    <x v="0"/>
    <x v="0"/>
    <x v="23"/>
    <x v="0"/>
    <m/>
    <m/>
    <n v="7"/>
  </r>
  <r>
    <n v="8"/>
    <x v="36"/>
    <s v="Детский сад Гениаполис"/>
    <x v="10"/>
    <x v="7"/>
    <x v="42"/>
    <x v="0"/>
    <m/>
    <m/>
    <n v="8"/>
  </r>
  <r>
    <n v="9"/>
    <x v="37"/>
    <s v="Семеновский Детский сад Журавлик Ступино"/>
    <x v="2"/>
    <x v="17"/>
    <x v="21"/>
    <x v="0"/>
    <m/>
    <m/>
    <n v="4"/>
  </r>
  <r>
    <n v="9"/>
    <x v="38"/>
    <s v="Детский сад №17 Жуковский"/>
    <x v="1"/>
    <x v="16"/>
    <x v="31"/>
    <x v="0"/>
    <n v="1"/>
    <m/>
    <n v="4"/>
  </r>
  <r>
    <n v="9"/>
    <x v="38"/>
    <s v="Детский сад №19 Звездочка Жуковский"/>
    <x v="2"/>
    <x v="17"/>
    <x v="9"/>
    <x v="0"/>
    <n v="2"/>
    <m/>
    <n v="5"/>
  </r>
  <r>
    <n v="9"/>
    <x v="38"/>
    <s v="Детский сад №241 к.2 ДСП Золотой ключик ОЦ Протон"/>
    <x v="3"/>
    <x v="0"/>
    <x v="83"/>
    <x v="0"/>
    <m/>
    <m/>
    <n v="6"/>
  </r>
  <r>
    <n v="9"/>
    <x v="38"/>
    <s v="АНОДО Детский сад Семицветик Орехово-Зуево"/>
    <x v="0"/>
    <x v="21"/>
    <x v="74"/>
    <x v="0"/>
    <m/>
    <n v="1"/>
    <n v="2"/>
  </r>
  <r>
    <n v="9"/>
    <x v="38"/>
    <s v="ЧДС Детский факультет Новые Черемушки"/>
    <x v="4"/>
    <x v="22"/>
    <x v="84"/>
    <x v="0"/>
    <m/>
    <m/>
    <n v="4"/>
  </r>
  <r>
    <n v="9"/>
    <x v="38"/>
    <s v="МДОУ Детский сад №8 комбинированного вида Орехово-Зуево"/>
    <x v="10"/>
    <x v="20"/>
    <x v="85"/>
    <x v="0"/>
    <m/>
    <n v="1"/>
    <n v="4"/>
  </r>
  <r>
    <n v="9"/>
    <x v="39"/>
    <s v="ЧДС Росинка"/>
    <x v="1"/>
    <x v="7"/>
    <x v="59"/>
    <x v="0"/>
    <m/>
    <m/>
    <n v="3"/>
  </r>
  <r>
    <n v="9"/>
    <x v="39"/>
    <s v="Детский сад №985 ДО на Барклая ОЦ Протон"/>
    <x v="2"/>
    <x v="0"/>
    <x v="0"/>
    <x v="0"/>
    <m/>
    <m/>
    <n v="3"/>
  </r>
  <r>
    <n v="9"/>
    <x v="39"/>
    <s v="Детский сад №12 Чехов"/>
    <x v="3"/>
    <x v="0"/>
    <x v="45"/>
    <x v="0"/>
    <m/>
    <m/>
    <n v="6"/>
  </r>
  <r>
    <n v="9"/>
    <x v="39"/>
    <s v="Детский сад комбинированного вида №1 Тополёк Ступино"/>
    <x v="8"/>
    <x v="7"/>
    <x v="76"/>
    <x v="0"/>
    <n v="1"/>
    <m/>
    <n v="3"/>
  </r>
  <r>
    <n v="9"/>
    <x v="39"/>
    <s v="Детский сад №11 Чехов "/>
    <x v="0"/>
    <x v="13"/>
    <x v="86"/>
    <x v="0"/>
    <m/>
    <m/>
    <n v="11"/>
  </r>
  <r>
    <n v="9"/>
    <x v="39"/>
    <s v="Детский сад №1133 ДО на Олеко Дундича ОЦ Протон"/>
    <x v="4"/>
    <x v="0"/>
    <x v="4"/>
    <x v="0"/>
    <m/>
    <m/>
    <n v="3"/>
  </r>
  <r>
    <n v="9"/>
    <x v="39"/>
    <s v="ЧУДО Знайка Орехово-Зуево"/>
    <x v="11"/>
    <x v="17"/>
    <x v="27"/>
    <x v="0"/>
    <m/>
    <m/>
    <n v="3"/>
  </r>
  <r>
    <n v="9"/>
    <x v="39"/>
    <s v="МБДОУ Детский сад комбинированного вида №74 Сергиев Посад"/>
    <x v="10"/>
    <x v="17"/>
    <x v="0"/>
    <x v="0"/>
    <m/>
    <m/>
    <n v="2"/>
  </r>
  <r>
    <n v="9"/>
    <x v="39"/>
    <s v="Детский сад №49 к 2 Раменское"/>
    <x v="9"/>
    <x v="7"/>
    <x v="43"/>
    <x v="0"/>
    <m/>
    <m/>
    <n v="4"/>
  </r>
  <r>
    <n v="9"/>
    <x v="40"/>
    <s v="Детский сад Конфетти Романовская шк "/>
    <x v="1"/>
    <x v="11"/>
    <x v="67"/>
    <x v="0"/>
    <m/>
    <n v="5"/>
    <n v="5"/>
  </r>
  <r>
    <n v="9"/>
    <x v="40"/>
    <s v="Детский сад №31 Солнечногорск пос. Гришино"/>
    <x v="3"/>
    <x v="13"/>
    <x v="87"/>
    <x v="0"/>
    <m/>
    <m/>
    <n v="4"/>
  </r>
  <r>
    <n v="9"/>
    <x v="40"/>
    <s v="Детский сад общеразвивающего вида №10 Подольск"/>
    <x v="8"/>
    <x v="13"/>
    <x v="44"/>
    <x v="0"/>
    <n v="1"/>
    <m/>
    <n v="4"/>
  </r>
  <r>
    <n v="9"/>
    <x v="40"/>
    <s v="Детский сад Позитив №1 Дмитровский р-н д.Никульское"/>
    <x v="0"/>
    <x v="13"/>
    <x v="38"/>
    <x v="0"/>
    <m/>
    <m/>
    <n v="1"/>
  </r>
  <r>
    <n v="9"/>
    <x v="40"/>
    <s v="Детский сад Позитив №2 Дмитровский р-н д.Никульское"/>
    <x v="0"/>
    <x v="13"/>
    <x v="38"/>
    <x v="0"/>
    <m/>
    <m/>
    <n v="2"/>
  </r>
  <r>
    <n v="9"/>
    <x v="40"/>
    <s v="ЧДС Радость Борисовские пруды д.8 к.2"/>
    <x v="10"/>
    <x v="20"/>
    <x v="76"/>
    <x v="0"/>
    <n v="1"/>
    <n v="1"/>
    <n v="3"/>
  </r>
  <r>
    <n v="9"/>
    <x v="40"/>
    <s v="Анциферовская основная общеобразовательная шк Орехово-Зуево Анциферево"/>
    <x v="9"/>
    <x v="7"/>
    <x v="22"/>
    <x v="0"/>
    <m/>
    <m/>
    <n v="6"/>
  </r>
  <r>
    <n v="9"/>
    <x v="41"/>
    <s v="ЧДС Infant School Хамовники"/>
    <x v="2"/>
    <x v="13"/>
    <x v="76"/>
    <x v="0"/>
    <m/>
    <m/>
    <n v="2"/>
  </r>
  <r>
    <n v="9"/>
    <x v="41"/>
    <s v="МБДОУ Детский сад общеразвивающего вида №47 Сергиев Посад"/>
    <x v="8"/>
    <x v="18"/>
    <x v="19"/>
    <x v="0"/>
    <m/>
    <n v="3"/>
    <n v="3"/>
  </r>
  <r>
    <n v="9"/>
    <x v="41"/>
    <s v="Детский сад №33 Чехов"/>
    <x v="0"/>
    <x v="13"/>
    <x v="68"/>
    <x v="0"/>
    <m/>
    <m/>
    <n v="3"/>
  </r>
  <r>
    <n v="9"/>
    <x v="41"/>
    <s v="ЧДС Радость Братеевская 21 к 2"/>
    <x v="4"/>
    <x v="17"/>
    <x v="59"/>
    <x v="0"/>
    <m/>
    <m/>
    <n v="2"/>
  </r>
  <r>
    <n v="9"/>
    <x v="41"/>
    <s v="ЧДС Радость Марьино"/>
    <x v="4"/>
    <x v="17"/>
    <x v="30"/>
    <x v="0"/>
    <m/>
    <m/>
    <n v="1"/>
  </r>
  <r>
    <n v="9"/>
    <x v="41"/>
    <s v="МДОУ Детский сад №19 общеразвивающего вида п.Снопок Новый Орехово-Зуево"/>
    <x v="11"/>
    <x v="18"/>
    <x v="58"/>
    <x v="0"/>
    <m/>
    <n v="2"/>
    <n v="2"/>
  </r>
  <r>
    <n v="10"/>
    <x v="42"/>
    <s v="Детский сад №14 Чебурашка к 2 Реутов"/>
    <x v="1"/>
    <x v="13"/>
    <x v="85"/>
    <x v="0"/>
    <m/>
    <m/>
    <n v="5"/>
  </r>
  <r>
    <n v="10"/>
    <x v="42"/>
    <s v="Детский сад комбинированного вида №5 Подольск"/>
    <x v="2"/>
    <x v="13"/>
    <x v="67"/>
    <x v="0"/>
    <m/>
    <m/>
    <n v="7"/>
  </r>
  <r>
    <n v="10"/>
    <x v="42"/>
    <s v="Детский сад №33 Жуковский "/>
    <x v="3"/>
    <x v="13"/>
    <x v="88"/>
    <x v="0"/>
    <m/>
    <m/>
    <n v="4"/>
  </r>
  <r>
    <n v="10"/>
    <x v="42"/>
    <s v="Детский сад №3 Незабудка Протвино"/>
    <x v="4"/>
    <x v="7"/>
    <x v="89"/>
    <x v="0"/>
    <n v="2"/>
    <m/>
    <n v="9"/>
  </r>
  <r>
    <n v="10"/>
    <x v="42"/>
    <s v="Детский сад №51 Солнышко Подольск"/>
    <x v="11"/>
    <x v="17"/>
    <x v="25"/>
    <x v="0"/>
    <m/>
    <m/>
    <n v="3"/>
  </r>
  <r>
    <n v="10"/>
    <x v="42"/>
    <s v="Детский сад №51 Солнышко Подольск досъём"/>
    <x v="10"/>
    <x v="17"/>
    <x v="80"/>
    <x v="0"/>
    <m/>
    <m/>
    <n v="5"/>
  </r>
  <r>
    <n v="10"/>
    <x v="43"/>
    <s v="Детский сад №14 Чебурашка к 2 Реутов досъём"/>
    <x v="1"/>
    <x v="13"/>
    <x v="15"/>
    <x v="0"/>
    <m/>
    <m/>
    <n v="6"/>
  </r>
  <r>
    <n v="10"/>
    <x v="43"/>
    <s v="МДОУ Детский сад №2 Ласточка Павловский Пасад"/>
    <x v="2"/>
    <x v="23"/>
    <x v="76"/>
    <x v="0"/>
    <n v="1"/>
    <n v="2"/>
    <n v="2"/>
  </r>
  <r>
    <n v="10"/>
    <x v="43"/>
    <s v="Детский сад №3 Фрязино"/>
    <x v="3"/>
    <x v="23"/>
    <x v="6"/>
    <x v="0"/>
    <n v="1"/>
    <n v="2"/>
    <n v="5"/>
  </r>
  <r>
    <n v="10"/>
    <x v="43"/>
    <s v="Детский сад №58 Раменское"/>
    <x v="4"/>
    <x v="17"/>
    <x v="67"/>
    <x v="0"/>
    <m/>
    <m/>
    <n v="4"/>
  </r>
  <r>
    <n v="10"/>
    <x v="43"/>
    <s v="ЦРР Детский сад №24 Сказка Ступино"/>
    <x v="10"/>
    <x v="17"/>
    <x v="26"/>
    <x v="0"/>
    <m/>
    <m/>
    <n v="6"/>
  </r>
  <r>
    <n v="10"/>
    <x v="44"/>
    <s v="АНООДО Совёнок Егорьевск"/>
    <x v="13"/>
    <x v="17"/>
    <x v="73"/>
    <x v="0"/>
    <n v="1"/>
    <m/>
    <n v="1"/>
  </r>
  <r>
    <n v="10"/>
    <x v="44"/>
    <s v="МБОУ НШ-Детский сад №7 Сергиев Посад "/>
    <x v="2"/>
    <x v="13"/>
    <x v="83"/>
    <x v="0"/>
    <m/>
    <m/>
    <n v="6"/>
  </r>
  <r>
    <n v="10"/>
    <x v="44"/>
    <s v="Детский сад №14 Чебурашка к 1 Реутов"/>
    <x v="3"/>
    <x v="13"/>
    <x v="89"/>
    <x v="0"/>
    <m/>
    <m/>
    <n v="6"/>
  </r>
  <r>
    <n v="10"/>
    <x v="44"/>
    <s v="Международная гимназия Современное образование ЦР Коломенская"/>
    <x v="10"/>
    <x v="17"/>
    <x v="0"/>
    <x v="0"/>
    <m/>
    <m/>
    <n v="3"/>
  </r>
  <r>
    <n v="10"/>
    <x v="44"/>
    <s v="МБОУ НШ-Детский сад №7 Сергиев Посад"/>
    <x v="8"/>
    <x v="17"/>
    <x v="3"/>
    <x v="0"/>
    <m/>
    <m/>
    <n v="5"/>
  </r>
  <r>
    <n v="10"/>
    <x v="44"/>
    <s v="Детский сад №58 Раменское досъём "/>
    <x v="4"/>
    <x v="17"/>
    <x v="31"/>
    <x v="0"/>
    <m/>
    <m/>
    <n v="4"/>
  </r>
  <r>
    <n v="10"/>
    <x v="44"/>
    <s v="Школа Карьера"/>
    <x v="11"/>
    <x v="17"/>
    <x v="50"/>
    <x v="0"/>
    <m/>
    <m/>
    <n v="3"/>
  </r>
  <r>
    <n v="10"/>
    <x v="44"/>
    <s v="ЦРР Детский сад №24 Сказка Ступино досъём "/>
    <x v="10"/>
    <x v="17"/>
    <x v="90"/>
    <x v="0"/>
    <m/>
    <m/>
    <n v="4"/>
  </r>
  <r>
    <n v="10"/>
    <x v="44"/>
    <s v="Детский сад №64 к.2 Люберцы"/>
    <x v="9"/>
    <x v="17"/>
    <x v="91"/>
    <x v="0"/>
    <m/>
    <m/>
    <n v="2"/>
  </r>
  <r>
    <n v="10"/>
    <x v="44"/>
    <s v="Детский сад №64 к.1 Люберцы"/>
    <x v="9"/>
    <x v="17"/>
    <x v="46"/>
    <x v="0"/>
    <m/>
    <m/>
    <n v="2"/>
  </r>
  <r>
    <n v="10"/>
    <x v="45"/>
    <s v="ЦРР Детский сад №59 д.Малая Дубна Орехово-Зуево"/>
    <x v="13"/>
    <x v="17"/>
    <x v="43"/>
    <x v="0"/>
    <m/>
    <m/>
    <n v="4"/>
  </r>
  <r>
    <n v="10"/>
    <x v="45"/>
    <s v="МДОУ Детский сад №10 общеразвивающего вида Орехово-Зуево"/>
    <x v="2"/>
    <x v="23"/>
    <x v="28"/>
    <x v="0"/>
    <m/>
    <n v="4"/>
    <n v="4"/>
  </r>
  <r>
    <n v="10"/>
    <x v="45"/>
    <s v="МБДОУ Тарасковский Детский сад Кашира д.Тарасково"/>
    <x v="3"/>
    <x v="16"/>
    <x v="80"/>
    <x v="0"/>
    <n v="3"/>
    <m/>
    <n v="5"/>
  </r>
  <r>
    <n v="10"/>
    <x v="45"/>
    <s v="Детский сад №46 Незабудка Дмитров"/>
    <x v="8"/>
    <x v="17"/>
    <x v="23"/>
    <x v="0"/>
    <m/>
    <m/>
    <n v="5"/>
  </r>
  <r>
    <n v="10"/>
    <x v="45"/>
    <s v="Елочка Видное (Детский сад №30) "/>
    <x v="4"/>
    <x v="17"/>
    <x v="48"/>
    <x v="0"/>
    <m/>
    <m/>
    <n v="13"/>
  </r>
  <r>
    <n v="10"/>
    <x v="45"/>
    <s v="МДОУ Детский сад №54 п.Авсюнино Орехово-Зуево"/>
    <x v="11"/>
    <x v="17"/>
    <x v="89"/>
    <x v="0"/>
    <m/>
    <m/>
    <n v="6"/>
  </r>
  <r>
    <n v="10"/>
    <x v="45"/>
    <s v="МДОУ Детский сад №51 Ягодка г.Клин"/>
    <x v="10"/>
    <x v="17"/>
    <x v="92"/>
    <x v="0"/>
    <m/>
    <m/>
    <n v="6"/>
  </r>
  <r>
    <n v="10"/>
    <x v="45"/>
    <s v="Детский сад №50 Колосок Дедовск"/>
    <x v="6"/>
    <x v="16"/>
    <x v="11"/>
    <x v="0"/>
    <m/>
    <m/>
    <n v="6"/>
  </r>
  <r>
    <n v="10"/>
    <x v="45"/>
    <s v="ЦРР Детский сад №24 Надежда Ступино"/>
    <x v="9"/>
    <x v="16"/>
    <x v="56"/>
    <x v="0"/>
    <n v="11"/>
    <m/>
    <n v="10"/>
  </r>
  <r>
    <n v="10"/>
    <x v="46"/>
    <s v="МДОУ Детский сад №6 общеразвивающего вида Орехово-Зуево"/>
    <x v="13"/>
    <x v="20"/>
    <x v="27"/>
    <x v="0"/>
    <m/>
    <n v="1"/>
    <n v="4"/>
  </r>
  <r>
    <n v="10"/>
    <x v="46"/>
    <s v="Детский сад №15 Ручеек Ивантеевка"/>
    <x v="2"/>
    <x v="0"/>
    <x v="49"/>
    <x v="0"/>
    <m/>
    <m/>
    <n v="7"/>
  </r>
  <r>
    <n v="10"/>
    <x v="46"/>
    <s v="ЦРР Детский сад №47 Радуга Серпухов"/>
    <x v="3"/>
    <x v="16"/>
    <x v="55"/>
    <x v="0"/>
    <m/>
    <m/>
    <n v="4"/>
  </r>
  <r>
    <n v="10"/>
    <x v="46"/>
    <s v="МДОУ Детский сад №8 Теремок Павловский Пасад"/>
    <x v="8"/>
    <x v="17"/>
    <x v="60"/>
    <x v="0"/>
    <m/>
    <m/>
    <n v="4"/>
  </r>
  <r>
    <n v="10"/>
    <x v="46"/>
    <s v="Елочка Видное (Детский сад №30) досъём"/>
    <x v="4"/>
    <x v="17"/>
    <x v="60"/>
    <x v="0"/>
    <n v="14"/>
    <m/>
    <n v="13"/>
  </r>
  <r>
    <n v="10"/>
    <x v="46"/>
    <s v="Елочка Видное (Детский сад №30) досъём 2"/>
    <x v="11"/>
    <x v="17"/>
    <x v="87"/>
    <x v="0"/>
    <m/>
    <m/>
    <n v="4"/>
  </r>
  <r>
    <n v="10"/>
    <x v="46"/>
    <s v="Детский сад Гномик "/>
    <x v="14"/>
    <x v="13"/>
    <x v="61"/>
    <x v="0"/>
    <n v="4"/>
    <m/>
    <n v="1"/>
  </r>
  <r>
    <n v="10"/>
    <x v="46"/>
    <s v="Детский сад №19 Раменское "/>
    <x v="10"/>
    <x v="17"/>
    <x v="19"/>
    <x v="0"/>
    <m/>
    <m/>
    <n v="4"/>
  </r>
  <r>
    <n v="10"/>
    <x v="46"/>
    <s v="ЧДС Jolly Polly "/>
    <x v="6"/>
    <x v="16"/>
    <x v="71"/>
    <x v="0"/>
    <n v="2"/>
    <m/>
    <n v="2"/>
  </r>
  <r>
    <n v="10"/>
    <x v="46"/>
    <s v="ЧДС Остров Детства Одинцово"/>
    <x v="9"/>
    <x v="17"/>
    <x v="48"/>
    <x v="8"/>
    <m/>
    <m/>
    <n v="6"/>
  </r>
  <r>
    <n v="11"/>
    <x v="47"/>
    <s v="Чдс Маленькая страна Химки Молодежная 2а "/>
    <x v="1"/>
    <x v="13"/>
    <x v="27"/>
    <x v="0"/>
    <m/>
    <m/>
    <n v="5"/>
  </r>
  <r>
    <n v="11"/>
    <x v="47"/>
    <s v="Детский сад №7 Солнышко Балашиха "/>
    <x v="2"/>
    <x v="16"/>
    <x v="88"/>
    <x v="0"/>
    <m/>
    <m/>
    <n v="8"/>
  </r>
  <r>
    <n v="11"/>
    <x v="47"/>
    <s v="МАДОУ Детский сад №19 Зёрнышко Зарайск пос.Зарайский"/>
    <x v="3"/>
    <x v="13"/>
    <x v="70"/>
    <x v="0"/>
    <m/>
    <m/>
    <n v="2"/>
  </r>
  <r>
    <n v="11"/>
    <x v="47"/>
    <s v="МБДОУ Детский сад №24 Василек Зарайск "/>
    <x v="3"/>
    <x v="13"/>
    <x v="29"/>
    <x v="0"/>
    <m/>
    <m/>
    <n v="2"/>
  </r>
  <r>
    <n v="11"/>
    <x v="47"/>
    <s v="Детский сад №31 Солнышко Дмитровский р-н Яхрома "/>
    <x v="8"/>
    <x v="17"/>
    <x v="12"/>
    <x v="0"/>
    <m/>
    <m/>
    <n v="7"/>
  </r>
  <r>
    <n v="11"/>
    <x v="47"/>
    <s v="МАДОУ Детский сад №26 Родничок Зарайск село Макеево "/>
    <x v="11"/>
    <x v="16"/>
    <x v="24"/>
    <x v="0"/>
    <m/>
    <m/>
    <n v="3"/>
  </r>
  <r>
    <n v="11"/>
    <x v="47"/>
    <s v="Детский сад №11 Росинка Подольск "/>
    <x v="14"/>
    <x v="13"/>
    <x v="66"/>
    <x v="0"/>
    <m/>
    <m/>
    <n v="3"/>
  </r>
  <r>
    <n v="11"/>
    <x v="47"/>
    <s v="Детский сад №5 Березка Краснознаменск "/>
    <x v="10"/>
    <x v="17"/>
    <x v="93"/>
    <x v="0"/>
    <m/>
    <m/>
    <n v="12"/>
  </r>
  <r>
    <n v="11"/>
    <x v="47"/>
    <s v="Детский сад №3 Теремок Королев "/>
    <x v="6"/>
    <x v="24"/>
    <x v="82"/>
    <x v="0"/>
    <m/>
    <n v="4"/>
    <n v="4"/>
  </r>
  <r>
    <n v="11"/>
    <x v="48"/>
    <s v="Чдс Венда Сколково "/>
    <x v="1"/>
    <x v="13"/>
    <x v="46"/>
    <x v="0"/>
    <m/>
    <m/>
    <n v="4"/>
  </r>
  <r>
    <n v="11"/>
    <x v="48"/>
    <s v="Детский сад №94 Люберцы "/>
    <x v="13"/>
    <x v="20"/>
    <x v="19"/>
    <x v="0"/>
    <m/>
    <n v="1"/>
    <n v="4"/>
  </r>
  <r>
    <n v="11"/>
    <x v="48"/>
    <s v="Детский сад №57 Ладушки Подольск "/>
    <x v="2"/>
    <x v="13"/>
    <x v="35"/>
    <x v="0"/>
    <m/>
    <m/>
    <n v="4"/>
  </r>
  <r>
    <n v="11"/>
    <x v="48"/>
    <s v="Детский сад №4 Солнышко Власиха "/>
    <x v="3"/>
    <x v="13"/>
    <x v="45"/>
    <x v="0"/>
    <m/>
    <m/>
    <n v="5"/>
  </r>
  <r>
    <n v="11"/>
    <x v="48"/>
    <s v="Детский сад №31 Солнышко Дмитровский р-н Яхрома досъём "/>
    <x v="8"/>
    <x v="17"/>
    <x v="31"/>
    <x v="0"/>
    <m/>
    <m/>
    <n v="4"/>
  </r>
  <r>
    <n v="11"/>
    <x v="48"/>
    <s v="Чдс Кнопка Левый берег Химки "/>
    <x v="8"/>
    <x v="17"/>
    <x v="72"/>
    <x v="0"/>
    <n v="2"/>
    <m/>
    <n v="3"/>
  </r>
  <r>
    <n v="11"/>
    <x v="48"/>
    <s v="Детский сад №46 Ласточка Истра"/>
    <x v="4"/>
    <x v="17"/>
    <x v="94"/>
    <x v="0"/>
    <m/>
    <m/>
    <n v="12"/>
  </r>
  <r>
    <n v="11"/>
    <x v="48"/>
    <s v="Детский сад №9 Синяя птица Балашиха "/>
    <x v="11"/>
    <x v="17"/>
    <x v="95"/>
    <x v="0"/>
    <m/>
    <m/>
    <n v="8"/>
  </r>
  <r>
    <n v="11"/>
    <x v="48"/>
    <s v="Детский сад №48 Солнечногорск д.Пешки "/>
    <x v="10"/>
    <x v="17"/>
    <x v="51"/>
    <x v="0"/>
    <m/>
    <m/>
    <n v="4"/>
  </r>
  <r>
    <n v="11"/>
    <x v="48"/>
    <s v="Детский сад №54 Солнечногорск Военный городок Ожогино "/>
    <x v="10"/>
    <x v="17"/>
    <x v="18"/>
    <x v="0"/>
    <m/>
    <m/>
    <n v="2"/>
  </r>
  <r>
    <n v="11"/>
    <x v="48"/>
    <s v="Березнецовский Детский сад Ромашка Ступино "/>
    <x v="6"/>
    <x v="16"/>
    <x v="51"/>
    <x v="0"/>
    <m/>
    <m/>
    <n v="3"/>
  </r>
  <r>
    <n v="11"/>
    <x v="48"/>
    <s v="Детский сад №1633 ДСП Улыбка ОЦ Протон "/>
    <x v="7"/>
    <x v="0"/>
    <x v="94"/>
    <x v="0"/>
    <m/>
    <m/>
    <n v="9"/>
  </r>
  <r>
    <n v="11"/>
    <x v="48"/>
    <s v="МДОУ Детский сад общеразвивающего вида №54 Елочка Воскресенск п.Виноградово "/>
    <x v="9"/>
    <x v="17"/>
    <x v="3"/>
    <x v="0"/>
    <m/>
    <m/>
    <n v="4"/>
  </r>
  <r>
    <n v="11"/>
    <x v="48"/>
    <s v="Золотовская шк Дошколята "/>
    <x v="9"/>
    <x v="17"/>
    <x v="84"/>
    <x v="0"/>
    <m/>
    <m/>
    <n v="1"/>
  </r>
  <r>
    <n v="11"/>
    <x v="49"/>
    <s v="Детский сад №574 НИИ Авиационных систем ФГУП "/>
    <x v="1"/>
    <x v="13"/>
    <x v="22"/>
    <x v="0"/>
    <m/>
    <m/>
    <n v="5"/>
  </r>
  <r>
    <n v="11"/>
    <x v="49"/>
    <s v="Детский сад №16 Забава Королев"/>
    <x v="2"/>
    <x v="23"/>
    <x v="26"/>
    <x v="0"/>
    <m/>
    <n v="4"/>
    <n v="10"/>
  </r>
  <r>
    <n v="11"/>
    <x v="49"/>
    <s v="Детский сад №79 Раменское "/>
    <x v="3"/>
    <x v="13"/>
    <x v="75"/>
    <x v="0"/>
    <n v="1"/>
    <m/>
    <n v="7"/>
  </r>
  <r>
    <n v="11"/>
    <x v="49"/>
    <s v="МДОУ Детский сад №17 Заинька Павловский Пасад"/>
    <x v="8"/>
    <x v="17"/>
    <x v="83"/>
    <x v="0"/>
    <m/>
    <m/>
    <n v="5"/>
  </r>
  <r>
    <n v="11"/>
    <x v="49"/>
    <s v="До Сказка 23 А Котельники "/>
    <x v="4"/>
    <x v="17"/>
    <x v="31"/>
    <x v="0"/>
    <n v="2"/>
    <m/>
    <n v="4"/>
  </r>
  <r>
    <n v="11"/>
    <x v="49"/>
    <s v="Детский сад №94 Люберцы "/>
    <x v="4"/>
    <x v="17"/>
    <x v="87"/>
    <x v="0"/>
    <m/>
    <m/>
    <n v="3"/>
  </r>
  <r>
    <n v="11"/>
    <x v="49"/>
    <s v="Детский сад №10 Яблонька Пушкино"/>
    <x v="11"/>
    <x v="17"/>
    <x v="96"/>
    <x v="0"/>
    <n v="2"/>
    <m/>
    <n v="6"/>
  </r>
  <r>
    <n v="11"/>
    <x v="49"/>
    <s v="Детский сад №2 Солнышко "/>
    <x v="14"/>
    <x v="13"/>
    <x v="0"/>
    <x v="0"/>
    <m/>
    <m/>
    <n v="4"/>
  </r>
  <r>
    <n v="11"/>
    <x v="49"/>
    <s v="Детский сад №11 Колокольчик Реутов "/>
    <x v="10"/>
    <x v="17"/>
    <x v="37"/>
    <x v="0"/>
    <m/>
    <m/>
    <n v="7"/>
  </r>
  <r>
    <n v="11"/>
    <x v="49"/>
    <s v="Детский сад Сказка Котельники "/>
    <x v="6"/>
    <x v="17"/>
    <x v="97"/>
    <x v="0"/>
    <m/>
    <m/>
    <n v="4"/>
  </r>
  <r>
    <n v="11"/>
    <x v="49"/>
    <s v="Детский сад №2158 СП ДО 2158 шк 814 "/>
    <x v="7"/>
    <x v="13"/>
    <x v="52"/>
    <x v="0"/>
    <m/>
    <m/>
    <n v="5"/>
  </r>
  <r>
    <n v="11"/>
    <x v="49"/>
    <s v="МДОУ Детский сад общеразвивающего вида №30 Егорьевск "/>
    <x v="9"/>
    <x v="13"/>
    <x v="83"/>
    <x v="0"/>
    <n v="2"/>
    <m/>
    <n v="3"/>
  </r>
  <r>
    <n v="11"/>
    <x v="50"/>
    <s v="Детский сад №72 Кораблик Мытищи "/>
    <x v="15"/>
    <x v="25"/>
    <x v="98"/>
    <x v="0"/>
    <n v="16"/>
    <n v="1"/>
    <n v="13"/>
  </r>
  <r>
    <n v="11"/>
    <x v="50"/>
    <s v="ЧДС Ягодки First "/>
    <x v="2"/>
    <x v="13"/>
    <x v="58"/>
    <x v="0"/>
    <m/>
    <m/>
    <n v="1"/>
  </r>
  <r>
    <n v="11"/>
    <x v="50"/>
    <s v="Детский сад №4 Солнышко Власиха досъём"/>
    <x v="3"/>
    <x v="13"/>
    <x v="5"/>
    <x v="0"/>
    <n v="1"/>
    <m/>
    <n v="6"/>
  </r>
  <r>
    <n v="11"/>
    <x v="50"/>
    <s v="Детский сад №64-1 Яблонька Мытищи "/>
    <x v="8"/>
    <x v="17"/>
    <x v="95"/>
    <x v="0"/>
    <m/>
    <m/>
    <n v="5"/>
  </r>
  <r>
    <n v="11"/>
    <x v="50"/>
    <s v="Детский сад №48 Журавушка Балашиха "/>
    <x v="4"/>
    <x v="17"/>
    <x v="20"/>
    <x v="0"/>
    <m/>
    <m/>
    <n v="4"/>
  </r>
  <r>
    <n v="11"/>
    <x v="50"/>
    <s v="Детский сад №45 Пчелка Балашиха "/>
    <x v="11"/>
    <x v="17"/>
    <x v="22"/>
    <x v="0"/>
    <m/>
    <m/>
    <n v="3"/>
  </r>
  <r>
    <n v="11"/>
    <x v="50"/>
    <s v="ЧДС Кроха Енот "/>
    <x v="14"/>
    <x v="13"/>
    <x v="70"/>
    <x v="0"/>
    <m/>
    <m/>
    <n v="3"/>
  </r>
  <r>
    <n v="11"/>
    <x v="50"/>
    <s v="Детский сад №23 Сказка Балашиха "/>
    <x v="10"/>
    <x v="17"/>
    <x v="92"/>
    <x v="0"/>
    <m/>
    <m/>
    <n v="8"/>
  </r>
  <r>
    <n v="11"/>
    <x v="50"/>
    <s v="Детский сад №2158 СП ДО 2158 шк 814 досъём "/>
    <x v="6"/>
    <x v="13"/>
    <x v="50"/>
    <x v="0"/>
    <m/>
    <m/>
    <n v="2"/>
  </r>
  <r>
    <n v="11"/>
    <x v="50"/>
    <s v="Детский сад №79 Раменское досъём "/>
    <x v="7"/>
    <x v="13"/>
    <x v="10"/>
    <x v="0"/>
    <m/>
    <m/>
    <n v="3"/>
  </r>
  <r>
    <n v="11"/>
    <x v="50"/>
    <s v="Детский сад №47 Рябинка Королев "/>
    <x v="9"/>
    <x v="13"/>
    <x v="99"/>
    <x v="0"/>
    <m/>
    <m/>
    <n v="10"/>
  </r>
  <r>
    <n v="11"/>
    <x v="51"/>
    <s v="Детский сад №49 Колокольчик Подольск "/>
    <x v="1"/>
    <x v="13"/>
    <x v="63"/>
    <x v="0"/>
    <m/>
    <m/>
    <n v="3"/>
  </r>
  <r>
    <n v="11"/>
    <x v="51"/>
    <s v="Детский сад №49 Карусель Балашиха "/>
    <x v="2"/>
    <x v="17"/>
    <x v="100"/>
    <x v="0"/>
    <m/>
    <m/>
    <n v="7"/>
  </r>
  <r>
    <n v="11"/>
    <x v="51"/>
    <s v="Детский сад №59 Наро-Фоминск с.Каменское "/>
    <x v="3"/>
    <x v="20"/>
    <x v="74"/>
    <x v="0"/>
    <m/>
    <n v="1"/>
    <n v="2"/>
  </r>
  <r>
    <n v="11"/>
    <x v="51"/>
    <s v="Детский сад №53 Наро-Фоминск д. Волченки "/>
    <x v="3"/>
    <x v="17"/>
    <x v="50"/>
    <x v="0"/>
    <m/>
    <m/>
    <n v="2"/>
  </r>
  <r>
    <n v="11"/>
    <x v="51"/>
    <s v="Детский сад №16 Истра "/>
    <x v="8"/>
    <x v="17"/>
    <x v="86"/>
    <x v="0"/>
    <m/>
    <m/>
    <n v="5"/>
  </r>
  <r>
    <n v="11"/>
    <x v="51"/>
    <s v="Детский сад №45 Пчелка Балашиха досъём"/>
    <x v="11"/>
    <x v="17"/>
    <x v="1"/>
    <x v="0"/>
    <m/>
    <m/>
    <n v="5"/>
  </r>
  <r>
    <n v="11"/>
    <x v="51"/>
    <s v="ЧДС Беби клуб Алексеевская "/>
    <x v="14"/>
    <x v="13"/>
    <x v="24"/>
    <x v="0"/>
    <m/>
    <m/>
    <n v="2"/>
  </r>
  <r>
    <n v="11"/>
    <x v="51"/>
    <s v="Детский сад №9 Синяя птица Балашиха досъём"/>
    <x v="10"/>
    <x v="17"/>
    <x v="21"/>
    <x v="0"/>
    <n v="1"/>
    <m/>
    <n v="4"/>
  </r>
  <r>
    <n v="11"/>
    <x v="51"/>
    <s v="Детский сад №49 Колокольчик Подольск "/>
    <x v="16"/>
    <x v="26"/>
    <x v="98"/>
    <x v="0"/>
    <m/>
    <m/>
    <n v="5"/>
  </r>
  <r>
    <n v="11"/>
    <x v="51"/>
    <s v="Детский сад комбинированного вида №1 Березка Красноармейск "/>
    <x v="17"/>
    <x v="17"/>
    <x v="63"/>
    <x v="0"/>
    <m/>
    <m/>
    <n v="6"/>
  </r>
  <r>
    <n v="11"/>
    <x v="51"/>
    <s v="МАДОУ Детский сад комбинированного вида №13 Солнышко Зарайск "/>
    <x v="6"/>
    <x v="27"/>
    <x v="19"/>
    <x v="0"/>
    <m/>
    <n v="2"/>
    <n v="8"/>
  </r>
  <r>
    <n v="11"/>
    <x v="51"/>
    <s v="Детский сад №4 Малыш Лыткарино "/>
    <x v="7"/>
    <x v="16"/>
    <x v="55"/>
    <x v="0"/>
    <m/>
    <m/>
    <n v="4"/>
  </r>
  <r>
    <n v="11"/>
    <x v="51"/>
    <s v="Детский сад Сказка Котельники "/>
    <x v="7"/>
    <x v="16"/>
    <x v="65"/>
    <x v="0"/>
    <m/>
    <m/>
    <n v="8"/>
  </r>
  <r>
    <n v="11"/>
    <x v="51"/>
    <s v="МАДОУ Детский сад комбинированного вида №13 Солнышко Зарайск "/>
    <x v="9"/>
    <x v="13"/>
    <x v="29"/>
    <x v="0"/>
    <m/>
    <m/>
    <n v="8"/>
  </r>
  <r>
    <n v="11"/>
    <x v="52"/>
    <s v="ЧДС Радость Борисовские пруды д.8 к.2 досъём"/>
    <x v="3"/>
    <x v="17"/>
    <x v="55"/>
    <x v="0"/>
    <m/>
    <m/>
    <n v="1"/>
  </r>
  <r>
    <n v="12"/>
    <x v="53"/>
    <s v="Детский сад №9 Вишенка Королев "/>
    <x v="1"/>
    <x v="13"/>
    <x v="27"/>
    <x v="0"/>
    <m/>
    <m/>
    <n v="4"/>
  </r>
  <r>
    <n v="12"/>
    <x v="53"/>
    <s v="Детский сад №49 Карусель Балашиха "/>
    <x v="15"/>
    <x v="8"/>
    <x v="8"/>
    <x v="9"/>
    <m/>
    <m/>
    <n v="2"/>
  </r>
  <r>
    <n v="12"/>
    <x v="53"/>
    <s v="Детский сад №39 Ромашка Видное "/>
    <x v="2"/>
    <x v="23"/>
    <x v="82"/>
    <x v="0"/>
    <m/>
    <n v="7"/>
    <n v="5"/>
  </r>
  <r>
    <n v="12"/>
    <x v="53"/>
    <s v="Детский сад №41 Заряночка Балашиха"/>
    <x v="3"/>
    <x v="13"/>
    <x v="99"/>
    <x v="0"/>
    <n v="1"/>
    <m/>
    <n v="10"/>
  </r>
  <r>
    <n v="12"/>
    <x v="53"/>
    <s v="Детский сад №27 Солнечногорск гор. пос. Поварово "/>
    <x v="8"/>
    <x v="20"/>
    <x v="10"/>
    <x v="0"/>
    <m/>
    <n v="1"/>
    <n v="6"/>
  </r>
  <r>
    <n v="12"/>
    <x v="53"/>
    <s v="МБДОУ Детский сад комбинированного вида №21 Солнечногорск "/>
    <x v="8"/>
    <x v="17"/>
    <x v="53"/>
    <x v="0"/>
    <m/>
    <m/>
    <n v="3"/>
  </r>
  <r>
    <n v="12"/>
    <x v="53"/>
    <s v="Детский сад Развитие Г. "/>
    <x v="18"/>
    <x v="17"/>
    <x v="0"/>
    <x v="0"/>
    <m/>
    <m/>
    <n v="5"/>
  </r>
  <r>
    <n v="12"/>
    <x v="53"/>
    <s v="МДОУ Детский сад №13 Орехово-Зуево "/>
    <x v="0"/>
    <x v="13"/>
    <x v="10"/>
    <x v="0"/>
    <m/>
    <m/>
    <n v="6"/>
  </r>
  <r>
    <n v="12"/>
    <x v="53"/>
    <s v="МДОУ Детский сад №4 Золотой Ключик Павловский Пасад "/>
    <x v="4"/>
    <x v="18"/>
    <x v="72"/>
    <x v="0"/>
    <m/>
    <n v="2"/>
    <n v="2"/>
  </r>
  <r>
    <n v="12"/>
    <x v="53"/>
    <s v="Детский сад №48 Журавушка Балашиха досъём"/>
    <x v="11"/>
    <x v="17"/>
    <x v="28"/>
    <x v="0"/>
    <m/>
    <m/>
    <n v="3"/>
  </r>
  <r>
    <n v="12"/>
    <x v="53"/>
    <s v="Детский сад №49 Карусель Балашиха досъём "/>
    <x v="19"/>
    <x v="8"/>
    <x v="8"/>
    <x v="0"/>
    <n v="3"/>
    <n v="6"/>
    <n v="6"/>
  </r>
  <r>
    <n v="12"/>
    <x v="53"/>
    <s v="ЧДС Совенок Орехово-Борисово Южное "/>
    <x v="14"/>
    <x v="13"/>
    <x v="58"/>
    <x v="0"/>
    <n v="3"/>
    <m/>
    <n v="1"/>
  </r>
  <r>
    <n v="12"/>
    <x v="53"/>
    <s v="ЧДС Совенок "/>
    <x v="14"/>
    <x v="13"/>
    <x v="72"/>
    <x v="0"/>
    <n v="1"/>
    <m/>
    <n v="1"/>
  </r>
  <r>
    <n v="12"/>
    <x v="53"/>
    <s v="АНО ДО ЦДДО Таланты и Способности "/>
    <x v="20"/>
    <x v="16"/>
    <x v="13"/>
    <x v="0"/>
    <m/>
    <m/>
    <n v="5"/>
  </r>
  <r>
    <n v="12"/>
    <x v="53"/>
    <s v="Детский сад №15 Аистенок Пушкино "/>
    <x v="10"/>
    <x v="17"/>
    <x v="101"/>
    <x v="0"/>
    <m/>
    <m/>
    <n v="6"/>
  </r>
  <r>
    <n v="12"/>
    <x v="53"/>
    <s v="Детский сад №241 к.1 ДСП Светлячок ОЦ Протон "/>
    <x v="7"/>
    <x v="16"/>
    <x v="66"/>
    <x v="0"/>
    <m/>
    <m/>
    <n v="10"/>
  </r>
  <r>
    <n v="12"/>
    <x v="53"/>
    <s v="Детский сад №1720 Новости Люберцы "/>
    <x v="9"/>
    <x v="13"/>
    <x v="40"/>
    <x v="0"/>
    <n v="4"/>
    <m/>
    <n v="6"/>
  </r>
  <r>
    <n v="12"/>
    <x v="54"/>
    <s v="Детский сад №49 Колокольчик Подольск досъём"/>
    <x v="1"/>
    <x v="13"/>
    <x v="25"/>
    <x v="10"/>
    <m/>
    <m/>
    <n v="2"/>
  </r>
  <r>
    <n v="12"/>
    <x v="54"/>
    <s v="Детский сад №52 Малинка Балашиха "/>
    <x v="21"/>
    <x v="17"/>
    <x v="39"/>
    <x v="0"/>
    <m/>
    <m/>
    <n v="4"/>
  </r>
  <r>
    <n v="12"/>
    <x v="54"/>
    <s v="Детский сад №20 Новое поколение Раменское "/>
    <x v="15"/>
    <x v="16"/>
    <x v="89"/>
    <x v="0"/>
    <m/>
    <m/>
    <n v="6"/>
  </r>
  <r>
    <n v="12"/>
    <x v="54"/>
    <s v="Детский сад №39 Ромашка Видное досъём "/>
    <x v="2"/>
    <x v="13"/>
    <x v="5"/>
    <x v="0"/>
    <n v="1"/>
    <m/>
    <n v="8"/>
  </r>
  <r>
    <n v="12"/>
    <x v="54"/>
    <s v="Детский сад №41 Заряночка Балашиха досъём "/>
    <x v="3"/>
    <x v="13"/>
    <x v="52"/>
    <x v="0"/>
    <m/>
    <m/>
    <n v="6"/>
  </r>
  <r>
    <n v="12"/>
    <x v="54"/>
    <s v="МДОУ Детский сад №21 Волоколамск "/>
    <x v="8"/>
    <x v="18"/>
    <x v="59"/>
    <x v="0"/>
    <m/>
    <n v="2"/>
    <n v="2"/>
  </r>
  <r>
    <n v="12"/>
    <x v="54"/>
    <s v="ЦРР Детский сад №22 Клеверок Луховицы пос.Красная Пойма"/>
    <x v="18"/>
    <x v="16"/>
    <x v="13"/>
    <x v="0"/>
    <m/>
    <m/>
    <n v="4"/>
  </r>
  <r>
    <n v="12"/>
    <x v="54"/>
    <s v="ЦРР Детский сад №22 Клеверок 2 Луховицы пос.Красная Пойма"/>
    <x v="18"/>
    <x v="16"/>
    <x v="32"/>
    <x v="0"/>
    <m/>
    <m/>
    <n v="3"/>
  </r>
  <r>
    <n v="12"/>
    <x v="54"/>
    <s v="Детский сад №17 Колокольчик Лыткарино "/>
    <x v="0"/>
    <x v="13"/>
    <x v="49"/>
    <x v="0"/>
    <n v="4"/>
    <m/>
    <n v="6"/>
  </r>
  <r>
    <n v="12"/>
    <x v="54"/>
    <s v="ЦРР Детский сад №45 Мечта Серпухов "/>
    <x v="4"/>
    <x v="17"/>
    <x v="102"/>
    <x v="0"/>
    <m/>
    <m/>
    <n v="6"/>
  </r>
  <r>
    <n v="12"/>
    <x v="54"/>
    <s v="Детский сад №14 Фрязино "/>
    <x v="11"/>
    <x v="17"/>
    <x v="57"/>
    <x v="0"/>
    <m/>
    <m/>
    <n v="8"/>
  </r>
  <r>
    <n v="12"/>
    <x v="54"/>
    <s v="ЧДС SunSchool Жулебино "/>
    <x v="14"/>
    <x v="13"/>
    <x v="58"/>
    <x v="0"/>
    <m/>
    <m/>
    <n v="1"/>
  </r>
  <r>
    <n v="12"/>
    <x v="54"/>
    <s v="Детский сад №15 Аистенок Пушкино досъём "/>
    <x v="10"/>
    <x v="17"/>
    <x v="103"/>
    <x v="0"/>
    <n v="5"/>
    <m/>
    <n v="7"/>
  </r>
  <r>
    <n v="12"/>
    <x v="54"/>
    <s v="Детский сад №3 Сказка Власиха досъём 2"/>
    <x v="6"/>
    <x v="8"/>
    <x v="8"/>
    <x v="11"/>
    <n v="2"/>
    <n v="3"/>
    <n v="2"/>
  </r>
  <r>
    <n v="12"/>
    <x v="54"/>
    <s v="Детский сад №1720 Новости 2к. Красково "/>
    <x v="9"/>
    <x v="13"/>
    <x v="45"/>
    <x v="0"/>
    <n v="17"/>
    <m/>
    <n v="7"/>
  </r>
  <r>
    <n v="12"/>
    <x v="55"/>
    <s v="Детский сад №15 Солнышко Королев "/>
    <x v="1"/>
    <x v="16"/>
    <x v="12"/>
    <x v="0"/>
    <m/>
    <m/>
    <n v="10"/>
  </r>
  <r>
    <n v="12"/>
    <x v="55"/>
    <s v="Детский сад №20 Новое поколение Раменское досъём"/>
    <x v="15"/>
    <x v="16"/>
    <x v="44"/>
    <x v="0"/>
    <m/>
    <m/>
    <n v="3"/>
  </r>
  <r>
    <n v="12"/>
    <x v="55"/>
    <s v="Детский сад №1 Журавушка Видное "/>
    <x v="2"/>
    <x v="13"/>
    <x v="104"/>
    <x v="0"/>
    <n v="1"/>
    <m/>
    <n v="5"/>
  </r>
  <r>
    <n v="12"/>
    <x v="55"/>
    <s v="Школа №11 Пушкино "/>
    <x v="3"/>
    <x v="13"/>
    <x v="11"/>
    <x v="0"/>
    <m/>
    <m/>
    <n v="6"/>
  </r>
  <r>
    <n v="12"/>
    <x v="55"/>
    <s v="ЧДС Монтессори Ларино "/>
    <x v="8"/>
    <x v="17"/>
    <x v="23"/>
    <x v="0"/>
    <n v="2"/>
    <m/>
    <n v="4"/>
  </r>
  <r>
    <n v="12"/>
    <x v="55"/>
    <s v="МОУ Школа для обучающихся с ограниченными возможностями здоровья ГО Клин"/>
    <x v="18"/>
    <x v="7"/>
    <x v="24"/>
    <x v="0"/>
    <m/>
    <m/>
    <n v="12"/>
  </r>
  <r>
    <n v="12"/>
    <x v="55"/>
    <s v="МАДОУ Детский сад комбинированного вида №10 Улыбка Зарайск "/>
    <x v="0"/>
    <x v="16"/>
    <x v="21"/>
    <x v="0"/>
    <m/>
    <m/>
    <n v="4"/>
  </r>
  <r>
    <n v="12"/>
    <x v="55"/>
    <s v="Детский сад №43 Янтарный островок к.2 Балашиха "/>
    <x v="4"/>
    <x v="17"/>
    <x v="11"/>
    <x v="0"/>
    <n v="1"/>
    <m/>
    <n v="3"/>
  </r>
  <r>
    <n v="12"/>
    <x v="55"/>
    <s v="Детский сад №52 Малинка Балашиха досъём "/>
    <x v="9"/>
    <x v="17"/>
    <x v="4"/>
    <x v="0"/>
    <m/>
    <m/>
    <n v="4"/>
  </r>
  <r>
    <n v="12"/>
    <x v="55"/>
    <s v="Детский сад №22 Золотая рыбка Химки "/>
    <x v="11"/>
    <x v="17"/>
    <x v="105"/>
    <x v="0"/>
    <m/>
    <m/>
    <n v="10"/>
  </r>
  <r>
    <n v="12"/>
    <x v="55"/>
    <s v="ЧДС Фантазёры г.Красногорск "/>
    <x v="14"/>
    <x v="13"/>
    <x v="65"/>
    <x v="0"/>
    <m/>
    <m/>
    <n v="1"/>
  </r>
  <r>
    <n v="12"/>
    <x v="55"/>
    <s v="МДОУ Детский сад общеразвивающего вида №24 Радуга Егорьевск "/>
    <x v="10"/>
    <x v="17"/>
    <x v="106"/>
    <x v="0"/>
    <m/>
    <m/>
    <n v="6"/>
  </r>
  <r>
    <n v="12"/>
    <x v="55"/>
    <s v="ЧДС 7 котов Красногорск "/>
    <x v="6"/>
    <x v="17"/>
    <x v="74"/>
    <x v="0"/>
    <m/>
    <m/>
    <n v="1"/>
  </r>
  <r>
    <n v="12"/>
    <x v="55"/>
    <s v="Детский сад №11 Незабудка Мытищи "/>
    <x v="9"/>
    <x v="17"/>
    <x v="97"/>
    <x v="0"/>
    <m/>
    <m/>
    <n v="8"/>
  </r>
  <r>
    <n v="12"/>
    <x v="56"/>
    <s v="Детский сад №63 Раменское "/>
    <x v="1"/>
    <x v="13"/>
    <x v="31"/>
    <x v="0"/>
    <m/>
    <m/>
    <n v="4"/>
  </r>
  <r>
    <n v="12"/>
    <x v="56"/>
    <s v="Детский сад №31 Одуванчик Домодедово микрорайон Белые Столбы "/>
    <x v="21"/>
    <x v="17"/>
    <x v="47"/>
    <x v="0"/>
    <n v="2"/>
    <m/>
    <n v="5"/>
  </r>
  <r>
    <n v="12"/>
    <x v="56"/>
    <s v="Детский сад №1 Маленькая страна Реутов "/>
    <x v="15"/>
    <x v="16"/>
    <x v="107"/>
    <x v="0"/>
    <m/>
    <m/>
    <n v="8"/>
  </r>
  <r>
    <n v="12"/>
    <x v="56"/>
    <s v="Детский сад №35 Эврика Королев "/>
    <x v="2"/>
    <x v="13"/>
    <x v="97"/>
    <x v="0"/>
    <m/>
    <m/>
    <n v="6"/>
  </r>
  <r>
    <n v="12"/>
    <x v="56"/>
    <s v="МДОУ Детский сад Сказка Волоколамск с.Ярополец "/>
    <x v="3"/>
    <x v="13"/>
    <x v="84"/>
    <x v="0"/>
    <m/>
    <m/>
    <n v="2"/>
  </r>
  <r>
    <n v="12"/>
    <x v="56"/>
    <s v="МДОУ Детский сад №15 Волоколамск д. Ботово "/>
    <x v="3"/>
    <x v="13"/>
    <x v="42"/>
    <x v="0"/>
    <m/>
    <m/>
    <n v="2"/>
  </r>
  <r>
    <n v="12"/>
    <x v="56"/>
    <s v="Детский сад №46 Соловушки Коломна "/>
    <x v="8"/>
    <x v="17"/>
    <x v="44"/>
    <x v="0"/>
    <n v="7"/>
    <m/>
    <n v="5"/>
  </r>
  <r>
    <n v="12"/>
    <x v="56"/>
    <s v="Детский сад №32 Ромашка Королев "/>
    <x v="0"/>
    <x v="13"/>
    <x v="85"/>
    <x v="0"/>
    <m/>
    <m/>
    <n v="5"/>
  </r>
  <r>
    <n v="12"/>
    <x v="56"/>
    <s v="Детский сад №46 Орленок Коломна "/>
    <x v="4"/>
    <x v="17"/>
    <x v="95"/>
    <x v="0"/>
    <n v="13"/>
    <m/>
    <n v="6"/>
  </r>
  <r>
    <n v="12"/>
    <x v="56"/>
    <s v="Детский сад №46 Золотой Ключик Коломна "/>
    <x v="11"/>
    <x v="17"/>
    <x v="39"/>
    <x v="0"/>
    <n v="32"/>
    <m/>
    <n v="8"/>
  </r>
  <r>
    <n v="12"/>
    <x v="56"/>
    <s v="Детский сад №52 Красногорск "/>
    <x v="14"/>
    <x v="13"/>
    <x v="88"/>
    <x v="0"/>
    <n v="1"/>
    <m/>
    <n v="5"/>
  </r>
  <r>
    <n v="12"/>
    <x v="56"/>
    <s v="Детский сад №13 Светлячок Озёры "/>
    <x v="6"/>
    <x v="16"/>
    <x v="59"/>
    <x v="0"/>
    <m/>
    <m/>
    <n v="2"/>
  </r>
  <r>
    <n v="12"/>
    <x v="56"/>
    <s v="Детский сад №1 Солнышко Озёры "/>
    <x v="6"/>
    <x v="16"/>
    <x v="108"/>
    <x v="0"/>
    <m/>
    <m/>
    <n v="1"/>
  </r>
  <r>
    <n v="12"/>
    <x v="56"/>
    <s v="МАДОУ Детский сад №11 Вишенка Зарайск "/>
    <x v="7"/>
    <x v="13"/>
    <x v="9"/>
    <x v="0"/>
    <m/>
    <m/>
    <n v="5"/>
  </r>
  <r>
    <n v="12"/>
    <x v="56"/>
    <s v="Детский сад №6 Жуковский "/>
    <x v="9"/>
    <x v="13"/>
    <x v="48"/>
    <x v="0"/>
    <m/>
    <m/>
    <n v="9"/>
  </r>
  <r>
    <n v="12"/>
    <x v="57"/>
    <s v="ЧДС Феникс Липецкая "/>
    <x v="1"/>
    <x v="23"/>
    <x v="61"/>
    <x v="0"/>
    <n v="2"/>
    <n v="2"/>
    <n v="5"/>
  </r>
  <r>
    <n v="12"/>
    <x v="57"/>
    <s v="Детский сад №1 Маленькая страна Реутов досъём "/>
    <x v="15"/>
    <x v="16"/>
    <x v="87"/>
    <x v="0"/>
    <m/>
    <m/>
    <n v="5"/>
  </r>
  <r>
    <n v="12"/>
    <x v="57"/>
    <s v="Детский сад №35 Эврика Королев досъём"/>
    <x v="2"/>
    <x v="23"/>
    <x v="87"/>
    <x v="0"/>
    <m/>
    <m/>
    <n v="3"/>
  </r>
  <r>
    <n v="12"/>
    <x v="57"/>
    <s v="МДОУ Детский сад №20 общеразвивающего вида Волоколамск д. Клишино"/>
    <x v="3"/>
    <x v="23"/>
    <x v="42"/>
    <x v="0"/>
    <m/>
    <n v="2"/>
    <n v="2"/>
  </r>
  <r>
    <n v="12"/>
    <x v="57"/>
    <s v="МДОУ Детский сад №16 Волоколамск с. Болычево "/>
    <x v="3"/>
    <x v="13"/>
    <x v="65"/>
    <x v="0"/>
    <m/>
    <n v="2"/>
    <n v="2"/>
  </r>
  <r>
    <n v="12"/>
    <x v="57"/>
    <s v="МБОУ №35 Ёлочка Электрогорск досъём "/>
    <x v="8"/>
    <x v="17"/>
    <x v="83"/>
    <x v="0"/>
    <m/>
    <m/>
    <n v="4"/>
  </r>
  <r>
    <n v="12"/>
    <x v="57"/>
    <s v="ЧДС Мамантенок Мытищи "/>
    <x v="0"/>
    <x v="13"/>
    <x v="36"/>
    <x v="0"/>
    <m/>
    <m/>
    <n v="1"/>
  </r>
  <r>
    <n v="12"/>
    <x v="57"/>
    <s v="ЧДС Маленькая страна Химки Молодежная 2а досъём"/>
    <x v="0"/>
    <x v="13"/>
    <x v="59"/>
    <x v="0"/>
    <m/>
    <m/>
    <n v="1"/>
  </r>
  <r>
    <n v="12"/>
    <x v="57"/>
    <s v="МБОУ №35 Ёлочка Электрогорск "/>
    <x v="4"/>
    <x v="17"/>
    <x v="31"/>
    <x v="0"/>
    <m/>
    <m/>
    <n v="6"/>
  </r>
  <r>
    <n v="12"/>
    <x v="57"/>
    <s v="МДОУ Детский сад №54 п. Авсюнино Орехово - Зуево "/>
    <x v="11"/>
    <x v="17"/>
    <x v="41"/>
    <x v="0"/>
    <m/>
    <m/>
    <n v="8"/>
  </r>
  <r>
    <n v="12"/>
    <x v="57"/>
    <s v="Детский сад №1 Маленькая страна Реутов "/>
    <x v="19"/>
    <x v="3"/>
    <x v="8"/>
    <x v="0"/>
    <m/>
    <n v="10"/>
    <n v="10"/>
  </r>
  <r>
    <n v="12"/>
    <x v="57"/>
    <s v="Детский сад №41 Планета детства к.1 Королев "/>
    <x v="20"/>
    <x v="16"/>
    <x v="18"/>
    <x v="0"/>
    <m/>
    <m/>
    <n v="2"/>
  </r>
  <r>
    <n v="12"/>
    <x v="57"/>
    <s v="Детский сад №41 Планета детства к.2 Королев "/>
    <x v="20"/>
    <x v="16"/>
    <x v="91"/>
    <x v="0"/>
    <m/>
    <m/>
    <n v="6"/>
  </r>
  <r>
    <n v="12"/>
    <x v="57"/>
    <s v="ЧДС Волшебный Ключик Ясенево "/>
    <x v="6"/>
    <x v="21"/>
    <x v="50"/>
    <x v="0"/>
    <m/>
    <n v="1"/>
    <n v="2"/>
  </r>
  <r>
    <n v="12"/>
    <x v="57"/>
    <s v="ЧДС Сёма Ясенево "/>
    <x v="6"/>
    <x v="16"/>
    <x v="74"/>
    <x v="0"/>
    <m/>
    <m/>
    <n v="1"/>
  </r>
  <r>
    <n v="12"/>
    <x v="57"/>
    <s v="ЧДС Сказочный садик Антоновка "/>
    <x v="7"/>
    <x v="13"/>
    <x v="65"/>
    <x v="0"/>
    <m/>
    <m/>
    <n v="1"/>
  </r>
  <r>
    <n v="12"/>
    <x v="57"/>
    <s v="ЧДС Сказочный садик Новобурцево "/>
    <x v="7"/>
    <x v="13"/>
    <x v="77"/>
    <x v="0"/>
    <n v="1"/>
    <m/>
    <n v="1"/>
  </r>
  <r>
    <n v="12"/>
    <x v="57"/>
    <s v="Детский сад №6 Жуковский досъём "/>
    <x v="9"/>
    <x v="13"/>
    <x v="68"/>
    <x v="0"/>
    <m/>
    <m/>
    <n v="7"/>
  </r>
  <r>
    <n v="13"/>
    <x v="58"/>
    <s v="Детский сад №42 Карусель Королев "/>
    <x v="1"/>
    <x v="0"/>
    <x v="84"/>
    <x v="0"/>
    <m/>
    <m/>
    <n v="5"/>
  </r>
  <r>
    <n v="13"/>
    <x v="58"/>
    <s v="Теремок Люберцы "/>
    <x v="13"/>
    <x v="17"/>
    <x v="66"/>
    <x v="0"/>
    <m/>
    <m/>
    <n v="6"/>
  </r>
  <r>
    <n v="13"/>
    <x v="58"/>
    <s v="МОУ СОШ №24 дошкольное отделение «Ласточка»(дс6) Подольск "/>
    <x v="21"/>
    <x v="17"/>
    <x v="106"/>
    <x v="0"/>
    <m/>
    <m/>
    <n v="5"/>
  </r>
  <r>
    <n v="13"/>
    <x v="58"/>
    <s v="Детский сад №4 Росинка к.1 Луховицы пос.Фруктовая "/>
    <x v="2"/>
    <x v="16"/>
    <x v="65"/>
    <x v="0"/>
    <m/>
    <m/>
    <n v="4"/>
  </r>
  <r>
    <n v="13"/>
    <x v="58"/>
    <s v="Детский сад №4 Росинка к.2 Луховицы пос.Фруктовая "/>
    <x v="2"/>
    <x v="16"/>
    <x v="30"/>
    <x v="0"/>
    <m/>
    <m/>
    <n v="1"/>
  </r>
  <r>
    <n v="13"/>
    <x v="58"/>
    <s v="Детский сад №16 Одинцово Юдино "/>
    <x v="3"/>
    <x v="13"/>
    <x v="9"/>
    <x v="0"/>
    <n v="1"/>
    <m/>
    <n v="5"/>
  </r>
  <r>
    <n v="13"/>
    <x v="58"/>
    <s v="Детский сад Солнышко Черноголовка "/>
    <x v="8"/>
    <x v="17"/>
    <x v="91"/>
    <x v="0"/>
    <m/>
    <m/>
    <n v="3"/>
  </r>
  <r>
    <n v="13"/>
    <x v="58"/>
    <s v="МДОУ Детский сад общеразвивающего вида №34 Егорьевск с. Починки"/>
    <x v="18"/>
    <x v="16"/>
    <x v="3"/>
    <x v="0"/>
    <m/>
    <m/>
    <n v="2"/>
  </r>
  <r>
    <n v="13"/>
    <x v="58"/>
    <s v="Детский сад №78 Мишутка Дмитровский р-н, с.Семеновское "/>
    <x v="0"/>
    <x v="13"/>
    <x v="4"/>
    <x v="0"/>
    <m/>
    <m/>
    <n v="2"/>
  </r>
  <r>
    <n v="13"/>
    <x v="58"/>
    <s v="Детский сад №89 Светлячок Дмитровский р-н, д.Княжево "/>
    <x v="0"/>
    <x v="13"/>
    <x v="58"/>
    <x v="0"/>
    <m/>
    <m/>
    <n v="2"/>
  </r>
  <r>
    <n v="13"/>
    <x v="58"/>
    <s v="Детский сад №42 Карусель зд.2 "/>
    <x v="4"/>
    <x v="0"/>
    <x v="47"/>
    <x v="0"/>
    <m/>
    <m/>
    <n v="4"/>
  </r>
  <r>
    <n v="13"/>
    <x v="58"/>
    <s v="Детский сад №46 Орлёнок Коломна досъём"/>
    <x v="11"/>
    <x v="17"/>
    <x v="62"/>
    <x v="0"/>
    <m/>
    <m/>
    <n v="2"/>
  </r>
  <r>
    <n v="13"/>
    <x v="58"/>
    <s v="Детский сад №46 Соловушки Коломна досъём"/>
    <x v="11"/>
    <x v="17"/>
    <x v="59"/>
    <x v="0"/>
    <m/>
    <m/>
    <n v="1"/>
  </r>
  <r>
    <n v="13"/>
    <x v="58"/>
    <s v="ЧДС Затейники Выхино-Жулебино "/>
    <x v="14"/>
    <x v="17"/>
    <x v="79"/>
    <x v="0"/>
    <n v="2"/>
    <m/>
    <n v="2"/>
  </r>
  <r>
    <n v="13"/>
    <x v="58"/>
    <s v="МБДОУ Новоселковский Детский сад Кашира Новоселки "/>
    <x v="6"/>
    <x v="16"/>
    <x v="87"/>
    <x v="0"/>
    <m/>
    <m/>
    <n v="3"/>
  </r>
  <r>
    <n v="13"/>
    <x v="58"/>
    <s v="Новоселковский Детский сад Кашира Руново "/>
    <x v="6"/>
    <x v="16"/>
    <x v="109"/>
    <x v="0"/>
    <m/>
    <m/>
    <n v="1"/>
  </r>
  <r>
    <n v="13"/>
    <x v="58"/>
    <s v="ЧДС Маленькая страна на Дмитриева 30 г.Балашиха "/>
    <x v="9"/>
    <x v="13"/>
    <x v="35"/>
    <x v="0"/>
    <n v="1"/>
    <m/>
    <n v="5"/>
  </r>
  <r>
    <n v="13"/>
    <x v="59"/>
    <s v="ЦРР Детский сад №13 Теремок зд.1 Подольск "/>
    <x v="1"/>
    <x v="13"/>
    <x v="101"/>
    <x v="0"/>
    <m/>
    <m/>
    <n v="9"/>
  </r>
  <r>
    <n v="13"/>
    <x v="59"/>
    <s v="Теремок Люберцы досъём "/>
    <x v="13"/>
    <x v="17"/>
    <x v="40"/>
    <x v="0"/>
    <m/>
    <m/>
    <n v="7"/>
  </r>
  <r>
    <n v="13"/>
    <x v="59"/>
    <s v="МОУ СОШ №24 До Ласточка (дс6) Подольск досъём "/>
    <x v="21"/>
    <x v="17"/>
    <x v="54"/>
    <x v="0"/>
    <m/>
    <m/>
    <n v="5"/>
  </r>
  <r>
    <n v="13"/>
    <x v="59"/>
    <s v="Детский сад №17 Василёк Мытищи "/>
    <x v="2"/>
    <x v="16"/>
    <x v="39"/>
    <x v="0"/>
    <n v="1"/>
    <m/>
    <n v="7"/>
  </r>
  <r>
    <n v="13"/>
    <x v="59"/>
    <s v="Детский сад №16 Одинцово (Юдино) досъём "/>
    <x v="3"/>
    <x v="13"/>
    <x v="63"/>
    <x v="0"/>
    <m/>
    <m/>
    <n v="4"/>
  </r>
  <r>
    <n v="13"/>
    <x v="59"/>
    <s v="Детский сад Солнышко Черноголовка досъём "/>
    <x v="8"/>
    <x v="17"/>
    <x v="85"/>
    <x v="0"/>
    <n v="4"/>
    <m/>
    <n v="1"/>
  </r>
  <r>
    <n v="13"/>
    <x v="59"/>
    <s v="МОО - Нудольская ООШ "/>
    <x v="18"/>
    <x v="17"/>
    <x v="70"/>
    <x v="0"/>
    <m/>
    <m/>
    <n v="2"/>
  </r>
  <r>
    <n v="13"/>
    <x v="59"/>
    <s v="Детский сад №55 Дюймовочка Химки "/>
    <x v="0"/>
    <x v="23"/>
    <x v="28"/>
    <x v="0"/>
    <m/>
    <n v="6"/>
    <n v="6"/>
  </r>
  <r>
    <n v="13"/>
    <x v="59"/>
    <s v="Детский сад №1414 ДСП Солнышко ОЦ Протон "/>
    <x v="4"/>
    <x v="0"/>
    <x v="39"/>
    <x v="0"/>
    <m/>
    <m/>
    <n v="8"/>
  </r>
  <r>
    <n v="13"/>
    <x v="59"/>
    <s v="ЧДС Феникс Черёмушки "/>
    <x v="11"/>
    <x v="17"/>
    <x v="58"/>
    <x v="0"/>
    <m/>
    <m/>
    <n v="1"/>
  </r>
  <r>
    <n v="13"/>
    <x v="59"/>
    <s v="ЧДС Академия детства Бэмби "/>
    <x v="11"/>
    <x v="17"/>
    <x v="70"/>
    <x v="0"/>
    <n v="5"/>
    <m/>
    <n v="4"/>
  </r>
  <r>
    <n v="13"/>
    <x v="59"/>
    <s v="Детский сад №20 Машенька Королев "/>
    <x v="14"/>
    <x v="13"/>
    <x v="101"/>
    <x v="0"/>
    <m/>
    <m/>
    <n v="9"/>
  </r>
  <r>
    <n v="13"/>
    <x v="59"/>
    <s v="Детский сад №4 Ромашка Королев "/>
    <x v="7"/>
    <x v="13"/>
    <x v="56"/>
    <x v="0"/>
    <n v="5"/>
    <m/>
    <n v="4"/>
  </r>
  <r>
    <n v="13"/>
    <x v="59"/>
    <s v="Детский сад Золотая зайка "/>
    <x v="9"/>
    <x v="13"/>
    <x v="59"/>
    <x v="0"/>
    <n v="1"/>
    <m/>
    <n v="1"/>
  </r>
  <r>
    <n v="13"/>
    <x v="59"/>
    <s v="ЧДС Умничка "/>
    <x v="9"/>
    <x v="13"/>
    <x v="74"/>
    <x v="0"/>
    <n v="1"/>
    <m/>
    <n v="3"/>
  </r>
  <r>
    <n v="13"/>
    <x v="60"/>
    <s v="Детский сад №20 Ласточка Долгопрудный "/>
    <x v="1"/>
    <x v="13"/>
    <x v="17"/>
    <x v="0"/>
    <m/>
    <m/>
    <n v="6"/>
  </r>
  <r>
    <n v="13"/>
    <x v="60"/>
    <s v="Детский сад №17 Василёк Мытищи досъём "/>
    <x v="2"/>
    <x v="16"/>
    <x v="28"/>
    <x v="0"/>
    <m/>
    <m/>
    <n v="5"/>
  </r>
  <r>
    <n v="13"/>
    <x v="60"/>
    <s v="Детский сад №57 Одуванчик Дмитровский р-н, п. Совхоза Останкино "/>
    <x v="3"/>
    <x v="13"/>
    <x v="103"/>
    <x v="0"/>
    <m/>
    <m/>
    <n v="6"/>
  </r>
  <r>
    <n v="13"/>
    <x v="60"/>
    <s v="ЧДС Радость Дзержинский "/>
    <x v="8"/>
    <x v="20"/>
    <x v="46"/>
    <x v="0"/>
    <m/>
    <n v="1"/>
    <n v="3"/>
  </r>
  <r>
    <n v="13"/>
    <x v="60"/>
    <s v="Детский сад комбинированного вида  №6 Земляничка Серпухов "/>
    <x v="8"/>
    <x v="17"/>
    <x v="76"/>
    <x v="0"/>
    <m/>
    <m/>
    <n v="3"/>
  </r>
  <r>
    <n v="13"/>
    <x v="60"/>
    <s v="Детский сад №55 Дюймовочка Химки досъём "/>
    <x v="0"/>
    <x v="13"/>
    <x v="96"/>
    <x v="0"/>
    <m/>
    <m/>
    <n v="10"/>
  </r>
  <r>
    <n v="13"/>
    <x v="60"/>
    <s v="Детский сад общеразвивающего вида №18 Бригантина Дмитровский р-н, Яхрома "/>
    <x v="4"/>
    <x v="16"/>
    <x v="21"/>
    <x v="0"/>
    <m/>
    <m/>
    <n v="5"/>
  </r>
  <r>
    <n v="13"/>
    <x v="60"/>
    <s v="Детский сад ОВ №16 Березка Коломна деревня Зарудня "/>
    <x v="11"/>
    <x v="17"/>
    <x v="21"/>
    <x v="0"/>
    <m/>
    <m/>
    <n v="4"/>
  </r>
  <r>
    <n v="13"/>
    <x v="60"/>
    <s v="Детский сад к. 419а ДО Зеленоград, к. 419А шк 1353 "/>
    <x v="19"/>
    <x v="16"/>
    <x v="19"/>
    <x v="0"/>
    <m/>
    <m/>
    <n v="4"/>
  </r>
  <r>
    <n v="13"/>
    <x v="60"/>
    <s v="Детский сад №20 Ласточка Долгопрудный досъём"/>
    <x v="22"/>
    <x v="13"/>
    <x v="85"/>
    <x v="0"/>
    <m/>
    <m/>
    <n v="2"/>
  </r>
  <r>
    <n v="13"/>
    <x v="60"/>
    <s v="Детский сад к. 445а ДО Зеленоград, к. 445А шк 1353 "/>
    <x v="6"/>
    <x v="16"/>
    <x v="37"/>
    <x v="0"/>
    <m/>
    <m/>
    <n v="8"/>
  </r>
  <r>
    <n v="13"/>
    <x v="60"/>
    <s v="Детский сад к. Березовая аллея дом 1а ДО Зеленоград шк 1353"/>
    <x v="23"/>
    <x v="16"/>
    <x v="108"/>
    <x v="0"/>
    <m/>
    <m/>
    <n v="4"/>
  </r>
  <r>
    <n v="13"/>
    <x v="60"/>
    <s v="ЧДС Центр по уходу и развитию детей Бэби старс Дикенса "/>
    <x v="7"/>
    <x v="13"/>
    <x v="1"/>
    <x v="0"/>
    <m/>
    <m/>
    <n v="6"/>
  </r>
  <r>
    <n v="13"/>
    <x v="60"/>
    <s v="Детский сад №2 Искорка Протвино "/>
    <x v="9"/>
    <x v="13"/>
    <x v="1"/>
    <x v="0"/>
    <m/>
    <m/>
    <n v="6"/>
  </r>
  <r>
    <n v="13"/>
    <x v="61"/>
    <s v="Филиал МБОУ С(К) ОУ для обучающихся, воспитанников с ОВЗ С(К) школы Гармония Одинцово"/>
    <x v="1"/>
    <x v="13"/>
    <x v="23"/>
    <x v="0"/>
    <m/>
    <m/>
    <n v="3"/>
  </r>
  <r>
    <n v="13"/>
    <x v="61"/>
    <s v="Детский сад №718 к. 2 ДО Зеленоград, к. 1218 Шк 718 "/>
    <x v="24"/>
    <x v="16"/>
    <x v="64"/>
    <x v="0"/>
    <m/>
    <m/>
    <n v="6"/>
  </r>
  <r>
    <n v="13"/>
    <x v="61"/>
    <s v="Васильевский Детский сад комбинированного вида Василек Серпухов "/>
    <x v="2"/>
    <x v="16"/>
    <x v="46"/>
    <x v="0"/>
    <m/>
    <m/>
    <n v="4"/>
  </r>
  <r>
    <n v="13"/>
    <x v="61"/>
    <s v="МБДОУ Каменский Детский сад Кашира деревня Каменка"/>
    <x v="2"/>
    <x v="16"/>
    <x v="65"/>
    <x v="0"/>
    <m/>
    <m/>
    <n v="1"/>
  </r>
  <r>
    <n v="13"/>
    <x v="61"/>
    <s v="Детский сад №21 Гномики с.Молоково Видное"/>
    <x v="3"/>
    <x v="17"/>
    <x v="110"/>
    <x v="0"/>
    <m/>
    <m/>
    <n v="8"/>
  </r>
  <r>
    <n v="13"/>
    <x v="61"/>
    <s v="Детский сад №55 Одинцово "/>
    <x v="8"/>
    <x v="17"/>
    <x v="111"/>
    <x v="0"/>
    <m/>
    <m/>
    <n v="11"/>
  </r>
  <r>
    <n v="13"/>
    <x v="61"/>
    <s v="Детский сад №6 Звездочка Долгопрудный "/>
    <x v="0"/>
    <x v="13"/>
    <x v="92"/>
    <x v="0"/>
    <m/>
    <m/>
    <n v="6"/>
  </r>
  <r>
    <n v="13"/>
    <x v="61"/>
    <s v="Детский сад к. 404а ДО Зеленоград, к. 404А Шк 1353 "/>
    <x v="4"/>
    <x v="28"/>
    <x v="52"/>
    <x v="0"/>
    <m/>
    <n v="1"/>
    <n v="6"/>
  </r>
  <r>
    <n v="13"/>
    <x v="61"/>
    <s v="Детский сад к. Березовая аллея дом 1а ДО Зеленоград, Берёзовая аллея, дом 1А Шк 1353 досъём"/>
    <x v="4"/>
    <x v="16"/>
    <x v="84"/>
    <x v="0"/>
    <m/>
    <m/>
    <n v="4"/>
  </r>
  <r>
    <n v="13"/>
    <x v="61"/>
    <s v="МДОУ Детский сад общеразвивающего вида №7 Калинка Егорьевск "/>
    <x v="11"/>
    <x v="17"/>
    <x v="88"/>
    <x v="0"/>
    <m/>
    <m/>
    <n v="5"/>
  </r>
  <r>
    <n v="13"/>
    <x v="61"/>
    <s v="МОУ – Спас-Заулковская шк Планета Детства "/>
    <x v="22"/>
    <x v="13"/>
    <x v="0"/>
    <x v="0"/>
    <m/>
    <m/>
    <n v="8"/>
  </r>
  <r>
    <n v="13"/>
    <x v="61"/>
    <s v="Детский сад №3 Сказка Власиха досъём 3"/>
    <x v="6"/>
    <x v="8"/>
    <x v="8"/>
    <x v="7"/>
    <m/>
    <n v="1"/>
    <n v="1"/>
  </r>
  <r>
    <n v="13"/>
    <x v="61"/>
    <s v="ЧДС Центр по уходу и развитию детей Бэби старс Дикенса досъём"/>
    <x v="7"/>
    <x v="13"/>
    <x v="77"/>
    <x v="0"/>
    <m/>
    <m/>
    <n v="1"/>
  </r>
  <r>
    <n v="13"/>
    <x v="61"/>
    <s v="Детский сад №2 Искорка Протвино досъём "/>
    <x v="9"/>
    <x v="13"/>
    <x v="83"/>
    <x v="0"/>
    <m/>
    <m/>
    <n v="4"/>
  </r>
  <r>
    <n v="13"/>
    <x v="62"/>
    <s v="Детский сад №9 Колокольчик Лобня"/>
    <x v="1"/>
    <x v="13"/>
    <x v="112"/>
    <x v="0"/>
    <m/>
    <m/>
    <n v="10"/>
  </r>
  <r>
    <n v="13"/>
    <x v="62"/>
    <s v="Детский сад №718 к.1 ДО Зеленоград, к.1217 шк 718 "/>
    <x v="24"/>
    <x v="16"/>
    <x v="28"/>
    <x v="0"/>
    <n v="2"/>
    <m/>
    <n v="5"/>
  </r>
  <r>
    <n v="13"/>
    <x v="62"/>
    <s v="Инженерно-технологический лицей"/>
    <x v="25"/>
    <x v="29"/>
    <x v="8"/>
    <x v="0"/>
    <m/>
    <m/>
    <m/>
  </r>
  <r>
    <n v="13"/>
    <x v="62"/>
    <s v="Детский сад комбинированного вида Колокольчик Серпухов "/>
    <x v="3"/>
    <x v="17"/>
    <x v="70"/>
    <x v="0"/>
    <n v="3"/>
    <m/>
    <n v="4"/>
  </r>
  <r>
    <n v="13"/>
    <x v="62"/>
    <s v="ЧДС FAMILIA "/>
    <x v="3"/>
    <x v="17"/>
    <x v="29"/>
    <x v="0"/>
    <n v="1"/>
    <m/>
    <n v="1"/>
  </r>
  <r>
    <n v="13"/>
    <x v="62"/>
    <s v="Детский сад №12 зд.1 Химки "/>
    <x v="8"/>
    <x v="17"/>
    <x v="21"/>
    <x v="0"/>
    <m/>
    <m/>
    <n v="5"/>
  </r>
  <r>
    <n v="13"/>
    <x v="62"/>
    <s v="Детский сад №12 Теремок зд. 2 Химки "/>
    <x v="8"/>
    <x v="17"/>
    <x v="46"/>
    <x v="0"/>
    <n v="3"/>
    <m/>
    <n v="4"/>
  </r>
  <r>
    <n v="13"/>
    <x v="62"/>
    <s v="Детский сад №6 Звездочка Долгопрудный досъём "/>
    <x v="0"/>
    <x v="13"/>
    <x v="52"/>
    <x v="0"/>
    <n v="4"/>
    <m/>
    <n v="7"/>
  </r>
  <r>
    <n v="13"/>
    <x v="62"/>
    <s v="Детский сад №16 Колосок Пушкино второй корпус "/>
    <x v="4"/>
    <x v="16"/>
    <x v="24"/>
    <x v="0"/>
    <m/>
    <m/>
    <n v="3"/>
  </r>
  <r>
    <n v="13"/>
    <x v="62"/>
    <s v="Детский сад №16 Колосок Пушкино "/>
    <x v="4"/>
    <x v="16"/>
    <x v="23"/>
    <x v="0"/>
    <m/>
    <m/>
    <n v="8"/>
  </r>
  <r>
    <n v="13"/>
    <x v="62"/>
    <s v="Детский сад №32 Красногорск "/>
    <x v="19"/>
    <x v="16"/>
    <x v="91"/>
    <x v="0"/>
    <m/>
    <m/>
    <n v="6"/>
  </r>
  <r>
    <n v="13"/>
    <x v="62"/>
    <s v="Гимназия №4 Дзержинский "/>
    <x v="22"/>
    <x v="13"/>
    <x v="80"/>
    <x v="0"/>
    <m/>
    <m/>
    <n v="5"/>
  </r>
  <r>
    <n v="13"/>
    <x v="62"/>
    <s v="Детский сад №49 к.1 Раменское "/>
    <x v="6"/>
    <x v="16"/>
    <x v="37"/>
    <x v="0"/>
    <n v="3"/>
    <m/>
    <n v="7"/>
  </r>
  <r>
    <n v="13"/>
    <x v="62"/>
    <s v="Детский сад №13 Клубничка пос. совхоза им. Ленина Видное "/>
    <x v="7"/>
    <x v="13"/>
    <x v="14"/>
    <x v="0"/>
    <m/>
    <m/>
    <n v="5"/>
  </r>
  <r>
    <n v="13"/>
    <x v="62"/>
    <s v="Детский сад №20 Ласточка Долгопрудный досъём"/>
    <x v="9"/>
    <x v="13"/>
    <x v="70"/>
    <x v="0"/>
    <m/>
    <m/>
    <n v="5"/>
  </r>
  <r>
    <n v="13"/>
    <x v="62"/>
    <s v="Школа № 17 "/>
    <x v="9"/>
    <x v="13"/>
    <x v="58"/>
    <x v="0"/>
    <m/>
    <m/>
    <n v="1"/>
  </r>
  <r>
    <n v="14"/>
    <x v="63"/>
    <s v="Детский сад №32 к. на Пионерской Красногорск "/>
    <x v="2"/>
    <x v="16"/>
    <x v="94"/>
    <x v="0"/>
    <m/>
    <m/>
    <n v="12"/>
  </r>
  <r>
    <n v="14"/>
    <x v="63"/>
    <s v="Детский сад №39 Ромашка Видное досъём 2 "/>
    <x v="3"/>
    <x v="21"/>
    <x v="27"/>
    <x v="0"/>
    <m/>
    <n v="1"/>
    <n v="7"/>
  </r>
  <r>
    <n v="14"/>
    <x v="63"/>
    <s v="ЧДС Сокровища нации Чертаново "/>
    <x v="3"/>
    <x v="16"/>
    <x v="73"/>
    <x v="0"/>
    <m/>
    <m/>
    <n v="2"/>
  </r>
  <r>
    <n v="14"/>
    <x v="63"/>
    <s v="ЧДС SunSchool Калужская "/>
    <x v="8"/>
    <x v="17"/>
    <x v="36"/>
    <x v="12"/>
    <n v="11"/>
    <m/>
    <n v="3"/>
  </r>
  <r>
    <n v="14"/>
    <x v="63"/>
    <s v="ЧДС SunSchool Новые Черемушки "/>
    <x v="8"/>
    <x v="17"/>
    <x v="36"/>
    <x v="12"/>
    <n v="11"/>
    <m/>
    <n v="3"/>
  </r>
  <r>
    <n v="14"/>
    <x v="63"/>
    <s v="ЦРР Детский сад №19 Светлячок Коломна "/>
    <x v="4"/>
    <x v="16"/>
    <x v="43"/>
    <x v="0"/>
    <m/>
    <m/>
    <n v="4"/>
  </r>
  <r>
    <n v="14"/>
    <x v="63"/>
    <s v="Детский сад №30 Королев "/>
    <x v="11"/>
    <x v="17"/>
    <x v="97"/>
    <x v="0"/>
    <m/>
    <m/>
    <n v="7"/>
  </r>
  <r>
    <n v="14"/>
    <x v="63"/>
    <s v="Школа Бенуа "/>
    <x v="22"/>
    <x v="13"/>
    <x v="24"/>
    <x v="0"/>
    <m/>
    <m/>
    <n v="3"/>
  </r>
  <r>
    <n v="14"/>
    <x v="63"/>
    <s v="Детский сад №49 к.1 Раменское досъём "/>
    <x v="6"/>
    <x v="16"/>
    <x v="89"/>
    <x v="0"/>
    <m/>
    <m/>
    <n v="7"/>
  </r>
  <r>
    <n v="14"/>
    <x v="63"/>
    <s v="Мир знаний "/>
    <x v="7"/>
    <x v="13"/>
    <x v="70"/>
    <x v="0"/>
    <m/>
    <m/>
    <n v="4"/>
  </r>
  <r>
    <n v="14"/>
    <x v="63"/>
    <s v="ЧДС Благополучие Люберцы "/>
    <x v="9"/>
    <x v="13"/>
    <x v="59"/>
    <x v="0"/>
    <n v="1"/>
    <m/>
    <n v="2"/>
  </r>
  <r>
    <n v="14"/>
    <x v="64"/>
    <s v="Детский сад №1 Росинка Балашиха "/>
    <x v="1"/>
    <x v="16"/>
    <x v="63"/>
    <x v="0"/>
    <m/>
    <m/>
    <n v="6"/>
  </r>
  <r>
    <n v="14"/>
    <x v="64"/>
    <s v="Детский сад к. Березовая аллея дом 1а ДО Зеленоград шк 1353 досъём 2"/>
    <x v="5"/>
    <x v="16"/>
    <x v="13"/>
    <x v="0"/>
    <n v="1"/>
    <m/>
    <n v="3"/>
  </r>
  <r>
    <n v="14"/>
    <x v="64"/>
    <s v="Детский сад №33 Кроха Щелково "/>
    <x v="24"/>
    <x v="28"/>
    <x v="65"/>
    <x v="0"/>
    <m/>
    <n v="1"/>
    <n v="2"/>
  </r>
  <r>
    <n v="14"/>
    <x v="64"/>
    <s v="Детский сад №12 общеразвивающего вида Пчёлка Коломна "/>
    <x v="2"/>
    <x v="16"/>
    <x v="5"/>
    <x v="0"/>
    <m/>
    <m/>
    <n v="5"/>
  </r>
  <r>
    <n v="14"/>
    <x v="64"/>
    <s v="Детский сад №7 РОСИНКА Коломна "/>
    <x v="3"/>
    <x v="17"/>
    <x v="19"/>
    <x v="0"/>
    <m/>
    <m/>
    <n v="4"/>
  </r>
  <r>
    <n v="14"/>
    <x v="64"/>
    <s v="Детский сад комбинированного вида №44 Солнечногорск дер.Радумля "/>
    <x v="8"/>
    <x v="17"/>
    <x v="97"/>
    <x v="0"/>
    <m/>
    <m/>
    <n v="6"/>
  </r>
  <r>
    <n v="14"/>
    <x v="64"/>
    <s v="Детский сад Одуванчик ЗАТО Восход "/>
    <x v="0"/>
    <x v="13"/>
    <x v="20"/>
    <x v="0"/>
    <m/>
    <m/>
    <n v="6"/>
  </r>
  <r>
    <n v="14"/>
    <x v="64"/>
    <s v="ФГБДОУ «ЦРР–Детский сад №2» Управления Делами Президента РФ "/>
    <x v="4"/>
    <x v="16"/>
    <x v="48"/>
    <x v="0"/>
    <m/>
    <m/>
    <n v="9"/>
  </r>
  <r>
    <n v="14"/>
    <x v="64"/>
    <s v="Детский сад №30 Королев досъём "/>
    <x v="11"/>
    <x v="17"/>
    <x v="58"/>
    <x v="0"/>
    <m/>
    <m/>
    <n v="3"/>
  </r>
  <r>
    <n v="14"/>
    <x v="64"/>
    <s v="Школа №2 Балашиха "/>
    <x v="10"/>
    <x v="17"/>
    <x v="23"/>
    <x v="0"/>
    <m/>
    <m/>
    <n v="6"/>
  </r>
  <r>
    <n v="14"/>
    <x v="64"/>
    <s v="Детский сад №46 Солнышко Королев "/>
    <x v="22"/>
    <x v="17"/>
    <x v="80"/>
    <x v="0"/>
    <n v="1"/>
    <m/>
    <n v="6"/>
  </r>
  <r>
    <n v="14"/>
    <x v="64"/>
    <s v="Детский сад №1 Теремок Протвино "/>
    <x v="6"/>
    <x v="17"/>
    <x v="67"/>
    <x v="0"/>
    <m/>
    <m/>
    <n v="6"/>
  </r>
  <r>
    <n v="14"/>
    <x v="64"/>
    <s v="МКОУ РАООП Старогородковская С(К)Ш-И им. Заслуженного учителя РФ А.В. Фурагиной Одинцово п. Старый городок "/>
    <x v="7"/>
    <x v="21"/>
    <x v="22"/>
    <x v="0"/>
    <m/>
    <n v="1"/>
    <n v="12"/>
  </r>
  <r>
    <n v="14"/>
    <x v="64"/>
    <s v="Детский сад №24 Капитан Химки "/>
    <x v="9"/>
    <x v="13"/>
    <x v="37"/>
    <x v="0"/>
    <m/>
    <m/>
    <n v="6"/>
  </r>
  <r>
    <n v="14"/>
    <x v="65"/>
    <s v="Детский сад №1 Росинка Балашиха досъём "/>
    <x v="1"/>
    <x v="16"/>
    <x v="87"/>
    <x v="0"/>
    <m/>
    <m/>
    <n v="2"/>
  </r>
  <r>
    <n v="14"/>
    <x v="65"/>
    <s v="Детский сад №49 к. 2 Раменское "/>
    <x v="24"/>
    <x v="16"/>
    <x v="27"/>
    <x v="0"/>
    <m/>
    <m/>
    <n v="4"/>
  </r>
  <r>
    <n v="14"/>
    <x v="65"/>
    <s v="ЧДС Сындочка Люберцы "/>
    <x v="26"/>
    <x v="13"/>
    <x v="65"/>
    <x v="0"/>
    <m/>
    <m/>
    <n v="2"/>
  </r>
  <r>
    <n v="14"/>
    <x v="65"/>
    <s v="Детский сад №6 Сказка Химки"/>
    <x v="2"/>
    <x v="13"/>
    <x v="12"/>
    <x v="0"/>
    <m/>
    <m/>
    <n v="7"/>
  </r>
  <r>
    <n v="14"/>
    <x v="65"/>
    <s v="Детский сад общеразвивающего вида №11 ЗЁРНЫШКИ Коломна п. Индустрия "/>
    <x v="3"/>
    <x v="17"/>
    <x v="68"/>
    <x v="0"/>
    <m/>
    <m/>
    <n v="4"/>
  </r>
  <r>
    <n v="14"/>
    <x v="65"/>
    <s v="Детский сад №7 Вишенка Протвино"/>
    <x v="8"/>
    <x v="17"/>
    <x v="87"/>
    <x v="0"/>
    <m/>
    <m/>
    <n v="7"/>
  </r>
  <r>
    <n v="14"/>
    <x v="65"/>
    <s v="МОУ— Средняя Общеобразовательная шк пос. Чайковского "/>
    <x v="0"/>
    <x v="13"/>
    <x v="113"/>
    <x v="0"/>
    <m/>
    <m/>
    <n v="11"/>
  </r>
  <r>
    <n v="14"/>
    <x v="65"/>
    <s v="Детский сад №539 ДО на Физкультурном ОЦ Протон "/>
    <x v="4"/>
    <x v="0"/>
    <x v="85"/>
    <x v="0"/>
    <m/>
    <m/>
    <n v="4"/>
  </r>
  <r>
    <n v="14"/>
    <x v="65"/>
    <s v="Детский сад №3 Незабудка Протвино"/>
    <x v="11"/>
    <x v="17"/>
    <x v="26"/>
    <x v="0"/>
    <n v="2"/>
    <m/>
    <n v="8"/>
  </r>
  <r>
    <n v="14"/>
    <x v="65"/>
    <s v="Детский сад №53 Одинцово (Ликино) "/>
    <x v="19"/>
    <x v="16"/>
    <x v="54"/>
    <x v="0"/>
    <m/>
    <m/>
    <n v="7"/>
  </r>
  <r>
    <n v="14"/>
    <x v="65"/>
    <s v="Школа №2 Балашиха досъём "/>
    <x v="10"/>
    <x v="17"/>
    <x v="5"/>
    <x v="0"/>
    <m/>
    <m/>
    <n v="8"/>
  </r>
  <r>
    <n v="14"/>
    <x v="65"/>
    <s v="Детский сад п.Мирный Серпухов"/>
    <x v="22"/>
    <x v="17"/>
    <x v="0"/>
    <x v="0"/>
    <n v="3"/>
    <m/>
    <n v="2"/>
  </r>
  <r>
    <n v="14"/>
    <x v="65"/>
    <s v="Детский сад №17 Семицветик Истра"/>
    <x v="7"/>
    <x v="13"/>
    <x v="31"/>
    <x v="0"/>
    <n v="1"/>
    <m/>
    <n v="5"/>
  </r>
  <r>
    <n v="14"/>
    <x v="65"/>
    <s v="Детский сад №80 Родничок Дмитровский р-н, п.Орево"/>
    <x v="9"/>
    <x v="13"/>
    <x v="3"/>
    <x v="0"/>
    <m/>
    <m/>
    <n v="4"/>
  </r>
  <r>
    <n v="14"/>
    <x v="66"/>
    <s v="Детский сад №48 Нахабино "/>
    <x v="1"/>
    <x v="24"/>
    <x v="20"/>
    <x v="0"/>
    <m/>
    <n v="2"/>
    <n v="7"/>
  </r>
  <r>
    <n v="14"/>
    <x v="66"/>
    <s v="Детский сад №28 Балашиха "/>
    <x v="26"/>
    <x v="13"/>
    <x v="66"/>
    <x v="0"/>
    <m/>
    <m/>
    <n v="6"/>
  </r>
  <r>
    <n v="14"/>
    <x v="66"/>
    <s v="Большегрызловский Детский сад общеразвивающего вида Рябинка Серпухов"/>
    <x v="2"/>
    <x v="13"/>
    <x v="43"/>
    <x v="0"/>
    <n v="2"/>
    <m/>
    <n v="3"/>
  </r>
  <r>
    <n v="14"/>
    <x v="66"/>
    <s v="Детский сад №5 Семицветик Протвино"/>
    <x v="3"/>
    <x v="13"/>
    <x v="52"/>
    <x v="0"/>
    <m/>
    <m/>
    <n v="8"/>
  </r>
  <r>
    <n v="14"/>
    <x v="66"/>
    <s v="Детский сад №5 Кораблик Балашиха"/>
    <x v="0"/>
    <x v="21"/>
    <x v="114"/>
    <x v="0"/>
    <m/>
    <n v="1"/>
    <n v="7"/>
  </r>
  <r>
    <n v="14"/>
    <x v="66"/>
    <s v="Детский сад №539 ДО на Физкультурном ОЦ Протон досъём"/>
    <x v="4"/>
    <x v="0"/>
    <x v="85"/>
    <x v="0"/>
    <m/>
    <m/>
    <n v="4"/>
  </r>
  <r>
    <n v="14"/>
    <x v="66"/>
    <s v="МДОУ Детский сад №2 Орехово - Зуево"/>
    <x v="11"/>
    <x v="17"/>
    <x v="68"/>
    <x v="0"/>
    <m/>
    <m/>
    <n v="4"/>
  </r>
  <r>
    <n v="14"/>
    <x v="66"/>
    <s v="Алфимовский Детский сад Рябинка Ступино"/>
    <x v="10"/>
    <x v="17"/>
    <x v="50"/>
    <x v="0"/>
    <m/>
    <m/>
    <n v="3"/>
  </r>
  <r>
    <n v="14"/>
    <x v="66"/>
    <s v="Детский сад №1461 До шк 1103"/>
    <x v="22"/>
    <x v="13"/>
    <x v="19"/>
    <x v="0"/>
    <m/>
    <m/>
    <n v="7"/>
  </r>
  <r>
    <n v="14"/>
    <x v="66"/>
    <s v="ЦРР Детский сад №7 Родничок Дмитров"/>
    <x v="6"/>
    <x v="16"/>
    <x v="28"/>
    <x v="0"/>
    <m/>
    <m/>
    <n v="3"/>
  </r>
  <r>
    <n v="14"/>
    <x v="66"/>
    <s v="Детский сад №17 Семицветик Истра досъём"/>
    <x v="7"/>
    <x v="21"/>
    <x v="60"/>
    <x v="0"/>
    <m/>
    <n v="1"/>
    <n v="6"/>
  </r>
  <r>
    <n v="14"/>
    <x v="66"/>
    <s v="Детский сад Интересик Люберцы"/>
    <x v="9"/>
    <x v="13"/>
    <x v="9"/>
    <x v="0"/>
    <m/>
    <m/>
    <n v="6"/>
  </r>
  <r>
    <n v="14"/>
    <x v="67"/>
    <s v="ЧДОУ Детский сад №44 ОАО РЖД Орехово - Зуево "/>
    <x v="0"/>
    <x v="13"/>
    <x v="41"/>
    <x v="0"/>
    <m/>
    <m/>
    <n v="6"/>
  </r>
  <r>
    <n v="14"/>
    <x v="67"/>
    <s v="Детский сад №1282 шк 956 "/>
    <x v="4"/>
    <x v="17"/>
    <x v="75"/>
    <x v="0"/>
    <n v="3"/>
    <m/>
    <n v="7"/>
  </r>
  <r>
    <n v="14"/>
    <x v="67"/>
    <s v="МДОУ Детский сад №32 Березка Павловский Пасад д. Евсеево "/>
    <x v="11"/>
    <x v="17"/>
    <x v="49"/>
    <x v="0"/>
    <m/>
    <m/>
    <n v="6"/>
  </r>
  <r>
    <n v="14"/>
    <x v="67"/>
    <s v="Детский сад Интересик Люберцы досъём "/>
    <x v="9"/>
    <x v="13"/>
    <x v="42"/>
    <x v="0"/>
    <m/>
    <m/>
    <n v="4"/>
  </r>
  <r>
    <n v="15"/>
    <x v="68"/>
    <s v="Лыткинская начальная шк. - Детский сад №28 Солнечногорск"/>
    <x v="2"/>
    <x v="20"/>
    <x v="73"/>
    <x v="0"/>
    <n v="2"/>
    <n v="1"/>
    <n v="2"/>
  </r>
  <r>
    <n v="15"/>
    <x v="68"/>
    <s v="Гимназия №16 Интерес"/>
    <x v="3"/>
    <x v="13"/>
    <x v="15"/>
    <x v="0"/>
    <m/>
    <m/>
    <n v="9"/>
  </r>
  <r>
    <n v="15"/>
    <x v="68"/>
    <s v="Детский сад Либери Химки "/>
    <x v="0"/>
    <x v="13"/>
    <x v="65"/>
    <x v="0"/>
    <m/>
    <m/>
    <n v="1"/>
  </r>
  <r>
    <n v="15"/>
    <x v="68"/>
    <s v="Гимназия №16 Интерес к. Вектор"/>
    <x v="9"/>
    <x v="13"/>
    <x v="100"/>
    <x v="0"/>
    <m/>
    <m/>
    <n v="8"/>
  </r>
  <r>
    <n v="15"/>
    <x v="69"/>
    <s v="Гимназия №16 Интерес досъём "/>
    <x v="3"/>
    <x v="13"/>
    <x v="76"/>
    <x v="0"/>
    <m/>
    <m/>
    <n v="4"/>
  </r>
  <r>
    <n v="15"/>
    <x v="69"/>
    <s v="Горская ОО школа Орехово - Зуево д. Гора"/>
    <x v="4"/>
    <x v="30"/>
    <x v="84"/>
    <x v="0"/>
    <n v="1"/>
    <n v="7"/>
    <n v="9"/>
  </r>
  <r>
    <n v="15"/>
    <x v="69"/>
    <s v="Детский сад Учебный Корпус Бауманский шк. в Капотне"/>
    <x v="10"/>
    <x v="8"/>
    <x v="74"/>
    <x v="0"/>
    <m/>
    <m/>
    <n v="1"/>
  </r>
  <r>
    <n v="15"/>
    <x v="70"/>
    <s v="Киндерсад Подольск"/>
    <x v="2"/>
    <x v="16"/>
    <x v="29"/>
    <x v="0"/>
    <m/>
    <m/>
    <n v="4"/>
  </r>
  <r>
    <n v="15"/>
    <x v="70"/>
    <s v="МКОУ для детей с ОВЗ Одинцовская ОШ Надежда Одинцово"/>
    <x v="3"/>
    <x v="23"/>
    <x v="13"/>
    <x v="0"/>
    <m/>
    <n v="5"/>
    <n v="5"/>
  </r>
  <r>
    <n v="15"/>
    <x v="70"/>
    <s v="ЧДС Центр по уходу и развитию детей Бэби старс Дикенса"/>
    <x v="3"/>
    <x v="13"/>
    <x v="73"/>
    <x v="0"/>
    <m/>
    <m/>
    <n v="1"/>
  </r>
  <r>
    <n v="15"/>
    <x v="70"/>
    <s v="Детский сад Золотая зайка"/>
    <x v="27"/>
    <x v="29"/>
    <x v="115"/>
    <x v="0"/>
    <m/>
    <m/>
    <s v="-"/>
  </r>
  <r>
    <n v="15"/>
    <x v="70"/>
    <s v="МКОУ для детей с ОВЗ Одинцовская ОШ Надежда Одинцово досъём "/>
    <x v="0"/>
    <x v="13"/>
    <x v="53"/>
    <x v="0"/>
    <n v="1"/>
    <n v="5"/>
    <n v="9"/>
  </r>
  <r>
    <n v="15"/>
    <x v="70"/>
    <s v="МКОУ для детей с ОВЗ Одинцовская ОШ Надежда Одинцово досъём 2"/>
    <x v="0"/>
    <x v="23"/>
    <x v="77"/>
    <x v="0"/>
    <m/>
    <n v="5"/>
    <n v="2"/>
  </r>
  <r>
    <n v="15"/>
    <x v="70"/>
    <s v="Детский сад №83 Раменское "/>
    <x v="4"/>
    <x v="16"/>
    <x v="24"/>
    <x v="0"/>
    <m/>
    <m/>
    <n v="2"/>
  </r>
  <r>
    <n v="15"/>
    <x v="70"/>
    <s v="Детский сад ДО 1 шк 518 Северные"/>
    <x v="10"/>
    <x v="17"/>
    <x v="74"/>
    <x v="0"/>
    <m/>
    <m/>
    <n v="2"/>
  </r>
  <r>
    <n v="15"/>
    <x v="70"/>
    <s v="ЧДС Маргаритки Васильки Бутово парк"/>
    <x v="2"/>
    <x v="13"/>
    <x v="72"/>
    <x v="0"/>
    <m/>
    <m/>
    <n v="2"/>
  </r>
  <r>
    <n v="15"/>
    <x v="70"/>
    <s v="Детский сад №73 Раменское "/>
    <x v="9"/>
    <x v="13"/>
    <x v="80"/>
    <x v="0"/>
    <n v="1"/>
    <m/>
    <n v="6"/>
  </r>
  <r>
    <n v="15"/>
    <x v="71"/>
    <s v="Детский сад ПОЗИТИВ Пестово"/>
    <x v="2"/>
    <x v="13"/>
    <x v="79"/>
    <x v="0"/>
    <m/>
    <m/>
    <n v="1"/>
  </r>
  <r>
    <n v="15"/>
    <x v="71"/>
    <s v="ЧДС Пряничный домик Школа для малышей"/>
    <x v="2"/>
    <x v="13"/>
    <x v="71"/>
    <x v="0"/>
    <m/>
    <m/>
    <n v="1"/>
  </r>
  <r>
    <n v="15"/>
    <x v="71"/>
    <s v="Детский сад №1699 ДО 3 Шк 1103"/>
    <x v="3"/>
    <x v="13"/>
    <x v="40"/>
    <x v="0"/>
    <m/>
    <m/>
    <n v="6"/>
  </r>
  <r>
    <n v="15"/>
    <x v="71"/>
    <s v="Детский сад Золотая зайка досъём"/>
    <x v="27"/>
    <x v="29"/>
    <x v="115"/>
    <x v="0"/>
    <m/>
    <m/>
    <s v="-"/>
  </r>
  <r>
    <n v="15"/>
    <x v="71"/>
    <s v="Лицей №6 Парус Дзержинский"/>
    <x v="0"/>
    <x v="13"/>
    <x v="14"/>
    <x v="0"/>
    <m/>
    <m/>
    <n v="6"/>
  </r>
  <r>
    <n v="15"/>
    <x v="71"/>
    <s v="ОШ 5 для обучающихся с ОВЗ Орехово - Зуево"/>
    <x v="11"/>
    <x v="31"/>
    <x v="82"/>
    <x v="0"/>
    <n v="3"/>
    <n v="5"/>
    <n v="21"/>
  </r>
  <r>
    <n v="15"/>
    <x v="71"/>
    <s v="Филиппок Щелково"/>
    <x v="10"/>
    <x v="20"/>
    <x v="74"/>
    <x v="0"/>
    <n v="2"/>
    <n v="1"/>
    <n v="2"/>
  </r>
  <r>
    <n v="15"/>
    <x v="71"/>
    <s v="Лицей №6 Парус Дзержинский досъём"/>
    <x v="9"/>
    <x v="13"/>
    <x v="5"/>
    <x v="0"/>
    <m/>
    <m/>
    <n v="5"/>
  </r>
  <r>
    <n v="15"/>
    <x v="72"/>
    <s v="Начальная школа шк 587 "/>
    <x v="0"/>
    <x v="21"/>
    <x v="73"/>
    <x v="0"/>
    <m/>
    <n v="1"/>
    <n v="1"/>
  </r>
  <r>
    <n v="15"/>
    <x v="72"/>
    <s v="МДОУ Детский сад общеразвивающего вида № 39 Ягодка Егорьевск Полбино"/>
    <x v="11"/>
    <x v="17"/>
    <x v="62"/>
    <x v="0"/>
    <m/>
    <m/>
    <n v="2"/>
  </r>
  <r>
    <n v="15"/>
    <x v="72"/>
    <s v="Детский сад Учебный Корпус Тверской шк в Капотне"/>
    <x v="10"/>
    <x v="17"/>
    <x v="19"/>
    <x v="13"/>
    <m/>
    <n v="1"/>
    <n v="5"/>
  </r>
  <r>
    <n v="15"/>
    <x v="72"/>
    <s v="Гимназия №5 Дзержинский"/>
    <x v="9"/>
    <x v="13"/>
    <x v="18"/>
    <x v="0"/>
    <m/>
    <m/>
    <n v="1"/>
  </r>
  <r>
    <n v="15"/>
    <x v="72"/>
    <s v="Детский сад №51 Солнышко Подольск"/>
    <x v="9"/>
    <x v="32"/>
    <x v="79"/>
    <x v="0"/>
    <m/>
    <m/>
    <n v="1"/>
  </r>
  <r>
    <n v="16"/>
    <x v="73"/>
    <s v="ЧДС Сёма Балашиха Ситникова"/>
    <x v="2"/>
    <x v="17"/>
    <x v="90"/>
    <x v="0"/>
    <m/>
    <m/>
    <n v="1"/>
  </r>
  <r>
    <n v="16"/>
    <x v="73"/>
    <s v="ЧДС Маргаритки Васильки Бутово Южное"/>
    <x v="0"/>
    <x v="13"/>
    <x v="85"/>
    <x v="0"/>
    <m/>
    <m/>
    <n v="4"/>
  </r>
  <r>
    <n v="16"/>
    <x v="73"/>
    <s v="МАДОУ Детский сад комбинированного вида № 13 Солнышко Зарайск"/>
    <x v="11"/>
    <x v="17"/>
    <x v="13"/>
    <x v="0"/>
    <m/>
    <m/>
    <n v="5"/>
  </r>
  <r>
    <n v="16"/>
    <x v="74"/>
    <s v="ЧДС Аистенок Подольск "/>
    <x v="27"/>
    <x v="29"/>
    <x v="115"/>
    <x v="0"/>
    <m/>
    <m/>
    <s v="-"/>
  </r>
  <r>
    <n v="16"/>
    <x v="74"/>
    <s v="ЧДС Аистенок Подольск "/>
    <x v="0"/>
    <x v="16"/>
    <x v="61"/>
    <x v="0"/>
    <m/>
    <m/>
    <n v="2"/>
  </r>
  <r>
    <n v="16"/>
    <x v="75"/>
    <s v="ЧДС Аистенок Братиславская"/>
    <x v="10"/>
    <x v="33"/>
    <x v="53"/>
    <x v="0"/>
    <m/>
    <m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270156-6648-47AD-80EA-CAB84099A4CF}" name="Сводная таблица1" cacheId="7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1">
  <location ref="A3:B32" firstHeaderRow="1" firstDataRow="1" firstDataCol="1"/>
  <pivotFields count="10">
    <pivotField showAll="0"/>
    <pivotField dataField="1" numFmtId="164" multipleItemSelectionAllowed="1" showAll="0">
      <items count="77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t="default"/>
      </items>
    </pivotField>
    <pivotField showAll="0"/>
    <pivotField axis="axisRow" showAll="0">
      <items count="29">
        <item x="1"/>
        <item x="13"/>
        <item x="5"/>
        <item x="24"/>
        <item x="21"/>
        <item x="15"/>
        <item x="26"/>
        <item x="2"/>
        <item x="25"/>
        <item x="3"/>
        <item x="8"/>
        <item x="18"/>
        <item x="27"/>
        <item x="0"/>
        <item x="4"/>
        <item x="11"/>
        <item x="19"/>
        <item x="14"/>
        <item x="20"/>
        <item x="10"/>
        <item x="16"/>
        <item x="17"/>
        <item x="12"/>
        <item x="22"/>
        <item x="6"/>
        <item x="23"/>
        <item x="7"/>
        <item x="9"/>
        <item t="default"/>
      </items>
    </pivotField>
    <pivotField showAll="0">
      <items count="35">
        <item x="26"/>
        <item x="8"/>
        <item x="32"/>
        <item x="13"/>
        <item x="21"/>
        <item x="23"/>
        <item x="7"/>
        <item x="30"/>
        <item x="25"/>
        <item x="11"/>
        <item x="1"/>
        <item x="14"/>
        <item x="4"/>
        <item x="6"/>
        <item x="16"/>
        <item x="28"/>
        <item x="24"/>
        <item x="33"/>
        <item x="27"/>
        <item x="3"/>
        <item x="9"/>
        <item x="15"/>
        <item x="2"/>
        <item x="12"/>
        <item x="29"/>
        <item x="17"/>
        <item x="31"/>
        <item x="20"/>
        <item x="18"/>
        <item x="0"/>
        <item x="22"/>
        <item x="10"/>
        <item x="19"/>
        <item x="5"/>
        <item t="default"/>
      </items>
    </pivotField>
    <pivotField showAll="0">
      <items count="117">
        <item x="108"/>
        <item x="109"/>
        <item x="77"/>
        <item x="71"/>
        <item x="90"/>
        <item x="30"/>
        <item x="79"/>
        <item x="73"/>
        <item x="59"/>
        <item x="36"/>
        <item x="18"/>
        <item x="50"/>
        <item x="72"/>
        <item x="32"/>
        <item x="74"/>
        <item x="65"/>
        <item x="29"/>
        <item x="70"/>
        <item x="46"/>
        <item x="53"/>
        <item x="62"/>
        <item x="61"/>
        <item x="58"/>
        <item x="76"/>
        <item x="4"/>
        <item x="24"/>
        <item x="38"/>
        <item x="84"/>
        <item x="13"/>
        <item x="27"/>
        <item x="42"/>
        <item x="25"/>
        <item x="0"/>
        <item x="22"/>
        <item x="3"/>
        <item x="91"/>
        <item x="35"/>
        <item x="44"/>
        <item x="43"/>
        <item x="87"/>
        <item x="85"/>
        <item x="83"/>
        <item x="67"/>
        <item x="19"/>
        <item x="26"/>
        <item x="68"/>
        <item x="55"/>
        <item x="47"/>
        <item x="51"/>
        <item x="23"/>
        <item x="28"/>
        <item x="31"/>
        <item x="21"/>
        <item x="54"/>
        <item x="10"/>
        <item x="60"/>
        <item x="66"/>
        <item x="52"/>
        <item x="9"/>
        <item x="82"/>
        <item x="56"/>
        <item x="89"/>
        <item x="14"/>
        <item x="1"/>
        <item x="17"/>
        <item x="5"/>
        <item x="97"/>
        <item x="11"/>
        <item x="12"/>
        <item x="88"/>
        <item x="6"/>
        <item x="80"/>
        <item x="63"/>
        <item x="95"/>
        <item x="39"/>
        <item x="37"/>
        <item x="64"/>
        <item x="41"/>
        <item x="106"/>
        <item x="101"/>
        <item x="49"/>
        <item x="20"/>
        <item x="40"/>
        <item x="15"/>
        <item x="92"/>
        <item x="48"/>
        <item x="81"/>
        <item x="112"/>
        <item x="57"/>
        <item x="100"/>
        <item x="45"/>
        <item x="16"/>
        <item x="104"/>
        <item x="86"/>
        <item x="69"/>
        <item x="33"/>
        <item x="114"/>
        <item x="94"/>
        <item x="34"/>
        <item x="93"/>
        <item x="113"/>
        <item x="2"/>
        <item x="111"/>
        <item x="98"/>
        <item x="75"/>
        <item x="99"/>
        <item x="96"/>
        <item x="7"/>
        <item x="102"/>
        <item x="105"/>
        <item x="110"/>
        <item x="103"/>
        <item x="107"/>
        <item x="78"/>
        <item x="115"/>
        <item x="8"/>
        <item t="default"/>
      </items>
    </pivotField>
    <pivotField showAll="0">
      <items count="15">
        <item x="13"/>
        <item x="12"/>
        <item x="6"/>
        <item x="11"/>
        <item x="10"/>
        <item x="5"/>
        <item x="4"/>
        <item x="2"/>
        <item x="1"/>
        <item x="7"/>
        <item x="3"/>
        <item x="8"/>
        <item x="9"/>
        <item x="0"/>
        <item t="default"/>
      </items>
    </pivotField>
    <pivotField showAll="0"/>
    <pivotField showAll="0"/>
    <pivotField showAll="0"/>
  </pivotFields>
  <rowFields count="1">
    <field x="3"/>
  </rowFields>
  <rowItems count="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 t="grand">
      <x/>
    </i>
  </rowItems>
  <colItems count="1">
    <i/>
  </colItems>
  <dataFields count="1">
    <dataField name="Количество по полю Дата съемки" fld="1" subtotal="count" baseField="0" baseItem="0"/>
  </dataFields>
  <chartFormats count="1">
    <chartFormat chart="0" format="89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9A0B9-F83F-4D7C-AD26-1E203BFF7752}">
  <dimension ref="A1:J874"/>
  <sheetViews>
    <sheetView tabSelected="1" workbookViewId="0">
      <selection activeCell="D7" sqref="D7"/>
    </sheetView>
  </sheetViews>
  <sheetFormatPr defaultRowHeight="15" x14ac:dyDescent="0.25"/>
  <cols>
    <col min="2" max="2" width="17.85546875" style="3" customWidth="1"/>
    <col min="3" max="3" width="32.28515625" customWidth="1"/>
    <col min="4" max="4" width="20.28515625" customWidth="1"/>
    <col min="5" max="5" width="22.5703125" customWidth="1"/>
  </cols>
  <sheetData>
    <row r="1" spans="1:10" x14ac:dyDescent="0.25">
      <c r="A1" t="s">
        <v>591</v>
      </c>
      <c r="B1" s="1" t="s">
        <v>0</v>
      </c>
      <c r="C1" t="s">
        <v>1</v>
      </c>
      <c r="D1" t="s">
        <v>533</v>
      </c>
      <c r="E1" t="s">
        <v>562</v>
      </c>
      <c r="F1" t="s">
        <v>586</v>
      </c>
      <c r="G1" t="s">
        <v>587</v>
      </c>
      <c r="H1" t="s">
        <v>588</v>
      </c>
      <c r="I1" t="s">
        <v>589</v>
      </c>
      <c r="J1" t="s">
        <v>590</v>
      </c>
    </row>
    <row r="2" spans="1:10" x14ac:dyDescent="0.25">
      <c r="A2">
        <v>1</v>
      </c>
      <c r="B2" s="2">
        <f ca="1">IFERROR(__xludf.DUMMYFUNCTION("""COMPUTED_VALUE"""),44090)</f>
        <v>44090</v>
      </c>
      <c r="C2" t="s">
        <v>2</v>
      </c>
      <c r="D2" t="s">
        <v>534</v>
      </c>
      <c r="E2" t="s">
        <v>563</v>
      </c>
      <c r="F2" s="7">
        <v>42</v>
      </c>
      <c r="G2" s="7">
        <v>0</v>
      </c>
      <c r="H2" s="7">
        <v>0</v>
      </c>
      <c r="I2" s="7">
        <v>0</v>
      </c>
      <c r="J2" s="7">
        <v>4</v>
      </c>
    </row>
    <row r="3" spans="1:10" x14ac:dyDescent="0.25">
      <c r="A3">
        <v>2</v>
      </c>
      <c r="B3" s="2">
        <f ca="1">IFERROR(__xludf.DUMMYFUNCTION("""COMPUTED_VALUE"""),44095)</f>
        <v>44095</v>
      </c>
      <c r="C3" t="s">
        <v>3</v>
      </c>
      <c r="D3" t="s">
        <v>534</v>
      </c>
      <c r="E3" t="s">
        <v>563</v>
      </c>
      <c r="F3" s="7">
        <v>73</v>
      </c>
      <c r="G3" s="7">
        <v>0</v>
      </c>
      <c r="H3" s="7">
        <v>0</v>
      </c>
      <c r="I3" s="7">
        <v>0</v>
      </c>
      <c r="J3" s="7">
        <v>5</v>
      </c>
    </row>
    <row r="4" spans="1:10" x14ac:dyDescent="0.25">
      <c r="A4">
        <v>2</v>
      </c>
      <c r="B4" s="2">
        <f ca="1">IFERROR(__xludf.DUMMYFUNCTION("""COMPUTED_VALUE"""),44096)</f>
        <v>44096</v>
      </c>
      <c r="C4" t="s">
        <v>4</v>
      </c>
      <c r="D4" t="s">
        <v>535</v>
      </c>
      <c r="E4" t="s">
        <v>564</v>
      </c>
      <c r="F4" s="7">
        <v>118</v>
      </c>
      <c r="G4" s="7">
        <v>0</v>
      </c>
      <c r="H4" s="7">
        <v>0</v>
      </c>
      <c r="I4" s="7">
        <v>0</v>
      </c>
      <c r="J4" s="7">
        <v>7</v>
      </c>
    </row>
    <row r="5" spans="1:10" x14ac:dyDescent="0.25">
      <c r="A5">
        <v>2</v>
      </c>
      <c r="B5" s="2">
        <f ca="1">IFERROR(__xludf.DUMMYFUNCTION("""COMPUTED_VALUE"""),44096)</f>
        <v>44096</v>
      </c>
      <c r="C5" t="s">
        <v>5</v>
      </c>
      <c r="D5" t="s">
        <v>536</v>
      </c>
      <c r="E5" t="s">
        <v>565</v>
      </c>
      <c r="F5" s="7">
        <v>44</v>
      </c>
      <c r="G5" s="7">
        <v>0</v>
      </c>
      <c r="H5" s="7">
        <v>0</v>
      </c>
      <c r="I5" s="7">
        <v>0</v>
      </c>
      <c r="J5" s="7">
        <v>3</v>
      </c>
    </row>
    <row r="6" spans="1:10" x14ac:dyDescent="0.25">
      <c r="A6">
        <v>2</v>
      </c>
      <c r="B6" s="2">
        <f ca="1">IFERROR(__xludf.DUMMYFUNCTION("""COMPUTED_VALUE"""),44096)</f>
        <v>44096</v>
      </c>
      <c r="C6" t="s">
        <v>6</v>
      </c>
      <c r="D6" t="s">
        <v>537</v>
      </c>
      <c r="E6" t="s">
        <v>563</v>
      </c>
      <c r="F6" s="7">
        <v>34</v>
      </c>
      <c r="G6" s="7">
        <v>0</v>
      </c>
      <c r="H6" s="7">
        <v>1</v>
      </c>
      <c r="I6" s="7">
        <v>0</v>
      </c>
      <c r="J6" s="7">
        <v>4</v>
      </c>
    </row>
    <row r="7" spans="1:10" x14ac:dyDescent="0.25">
      <c r="A7">
        <v>2</v>
      </c>
      <c r="B7" s="2">
        <f ca="1">IFERROR(__xludf.DUMMYFUNCTION("""COMPUTED_VALUE"""),44096)</f>
        <v>44096</v>
      </c>
      <c r="C7" t="s">
        <v>7</v>
      </c>
      <c r="D7" t="s">
        <v>534</v>
      </c>
      <c r="E7" t="s">
        <v>563</v>
      </c>
      <c r="F7" s="7">
        <v>75</v>
      </c>
      <c r="G7" s="7">
        <v>0</v>
      </c>
      <c r="H7" s="7">
        <v>0</v>
      </c>
      <c r="I7" s="7">
        <v>0</v>
      </c>
      <c r="J7" s="7">
        <v>5</v>
      </c>
    </row>
    <row r="8" spans="1:10" x14ac:dyDescent="0.25">
      <c r="A8">
        <v>2</v>
      </c>
      <c r="B8" s="2">
        <f ca="1">IFERROR(__xludf.DUMMYFUNCTION("""COMPUTED_VALUE"""),44096)</f>
        <v>44096</v>
      </c>
      <c r="C8" t="s">
        <v>8</v>
      </c>
      <c r="D8" t="s">
        <v>538</v>
      </c>
      <c r="E8" t="s">
        <v>563</v>
      </c>
      <c r="F8" s="7">
        <v>80</v>
      </c>
      <c r="G8" s="7">
        <v>0</v>
      </c>
      <c r="H8" s="7">
        <v>0</v>
      </c>
      <c r="I8" s="7">
        <v>0</v>
      </c>
      <c r="J8" s="7">
        <v>7</v>
      </c>
    </row>
    <row r="9" spans="1:10" x14ac:dyDescent="0.25">
      <c r="A9">
        <v>2</v>
      </c>
      <c r="B9" s="2">
        <f ca="1">IFERROR(__xludf.DUMMYFUNCTION("""COMPUTED_VALUE"""),44097)</f>
        <v>44097</v>
      </c>
      <c r="C9" t="s">
        <v>9</v>
      </c>
      <c r="D9" t="s">
        <v>535</v>
      </c>
      <c r="E9" t="s">
        <v>564</v>
      </c>
      <c r="F9" s="7">
        <v>125</v>
      </c>
      <c r="G9" s="7">
        <v>0</v>
      </c>
      <c r="H9" s="7">
        <v>0</v>
      </c>
      <c r="I9" s="7">
        <v>0</v>
      </c>
      <c r="J9" s="7">
        <v>9</v>
      </c>
    </row>
    <row r="10" spans="1:10" x14ac:dyDescent="0.25">
      <c r="A10">
        <v>2</v>
      </c>
      <c r="B10" s="2">
        <f ca="1">IFERROR(__xludf.DUMMYFUNCTION("""COMPUTED_VALUE"""),44097)</f>
        <v>44097</v>
      </c>
      <c r="C10" t="s">
        <v>4</v>
      </c>
      <c r="D10" t="s">
        <v>539</v>
      </c>
      <c r="E10" t="s">
        <v>566</v>
      </c>
      <c r="F10" s="7">
        <v>0</v>
      </c>
      <c r="G10" s="7">
        <v>0</v>
      </c>
      <c r="H10" s="7">
        <v>0</v>
      </c>
      <c r="I10" s="7">
        <v>10</v>
      </c>
      <c r="J10" s="7">
        <v>10</v>
      </c>
    </row>
    <row r="11" spans="1:10" x14ac:dyDescent="0.25">
      <c r="A11">
        <v>2</v>
      </c>
      <c r="B11" s="2">
        <f ca="1">IFERROR(__xludf.DUMMYFUNCTION("""COMPUTED_VALUE"""),44097)</f>
        <v>44097</v>
      </c>
      <c r="C11" t="s">
        <v>10</v>
      </c>
      <c r="D11" t="s">
        <v>536</v>
      </c>
      <c r="E11" t="s">
        <v>563</v>
      </c>
      <c r="F11" s="7">
        <v>68</v>
      </c>
      <c r="G11" s="7">
        <v>0</v>
      </c>
      <c r="H11" s="7">
        <v>0</v>
      </c>
      <c r="I11" s="7">
        <v>0</v>
      </c>
      <c r="J11" s="7">
        <v>8</v>
      </c>
    </row>
    <row r="12" spans="1:10" x14ac:dyDescent="0.25">
      <c r="A12">
        <v>2</v>
      </c>
      <c r="B12" s="2">
        <f ca="1">IFERROR(__xludf.DUMMYFUNCTION("""COMPUTED_VALUE"""),44097)</f>
        <v>44097</v>
      </c>
      <c r="C12" t="s">
        <v>11</v>
      </c>
      <c r="D12" t="s">
        <v>537</v>
      </c>
      <c r="E12" t="s">
        <v>563</v>
      </c>
      <c r="F12" s="7">
        <v>64</v>
      </c>
      <c r="G12" s="7">
        <v>0</v>
      </c>
      <c r="H12" s="7">
        <v>0</v>
      </c>
      <c r="I12" s="7">
        <v>0</v>
      </c>
      <c r="J12" s="7">
        <v>6</v>
      </c>
    </row>
    <row r="13" spans="1:10" x14ac:dyDescent="0.25">
      <c r="A13">
        <v>2</v>
      </c>
      <c r="B13" s="2">
        <f ca="1">IFERROR(__xludf.DUMMYFUNCTION("""COMPUTED_VALUE"""),44097)</f>
        <v>44097</v>
      </c>
      <c r="C13" t="s">
        <v>12</v>
      </c>
      <c r="D13" t="s">
        <v>534</v>
      </c>
      <c r="E13" t="s">
        <v>563</v>
      </c>
      <c r="F13" s="7">
        <v>77</v>
      </c>
      <c r="G13" s="7">
        <v>0</v>
      </c>
      <c r="H13" s="7">
        <v>0</v>
      </c>
      <c r="I13" s="7">
        <v>0</v>
      </c>
      <c r="J13" s="7">
        <v>6</v>
      </c>
    </row>
    <row r="14" spans="1:10" x14ac:dyDescent="0.25">
      <c r="A14">
        <v>2</v>
      </c>
      <c r="B14" s="2">
        <f ca="1">IFERROR(__xludf.DUMMYFUNCTION("""COMPUTED_VALUE"""),44097)</f>
        <v>44097</v>
      </c>
      <c r="C14" t="s">
        <v>13</v>
      </c>
      <c r="D14" t="s">
        <v>538</v>
      </c>
      <c r="E14" t="s">
        <v>563</v>
      </c>
      <c r="F14" s="7">
        <v>78</v>
      </c>
      <c r="G14" s="7">
        <v>0</v>
      </c>
      <c r="H14" s="7">
        <v>0</v>
      </c>
      <c r="I14" s="7">
        <v>0</v>
      </c>
      <c r="J14" s="7">
        <v>5</v>
      </c>
    </row>
    <row r="15" spans="1:10" x14ac:dyDescent="0.25">
      <c r="A15">
        <v>2</v>
      </c>
      <c r="B15" s="2">
        <f ca="1">IFERROR(__xludf.DUMMYFUNCTION("""COMPUTED_VALUE"""),44097)</f>
        <v>44097</v>
      </c>
      <c r="C15" t="s">
        <v>14</v>
      </c>
      <c r="D15" t="s">
        <v>540</v>
      </c>
      <c r="E15" t="s">
        <v>563</v>
      </c>
      <c r="F15" s="7">
        <v>38</v>
      </c>
      <c r="G15" s="7">
        <v>0</v>
      </c>
      <c r="H15" s="7">
        <v>0</v>
      </c>
      <c r="I15" s="7">
        <v>0</v>
      </c>
      <c r="J15" s="7">
        <v>5</v>
      </c>
    </row>
    <row r="16" spans="1:10" x14ac:dyDescent="0.25">
      <c r="A16">
        <v>2</v>
      </c>
      <c r="B16" s="2">
        <f ca="1">IFERROR(__xludf.DUMMYFUNCTION("""COMPUTED_VALUE"""),44098)</f>
        <v>44098</v>
      </c>
      <c r="C16" t="s">
        <v>15</v>
      </c>
      <c r="D16" t="s">
        <v>535</v>
      </c>
      <c r="E16" t="s">
        <v>567</v>
      </c>
      <c r="F16" s="7">
        <v>72</v>
      </c>
      <c r="G16" s="7">
        <v>0</v>
      </c>
      <c r="H16" s="7">
        <v>0</v>
      </c>
      <c r="I16" s="7">
        <v>3</v>
      </c>
      <c r="J16" s="7">
        <v>6</v>
      </c>
    </row>
    <row r="17" spans="1:10" x14ac:dyDescent="0.25">
      <c r="A17">
        <v>2</v>
      </c>
      <c r="B17" s="2">
        <f ca="1">IFERROR(__xludf.DUMMYFUNCTION("""COMPUTED_VALUE"""),44098)</f>
        <v>44098</v>
      </c>
      <c r="C17" t="s">
        <v>16</v>
      </c>
      <c r="D17" t="s">
        <v>536</v>
      </c>
      <c r="E17" t="s">
        <v>563</v>
      </c>
      <c r="F17" s="7">
        <v>80</v>
      </c>
      <c r="G17" s="7">
        <v>0</v>
      </c>
      <c r="H17" s="7">
        <v>0</v>
      </c>
      <c r="I17" s="7">
        <v>0</v>
      </c>
      <c r="J17" s="7">
        <v>10</v>
      </c>
    </row>
    <row r="18" spans="1:10" x14ac:dyDescent="0.25">
      <c r="A18">
        <v>2</v>
      </c>
      <c r="B18" s="2">
        <f ca="1">IFERROR(__xludf.DUMMYFUNCTION("""COMPUTED_VALUE"""),44098)</f>
        <v>44098</v>
      </c>
      <c r="C18" t="s">
        <v>17</v>
      </c>
      <c r="D18" t="s">
        <v>537</v>
      </c>
      <c r="E18" t="s">
        <v>563</v>
      </c>
      <c r="F18" s="7">
        <v>94</v>
      </c>
      <c r="G18" s="7">
        <v>0</v>
      </c>
      <c r="H18" s="7">
        <v>0</v>
      </c>
      <c r="I18" s="7">
        <v>0</v>
      </c>
      <c r="J18" s="7">
        <v>7</v>
      </c>
    </row>
    <row r="19" spans="1:10" x14ac:dyDescent="0.25">
      <c r="A19">
        <v>2</v>
      </c>
      <c r="B19" s="2">
        <f ca="1">IFERROR(__xludf.DUMMYFUNCTION("""COMPUTED_VALUE"""),44098)</f>
        <v>44098</v>
      </c>
      <c r="C19" t="s">
        <v>18</v>
      </c>
      <c r="D19" t="s">
        <v>534</v>
      </c>
      <c r="E19" t="s">
        <v>563</v>
      </c>
      <c r="F19" s="7">
        <v>102</v>
      </c>
      <c r="G19" s="7">
        <v>0</v>
      </c>
      <c r="H19" s="7">
        <v>0</v>
      </c>
      <c r="I19" s="7">
        <v>0</v>
      </c>
      <c r="J19" s="7">
        <v>7</v>
      </c>
    </row>
    <row r="20" spans="1:10" x14ac:dyDescent="0.25">
      <c r="A20">
        <v>2</v>
      </c>
      <c r="B20" s="2">
        <f ca="1">IFERROR(__xludf.DUMMYFUNCTION("""COMPUTED_VALUE"""),44098)</f>
        <v>44098</v>
      </c>
      <c r="C20" t="s">
        <v>19</v>
      </c>
      <c r="D20" t="s">
        <v>538</v>
      </c>
      <c r="E20" t="s">
        <v>563</v>
      </c>
      <c r="F20" s="7">
        <v>74</v>
      </c>
      <c r="G20" s="7">
        <v>0</v>
      </c>
      <c r="H20" s="7">
        <v>1</v>
      </c>
      <c r="I20" s="7">
        <v>0</v>
      </c>
      <c r="J20" s="7">
        <v>7</v>
      </c>
    </row>
    <row r="21" spans="1:10" x14ac:dyDescent="0.25">
      <c r="A21">
        <v>2</v>
      </c>
      <c r="B21" s="2">
        <f ca="1">IFERROR(__xludf.DUMMYFUNCTION("""COMPUTED_VALUE"""),44098)</f>
        <v>44098</v>
      </c>
      <c r="C21" t="s">
        <v>20</v>
      </c>
      <c r="D21" t="s">
        <v>541</v>
      </c>
      <c r="E21" t="s">
        <v>563</v>
      </c>
      <c r="F21" s="7">
        <v>44</v>
      </c>
      <c r="G21" s="7">
        <v>0</v>
      </c>
      <c r="H21" s="7">
        <v>0</v>
      </c>
      <c r="I21" s="7">
        <v>0</v>
      </c>
      <c r="J21" s="7">
        <v>3</v>
      </c>
    </row>
    <row r="22" spans="1:10" x14ac:dyDescent="0.25">
      <c r="A22">
        <v>2</v>
      </c>
      <c r="B22" s="2">
        <f ca="1">IFERROR(__xludf.DUMMYFUNCTION("""COMPUTED_VALUE"""),44099)</f>
        <v>44099</v>
      </c>
      <c r="C22" t="s">
        <v>21</v>
      </c>
      <c r="D22" t="s">
        <v>535</v>
      </c>
      <c r="E22" t="s">
        <v>564</v>
      </c>
      <c r="F22" s="7">
        <v>73</v>
      </c>
      <c r="G22" s="7">
        <v>0</v>
      </c>
      <c r="H22" s="7">
        <v>32</v>
      </c>
      <c r="I22" s="7">
        <v>0</v>
      </c>
      <c r="J22" s="7">
        <v>3</v>
      </c>
    </row>
    <row r="23" spans="1:10" x14ac:dyDescent="0.25">
      <c r="A23">
        <v>2</v>
      </c>
      <c r="B23" s="2">
        <f ca="1">IFERROR(__xludf.DUMMYFUNCTION("""COMPUTED_VALUE"""),44099)</f>
        <v>44099</v>
      </c>
      <c r="C23" t="s">
        <v>22</v>
      </c>
      <c r="D23" t="s">
        <v>535</v>
      </c>
      <c r="E23" t="s">
        <v>566</v>
      </c>
      <c r="F23" s="7">
        <v>0</v>
      </c>
      <c r="G23" s="7">
        <v>0</v>
      </c>
      <c r="H23" s="7">
        <v>0</v>
      </c>
      <c r="I23" s="7">
        <v>2</v>
      </c>
      <c r="J23" s="7">
        <v>2</v>
      </c>
    </row>
    <row r="24" spans="1:10" x14ac:dyDescent="0.25">
      <c r="A24">
        <v>2</v>
      </c>
      <c r="B24" s="2">
        <f ca="1">IFERROR(__xludf.DUMMYFUNCTION("""COMPUTED_VALUE"""),44099)</f>
        <v>44099</v>
      </c>
      <c r="C24" t="s">
        <v>22</v>
      </c>
      <c r="D24" t="s">
        <v>536</v>
      </c>
      <c r="E24" t="s">
        <v>564</v>
      </c>
      <c r="F24" s="7">
        <v>80</v>
      </c>
      <c r="G24" s="7">
        <v>0</v>
      </c>
      <c r="H24" s="7">
        <v>17</v>
      </c>
      <c r="I24" s="7">
        <v>0</v>
      </c>
      <c r="J24" s="7">
        <v>4</v>
      </c>
    </row>
    <row r="25" spans="1:10" x14ac:dyDescent="0.25">
      <c r="A25">
        <v>2</v>
      </c>
      <c r="B25" s="2">
        <f ca="1">IFERROR(__xludf.DUMMYFUNCTION("""COMPUTED_VALUE"""),44099)</f>
        <v>44099</v>
      </c>
      <c r="C25" t="s">
        <v>23</v>
      </c>
      <c r="D25" t="s">
        <v>537</v>
      </c>
      <c r="E25" t="s">
        <v>563</v>
      </c>
      <c r="F25" s="7">
        <v>44</v>
      </c>
      <c r="G25" s="7">
        <v>0</v>
      </c>
      <c r="H25" s="7">
        <v>0</v>
      </c>
      <c r="I25" s="7">
        <v>0</v>
      </c>
      <c r="J25" s="7">
        <v>4</v>
      </c>
    </row>
    <row r="26" spans="1:10" x14ac:dyDescent="0.25">
      <c r="A26">
        <v>2</v>
      </c>
      <c r="B26" s="2">
        <f ca="1">IFERROR(__xludf.DUMMYFUNCTION("""COMPUTED_VALUE"""),44099)</f>
        <v>44099</v>
      </c>
      <c r="C26" t="s">
        <v>24</v>
      </c>
      <c r="D26" t="s">
        <v>534</v>
      </c>
      <c r="E26" t="s">
        <v>563</v>
      </c>
      <c r="F26" s="7">
        <v>20</v>
      </c>
      <c r="G26" s="7">
        <v>0</v>
      </c>
      <c r="H26" s="7">
        <v>0</v>
      </c>
      <c r="I26" s="7">
        <v>0</v>
      </c>
      <c r="J26" s="7">
        <v>2</v>
      </c>
    </row>
    <row r="27" spans="1:10" x14ac:dyDescent="0.25">
      <c r="A27">
        <v>2</v>
      </c>
      <c r="B27" s="2">
        <f ca="1">IFERROR(__xludf.DUMMYFUNCTION("""COMPUTED_VALUE"""),44099)</f>
        <v>44099</v>
      </c>
      <c r="C27" t="s">
        <v>25</v>
      </c>
      <c r="D27" t="s">
        <v>538</v>
      </c>
      <c r="E27" t="s">
        <v>563</v>
      </c>
      <c r="F27" s="7">
        <v>53</v>
      </c>
      <c r="G27" s="7">
        <v>0</v>
      </c>
      <c r="H27" s="7">
        <v>1</v>
      </c>
      <c r="I27" s="7">
        <v>0</v>
      </c>
      <c r="J27" s="7">
        <v>6</v>
      </c>
    </row>
    <row r="28" spans="1:10" x14ac:dyDescent="0.25">
      <c r="A28">
        <v>3</v>
      </c>
      <c r="B28" s="2">
        <f ca="1">IFERROR(__xludf.DUMMYFUNCTION("""COMPUTED_VALUE"""),44102)</f>
        <v>44102</v>
      </c>
      <c r="C28" t="s">
        <v>26</v>
      </c>
      <c r="D28" t="s">
        <v>534</v>
      </c>
      <c r="E28" t="s">
        <v>568</v>
      </c>
      <c r="F28" s="7">
        <v>92</v>
      </c>
      <c r="G28" s="7">
        <v>0</v>
      </c>
      <c r="H28" s="7">
        <v>3</v>
      </c>
      <c r="I28" s="7">
        <v>4</v>
      </c>
      <c r="J28" s="7">
        <v>10</v>
      </c>
    </row>
    <row r="29" spans="1:10" x14ac:dyDescent="0.25">
      <c r="A29">
        <v>3</v>
      </c>
      <c r="B29" s="2">
        <f ca="1">IFERROR(__xludf.DUMMYFUNCTION("""COMPUTED_VALUE"""),44103)</f>
        <v>44103</v>
      </c>
      <c r="C29" t="s">
        <v>2</v>
      </c>
      <c r="D29" t="s">
        <v>535</v>
      </c>
      <c r="E29" t="s">
        <v>563</v>
      </c>
      <c r="F29" s="7">
        <v>62</v>
      </c>
      <c r="G29" s="7">
        <v>0</v>
      </c>
      <c r="H29" s="7">
        <v>0</v>
      </c>
      <c r="I29" s="7">
        <v>0</v>
      </c>
      <c r="J29" s="7">
        <v>6</v>
      </c>
    </row>
    <row r="30" spans="1:10" x14ac:dyDescent="0.25">
      <c r="A30">
        <v>3</v>
      </c>
      <c r="B30" s="2">
        <f ca="1">IFERROR(__xludf.DUMMYFUNCTION("""COMPUTED_VALUE"""),44103)</f>
        <v>44103</v>
      </c>
      <c r="C30" t="s">
        <v>27</v>
      </c>
      <c r="D30" t="s">
        <v>536</v>
      </c>
      <c r="E30" t="s">
        <v>569</v>
      </c>
      <c r="F30" s="7">
        <v>43</v>
      </c>
      <c r="G30" s="7">
        <v>0</v>
      </c>
      <c r="H30" s="7">
        <v>3</v>
      </c>
      <c r="I30" s="7">
        <v>0</v>
      </c>
      <c r="J30" s="7">
        <v>1</v>
      </c>
    </row>
    <row r="31" spans="1:10" x14ac:dyDescent="0.25">
      <c r="A31">
        <v>3</v>
      </c>
      <c r="B31" s="2">
        <f ca="1">IFERROR(__xludf.DUMMYFUNCTION("""COMPUTED_VALUE"""),44103)</f>
        <v>44103</v>
      </c>
      <c r="C31" t="s">
        <v>28</v>
      </c>
      <c r="D31" t="s">
        <v>537</v>
      </c>
      <c r="E31" t="s">
        <v>563</v>
      </c>
      <c r="F31" s="7">
        <v>62</v>
      </c>
      <c r="G31" s="7">
        <v>0</v>
      </c>
      <c r="H31" s="7">
        <v>26</v>
      </c>
      <c r="I31" s="7">
        <v>0</v>
      </c>
      <c r="J31" s="7">
        <v>6</v>
      </c>
    </row>
    <row r="32" spans="1:10" x14ac:dyDescent="0.25">
      <c r="A32">
        <v>3</v>
      </c>
      <c r="B32" s="2">
        <f ca="1">IFERROR(__xludf.DUMMYFUNCTION("""COMPUTED_VALUE"""),44103)</f>
        <v>44103</v>
      </c>
      <c r="C32" t="s">
        <v>29</v>
      </c>
      <c r="D32" t="s">
        <v>542</v>
      </c>
      <c r="E32" t="s">
        <v>565</v>
      </c>
      <c r="F32" s="7">
        <v>53</v>
      </c>
      <c r="G32" s="7">
        <v>0</v>
      </c>
      <c r="H32" s="7">
        <v>20</v>
      </c>
      <c r="I32" s="7">
        <v>4</v>
      </c>
      <c r="J32" s="7">
        <v>4</v>
      </c>
    </row>
    <row r="33" spans="1:10" x14ac:dyDescent="0.25">
      <c r="A33">
        <v>3</v>
      </c>
      <c r="B33" s="2">
        <f ca="1">IFERROR(__xludf.DUMMYFUNCTION("""COMPUTED_VALUE"""),44103)</f>
        <v>44103</v>
      </c>
      <c r="C33" t="s">
        <v>30</v>
      </c>
      <c r="D33" t="s">
        <v>534</v>
      </c>
      <c r="E33" t="s">
        <v>568</v>
      </c>
      <c r="F33" s="7">
        <v>59</v>
      </c>
      <c r="G33" s="7">
        <v>0</v>
      </c>
      <c r="H33" s="7">
        <v>0</v>
      </c>
      <c r="I33" s="7">
        <v>1</v>
      </c>
      <c r="J33" s="7">
        <v>7</v>
      </c>
    </row>
    <row r="34" spans="1:10" x14ac:dyDescent="0.25">
      <c r="A34">
        <v>3</v>
      </c>
      <c r="B34" s="2">
        <f ca="1">IFERROR(__xludf.DUMMYFUNCTION("""COMPUTED_VALUE"""),44103)</f>
        <v>44103</v>
      </c>
      <c r="C34" t="s">
        <v>31</v>
      </c>
      <c r="D34" t="s">
        <v>538</v>
      </c>
      <c r="E34" t="s">
        <v>563</v>
      </c>
      <c r="F34" s="7">
        <v>35</v>
      </c>
      <c r="G34" s="7">
        <v>0</v>
      </c>
      <c r="H34" s="7">
        <v>0</v>
      </c>
      <c r="I34" s="7">
        <v>0</v>
      </c>
      <c r="J34" s="7">
        <v>2</v>
      </c>
    </row>
    <row r="35" spans="1:10" x14ac:dyDescent="0.25">
      <c r="A35">
        <v>3</v>
      </c>
      <c r="B35" s="2">
        <f ca="1">IFERROR(__xludf.DUMMYFUNCTION("""COMPUTED_VALUE"""),44104)</f>
        <v>44104</v>
      </c>
      <c r="C35" t="s">
        <v>32</v>
      </c>
      <c r="D35" t="s">
        <v>535</v>
      </c>
      <c r="E35" t="s">
        <v>563</v>
      </c>
      <c r="F35" s="7">
        <v>41</v>
      </c>
      <c r="G35" s="7">
        <v>0</v>
      </c>
      <c r="H35" s="7">
        <v>0</v>
      </c>
      <c r="I35" s="7">
        <v>0</v>
      </c>
      <c r="J35" s="7">
        <v>3</v>
      </c>
    </row>
    <row r="36" spans="1:10" x14ac:dyDescent="0.25">
      <c r="A36">
        <v>3</v>
      </c>
      <c r="B36" s="2">
        <f ca="1">IFERROR(__xludf.DUMMYFUNCTION("""COMPUTED_VALUE"""),44104)</f>
        <v>44104</v>
      </c>
      <c r="C36" t="s">
        <v>33</v>
      </c>
      <c r="D36" t="s">
        <v>536</v>
      </c>
      <c r="E36" t="s">
        <v>563</v>
      </c>
      <c r="F36" s="7">
        <v>62</v>
      </c>
      <c r="G36" s="7">
        <v>0</v>
      </c>
      <c r="H36" s="7">
        <v>0</v>
      </c>
      <c r="I36" s="7">
        <v>0</v>
      </c>
      <c r="J36" s="7">
        <v>5</v>
      </c>
    </row>
    <row r="37" spans="1:10" x14ac:dyDescent="0.25">
      <c r="A37">
        <v>3</v>
      </c>
      <c r="B37" s="2">
        <f ca="1">IFERROR(__xludf.DUMMYFUNCTION("""COMPUTED_VALUE"""),44104)</f>
        <v>44104</v>
      </c>
      <c r="C37" t="s">
        <v>34</v>
      </c>
      <c r="D37" t="s">
        <v>537</v>
      </c>
      <c r="E37" t="s">
        <v>563</v>
      </c>
      <c r="F37" s="7">
        <v>54</v>
      </c>
      <c r="G37" s="7">
        <v>0</v>
      </c>
      <c r="H37" s="7">
        <v>0</v>
      </c>
      <c r="I37" s="7">
        <v>0</v>
      </c>
      <c r="J37" s="7">
        <v>5</v>
      </c>
    </row>
    <row r="38" spans="1:10" x14ac:dyDescent="0.25">
      <c r="A38">
        <v>3</v>
      </c>
      <c r="B38" s="2">
        <f ca="1">IFERROR(__xludf.DUMMYFUNCTION("""COMPUTED_VALUE"""),44104)</f>
        <v>44104</v>
      </c>
      <c r="C38" t="s">
        <v>35</v>
      </c>
      <c r="D38" t="s">
        <v>534</v>
      </c>
      <c r="E38" t="s">
        <v>563</v>
      </c>
      <c r="F38" s="7">
        <v>41</v>
      </c>
      <c r="G38" s="7">
        <v>0</v>
      </c>
      <c r="H38" s="7">
        <v>0</v>
      </c>
      <c r="I38" s="7">
        <v>0</v>
      </c>
      <c r="J38" s="7">
        <v>8</v>
      </c>
    </row>
    <row r="39" spans="1:10" x14ac:dyDescent="0.25">
      <c r="A39">
        <v>3</v>
      </c>
      <c r="B39" s="2">
        <f ca="1">IFERROR(__xludf.DUMMYFUNCTION("""COMPUTED_VALUE"""),44104)</f>
        <v>44104</v>
      </c>
      <c r="C39" t="s">
        <v>36</v>
      </c>
      <c r="D39" t="s">
        <v>538</v>
      </c>
      <c r="E39" t="s">
        <v>563</v>
      </c>
      <c r="F39" s="7">
        <v>34</v>
      </c>
      <c r="G39" s="7">
        <v>0</v>
      </c>
      <c r="H39" s="7">
        <v>0</v>
      </c>
      <c r="I39" s="7">
        <v>0</v>
      </c>
      <c r="J39" s="7">
        <v>3</v>
      </c>
    </row>
    <row r="40" spans="1:10" x14ac:dyDescent="0.25">
      <c r="A40">
        <v>3</v>
      </c>
      <c r="B40" s="2">
        <f ca="1">IFERROR(__xludf.DUMMYFUNCTION("""COMPUTED_VALUE"""),44105)</f>
        <v>44105</v>
      </c>
      <c r="C40" t="s">
        <v>37</v>
      </c>
      <c r="D40" t="s">
        <v>535</v>
      </c>
      <c r="E40" t="s">
        <v>563</v>
      </c>
      <c r="F40" s="7">
        <v>42</v>
      </c>
      <c r="G40" s="7">
        <v>0</v>
      </c>
      <c r="H40" s="7">
        <v>0</v>
      </c>
      <c r="I40" s="7">
        <v>0</v>
      </c>
      <c r="J40" s="7">
        <v>5</v>
      </c>
    </row>
    <row r="41" spans="1:10" x14ac:dyDescent="0.25">
      <c r="A41">
        <v>3</v>
      </c>
      <c r="B41" s="2">
        <f ca="1">IFERROR(__xludf.DUMMYFUNCTION("""COMPUTED_VALUE"""),44105)</f>
        <v>44105</v>
      </c>
      <c r="C41" t="s">
        <v>38</v>
      </c>
      <c r="D41" t="s">
        <v>536</v>
      </c>
      <c r="E41" t="s">
        <v>563</v>
      </c>
      <c r="F41" s="7">
        <v>39</v>
      </c>
      <c r="G41" s="7">
        <v>0</v>
      </c>
      <c r="H41" s="7">
        <v>0</v>
      </c>
      <c r="I41" s="7">
        <v>0</v>
      </c>
      <c r="J41" s="7">
        <v>3</v>
      </c>
    </row>
    <row r="42" spans="1:10" x14ac:dyDescent="0.25">
      <c r="A42">
        <v>3</v>
      </c>
      <c r="B42" s="2">
        <f ca="1">IFERROR(__xludf.DUMMYFUNCTION("""COMPUTED_VALUE"""),44105)</f>
        <v>44105</v>
      </c>
      <c r="C42" t="s">
        <v>39</v>
      </c>
      <c r="D42" t="s">
        <v>537</v>
      </c>
      <c r="E42" t="s">
        <v>563</v>
      </c>
      <c r="F42" s="7">
        <v>60</v>
      </c>
      <c r="G42" s="7">
        <v>0</v>
      </c>
      <c r="H42" s="7">
        <v>0</v>
      </c>
      <c r="I42" s="7">
        <v>0</v>
      </c>
      <c r="J42" s="7">
        <v>4</v>
      </c>
    </row>
    <row r="43" spans="1:10" x14ac:dyDescent="0.25">
      <c r="A43">
        <v>3</v>
      </c>
      <c r="B43" s="2">
        <f ca="1">IFERROR(__xludf.DUMMYFUNCTION("""COMPUTED_VALUE"""),44105)</f>
        <v>44105</v>
      </c>
      <c r="C43" t="s">
        <v>40</v>
      </c>
      <c r="D43" t="s">
        <v>534</v>
      </c>
      <c r="E43" t="s">
        <v>563</v>
      </c>
      <c r="F43" s="7">
        <v>62</v>
      </c>
      <c r="G43" s="7">
        <v>0</v>
      </c>
      <c r="H43" s="7">
        <v>0</v>
      </c>
      <c r="I43" s="7">
        <v>0</v>
      </c>
      <c r="J43" s="7">
        <v>7</v>
      </c>
    </row>
    <row r="44" spans="1:10" x14ac:dyDescent="0.25">
      <c r="A44">
        <v>3</v>
      </c>
      <c r="B44" s="2">
        <f ca="1">IFERROR(__xludf.DUMMYFUNCTION("""COMPUTED_VALUE"""),44105)</f>
        <v>44105</v>
      </c>
      <c r="C44" t="s">
        <v>41</v>
      </c>
      <c r="D44" t="s">
        <v>538</v>
      </c>
      <c r="E44" t="s">
        <v>563</v>
      </c>
      <c r="F44" s="7">
        <v>26</v>
      </c>
      <c r="G44" s="7">
        <v>0</v>
      </c>
      <c r="H44" s="7">
        <v>0</v>
      </c>
      <c r="I44" s="7">
        <v>0</v>
      </c>
      <c r="J44" s="7">
        <v>2</v>
      </c>
    </row>
    <row r="45" spans="1:10" x14ac:dyDescent="0.25">
      <c r="A45">
        <v>3</v>
      </c>
      <c r="B45" s="2">
        <f ca="1">IFERROR(__xludf.DUMMYFUNCTION("""COMPUTED_VALUE"""),44105)</f>
        <v>44105</v>
      </c>
      <c r="C45" t="s">
        <v>42</v>
      </c>
      <c r="D45" t="s">
        <v>538</v>
      </c>
      <c r="E45" t="s">
        <v>563</v>
      </c>
      <c r="F45" s="7">
        <v>15</v>
      </c>
      <c r="G45" s="7">
        <v>0</v>
      </c>
      <c r="H45" s="7">
        <v>6</v>
      </c>
      <c r="I45" s="7">
        <v>0</v>
      </c>
      <c r="J45" s="7">
        <v>3</v>
      </c>
    </row>
    <row r="46" spans="1:10" x14ac:dyDescent="0.25">
      <c r="A46">
        <v>3</v>
      </c>
      <c r="B46" s="2">
        <f ca="1">IFERROR(__xludf.DUMMYFUNCTION("""COMPUTED_VALUE"""),44106)</f>
        <v>44106</v>
      </c>
      <c r="C46" t="s">
        <v>43</v>
      </c>
      <c r="D46" t="s">
        <v>534</v>
      </c>
      <c r="E46" t="s">
        <v>566</v>
      </c>
      <c r="F46" s="7">
        <v>0</v>
      </c>
      <c r="G46" s="7">
        <v>0</v>
      </c>
      <c r="H46" s="7">
        <v>16</v>
      </c>
      <c r="I46" s="7">
        <v>5</v>
      </c>
      <c r="J46" s="7">
        <v>5</v>
      </c>
    </row>
    <row r="47" spans="1:10" x14ac:dyDescent="0.25">
      <c r="A47">
        <v>4</v>
      </c>
      <c r="B47" s="2">
        <f ca="1">IFERROR(__xludf.DUMMYFUNCTION("""COMPUTED_VALUE"""),44109)</f>
        <v>44109</v>
      </c>
      <c r="C47" t="s">
        <v>44</v>
      </c>
      <c r="D47" t="s">
        <v>536</v>
      </c>
      <c r="E47" t="s">
        <v>563</v>
      </c>
      <c r="F47" s="7">
        <v>61</v>
      </c>
      <c r="G47" s="7">
        <v>0</v>
      </c>
      <c r="H47" s="7">
        <v>0</v>
      </c>
      <c r="I47" s="7">
        <v>0</v>
      </c>
      <c r="J47" s="7">
        <v>4</v>
      </c>
    </row>
    <row r="48" spans="1:10" x14ac:dyDescent="0.25">
      <c r="A48">
        <v>4</v>
      </c>
      <c r="B48" s="2">
        <f ca="1">IFERROR(__xludf.DUMMYFUNCTION("""COMPUTED_VALUE"""),44109)</f>
        <v>44109</v>
      </c>
      <c r="C48" t="s">
        <v>45</v>
      </c>
      <c r="D48" t="s">
        <v>538</v>
      </c>
      <c r="E48" t="s">
        <v>563</v>
      </c>
      <c r="F48" s="7">
        <v>23</v>
      </c>
      <c r="G48" s="7">
        <v>21</v>
      </c>
      <c r="H48" s="7">
        <v>8</v>
      </c>
      <c r="I48" s="7">
        <v>0</v>
      </c>
      <c r="J48" s="7">
        <v>2</v>
      </c>
    </row>
    <row r="49" spans="1:10" x14ac:dyDescent="0.25">
      <c r="A49">
        <v>4</v>
      </c>
      <c r="B49" s="2">
        <f ca="1">IFERROR(__xludf.DUMMYFUNCTION("""COMPUTED_VALUE"""),44110)</f>
        <v>44110</v>
      </c>
      <c r="C49" t="s">
        <v>46</v>
      </c>
      <c r="D49" t="s">
        <v>536</v>
      </c>
      <c r="E49" t="s">
        <v>563</v>
      </c>
      <c r="F49" s="7">
        <v>64</v>
      </c>
      <c r="G49" s="7">
        <v>0</v>
      </c>
      <c r="H49" s="7">
        <v>0</v>
      </c>
      <c r="I49" s="7">
        <v>0</v>
      </c>
      <c r="J49" s="7">
        <v>5</v>
      </c>
    </row>
    <row r="50" spans="1:10" x14ac:dyDescent="0.25">
      <c r="A50">
        <v>4</v>
      </c>
      <c r="B50" s="2">
        <f ca="1">IFERROR(__xludf.DUMMYFUNCTION("""COMPUTED_VALUE"""),44110)</f>
        <v>44110</v>
      </c>
      <c r="C50" t="s">
        <v>47</v>
      </c>
      <c r="D50" t="s">
        <v>537</v>
      </c>
      <c r="E50" t="s">
        <v>563</v>
      </c>
      <c r="F50" s="7">
        <v>108</v>
      </c>
      <c r="G50" s="7">
        <v>0</v>
      </c>
      <c r="H50" s="7">
        <v>0</v>
      </c>
      <c r="I50" s="7">
        <v>0</v>
      </c>
      <c r="J50" s="7">
        <v>8</v>
      </c>
    </row>
    <row r="51" spans="1:10" x14ac:dyDescent="0.25">
      <c r="A51">
        <v>4</v>
      </c>
      <c r="B51" s="2">
        <f ca="1">IFERROR(__xludf.DUMMYFUNCTION("""COMPUTED_VALUE"""),44110)</f>
        <v>44110</v>
      </c>
      <c r="C51" t="s">
        <v>48</v>
      </c>
      <c r="D51" t="s">
        <v>542</v>
      </c>
      <c r="E51" t="s">
        <v>570</v>
      </c>
      <c r="F51" s="7">
        <v>39</v>
      </c>
      <c r="G51" s="7">
        <v>0</v>
      </c>
      <c r="H51" s="7">
        <v>0</v>
      </c>
      <c r="I51" s="7">
        <v>0</v>
      </c>
      <c r="J51" s="7">
        <v>3</v>
      </c>
    </row>
    <row r="52" spans="1:10" x14ac:dyDescent="0.25">
      <c r="A52">
        <v>4</v>
      </c>
      <c r="B52" s="2">
        <f ca="1">IFERROR(__xludf.DUMMYFUNCTION("""COMPUTED_VALUE"""),44110)</f>
        <v>44110</v>
      </c>
      <c r="C52" t="s">
        <v>49</v>
      </c>
      <c r="D52" t="s">
        <v>534</v>
      </c>
      <c r="E52" t="s">
        <v>563</v>
      </c>
      <c r="F52" s="7">
        <v>113</v>
      </c>
      <c r="G52" s="7">
        <v>0</v>
      </c>
      <c r="H52" s="7">
        <v>0</v>
      </c>
      <c r="I52" s="7">
        <v>0</v>
      </c>
      <c r="J52" s="7">
        <v>10</v>
      </c>
    </row>
    <row r="53" spans="1:10" x14ac:dyDescent="0.25">
      <c r="A53">
        <v>4</v>
      </c>
      <c r="B53" s="2">
        <f ca="1">IFERROR(__xludf.DUMMYFUNCTION("""COMPUTED_VALUE"""),44110)</f>
        <v>44110</v>
      </c>
      <c r="C53" t="s">
        <v>50</v>
      </c>
      <c r="D53" t="s">
        <v>538</v>
      </c>
      <c r="E53" t="s">
        <v>563</v>
      </c>
      <c r="F53" s="7">
        <v>46</v>
      </c>
      <c r="G53" s="7">
        <v>0</v>
      </c>
      <c r="H53" s="7">
        <v>0</v>
      </c>
      <c r="I53" s="7">
        <v>0</v>
      </c>
      <c r="J53" s="7">
        <v>4</v>
      </c>
    </row>
    <row r="54" spans="1:10" x14ac:dyDescent="0.25">
      <c r="A54">
        <v>4</v>
      </c>
      <c r="B54" s="2">
        <f ca="1">IFERROR(__xludf.DUMMYFUNCTION("""COMPUTED_VALUE"""),44110)</f>
        <v>44110</v>
      </c>
      <c r="C54" t="s">
        <v>51</v>
      </c>
      <c r="D54" t="s">
        <v>543</v>
      </c>
      <c r="E54" t="s">
        <v>564</v>
      </c>
      <c r="F54" s="7">
        <v>19</v>
      </c>
      <c r="G54" s="7">
        <v>0</v>
      </c>
      <c r="H54" s="7">
        <v>0</v>
      </c>
      <c r="I54" s="7">
        <v>0</v>
      </c>
      <c r="J54" s="7">
        <v>1</v>
      </c>
    </row>
    <row r="55" spans="1:10" x14ac:dyDescent="0.25">
      <c r="A55">
        <v>4</v>
      </c>
      <c r="B55" s="2">
        <f ca="1">IFERROR(__xludf.DUMMYFUNCTION("""COMPUTED_VALUE"""),44111)</f>
        <v>44111</v>
      </c>
      <c r="C55" t="s">
        <v>52</v>
      </c>
      <c r="D55" t="s">
        <v>535</v>
      </c>
      <c r="E55" t="s">
        <v>563</v>
      </c>
      <c r="F55" s="7">
        <v>85</v>
      </c>
      <c r="G55" s="7">
        <v>0</v>
      </c>
      <c r="H55" s="7">
        <v>0</v>
      </c>
      <c r="I55" s="7">
        <v>0</v>
      </c>
      <c r="J55" s="7">
        <v>7</v>
      </c>
    </row>
    <row r="56" spans="1:10" x14ac:dyDescent="0.25">
      <c r="A56">
        <v>4</v>
      </c>
      <c r="B56" s="2">
        <f ca="1">IFERROR(__xludf.DUMMYFUNCTION("""COMPUTED_VALUE"""),44111)</f>
        <v>44111</v>
      </c>
      <c r="C56" t="s">
        <v>53</v>
      </c>
      <c r="D56" t="s">
        <v>536</v>
      </c>
      <c r="E56" t="s">
        <v>563</v>
      </c>
      <c r="F56" s="7">
        <v>36</v>
      </c>
      <c r="G56" s="7">
        <v>0</v>
      </c>
      <c r="H56" s="7">
        <v>3</v>
      </c>
      <c r="I56" s="7">
        <v>0</v>
      </c>
      <c r="J56" s="7">
        <v>1</v>
      </c>
    </row>
    <row r="57" spans="1:10" x14ac:dyDescent="0.25">
      <c r="A57">
        <v>4</v>
      </c>
      <c r="B57" s="2">
        <f ca="1">IFERROR(__xludf.DUMMYFUNCTION("""COMPUTED_VALUE"""),44111)</f>
        <v>44111</v>
      </c>
      <c r="C57" t="s">
        <v>54</v>
      </c>
      <c r="D57" t="s">
        <v>537</v>
      </c>
      <c r="E57" t="s">
        <v>563</v>
      </c>
      <c r="F57" s="7">
        <v>74</v>
      </c>
      <c r="G57" s="7">
        <v>0</v>
      </c>
      <c r="H57" s="7">
        <v>0</v>
      </c>
      <c r="I57" s="7">
        <v>0</v>
      </c>
      <c r="J57" s="7">
        <v>6</v>
      </c>
    </row>
    <row r="58" spans="1:10" x14ac:dyDescent="0.25">
      <c r="A58">
        <v>4</v>
      </c>
      <c r="B58" s="2">
        <f ca="1">IFERROR(__xludf.DUMMYFUNCTION("""COMPUTED_VALUE"""),44111)</f>
        <v>44111</v>
      </c>
      <c r="C58" t="s">
        <v>55</v>
      </c>
      <c r="D58" t="s">
        <v>534</v>
      </c>
      <c r="E58" t="s">
        <v>563</v>
      </c>
      <c r="F58" s="7">
        <v>84</v>
      </c>
      <c r="G58" s="7">
        <v>0</v>
      </c>
      <c r="H58" s="7">
        <v>0</v>
      </c>
      <c r="I58" s="7">
        <v>0</v>
      </c>
      <c r="J58" s="7">
        <v>2</v>
      </c>
    </row>
    <row r="59" spans="1:10" x14ac:dyDescent="0.25">
      <c r="A59">
        <v>4</v>
      </c>
      <c r="B59" s="2">
        <f ca="1">IFERROR(__xludf.DUMMYFUNCTION("""COMPUTED_VALUE"""),44111)</f>
        <v>44111</v>
      </c>
      <c r="C59" t="s">
        <v>56</v>
      </c>
      <c r="D59" t="s">
        <v>538</v>
      </c>
      <c r="E59" t="s">
        <v>563</v>
      </c>
      <c r="F59" s="7">
        <v>93</v>
      </c>
      <c r="G59" s="7">
        <v>0</v>
      </c>
      <c r="H59" s="7">
        <v>4</v>
      </c>
      <c r="I59" s="7">
        <v>0</v>
      </c>
      <c r="J59" s="7">
        <v>9</v>
      </c>
    </row>
    <row r="60" spans="1:10" x14ac:dyDescent="0.25">
      <c r="A60">
        <v>4</v>
      </c>
      <c r="B60" s="2">
        <f ca="1">IFERROR(__xludf.DUMMYFUNCTION("""COMPUTED_VALUE"""),44111)</f>
        <v>44111</v>
      </c>
      <c r="C60" t="s">
        <v>57</v>
      </c>
      <c r="D60" t="s">
        <v>543</v>
      </c>
      <c r="E60" t="s">
        <v>564</v>
      </c>
      <c r="F60" s="7">
        <v>93</v>
      </c>
      <c r="G60" s="7">
        <v>0</v>
      </c>
      <c r="H60" s="7">
        <v>16</v>
      </c>
      <c r="I60" s="7">
        <v>0</v>
      </c>
      <c r="J60" s="7">
        <v>9</v>
      </c>
    </row>
    <row r="61" spans="1:10" x14ac:dyDescent="0.25">
      <c r="A61">
        <v>4</v>
      </c>
      <c r="B61" s="2">
        <f ca="1">IFERROR(__xludf.DUMMYFUNCTION("""COMPUTED_VALUE"""),44112)</f>
        <v>44112</v>
      </c>
      <c r="C61" t="s">
        <v>58</v>
      </c>
      <c r="D61" t="s">
        <v>535</v>
      </c>
      <c r="E61" t="s">
        <v>563</v>
      </c>
      <c r="F61" s="7">
        <v>87</v>
      </c>
      <c r="G61" s="7">
        <v>0</v>
      </c>
      <c r="H61" s="7">
        <v>0</v>
      </c>
      <c r="I61" s="7">
        <v>0</v>
      </c>
      <c r="J61" s="7">
        <v>6</v>
      </c>
    </row>
    <row r="62" spans="1:10" x14ac:dyDescent="0.25">
      <c r="A62">
        <v>4</v>
      </c>
      <c r="B62" s="2">
        <f ca="1">IFERROR(__xludf.DUMMYFUNCTION("""COMPUTED_VALUE"""),44112)</f>
        <v>44112</v>
      </c>
      <c r="C62" t="s">
        <v>59</v>
      </c>
      <c r="D62" t="s">
        <v>536</v>
      </c>
      <c r="E62" t="s">
        <v>563</v>
      </c>
      <c r="F62" s="7">
        <v>40</v>
      </c>
      <c r="G62" s="7">
        <v>0</v>
      </c>
      <c r="H62" s="7">
        <v>1</v>
      </c>
      <c r="I62" s="7">
        <v>0</v>
      </c>
      <c r="J62" s="7">
        <v>7</v>
      </c>
    </row>
    <row r="63" spans="1:10" x14ac:dyDescent="0.25">
      <c r="A63">
        <v>4</v>
      </c>
      <c r="B63" s="2">
        <f ca="1">IFERROR(__xludf.DUMMYFUNCTION("""COMPUTED_VALUE"""),44112)</f>
        <v>44112</v>
      </c>
      <c r="C63" t="s">
        <v>60</v>
      </c>
      <c r="D63" t="s">
        <v>537</v>
      </c>
      <c r="E63" t="s">
        <v>569</v>
      </c>
      <c r="F63" s="7">
        <v>48</v>
      </c>
      <c r="G63" s="7">
        <v>0</v>
      </c>
      <c r="H63" s="7">
        <v>0</v>
      </c>
      <c r="I63" s="7">
        <v>0</v>
      </c>
      <c r="J63" s="7">
        <v>4</v>
      </c>
    </row>
    <row r="64" spans="1:10" x14ac:dyDescent="0.25">
      <c r="A64">
        <v>4</v>
      </c>
      <c r="B64" s="2">
        <f ca="1">IFERROR(__xludf.DUMMYFUNCTION("""COMPUTED_VALUE"""),44112)</f>
        <v>44112</v>
      </c>
      <c r="C64" t="s">
        <v>61</v>
      </c>
      <c r="D64" t="s">
        <v>542</v>
      </c>
      <c r="E64" t="s">
        <v>570</v>
      </c>
      <c r="F64" s="7">
        <v>47</v>
      </c>
      <c r="G64" s="7">
        <v>0</v>
      </c>
      <c r="H64" s="7">
        <v>0</v>
      </c>
      <c r="I64" s="7">
        <v>0</v>
      </c>
      <c r="J64" s="7">
        <v>3</v>
      </c>
    </row>
    <row r="65" spans="1:10" x14ac:dyDescent="0.25">
      <c r="A65">
        <v>4</v>
      </c>
      <c r="B65" s="2">
        <f ca="1">IFERROR(__xludf.DUMMYFUNCTION("""COMPUTED_VALUE"""),44112)</f>
        <v>44112</v>
      </c>
      <c r="C65" t="s">
        <v>62</v>
      </c>
      <c r="D65" t="s">
        <v>534</v>
      </c>
      <c r="E65" t="s">
        <v>563</v>
      </c>
      <c r="F65" s="7">
        <v>101</v>
      </c>
      <c r="G65" s="7">
        <v>0</v>
      </c>
      <c r="H65" s="7">
        <v>0</v>
      </c>
      <c r="I65" s="7">
        <v>0</v>
      </c>
      <c r="J65" s="7">
        <v>7</v>
      </c>
    </row>
    <row r="66" spans="1:10" x14ac:dyDescent="0.25">
      <c r="A66">
        <v>4</v>
      </c>
      <c r="B66" s="2">
        <f ca="1">IFERROR(__xludf.DUMMYFUNCTION("""COMPUTED_VALUE"""),44112)</f>
        <v>44112</v>
      </c>
      <c r="C66" t="s">
        <v>63</v>
      </c>
      <c r="D66" t="s">
        <v>538</v>
      </c>
      <c r="E66" t="s">
        <v>563</v>
      </c>
      <c r="F66" s="7">
        <v>20</v>
      </c>
      <c r="G66" s="7">
        <v>0</v>
      </c>
      <c r="H66" s="7">
        <v>0</v>
      </c>
      <c r="I66" s="7">
        <v>0</v>
      </c>
      <c r="J66" s="7">
        <v>5</v>
      </c>
    </row>
    <row r="67" spans="1:10" x14ac:dyDescent="0.25">
      <c r="A67">
        <v>4</v>
      </c>
      <c r="B67" s="2">
        <f ca="1">IFERROR(__xludf.DUMMYFUNCTION("""COMPUTED_VALUE"""),44112)</f>
        <v>44112</v>
      </c>
      <c r="C67" t="s">
        <v>64</v>
      </c>
      <c r="D67" t="s">
        <v>544</v>
      </c>
      <c r="E67" t="s">
        <v>570</v>
      </c>
      <c r="F67" s="7">
        <v>28</v>
      </c>
      <c r="G67" s="7">
        <v>0</v>
      </c>
      <c r="H67" s="7">
        <v>6</v>
      </c>
      <c r="I67" s="7">
        <v>0</v>
      </c>
      <c r="J67" s="7">
        <v>1</v>
      </c>
    </row>
    <row r="68" spans="1:10" x14ac:dyDescent="0.25">
      <c r="A68">
        <v>4</v>
      </c>
      <c r="B68" s="2">
        <f ca="1">IFERROR(__xludf.DUMMYFUNCTION("""COMPUTED_VALUE"""),44112)</f>
        <v>44112</v>
      </c>
      <c r="C68" t="s">
        <v>65</v>
      </c>
      <c r="D68" t="s">
        <v>543</v>
      </c>
      <c r="E68" t="s">
        <v>564</v>
      </c>
      <c r="F68" s="7">
        <v>78</v>
      </c>
      <c r="G68" s="7">
        <v>0</v>
      </c>
      <c r="H68" s="7">
        <v>36</v>
      </c>
      <c r="I68" s="7">
        <v>0</v>
      </c>
      <c r="J68" s="7">
        <v>7</v>
      </c>
    </row>
    <row r="69" spans="1:10" x14ac:dyDescent="0.25">
      <c r="A69">
        <v>4</v>
      </c>
      <c r="B69" s="2">
        <f ca="1">IFERROR(__xludf.DUMMYFUNCTION("""COMPUTED_VALUE"""),44113)</f>
        <v>44113</v>
      </c>
      <c r="C69" t="s">
        <v>66</v>
      </c>
      <c r="D69" t="s">
        <v>535</v>
      </c>
      <c r="E69" t="s">
        <v>563</v>
      </c>
      <c r="F69" s="7">
        <v>57</v>
      </c>
      <c r="G69" s="7">
        <v>0</v>
      </c>
      <c r="H69" s="7">
        <v>0</v>
      </c>
      <c r="I69" s="7">
        <v>0</v>
      </c>
      <c r="J69" s="7">
        <v>6</v>
      </c>
    </row>
    <row r="70" spans="1:10" x14ac:dyDescent="0.25">
      <c r="A70">
        <v>4</v>
      </c>
      <c r="B70" s="2">
        <f ca="1">IFERROR(__xludf.DUMMYFUNCTION("""COMPUTED_VALUE"""),44113)</f>
        <v>44113</v>
      </c>
      <c r="C70" t="s">
        <v>67</v>
      </c>
      <c r="D70" t="s">
        <v>536</v>
      </c>
      <c r="E70" t="s">
        <v>563</v>
      </c>
      <c r="F70" s="7">
        <v>75</v>
      </c>
      <c r="G70" s="7">
        <v>0</v>
      </c>
      <c r="H70" s="7">
        <v>0</v>
      </c>
      <c r="I70" s="7">
        <v>0</v>
      </c>
      <c r="J70" s="7">
        <v>4</v>
      </c>
    </row>
    <row r="71" spans="1:10" x14ac:dyDescent="0.25">
      <c r="A71">
        <v>4</v>
      </c>
      <c r="B71" s="2">
        <f ca="1">IFERROR(__xludf.DUMMYFUNCTION("""COMPUTED_VALUE"""),44113)</f>
        <v>44113</v>
      </c>
      <c r="C71" t="s">
        <v>68</v>
      </c>
      <c r="D71" t="s">
        <v>537</v>
      </c>
      <c r="E71" t="s">
        <v>563</v>
      </c>
      <c r="F71" s="7">
        <v>96</v>
      </c>
      <c r="G71" s="7">
        <v>0</v>
      </c>
      <c r="H71" s="7">
        <v>1</v>
      </c>
      <c r="I71" s="7">
        <v>0</v>
      </c>
      <c r="J71" s="7">
        <v>6</v>
      </c>
    </row>
    <row r="72" spans="1:10" x14ac:dyDescent="0.25">
      <c r="A72">
        <v>4</v>
      </c>
      <c r="B72" s="2">
        <f ca="1">IFERROR(__xludf.DUMMYFUNCTION("""COMPUTED_VALUE"""),44113)</f>
        <v>44113</v>
      </c>
      <c r="C72" t="s">
        <v>69</v>
      </c>
      <c r="D72" t="s">
        <v>534</v>
      </c>
      <c r="E72" t="s">
        <v>570</v>
      </c>
      <c r="F72" s="7">
        <v>91</v>
      </c>
      <c r="G72" s="7">
        <v>0</v>
      </c>
      <c r="H72" s="7">
        <v>0</v>
      </c>
      <c r="I72" s="7">
        <v>0</v>
      </c>
      <c r="J72" s="7">
        <v>8</v>
      </c>
    </row>
    <row r="73" spans="1:10" x14ac:dyDescent="0.25">
      <c r="A73">
        <v>4</v>
      </c>
      <c r="B73" s="2">
        <f ca="1">IFERROR(__xludf.DUMMYFUNCTION("""COMPUTED_VALUE"""),44113)</f>
        <v>44113</v>
      </c>
      <c r="C73" t="s">
        <v>70</v>
      </c>
      <c r="D73" t="s">
        <v>538</v>
      </c>
      <c r="E73" t="s">
        <v>563</v>
      </c>
      <c r="F73" s="7">
        <v>78</v>
      </c>
      <c r="G73" s="7">
        <v>0</v>
      </c>
      <c r="H73" s="7">
        <v>2</v>
      </c>
      <c r="I73" s="7">
        <v>0</v>
      </c>
      <c r="J73" s="7">
        <v>6</v>
      </c>
    </row>
    <row r="74" spans="1:10" x14ac:dyDescent="0.25">
      <c r="A74">
        <v>4</v>
      </c>
      <c r="B74" s="2">
        <f ca="1">IFERROR(__xludf.DUMMYFUNCTION("""COMPUTED_VALUE"""),44113)</f>
        <v>44113</v>
      </c>
      <c r="C74" t="s">
        <v>71</v>
      </c>
      <c r="D74" t="s">
        <v>544</v>
      </c>
      <c r="E74" t="s">
        <v>571</v>
      </c>
      <c r="F74" s="7">
        <v>0</v>
      </c>
      <c r="G74" s="7">
        <v>17</v>
      </c>
      <c r="H74" s="7">
        <v>3</v>
      </c>
      <c r="I74" s="7">
        <v>1</v>
      </c>
      <c r="J74" s="7">
        <v>1</v>
      </c>
    </row>
    <row r="75" spans="1:10" x14ac:dyDescent="0.25">
      <c r="A75">
        <v>4</v>
      </c>
      <c r="B75" s="2">
        <f ca="1">IFERROR(__xludf.DUMMYFUNCTION("""COMPUTED_VALUE"""),44113)</f>
        <v>44113</v>
      </c>
      <c r="C75" t="s">
        <v>72</v>
      </c>
      <c r="D75" t="s">
        <v>543</v>
      </c>
      <c r="E75" t="s">
        <v>572</v>
      </c>
      <c r="F75" s="7">
        <v>21</v>
      </c>
      <c r="G75" s="7">
        <v>0</v>
      </c>
      <c r="H75" s="7">
        <v>0</v>
      </c>
      <c r="I75" s="7">
        <v>0</v>
      </c>
      <c r="J75" s="7">
        <v>1</v>
      </c>
    </row>
    <row r="76" spans="1:10" x14ac:dyDescent="0.25">
      <c r="A76">
        <v>5</v>
      </c>
      <c r="B76" s="2">
        <f ca="1">IFERROR(__xludf.DUMMYFUNCTION("""COMPUTED_VALUE"""),44116)</f>
        <v>44116</v>
      </c>
      <c r="C76" t="s">
        <v>73</v>
      </c>
      <c r="D76" t="s">
        <v>535</v>
      </c>
      <c r="E76" t="s">
        <v>563</v>
      </c>
      <c r="F76" s="7">
        <v>74</v>
      </c>
      <c r="G76" s="7">
        <v>0</v>
      </c>
      <c r="H76" s="7">
        <v>0</v>
      </c>
      <c r="I76" s="7">
        <v>0</v>
      </c>
      <c r="J76" s="7">
        <v>9</v>
      </c>
    </row>
    <row r="77" spans="1:10" x14ac:dyDescent="0.25">
      <c r="A77">
        <v>5</v>
      </c>
      <c r="B77" s="2">
        <f ca="1">IFERROR(__xludf.DUMMYFUNCTION("""COMPUTED_VALUE"""),44116)</f>
        <v>44116</v>
      </c>
      <c r="C77" t="s">
        <v>74</v>
      </c>
      <c r="D77" t="s">
        <v>536</v>
      </c>
      <c r="E77" t="s">
        <v>563</v>
      </c>
      <c r="F77" s="7">
        <v>61</v>
      </c>
      <c r="G77" s="7">
        <v>0</v>
      </c>
      <c r="H77" s="7">
        <v>0</v>
      </c>
      <c r="I77" s="7">
        <v>0</v>
      </c>
      <c r="J77" s="7">
        <v>8</v>
      </c>
    </row>
    <row r="78" spans="1:10" x14ac:dyDescent="0.25">
      <c r="A78">
        <v>5</v>
      </c>
      <c r="B78" s="2">
        <f ca="1">IFERROR(__xludf.DUMMYFUNCTION("""COMPUTED_VALUE"""),44116)</f>
        <v>44116</v>
      </c>
      <c r="C78" t="s">
        <v>75</v>
      </c>
      <c r="D78" t="s">
        <v>537</v>
      </c>
      <c r="E78" t="s">
        <v>563</v>
      </c>
      <c r="F78" s="7">
        <v>43</v>
      </c>
      <c r="G78" s="7">
        <v>0</v>
      </c>
      <c r="H78" s="7">
        <v>0</v>
      </c>
      <c r="I78" s="7">
        <v>0</v>
      </c>
      <c r="J78" s="7">
        <v>3</v>
      </c>
    </row>
    <row r="79" spans="1:10" x14ac:dyDescent="0.25">
      <c r="A79">
        <v>5</v>
      </c>
      <c r="B79" s="2">
        <f ca="1">IFERROR(__xludf.DUMMYFUNCTION("""COMPUTED_VALUE"""),44116)</f>
        <v>44116</v>
      </c>
      <c r="C79" t="s">
        <v>76</v>
      </c>
      <c r="D79" t="s">
        <v>542</v>
      </c>
      <c r="E79" t="s">
        <v>570</v>
      </c>
      <c r="F79" s="7">
        <v>26</v>
      </c>
      <c r="G79" s="7">
        <v>0</v>
      </c>
      <c r="H79" s="7">
        <v>6</v>
      </c>
      <c r="I79" s="7">
        <v>0</v>
      </c>
      <c r="J79" s="7">
        <v>2</v>
      </c>
    </row>
    <row r="80" spans="1:10" x14ac:dyDescent="0.25">
      <c r="A80">
        <v>5</v>
      </c>
      <c r="B80" s="2">
        <f ca="1">IFERROR(__xludf.DUMMYFUNCTION("""COMPUTED_VALUE"""),44116)</f>
        <v>44116</v>
      </c>
      <c r="C80" t="s">
        <v>77</v>
      </c>
      <c r="D80" t="s">
        <v>534</v>
      </c>
      <c r="E80" t="s">
        <v>563</v>
      </c>
      <c r="F80" s="7">
        <v>58</v>
      </c>
      <c r="G80" s="7">
        <v>0</v>
      </c>
      <c r="H80" s="7">
        <v>0</v>
      </c>
      <c r="I80" s="7">
        <v>0</v>
      </c>
      <c r="J80" s="7">
        <v>6</v>
      </c>
    </row>
    <row r="81" spans="1:10" x14ac:dyDescent="0.25">
      <c r="A81">
        <v>5</v>
      </c>
      <c r="B81" s="2">
        <f ca="1">IFERROR(__xludf.DUMMYFUNCTION("""COMPUTED_VALUE"""),44116)</f>
        <v>44116</v>
      </c>
      <c r="C81" t="s">
        <v>78</v>
      </c>
      <c r="D81" t="s">
        <v>538</v>
      </c>
      <c r="E81" t="s">
        <v>563</v>
      </c>
      <c r="F81" s="7">
        <v>67</v>
      </c>
      <c r="G81" s="7">
        <v>0</v>
      </c>
      <c r="H81" s="7">
        <v>0</v>
      </c>
      <c r="I81" s="7">
        <v>0</v>
      </c>
      <c r="J81" s="7">
        <v>5</v>
      </c>
    </row>
    <row r="82" spans="1:10" x14ac:dyDescent="0.25">
      <c r="A82">
        <v>5</v>
      </c>
      <c r="B82" s="2">
        <f ca="1">IFERROR(__xludf.DUMMYFUNCTION("""COMPUTED_VALUE"""),44116)</f>
        <v>44116</v>
      </c>
      <c r="C82" t="s">
        <v>79</v>
      </c>
      <c r="D82" t="s">
        <v>543</v>
      </c>
      <c r="E82" t="s">
        <v>570</v>
      </c>
      <c r="F82" s="7">
        <v>29</v>
      </c>
      <c r="G82" s="7">
        <v>0</v>
      </c>
      <c r="H82" s="7">
        <v>4</v>
      </c>
      <c r="I82" s="7">
        <v>0</v>
      </c>
      <c r="J82" s="7">
        <v>5</v>
      </c>
    </row>
    <row r="83" spans="1:10" x14ac:dyDescent="0.25">
      <c r="A83">
        <v>5</v>
      </c>
      <c r="B83" s="2">
        <f ca="1">IFERROR(__xludf.DUMMYFUNCTION("""COMPUTED_VALUE"""),44117)</f>
        <v>44117</v>
      </c>
      <c r="C83" t="s">
        <v>80</v>
      </c>
      <c r="D83" t="s">
        <v>535</v>
      </c>
      <c r="E83" t="s">
        <v>563</v>
      </c>
      <c r="F83" s="7">
        <v>75</v>
      </c>
      <c r="G83" s="7">
        <v>0</v>
      </c>
      <c r="H83" s="7">
        <v>0</v>
      </c>
      <c r="I83" s="7">
        <v>0</v>
      </c>
      <c r="J83" s="7">
        <v>6</v>
      </c>
    </row>
    <row r="84" spans="1:10" x14ac:dyDescent="0.25">
      <c r="A84">
        <v>5</v>
      </c>
      <c r="B84" s="2">
        <f ca="1">IFERROR(__xludf.DUMMYFUNCTION("""COMPUTED_VALUE"""),44117)</f>
        <v>44117</v>
      </c>
      <c r="C84" t="s">
        <v>81</v>
      </c>
      <c r="D84" t="s">
        <v>536</v>
      </c>
      <c r="E84" t="s">
        <v>563</v>
      </c>
      <c r="F84" s="7">
        <v>54</v>
      </c>
      <c r="G84" s="7">
        <v>0</v>
      </c>
      <c r="H84" s="7">
        <v>0</v>
      </c>
      <c r="I84" s="7">
        <v>0</v>
      </c>
      <c r="J84" s="7">
        <v>4</v>
      </c>
    </row>
    <row r="85" spans="1:10" x14ac:dyDescent="0.25">
      <c r="A85">
        <v>5</v>
      </c>
      <c r="B85" s="2">
        <f ca="1">IFERROR(__xludf.DUMMYFUNCTION("""COMPUTED_VALUE"""),44117)</f>
        <v>44117</v>
      </c>
      <c r="C85" t="s">
        <v>82</v>
      </c>
      <c r="D85" t="s">
        <v>534</v>
      </c>
      <c r="E85" t="s">
        <v>563</v>
      </c>
      <c r="F85" s="7">
        <v>72</v>
      </c>
      <c r="G85" s="7">
        <v>0</v>
      </c>
      <c r="H85" s="7">
        <v>0</v>
      </c>
      <c r="I85" s="7">
        <v>0</v>
      </c>
      <c r="J85" s="7">
        <v>7</v>
      </c>
    </row>
    <row r="86" spans="1:10" x14ac:dyDescent="0.25">
      <c r="A86">
        <v>5</v>
      </c>
      <c r="B86" s="2">
        <f ca="1">IFERROR(__xludf.DUMMYFUNCTION("""COMPUTED_VALUE"""),44117)</f>
        <v>44117</v>
      </c>
      <c r="C86" t="s">
        <v>83</v>
      </c>
      <c r="D86" t="s">
        <v>538</v>
      </c>
      <c r="E86" t="s">
        <v>568</v>
      </c>
      <c r="F86" s="7">
        <v>58</v>
      </c>
      <c r="G86" s="7">
        <v>0</v>
      </c>
      <c r="H86" s="7">
        <v>0</v>
      </c>
      <c r="I86" s="7">
        <v>2</v>
      </c>
      <c r="J86" s="7">
        <v>3</v>
      </c>
    </row>
    <row r="87" spans="1:10" x14ac:dyDescent="0.25">
      <c r="A87">
        <v>5</v>
      </c>
      <c r="B87" s="2">
        <f ca="1">IFERROR(__xludf.DUMMYFUNCTION("""COMPUTED_VALUE"""),44118)</f>
        <v>44118</v>
      </c>
      <c r="C87" t="s">
        <v>84</v>
      </c>
      <c r="D87" t="s">
        <v>536</v>
      </c>
      <c r="E87" t="s">
        <v>563</v>
      </c>
      <c r="F87" s="7">
        <v>63</v>
      </c>
      <c r="G87" s="7">
        <v>0</v>
      </c>
      <c r="H87" s="7">
        <v>0</v>
      </c>
      <c r="I87" s="7">
        <v>0</v>
      </c>
      <c r="J87" s="7">
        <v>4</v>
      </c>
    </row>
    <row r="88" spans="1:10" x14ac:dyDescent="0.25">
      <c r="A88">
        <v>5</v>
      </c>
      <c r="B88" s="2">
        <f ca="1">IFERROR(__xludf.DUMMYFUNCTION("""COMPUTED_VALUE"""),44118)</f>
        <v>44118</v>
      </c>
      <c r="C88" t="s">
        <v>85</v>
      </c>
      <c r="D88" t="s">
        <v>537</v>
      </c>
      <c r="E88" t="s">
        <v>572</v>
      </c>
      <c r="F88" s="7">
        <v>85</v>
      </c>
      <c r="G88" s="7">
        <v>0</v>
      </c>
      <c r="H88" s="7">
        <v>0</v>
      </c>
      <c r="I88" s="7">
        <v>0</v>
      </c>
      <c r="J88" s="7">
        <v>6</v>
      </c>
    </row>
    <row r="89" spans="1:10" x14ac:dyDescent="0.25">
      <c r="A89">
        <v>5</v>
      </c>
      <c r="B89" s="2">
        <f ca="1">IFERROR(__xludf.DUMMYFUNCTION("""COMPUTED_VALUE"""),44118)</f>
        <v>44118</v>
      </c>
      <c r="C89" t="s">
        <v>86</v>
      </c>
      <c r="D89" t="s">
        <v>534</v>
      </c>
      <c r="E89" t="s">
        <v>563</v>
      </c>
      <c r="F89" s="7">
        <v>47</v>
      </c>
      <c r="G89" s="7">
        <v>0</v>
      </c>
      <c r="H89" s="7">
        <v>7</v>
      </c>
      <c r="I89" s="7">
        <v>0</v>
      </c>
      <c r="J89" s="7">
        <v>9</v>
      </c>
    </row>
    <row r="90" spans="1:10" x14ac:dyDescent="0.25">
      <c r="A90">
        <v>5</v>
      </c>
      <c r="B90" s="2">
        <f ca="1">IFERROR(__xludf.DUMMYFUNCTION("""COMPUTED_VALUE"""),44118)</f>
        <v>44118</v>
      </c>
      <c r="C90" t="s">
        <v>87</v>
      </c>
      <c r="D90" t="s">
        <v>538</v>
      </c>
      <c r="E90" t="s">
        <v>563</v>
      </c>
      <c r="F90" s="7">
        <v>20</v>
      </c>
      <c r="G90" s="7">
        <v>0</v>
      </c>
      <c r="H90" s="7">
        <v>1</v>
      </c>
      <c r="I90" s="7">
        <v>0</v>
      </c>
      <c r="J90" s="7">
        <v>3</v>
      </c>
    </row>
    <row r="91" spans="1:10" x14ac:dyDescent="0.25">
      <c r="A91">
        <v>5</v>
      </c>
      <c r="B91" s="2">
        <f ca="1">IFERROR(__xludf.DUMMYFUNCTION("""COMPUTED_VALUE"""),44118)</f>
        <v>44118</v>
      </c>
      <c r="C91" t="s">
        <v>88</v>
      </c>
      <c r="D91" t="s">
        <v>545</v>
      </c>
      <c r="E91" t="s">
        <v>572</v>
      </c>
      <c r="F91" s="7">
        <v>56</v>
      </c>
      <c r="G91" s="7">
        <v>0</v>
      </c>
      <c r="H91" s="7">
        <v>0</v>
      </c>
      <c r="I91" s="7">
        <v>0</v>
      </c>
      <c r="J91" s="7">
        <v>5</v>
      </c>
    </row>
    <row r="92" spans="1:10" x14ac:dyDescent="0.25">
      <c r="A92">
        <v>5</v>
      </c>
      <c r="B92" s="2">
        <f ca="1">IFERROR(__xludf.DUMMYFUNCTION("""COMPUTED_VALUE"""),44118)</f>
        <v>44118</v>
      </c>
      <c r="C92" t="s">
        <v>89</v>
      </c>
      <c r="D92" t="s">
        <v>544</v>
      </c>
      <c r="E92" t="s">
        <v>572</v>
      </c>
      <c r="F92" s="7">
        <v>60</v>
      </c>
      <c r="G92" s="7">
        <v>0</v>
      </c>
      <c r="H92" s="7">
        <v>0</v>
      </c>
      <c r="I92" s="7">
        <v>0</v>
      </c>
      <c r="J92" s="7">
        <v>6</v>
      </c>
    </row>
    <row r="93" spans="1:10" x14ac:dyDescent="0.25">
      <c r="A93">
        <v>5</v>
      </c>
      <c r="B93" s="2">
        <f ca="1">IFERROR(__xludf.DUMMYFUNCTION("""COMPUTED_VALUE"""),44119)</f>
        <v>44119</v>
      </c>
      <c r="C93" t="s">
        <v>90</v>
      </c>
      <c r="D93" t="s">
        <v>535</v>
      </c>
      <c r="E93" t="s">
        <v>563</v>
      </c>
      <c r="F93" s="7">
        <v>62</v>
      </c>
      <c r="G93" s="7">
        <v>0</v>
      </c>
      <c r="H93" s="7">
        <v>0</v>
      </c>
      <c r="I93" s="7">
        <v>0</v>
      </c>
      <c r="J93" s="7">
        <v>6</v>
      </c>
    </row>
    <row r="94" spans="1:10" x14ac:dyDescent="0.25">
      <c r="A94">
        <v>5</v>
      </c>
      <c r="B94" s="2">
        <f ca="1">IFERROR(__xludf.DUMMYFUNCTION("""COMPUTED_VALUE"""),44119)</f>
        <v>44119</v>
      </c>
      <c r="C94" t="s">
        <v>91</v>
      </c>
      <c r="D94" t="s">
        <v>542</v>
      </c>
      <c r="E94" t="s">
        <v>570</v>
      </c>
      <c r="F94" s="7">
        <v>80</v>
      </c>
      <c r="G94" s="7">
        <v>0</v>
      </c>
      <c r="H94" s="7">
        <v>0</v>
      </c>
      <c r="I94" s="7">
        <v>0</v>
      </c>
      <c r="J94" s="7">
        <v>6</v>
      </c>
    </row>
    <row r="95" spans="1:10" x14ac:dyDescent="0.25">
      <c r="A95">
        <v>5</v>
      </c>
      <c r="B95" s="2">
        <f ca="1">IFERROR(__xludf.DUMMYFUNCTION("""COMPUTED_VALUE"""),44119)</f>
        <v>44119</v>
      </c>
      <c r="C95" t="s">
        <v>92</v>
      </c>
      <c r="D95" t="s">
        <v>534</v>
      </c>
      <c r="E95" t="s">
        <v>563</v>
      </c>
      <c r="F95" s="7">
        <v>64</v>
      </c>
      <c r="G95" s="7">
        <v>0</v>
      </c>
      <c r="H95" s="7">
        <v>0</v>
      </c>
      <c r="I95" s="7">
        <v>0</v>
      </c>
      <c r="J95" s="7">
        <v>4</v>
      </c>
    </row>
    <row r="96" spans="1:10" x14ac:dyDescent="0.25">
      <c r="A96">
        <v>5</v>
      </c>
      <c r="B96" s="2">
        <f ca="1">IFERROR(__xludf.DUMMYFUNCTION("""COMPUTED_VALUE"""),44119)</f>
        <v>44119</v>
      </c>
      <c r="C96" t="s">
        <v>93</v>
      </c>
      <c r="D96" t="s">
        <v>538</v>
      </c>
      <c r="E96" t="s">
        <v>563</v>
      </c>
      <c r="F96" s="7">
        <v>70</v>
      </c>
      <c r="G96" s="7">
        <v>0</v>
      </c>
      <c r="H96" s="7">
        <v>0</v>
      </c>
      <c r="I96" s="7">
        <v>0</v>
      </c>
      <c r="J96" s="7">
        <v>6</v>
      </c>
    </row>
    <row r="97" spans="1:10" x14ac:dyDescent="0.25">
      <c r="A97">
        <v>5</v>
      </c>
      <c r="B97" s="2">
        <f ca="1">IFERROR(__xludf.DUMMYFUNCTION("""COMPUTED_VALUE"""),44119)</f>
        <v>44119</v>
      </c>
      <c r="C97" t="s">
        <v>94</v>
      </c>
      <c r="D97" t="s">
        <v>545</v>
      </c>
      <c r="E97" t="s">
        <v>572</v>
      </c>
      <c r="F97" s="7">
        <v>19</v>
      </c>
      <c r="G97" s="7">
        <v>0</v>
      </c>
      <c r="H97" s="7">
        <v>0</v>
      </c>
      <c r="I97" s="7">
        <v>0</v>
      </c>
      <c r="J97" s="7">
        <v>2</v>
      </c>
    </row>
    <row r="98" spans="1:10" x14ac:dyDescent="0.25">
      <c r="A98">
        <v>5</v>
      </c>
      <c r="B98" s="2">
        <f ca="1">IFERROR(__xludf.DUMMYFUNCTION("""COMPUTED_VALUE"""),44120)</f>
        <v>44120</v>
      </c>
      <c r="C98" t="s">
        <v>95</v>
      </c>
      <c r="D98" t="s">
        <v>535</v>
      </c>
      <c r="E98" t="s">
        <v>563</v>
      </c>
      <c r="F98" s="7">
        <v>99</v>
      </c>
      <c r="G98" s="7">
        <v>0</v>
      </c>
      <c r="H98" s="7">
        <v>1</v>
      </c>
      <c r="I98" s="7">
        <v>0</v>
      </c>
      <c r="J98" s="7">
        <v>10</v>
      </c>
    </row>
    <row r="99" spans="1:10" x14ac:dyDescent="0.25">
      <c r="A99">
        <v>5</v>
      </c>
      <c r="B99" s="2">
        <f ca="1">IFERROR(__xludf.DUMMYFUNCTION("""COMPUTED_VALUE"""),44120)</f>
        <v>44120</v>
      </c>
      <c r="C99" t="s">
        <v>96</v>
      </c>
      <c r="D99" t="s">
        <v>534</v>
      </c>
      <c r="E99" t="s">
        <v>563</v>
      </c>
      <c r="F99" s="7">
        <v>41</v>
      </c>
      <c r="G99" s="7">
        <v>0</v>
      </c>
      <c r="H99" s="7">
        <v>0</v>
      </c>
      <c r="I99" s="7">
        <v>0</v>
      </c>
      <c r="J99" s="7">
        <v>5</v>
      </c>
    </row>
    <row r="100" spans="1:10" x14ac:dyDescent="0.25">
      <c r="A100">
        <v>5</v>
      </c>
      <c r="B100" s="2">
        <f ca="1">IFERROR(__xludf.DUMMYFUNCTION("""COMPUTED_VALUE"""),44120)</f>
        <v>44120</v>
      </c>
      <c r="C100" t="s">
        <v>97</v>
      </c>
      <c r="D100" t="s">
        <v>544</v>
      </c>
      <c r="E100" t="s">
        <v>570</v>
      </c>
      <c r="F100" s="7">
        <v>43</v>
      </c>
      <c r="G100" s="7">
        <v>0</v>
      </c>
      <c r="H100" s="7">
        <v>8</v>
      </c>
      <c r="I100" s="7">
        <v>0</v>
      </c>
      <c r="J100" s="7">
        <v>4</v>
      </c>
    </row>
    <row r="101" spans="1:10" x14ac:dyDescent="0.25">
      <c r="A101">
        <v>5</v>
      </c>
      <c r="B101" s="2">
        <f ca="1">IFERROR(__xludf.DUMMYFUNCTION("""COMPUTED_VALUE"""),44120)</f>
        <v>44120</v>
      </c>
      <c r="C101" t="s">
        <v>98</v>
      </c>
      <c r="D101" t="s">
        <v>543</v>
      </c>
      <c r="E101" t="s">
        <v>563</v>
      </c>
      <c r="F101" s="7">
        <v>36</v>
      </c>
      <c r="G101" s="7">
        <v>0</v>
      </c>
      <c r="H101" s="7">
        <v>16</v>
      </c>
      <c r="I101" s="7">
        <v>0</v>
      </c>
      <c r="J101" s="7">
        <v>4</v>
      </c>
    </row>
    <row r="102" spans="1:10" x14ac:dyDescent="0.25">
      <c r="A102">
        <v>6</v>
      </c>
      <c r="B102" s="2">
        <f ca="1">IFERROR(__xludf.DUMMYFUNCTION("""COMPUTED_VALUE"""),44123)</f>
        <v>44123</v>
      </c>
      <c r="C102" t="s">
        <v>99</v>
      </c>
      <c r="D102" t="s">
        <v>536</v>
      </c>
      <c r="E102" t="s">
        <v>568</v>
      </c>
      <c r="F102" s="7">
        <v>19</v>
      </c>
      <c r="G102" s="7">
        <v>0</v>
      </c>
      <c r="H102" s="7">
        <v>0</v>
      </c>
      <c r="I102" s="7">
        <v>2</v>
      </c>
      <c r="J102" s="7">
        <v>4</v>
      </c>
    </row>
    <row r="103" spans="1:10" x14ac:dyDescent="0.25">
      <c r="A103">
        <v>6</v>
      </c>
      <c r="B103" s="2">
        <f ca="1">IFERROR(__xludf.DUMMYFUNCTION("""COMPUTED_VALUE"""),44123)</f>
        <v>44123</v>
      </c>
      <c r="C103" t="s">
        <v>100</v>
      </c>
      <c r="D103" t="s">
        <v>537</v>
      </c>
      <c r="E103" t="s">
        <v>565</v>
      </c>
      <c r="F103" s="7">
        <v>47</v>
      </c>
      <c r="G103" s="7">
        <v>0</v>
      </c>
      <c r="H103" s="7">
        <v>5</v>
      </c>
      <c r="I103" s="7">
        <v>0</v>
      </c>
      <c r="J103" s="7">
        <v>4</v>
      </c>
    </row>
    <row r="104" spans="1:10" x14ac:dyDescent="0.25">
      <c r="A104">
        <v>6</v>
      </c>
      <c r="B104" s="2">
        <f ca="1">IFERROR(__xludf.DUMMYFUNCTION("""COMPUTED_VALUE"""),44123)</f>
        <v>44123</v>
      </c>
      <c r="C104" t="s">
        <v>101</v>
      </c>
      <c r="D104" t="s">
        <v>542</v>
      </c>
      <c r="E104" t="s">
        <v>565</v>
      </c>
      <c r="F104" s="7">
        <v>32</v>
      </c>
      <c r="G104" s="7">
        <v>0</v>
      </c>
      <c r="H104" s="7">
        <v>5</v>
      </c>
      <c r="I104" s="7">
        <v>0</v>
      </c>
      <c r="J104" s="7">
        <v>2</v>
      </c>
    </row>
    <row r="105" spans="1:10" x14ac:dyDescent="0.25">
      <c r="A105">
        <v>6</v>
      </c>
      <c r="B105" s="2">
        <f ca="1">IFERROR(__xludf.DUMMYFUNCTION("""COMPUTED_VALUE"""),44123)</f>
        <v>44123</v>
      </c>
      <c r="C105" t="s">
        <v>102</v>
      </c>
      <c r="D105" t="s">
        <v>534</v>
      </c>
      <c r="E105" t="s">
        <v>568</v>
      </c>
      <c r="F105" s="7">
        <v>64</v>
      </c>
      <c r="G105" s="7">
        <v>0</v>
      </c>
      <c r="H105" s="7">
        <v>0</v>
      </c>
      <c r="I105" s="7">
        <v>3</v>
      </c>
      <c r="J105" s="7">
        <v>6</v>
      </c>
    </row>
    <row r="106" spans="1:10" x14ac:dyDescent="0.25">
      <c r="A106">
        <v>6</v>
      </c>
      <c r="B106" s="2">
        <f ca="1">IFERROR(__xludf.DUMMYFUNCTION("""COMPUTED_VALUE"""),44123)</f>
        <v>44123</v>
      </c>
      <c r="C106" t="s">
        <v>103</v>
      </c>
      <c r="D106" t="s">
        <v>538</v>
      </c>
      <c r="E106" t="s">
        <v>563</v>
      </c>
      <c r="F106" s="7">
        <v>26</v>
      </c>
      <c r="G106" s="7">
        <v>0</v>
      </c>
      <c r="H106" s="7">
        <v>2</v>
      </c>
      <c r="I106" s="7">
        <v>0</v>
      </c>
      <c r="J106" s="7">
        <v>4</v>
      </c>
    </row>
    <row r="107" spans="1:10" x14ac:dyDescent="0.25">
      <c r="A107">
        <v>6</v>
      </c>
      <c r="B107" s="2">
        <f ca="1">IFERROR(__xludf.DUMMYFUNCTION("""COMPUTED_VALUE"""),44123)</f>
        <v>44123</v>
      </c>
      <c r="C107" t="s">
        <v>104</v>
      </c>
      <c r="D107" t="s">
        <v>543</v>
      </c>
      <c r="E107" t="s">
        <v>572</v>
      </c>
      <c r="F107" s="7">
        <v>18</v>
      </c>
      <c r="G107" s="7">
        <v>0</v>
      </c>
      <c r="H107" s="7">
        <v>0</v>
      </c>
      <c r="I107" s="7">
        <v>0</v>
      </c>
      <c r="J107" s="7">
        <v>1</v>
      </c>
    </row>
    <row r="108" spans="1:10" x14ac:dyDescent="0.25">
      <c r="A108">
        <v>6</v>
      </c>
      <c r="B108" s="2">
        <f ca="1">IFERROR(__xludf.DUMMYFUNCTION("""COMPUTED_VALUE"""),44124)</f>
        <v>44124</v>
      </c>
      <c r="C108" t="s">
        <v>105</v>
      </c>
      <c r="D108" t="s">
        <v>535</v>
      </c>
      <c r="E108" t="s">
        <v>563</v>
      </c>
      <c r="F108" s="7">
        <v>23</v>
      </c>
      <c r="G108" s="7">
        <v>0</v>
      </c>
      <c r="H108" s="7">
        <v>0</v>
      </c>
      <c r="I108" s="7">
        <v>0</v>
      </c>
      <c r="J108" s="7">
        <v>4</v>
      </c>
    </row>
    <row r="109" spans="1:10" x14ac:dyDescent="0.25">
      <c r="A109">
        <v>6</v>
      </c>
      <c r="B109" s="2">
        <f ca="1">IFERROR(__xludf.DUMMYFUNCTION("""COMPUTED_VALUE"""),44124)</f>
        <v>44124</v>
      </c>
      <c r="C109" t="s">
        <v>106</v>
      </c>
      <c r="D109" t="s">
        <v>537</v>
      </c>
      <c r="E109" t="s">
        <v>565</v>
      </c>
      <c r="F109" s="7">
        <v>85</v>
      </c>
      <c r="G109" s="7">
        <v>0</v>
      </c>
      <c r="H109" s="7">
        <v>0</v>
      </c>
      <c r="I109" s="7">
        <v>0</v>
      </c>
      <c r="J109" s="7">
        <v>6</v>
      </c>
    </row>
    <row r="110" spans="1:10" x14ac:dyDescent="0.25">
      <c r="A110">
        <v>6</v>
      </c>
      <c r="B110" s="2">
        <f ca="1">IFERROR(__xludf.DUMMYFUNCTION("""COMPUTED_VALUE"""),44124)</f>
        <v>44124</v>
      </c>
      <c r="C110" t="s">
        <v>107</v>
      </c>
      <c r="D110" t="s">
        <v>534</v>
      </c>
      <c r="E110" t="s">
        <v>565</v>
      </c>
      <c r="F110" s="7">
        <v>38</v>
      </c>
      <c r="G110" s="7">
        <v>0</v>
      </c>
      <c r="H110" s="7">
        <v>0</v>
      </c>
      <c r="I110" s="7">
        <v>0</v>
      </c>
      <c r="J110" s="7">
        <v>6</v>
      </c>
    </row>
    <row r="111" spans="1:10" x14ac:dyDescent="0.25">
      <c r="A111">
        <v>6</v>
      </c>
      <c r="B111" s="2">
        <f ca="1">IFERROR(__xludf.DUMMYFUNCTION("""COMPUTED_VALUE"""),44124)</f>
        <v>44124</v>
      </c>
      <c r="C111" t="s">
        <v>108</v>
      </c>
      <c r="D111" t="s">
        <v>544</v>
      </c>
      <c r="E111" t="s">
        <v>573</v>
      </c>
      <c r="F111" s="7">
        <v>29</v>
      </c>
      <c r="G111" s="7">
        <v>0</v>
      </c>
      <c r="H111" s="7">
        <v>7</v>
      </c>
      <c r="I111" s="7">
        <v>2</v>
      </c>
      <c r="J111" s="7">
        <v>2</v>
      </c>
    </row>
    <row r="112" spans="1:10" x14ac:dyDescent="0.25">
      <c r="A112">
        <v>6</v>
      </c>
      <c r="B112" s="2">
        <f ca="1">IFERROR(__xludf.DUMMYFUNCTION("""COMPUTED_VALUE"""),44125)</f>
        <v>44125</v>
      </c>
      <c r="C112" t="s">
        <v>109</v>
      </c>
      <c r="D112" t="s">
        <v>535</v>
      </c>
      <c r="E112" t="s">
        <v>564</v>
      </c>
      <c r="F112" s="7">
        <v>32</v>
      </c>
      <c r="G112" s="7">
        <v>0</v>
      </c>
      <c r="H112" s="7">
        <v>20</v>
      </c>
      <c r="I112" s="7">
        <v>0</v>
      </c>
      <c r="J112" s="7">
        <v>4</v>
      </c>
    </row>
    <row r="113" spans="1:10" x14ac:dyDescent="0.25">
      <c r="A113">
        <v>6</v>
      </c>
      <c r="B113" s="2">
        <f ca="1">IFERROR(__xludf.DUMMYFUNCTION("""COMPUTED_VALUE"""),44125)</f>
        <v>44125</v>
      </c>
      <c r="C113" t="s">
        <v>110</v>
      </c>
      <c r="D113" t="s">
        <v>536</v>
      </c>
      <c r="E113" t="s">
        <v>563</v>
      </c>
      <c r="F113" s="7">
        <v>72</v>
      </c>
      <c r="G113" s="7">
        <v>0</v>
      </c>
      <c r="H113" s="7">
        <v>2</v>
      </c>
      <c r="I113" s="7">
        <v>0</v>
      </c>
      <c r="J113" s="7">
        <v>6</v>
      </c>
    </row>
    <row r="114" spans="1:10" x14ac:dyDescent="0.25">
      <c r="A114">
        <v>6</v>
      </c>
      <c r="B114" s="2">
        <f ca="1">IFERROR(__xludf.DUMMYFUNCTION("""COMPUTED_VALUE"""),44125)</f>
        <v>44125</v>
      </c>
      <c r="C114" t="s">
        <v>111</v>
      </c>
      <c r="D114" t="s">
        <v>537</v>
      </c>
      <c r="E114" t="s">
        <v>574</v>
      </c>
      <c r="F114" s="7">
        <v>20</v>
      </c>
      <c r="G114" s="7">
        <v>0</v>
      </c>
      <c r="H114" s="7">
        <v>5</v>
      </c>
      <c r="I114" s="7">
        <v>1</v>
      </c>
      <c r="J114" s="7">
        <v>2</v>
      </c>
    </row>
    <row r="115" spans="1:10" x14ac:dyDescent="0.25">
      <c r="A115">
        <v>6</v>
      </c>
      <c r="B115" s="2">
        <f ca="1">IFERROR(__xludf.DUMMYFUNCTION("""COMPUTED_VALUE"""),44125)</f>
        <v>44125</v>
      </c>
      <c r="C115" t="s">
        <v>112</v>
      </c>
      <c r="D115" t="s">
        <v>542</v>
      </c>
      <c r="E115" t="s">
        <v>565</v>
      </c>
      <c r="F115" s="7">
        <v>63</v>
      </c>
      <c r="G115" s="7">
        <v>0</v>
      </c>
      <c r="H115" s="7">
        <v>1</v>
      </c>
      <c r="I115" s="7">
        <v>0</v>
      </c>
      <c r="J115" s="7">
        <v>5</v>
      </c>
    </row>
    <row r="116" spans="1:10" x14ac:dyDescent="0.25">
      <c r="A116">
        <v>6</v>
      </c>
      <c r="B116" s="2">
        <f ca="1">IFERROR(__xludf.DUMMYFUNCTION("""COMPUTED_VALUE"""),44125)</f>
        <v>44125</v>
      </c>
      <c r="C116" t="s">
        <v>113</v>
      </c>
      <c r="D116" t="s">
        <v>538</v>
      </c>
      <c r="E116" t="s">
        <v>575</v>
      </c>
      <c r="F116" s="7">
        <v>65</v>
      </c>
      <c r="G116" s="7">
        <v>0</v>
      </c>
      <c r="H116" s="7">
        <v>0</v>
      </c>
      <c r="I116" s="7">
        <v>0</v>
      </c>
      <c r="J116" s="7">
        <v>5</v>
      </c>
    </row>
    <row r="117" spans="1:10" x14ac:dyDescent="0.25">
      <c r="A117">
        <v>6</v>
      </c>
      <c r="B117" s="2">
        <f ca="1">IFERROR(__xludf.DUMMYFUNCTION("""COMPUTED_VALUE"""),44125)</f>
        <v>44125</v>
      </c>
      <c r="C117" t="s">
        <v>114</v>
      </c>
      <c r="D117" t="s">
        <v>544</v>
      </c>
      <c r="E117" t="s">
        <v>570</v>
      </c>
      <c r="F117" s="7">
        <v>31</v>
      </c>
      <c r="G117" s="7">
        <v>0</v>
      </c>
      <c r="H117" s="7">
        <v>0</v>
      </c>
      <c r="I117" s="7">
        <v>0</v>
      </c>
      <c r="J117" s="7">
        <v>4</v>
      </c>
    </row>
    <row r="118" spans="1:10" x14ac:dyDescent="0.25">
      <c r="A118">
        <v>6</v>
      </c>
      <c r="B118" s="2">
        <f ca="1">IFERROR(__xludf.DUMMYFUNCTION("""COMPUTED_VALUE"""),44125)</f>
        <v>44125</v>
      </c>
      <c r="C118" t="s">
        <v>115</v>
      </c>
      <c r="D118" t="s">
        <v>540</v>
      </c>
      <c r="E118" t="s">
        <v>567</v>
      </c>
      <c r="F118" s="7">
        <v>30</v>
      </c>
      <c r="G118" s="7">
        <v>0</v>
      </c>
      <c r="H118" s="7">
        <v>2</v>
      </c>
      <c r="I118" s="7">
        <v>1</v>
      </c>
      <c r="J118" s="7">
        <v>2</v>
      </c>
    </row>
    <row r="119" spans="1:10" x14ac:dyDescent="0.25">
      <c r="A119">
        <v>6</v>
      </c>
      <c r="B119" s="2">
        <f ca="1">IFERROR(__xludf.DUMMYFUNCTION("""COMPUTED_VALUE"""),44125)</f>
        <v>44125</v>
      </c>
      <c r="C119" t="s">
        <v>116</v>
      </c>
      <c r="D119" t="s">
        <v>541</v>
      </c>
      <c r="E119" t="s">
        <v>575</v>
      </c>
      <c r="F119" s="7">
        <v>82</v>
      </c>
      <c r="G119" s="7">
        <v>0</v>
      </c>
      <c r="H119" s="7">
        <v>0</v>
      </c>
      <c r="I119" s="7">
        <v>0</v>
      </c>
      <c r="J119" s="7">
        <v>7</v>
      </c>
    </row>
    <row r="120" spans="1:10" x14ac:dyDescent="0.25">
      <c r="A120">
        <v>6</v>
      </c>
      <c r="B120" s="2">
        <f ca="1">IFERROR(__xludf.DUMMYFUNCTION("""COMPUTED_VALUE"""),44125)</f>
        <v>44125</v>
      </c>
      <c r="C120" t="s">
        <v>117</v>
      </c>
      <c r="D120" t="s">
        <v>543</v>
      </c>
      <c r="E120" t="s">
        <v>564</v>
      </c>
      <c r="F120" s="7">
        <v>53</v>
      </c>
      <c r="G120" s="7">
        <v>0</v>
      </c>
      <c r="H120" s="7">
        <v>19</v>
      </c>
      <c r="I120" s="7">
        <v>0</v>
      </c>
      <c r="J120" s="7">
        <v>5</v>
      </c>
    </row>
    <row r="121" spans="1:10" x14ac:dyDescent="0.25">
      <c r="A121">
        <v>6</v>
      </c>
      <c r="B121" s="2">
        <f ca="1">IFERROR(__xludf.DUMMYFUNCTION("""COMPUTED_VALUE"""),44126)</f>
        <v>44126</v>
      </c>
      <c r="C121" t="s">
        <v>118</v>
      </c>
      <c r="D121" t="s">
        <v>535</v>
      </c>
      <c r="E121" t="s">
        <v>564</v>
      </c>
      <c r="F121" s="7">
        <v>42</v>
      </c>
      <c r="G121" s="7">
        <v>0</v>
      </c>
      <c r="H121" s="7">
        <v>0</v>
      </c>
      <c r="I121" s="7">
        <v>0</v>
      </c>
      <c r="J121" s="7">
        <v>4</v>
      </c>
    </row>
    <row r="122" spans="1:10" x14ac:dyDescent="0.25">
      <c r="A122">
        <v>6</v>
      </c>
      <c r="B122" s="2">
        <f ca="1">IFERROR(__xludf.DUMMYFUNCTION("""COMPUTED_VALUE"""),44126)</f>
        <v>44126</v>
      </c>
      <c r="C122" t="s">
        <v>119</v>
      </c>
      <c r="D122" t="s">
        <v>536</v>
      </c>
      <c r="E122" t="s">
        <v>563</v>
      </c>
      <c r="F122" s="7">
        <v>86</v>
      </c>
      <c r="G122" s="7">
        <v>0</v>
      </c>
      <c r="H122" s="7">
        <v>0</v>
      </c>
      <c r="I122" s="7">
        <v>0</v>
      </c>
      <c r="J122" s="7">
        <v>4</v>
      </c>
    </row>
    <row r="123" spans="1:10" x14ac:dyDescent="0.25">
      <c r="A123">
        <v>6</v>
      </c>
      <c r="B123" s="2">
        <f ca="1">IFERROR(__xludf.DUMMYFUNCTION("""COMPUTED_VALUE"""),44126)</f>
        <v>44126</v>
      </c>
      <c r="C123" t="s">
        <v>120</v>
      </c>
      <c r="D123" t="s">
        <v>537</v>
      </c>
      <c r="E123" t="s">
        <v>574</v>
      </c>
      <c r="F123" s="7">
        <v>25</v>
      </c>
      <c r="G123" s="7">
        <v>0</v>
      </c>
      <c r="H123" s="7">
        <v>2</v>
      </c>
      <c r="I123" s="7">
        <v>1</v>
      </c>
      <c r="J123" s="7">
        <v>1</v>
      </c>
    </row>
    <row r="124" spans="1:10" x14ac:dyDescent="0.25">
      <c r="A124">
        <v>6</v>
      </c>
      <c r="B124" s="2">
        <f ca="1">IFERROR(__xludf.DUMMYFUNCTION("""COMPUTED_VALUE"""),44126)</f>
        <v>44126</v>
      </c>
      <c r="C124" t="s">
        <v>121</v>
      </c>
      <c r="D124" t="s">
        <v>542</v>
      </c>
      <c r="E124" t="s">
        <v>565</v>
      </c>
      <c r="F124" s="7">
        <v>66</v>
      </c>
      <c r="G124" s="7">
        <v>0</v>
      </c>
      <c r="H124" s="7">
        <v>0</v>
      </c>
      <c r="I124" s="7">
        <v>0</v>
      </c>
      <c r="J124" s="7">
        <v>8</v>
      </c>
    </row>
    <row r="125" spans="1:10" x14ac:dyDescent="0.25">
      <c r="A125">
        <v>6</v>
      </c>
      <c r="B125" s="2">
        <f ca="1">IFERROR(__xludf.DUMMYFUNCTION("""COMPUTED_VALUE"""),44126)</f>
        <v>44126</v>
      </c>
      <c r="C125" t="s">
        <v>122</v>
      </c>
      <c r="D125" t="s">
        <v>534</v>
      </c>
      <c r="E125" t="s">
        <v>563</v>
      </c>
      <c r="F125" s="7">
        <v>61</v>
      </c>
      <c r="G125" s="7">
        <v>0</v>
      </c>
      <c r="H125" s="7">
        <v>0</v>
      </c>
      <c r="I125" s="7">
        <v>0</v>
      </c>
      <c r="J125" s="7">
        <v>6</v>
      </c>
    </row>
    <row r="126" spans="1:10" x14ac:dyDescent="0.25">
      <c r="A126">
        <v>6</v>
      </c>
      <c r="B126" s="2">
        <f ca="1">IFERROR(__xludf.DUMMYFUNCTION("""COMPUTED_VALUE"""),44126)</f>
        <v>44126</v>
      </c>
      <c r="C126" t="s">
        <v>80</v>
      </c>
      <c r="D126" t="s">
        <v>538</v>
      </c>
      <c r="E126" t="s">
        <v>571</v>
      </c>
      <c r="F126" s="7">
        <v>0</v>
      </c>
      <c r="G126" s="7">
        <v>30</v>
      </c>
      <c r="H126" s="7">
        <v>6</v>
      </c>
      <c r="I126" s="7">
        <v>0</v>
      </c>
      <c r="J126" s="7">
        <v>1</v>
      </c>
    </row>
    <row r="127" spans="1:10" x14ac:dyDescent="0.25">
      <c r="A127">
        <v>6</v>
      </c>
      <c r="B127" s="2">
        <f ca="1">IFERROR(__xludf.DUMMYFUNCTION("""COMPUTED_VALUE"""),44126)</f>
        <v>44126</v>
      </c>
      <c r="C127" t="s">
        <v>123</v>
      </c>
      <c r="D127" t="s">
        <v>544</v>
      </c>
      <c r="E127" t="s">
        <v>570</v>
      </c>
      <c r="F127" s="7">
        <v>52</v>
      </c>
      <c r="G127" s="7">
        <v>0</v>
      </c>
      <c r="H127" s="7">
        <v>0</v>
      </c>
      <c r="I127" s="7">
        <v>0</v>
      </c>
      <c r="J127" s="7">
        <v>5</v>
      </c>
    </row>
    <row r="128" spans="1:10" x14ac:dyDescent="0.25">
      <c r="A128">
        <v>6</v>
      </c>
      <c r="B128" s="2">
        <f ca="1">IFERROR(__xludf.DUMMYFUNCTION("""COMPUTED_VALUE"""),44126)</f>
        <v>44126</v>
      </c>
      <c r="C128" t="s">
        <v>124</v>
      </c>
      <c r="D128" t="s">
        <v>543</v>
      </c>
      <c r="E128" t="s">
        <v>567</v>
      </c>
      <c r="F128" s="7">
        <v>23</v>
      </c>
      <c r="G128" s="7">
        <v>0</v>
      </c>
      <c r="H128" s="7">
        <v>18</v>
      </c>
      <c r="I128" s="7">
        <v>3</v>
      </c>
      <c r="J128" s="7">
        <v>2</v>
      </c>
    </row>
    <row r="129" spans="1:10" x14ac:dyDescent="0.25">
      <c r="A129">
        <v>6</v>
      </c>
      <c r="B129" s="2">
        <f ca="1">IFERROR(__xludf.DUMMYFUNCTION("""COMPUTED_VALUE"""),44127)</f>
        <v>44127</v>
      </c>
      <c r="C129" t="s">
        <v>125</v>
      </c>
      <c r="D129" t="s">
        <v>535</v>
      </c>
      <c r="E129" t="s">
        <v>564</v>
      </c>
      <c r="F129" s="7">
        <v>46</v>
      </c>
      <c r="G129" s="7">
        <v>0</v>
      </c>
      <c r="H129" s="7">
        <v>0</v>
      </c>
      <c r="I129" s="7">
        <v>0</v>
      </c>
      <c r="J129" s="7">
        <v>2</v>
      </c>
    </row>
    <row r="130" spans="1:10" x14ac:dyDescent="0.25">
      <c r="A130">
        <v>6</v>
      </c>
      <c r="B130" s="2">
        <f ca="1">IFERROR(__xludf.DUMMYFUNCTION("""COMPUTED_VALUE"""),44127)</f>
        <v>44127</v>
      </c>
      <c r="C130" t="s">
        <v>126</v>
      </c>
      <c r="D130" t="s">
        <v>536</v>
      </c>
      <c r="E130" t="s">
        <v>563</v>
      </c>
      <c r="F130" s="7">
        <v>99</v>
      </c>
      <c r="G130" s="7">
        <v>0</v>
      </c>
      <c r="H130" s="7">
        <v>0</v>
      </c>
      <c r="I130" s="7">
        <v>0</v>
      </c>
      <c r="J130" s="7">
        <v>4</v>
      </c>
    </row>
    <row r="131" spans="1:10" x14ac:dyDescent="0.25">
      <c r="A131">
        <v>6</v>
      </c>
      <c r="B131" s="2">
        <f ca="1">IFERROR(__xludf.DUMMYFUNCTION("""COMPUTED_VALUE"""),44127)</f>
        <v>44127</v>
      </c>
      <c r="C131" t="s">
        <v>127</v>
      </c>
      <c r="D131" t="s">
        <v>537</v>
      </c>
      <c r="E131" t="s">
        <v>565</v>
      </c>
      <c r="F131" s="7">
        <v>23</v>
      </c>
      <c r="G131" s="7">
        <v>0</v>
      </c>
      <c r="H131" s="7">
        <v>0</v>
      </c>
      <c r="I131" s="7">
        <v>0</v>
      </c>
      <c r="J131" s="7">
        <v>3</v>
      </c>
    </row>
    <row r="132" spans="1:10" x14ac:dyDescent="0.25">
      <c r="A132">
        <v>6</v>
      </c>
      <c r="B132" s="2">
        <f ca="1">IFERROR(__xludf.DUMMYFUNCTION("""COMPUTED_VALUE"""),44127)</f>
        <v>44127</v>
      </c>
      <c r="C132" t="s">
        <v>128</v>
      </c>
      <c r="D132" t="s">
        <v>542</v>
      </c>
      <c r="E132" t="s">
        <v>574</v>
      </c>
      <c r="F132" s="7">
        <v>30</v>
      </c>
      <c r="G132" s="7">
        <v>0</v>
      </c>
      <c r="H132" s="7">
        <v>2</v>
      </c>
      <c r="I132" s="7">
        <v>1</v>
      </c>
      <c r="J132" s="7">
        <v>4</v>
      </c>
    </row>
    <row r="133" spans="1:10" x14ac:dyDescent="0.25">
      <c r="A133">
        <v>6</v>
      </c>
      <c r="B133" s="2">
        <f ca="1">IFERROR(__xludf.DUMMYFUNCTION("""COMPUTED_VALUE"""),44127)</f>
        <v>44127</v>
      </c>
      <c r="C133" t="s">
        <v>129</v>
      </c>
      <c r="D133" t="s">
        <v>534</v>
      </c>
      <c r="E133" t="s">
        <v>563</v>
      </c>
      <c r="F133" s="7">
        <v>55</v>
      </c>
      <c r="G133" s="7">
        <v>0</v>
      </c>
      <c r="H133" s="7">
        <v>0</v>
      </c>
      <c r="I133" s="7">
        <v>0</v>
      </c>
      <c r="J133" s="7">
        <v>5</v>
      </c>
    </row>
    <row r="134" spans="1:10" x14ac:dyDescent="0.25">
      <c r="A134">
        <v>6</v>
      </c>
      <c r="B134" s="2">
        <f ca="1">IFERROR(__xludf.DUMMYFUNCTION("""COMPUTED_VALUE"""),44127)</f>
        <v>44127</v>
      </c>
      <c r="C134" t="s">
        <v>130</v>
      </c>
      <c r="D134" t="s">
        <v>543</v>
      </c>
      <c r="E134" t="s">
        <v>576</v>
      </c>
      <c r="F134" s="7">
        <v>63</v>
      </c>
      <c r="G134" s="7">
        <v>0</v>
      </c>
      <c r="H134" s="7">
        <v>0</v>
      </c>
      <c r="I134" s="7">
        <v>1</v>
      </c>
      <c r="J134" s="7">
        <v>4</v>
      </c>
    </row>
    <row r="135" spans="1:10" x14ac:dyDescent="0.25">
      <c r="A135">
        <v>7</v>
      </c>
      <c r="B135" s="2">
        <f ca="1">IFERROR(__xludf.DUMMYFUNCTION("""COMPUTED_VALUE"""),44130)</f>
        <v>44130</v>
      </c>
      <c r="C135" t="s">
        <v>131</v>
      </c>
      <c r="D135" t="s">
        <v>534</v>
      </c>
      <c r="E135" t="s">
        <v>563</v>
      </c>
      <c r="F135" s="7">
        <v>107</v>
      </c>
      <c r="G135" s="7">
        <v>0</v>
      </c>
      <c r="H135" s="7">
        <v>0</v>
      </c>
      <c r="I135" s="7">
        <v>0</v>
      </c>
      <c r="J135" s="7">
        <v>8</v>
      </c>
    </row>
    <row r="136" spans="1:10" x14ac:dyDescent="0.25">
      <c r="A136">
        <v>7</v>
      </c>
      <c r="B136" s="2">
        <f ca="1">IFERROR(__xludf.DUMMYFUNCTION("""COMPUTED_VALUE"""),44130)</f>
        <v>44130</v>
      </c>
      <c r="C136" t="s">
        <v>132</v>
      </c>
      <c r="D136" t="s">
        <v>544</v>
      </c>
      <c r="E136" t="s">
        <v>570</v>
      </c>
      <c r="F136" s="7">
        <v>60</v>
      </c>
      <c r="G136" s="7">
        <v>0</v>
      </c>
      <c r="H136" s="7">
        <v>0</v>
      </c>
      <c r="I136" s="7">
        <v>0</v>
      </c>
      <c r="J136" s="7">
        <v>4</v>
      </c>
    </row>
    <row r="137" spans="1:10" x14ac:dyDescent="0.25">
      <c r="A137">
        <v>7</v>
      </c>
      <c r="B137" s="2">
        <f ca="1">IFERROR(__xludf.DUMMYFUNCTION("""COMPUTED_VALUE"""),44131)</f>
        <v>44131</v>
      </c>
      <c r="C137" t="s">
        <v>133</v>
      </c>
      <c r="D137" t="s">
        <v>535</v>
      </c>
      <c r="E137" t="s">
        <v>567</v>
      </c>
      <c r="F137" s="7">
        <v>27</v>
      </c>
      <c r="G137" s="7">
        <v>0</v>
      </c>
      <c r="H137" s="7">
        <v>0</v>
      </c>
      <c r="I137" s="7">
        <v>2</v>
      </c>
      <c r="J137" s="7">
        <v>2</v>
      </c>
    </row>
    <row r="138" spans="1:10" x14ac:dyDescent="0.25">
      <c r="A138">
        <v>7</v>
      </c>
      <c r="B138" s="2">
        <f ca="1">IFERROR(__xludf.DUMMYFUNCTION("""COMPUTED_VALUE"""),44131)</f>
        <v>44131</v>
      </c>
      <c r="C138" t="s">
        <v>134</v>
      </c>
      <c r="D138" t="s">
        <v>536</v>
      </c>
      <c r="E138" t="s">
        <v>563</v>
      </c>
      <c r="F138" s="7">
        <v>13</v>
      </c>
      <c r="G138" s="7">
        <v>0</v>
      </c>
      <c r="H138" s="7">
        <v>0</v>
      </c>
      <c r="I138" s="7">
        <v>0</v>
      </c>
      <c r="J138" s="7">
        <v>3</v>
      </c>
    </row>
    <row r="139" spans="1:10" x14ac:dyDescent="0.25">
      <c r="A139">
        <v>7</v>
      </c>
      <c r="B139" s="2">
        <f ca="1">IFERROR(__xludf.DUMMYFUNCTION("""COMPUTED_VALUE"""),44131)</f>
        <v>44131</v>
      </c>
      <c r="C139" t="s">
        <v>135</v>
      </c>
      <c r="D139" t="s">
        <v>537</v>
      </c>
      <c r="E139" t="s">
        <v>564</v>
      </c>
      <c r="F139" s="7">
        <v>39</v>
      </c>
      <c r="G139" s="7">
        <v>0</v>
      </c>
      <c r="H139" s="7">
        <v>0</v>
      </c>
      <c r="I139" s="7">
        <v>0</v>
      </c>
      <c r="J139" s="7">
        <v>3</v>
      </c>
    </row>
    <row r="140" spans="1:10" x14ac:dyDescent="0.25">
      <c r="A140">
        <v>7</v>
      </c>
      <c r="B140" s="2">
        <f ca="1">IFERROR(__xludf.DUMMYFUNCTION("""COMPUTED_VALUE"""),44131)</f>
        <v>44131</v>
      </c>
      <c r="C140" t="s">
        <v>136</v>
      </c>
      <c r="D140" t="s">
        <v>542</v>
      </c>
      <c r="E140" t="s">
        <v>570</v>
      </c>
      <c r="F140" s="7">
        <v>22</v>
      </c>
      <c r="G140" s="7">
        <v>0</v>
      </c>
      <c r="H140" s="7">
        <v>0</v>
      </c>
      <c r="I140" s="7">
        <v>0</v>
      </c>
      <c r="J140" s="7">
        <v>4</v>
      </c>
    </row>
    <row r="141" spans="1:10" x14ac:dyDescent="0.25">
      <c r="A141">
        <v>7</v>
      </c>
      <c r="B141" s="2">
        <f ca="1">IFERROR(__xludf.DUMMYFUNCTION("""COMPUTED_VALUE"""),44131)</f>
        <v>44131</v>
      </c>
      <c r="C141" t="s">
        <v>137</v>
      </c>
      <c r="D141" t="s">
        <v>534</v>
      </c>
      <c r="E141" t="s">
        <v>563</v>
      </c>
      <c r="F141" s="7">
        <v>80</v>
      </c>
      <c r="G141" s="7">
        <v>0</v>
      </c>
      <c r="H141" s="7">
        <v>0</v>
      </c>
      <c r="I141" s="7">
        <v>0</v>
      </c>
      <c r="J141" s="7">
        <v>5</v>
      </c>
    </row>
    <row r="142" spans="1:10" x14ac:dyDescent="0.25">
      <c r="A142">
        <v>7</v>
      </c>
      <c r="B142" s="2">
        <f ca="1">IFERROR(__xludf.DUMMYFUNCTION("""COMPUTED_VALUE"""),44131)</f>
        <v>44131</v>
      </c>
      <c r="C142" t="s">
        <v>138</v>
      </c>
      <c r="D142" t="s">
        <v>538</v>
      </c>
      <c r="E142" t="s">
        <v>577</v>
      </c>
      <c r="F142" s="7">
        <v>26</v>
      </c>
      <c r="G142" s="7">
        <v>0</v>
      </c>
      <c r="H142" s="7">
        <v>0</v>
      </c>
      <c r="I142" s="7">
        <v>0</v>
      </c>
      <c r="J142" s="7">
        <v>1</v>
      </c>
    </row>
    <row r="143" spans="1:10" x14ac:dyDescent="0.25">
      <c r="A143">
        <v>7</v>
      </c>
      <c r="B143" s="2">
        <f ca="1">IFERROR(__xludf.DUMMYFUNCTION("""COMPUTED_VALUE"""),44131)</f>
        <v>44131</v>
      </c>
      <c r="C143" t="s">
        <v>139</v>
      </c>
      <c r="D143" t="s">
        <v>544</v>
      </c>
      <c r="E143" t="s">
        <v>570</v>
      </c>
      <c r="F143" s="7">
        <v>48</v>
      </c>
      <c r="G143" s="7">
        <v>0</v>
      </c>
      <c r="H143" s="7">
        <v>0</v>
      </c>
      <c r="I143" s="7">
        <v>0</v>
      </c>
      <c r="J143" s="7">
        <v>7</v>
      </c>
    </row>
    <row r="144" spans="1:10" x14ac:dyDescent="0.25">
      <c r="A144">
        <v>7</v>
      </c>
      <c r="B144" s="2">
        <f ca="1">IFERROR(__xludf.DUMMYFUNCTION("""COMPUTED_VALUE"""),44131)</f>
        <v>44131</v>
      </c>
      <c r="C144" t="s">
        <v>140</v>
      </c>
      <c r="D144" t="s">
        <v>543</v>
      </c>
      <c r="E144" t="s">
        <v>565</v>
      </c>
      <c r="F144" s="7">
        <v>23</v>
      </c>
      <c r="G144" s="7">
        <v>0</v>
      </c>
      <c r="H144" s="7">
        <v>0</v>
      </c>
      <c r="I144" s="7">
        <v>0</v>
      </c>
      <c r="J144" s="7">
        <v>3</v>
      </c>
    </row>
    <row r="145" spans="1:10" x14ac:dyDescent="0.25">
      <c r="A145">
        <v>7</v>
      </c>
      <c r="B145" s="2">
        <f ca="1">IFERROR(__xludf.DUMMYFUNCTION("""COMPUTED_VALUE"""),44132)</f>
        <v>44132</v>
      </c>
      <c r="C145" t="s">
        <v>141</v>
      </c>
      <c r="D145" t="s">
        <v>535</v>
      </c>
      <c r="E145" t="s">
        <v>570</v>
      </c>
      <c r="F145" s="7">
        <v>17</v>
      </c>
      <c r="G145" s="7">
        <v>0</v>
      </c>
      <c r="H145" s="7">
        <v>0</v>
      </c>
      <c r="I145" s="7">
        <v>0</v>
      </c>
      <c r="J145" s="7">
        <v>2</v>
      </c>
    </row>
    <row r="146" spans="1:10" x14ac:dyDescent="0.25">
      <c r="A146">
        <v>7</v>
      </c>
      <c r="B146" s="2">
        <f ca="1">IFERROR(__xludf.DUMMYFUNCTION("""COMPUTED_VALUE"""),44132)</f>
        <v>44132</v>
      </c>
      <c r="C146" t="s">
        <v>142</v>
      </c>
      <c r="D146" t="s">
        <v>536</v>
      </c>
      <c r="E146" t="s">
        <v>565</v>
      </c>
      <c r="F146" s="7">
        <v>24</v>
      </c>
      <c r="G146" s="7">
        <v>0</v>
      </c>
      <c r="H146" s="7">
        <v>0</v>
      </c>
      <c r="I146" s="7">
        <v>0</v>
      </c>
      <c r="J146" s="7">
        <v>4</v>
      </c>
    </row>
    <row r="147" spans="1:10" x14ac:dyDescent="0.25">
      <c r="A147">
        <v>7</v>
      </c>
      <c r="B147" s="2">
        <f ca="1">IFERROR(__xludf.DUMMYFUNCTION("""COMPUTED_VALUE"""),44132)</f>
        <v>44132</v>
      </c>
      <c r="C147" t="s">
        <v>143</v>
      </c>
      <c r="D147" t="s">
        <v>537</v>
      </c>
      <c r="E147" t="s">
        <v>564</v>
      </c>
      <c r="F147" s="7">
        <v>38</v>
      </c>
      <c r="G147" s="7">
        <v>0</v>
      </c>
      <c r="H147" s="7">
        <v>0</v>
      </c>
      <c r="I147" s="7">
        <v>0</v>
      </c>
      <c r="J147" s="7">
        <v>2</v>
      </c>
    </row>
    <row r="148" spans="1:10" x14ac:dyDescent="0.25">
      <c r="A148">
        <v>7</v>
      </c>
      <c r="B148" s="2">
        <f ca="1">IFERROR(__xludf.DUMMYFUNCTION("""COMPUTED_VALUE"""),44132)</f>
        <v>44132</v>
      </c>
      <c r="C148" t="s">
        <v>144</v>
      </c>
      <c r="D148" t="s">
        <v>542</v>
      </c>
      <c r="E148" t="s">
        <v>570</v>
      </c>
      <c r="F148" s="7">
        <v>44</v>
      </c>
      <c r="G148" s="7">
        <v>0</v>
      </c>
      <c r="H148" s="7">
        <v>0</v>
      </c>
      <c r="I148" s="7">
        <v>0</v>
      </c>
      <c r="J148" s="7">
        <v>7</v>
      </c>
    </row>
    <row r="149" spans="1:10" x14ac:dyDescent="0.25">
      <c r="A149">
        <v>7</v>
      </c>
      <c r="B149" s="2">
        <f ca="1">IFERROR(__xludf.DUMMYFUNCTION("""COMPUTED_VALUE"""),44132)</f>
        <v>44132</v>
      </c>
      <c r="C149" t="s">
        <v>145</v>
      </c>
      <c r="D149" t="s">
        <v>534</v>
      </c>
      <c r="E149" t="s">
        <v>578</v>
      </c>
      <c r="F149" s="7">
        <v>93</v>
      </c>
      <c r="G149" s="7">
        <v>0</v>
      </c>
      <c r="H149" s="7">
        <v>0</v>
      </c>
      <c r="I149" s="7">
        <v>0</v>
      </c>
      <c r="J149" s="7">
        <v>6</v>
      </c>
    </row>
    <row r="150" spans="1:10" x14ac:dyDescent="0.25">
      <c r="A150">
        <v>7</v>
      </c>
      <c r="B150" s="2">
        <f ca="1">IFERROR(__xludf.DUMMYFUNCTION("""COMPUTED_VALUE"""),44132)</f>
        <v>44132</v>
      </c>
      <c r="C150" t="s">
        <v>146</v>
      </c>
      <c r="D150" t="s">
        <v>538</v>
      </c>
      <c r="E150" t="s">
        <v>577</v>
      </c>
      <c r="F150" s="7">
        <v>15</v>
      </c>
      <c r="G150" s="7">
        <v>0</v>
      </c>
      <c r="H150" s="7">
        <v>0</v>
      </c>
      <c r="I150" s="7">
        <v>0</v>
      </c>
      <c r="J150" s="7">
        <v>1</v>
      </c>
    </row>
    <row r="151" spans="1:10" x14ac:dyDescent="0.25">
      <c r="A151">
        <v>7</v>
      </c>
      <c r="B151" s="2">
        <f ca="1">IFERROR(__xludf.DUMMYFUNCTION("""COMPUTED_VALUE"""),44132)</f>
        <v>44132</v>
      </c>
      <c r="C151" t="s">
        <v>147</v>
      </c>
      <c r="D151" t="s">
        <v>544</v>
      </c>
      <c r="E151" t="s">
        <v>570</v>
      </c>
      <c r="F151" s="7">
        <v>122</v>
      </c>
      <c r="G151" s="7">
        <v>0</v>
      </c>
      <c r="H151" s="7">
        <v>3</v>
      </c>
      <c r="I151" s="7">
        <v>0</v>
      </c>
      <c r="J151" s="7">
        <v>8</v>
      </c>
    </row>
    <row r="152" spans="1:10" x14ac:dyDescent="0.25">
      <c r="A152">
        <v>7</v>
      </c>
      <c r="B152" s="2">
        <f ca="1">IFERROR(__xludf.DUMMYFUNCTION("""COMPUTED_VALUE"""),44132)</f>
        <v>44132</v>
      </c>
      <c r="C152" t="s">
        <v>148</v>
      </c>
      <c r="D152" t="s">
        <v>546</v>
      </c>
      <c r="E152" t="s">
        <v>565</v>
      </c>
      <c r="F152" s="7">
        <v>29</v>
      </c>
      <c r="G152" s="7">
        <v>0</v>
      </c>
      <c r="H152" s="7">
        <v>0</v>
      </c>
      <c r="I152" s="7">
        <v>0</v>
      </c>
      <c r="J152" s="7">
        <v>3</v>
      </c>
    </row>
    <row r="153" spans="1:10" x14ac:dyDescent="0.25">
      <c r="A153">
        <v>7</v>
      </c>
      <c r="B153" s="2">
        <f ca="1">IFERROR(__xludf.DUMMYFUNCTION("""COMPUTED_VALUE"""),44132)</f>
        <v>44132</v>
      </c>
      <c r="C153" t="s">
        <v>149</v>
      </c>
      <c r="D153" t="s">
        <v>543</v>
      </c>
      <c r="E153" t="s">
        <v>578</v>
      </c>
      <c r="F153" s="7">
        <v>23</v>
      </c>
      <c r="G153" s="7">
        <v>0</v>
      </c>
      <c r="H153" s="7">
        <v>1</v>
      </c>
      <c r="I153" s="7">
        <v>0</v>
      </c>
      <c r="J153" s="7">
        <v>5</v>
      </c>
    </row>
    <row r="154" spans="1:10" x14ac:dyDescent="0.25">
      <c r="A154">
        <v>7</v>
      </c>
      <c r="B154" s="2">
        <f ca="1">IFERROR(__xludf.DUMMYFUNCTION("""COMPUTED_VALUE"""),44133)</f>
        <v>44133</v>
      </c>
      <c r="C154" t="s">
        <v>150</v>
      </c>
      <c r="D154" t="s">
        <v>536</v>
      </c>
      <c r="E154" t="s">
        <v>563</v>
      </c>
      <c r="F154" s="7">
        <v>47</v>
      </c>
      <c r="G154" s="7">
        <v>0</v>
      </c>
      <c r="H154" s="7">
        <v>0</v>
      </c>
      <c r="I154" s="7">
        <v>0</v>
      </c>
      <c r="J154" s="7">
        <v>4</v>
      </c>
    </row>
    <row r="155" spans="1:10" x14ac:dyDescent="0.25">
      <c r="A155">
        <v>7</v>
      </c>
      <c r="B155" s="2">
        <f ca="1">IFERROR(__xludf.DUMMYFUNCTION("""COMPUTED_VALUE"""),44133)</f>
        <v>44133</v>
      </c>
      <c r="C155" t="s">
        <v>151</v>
      </c>
      <c r="D155" t="s">
        <v>537</v>
      </c>
      <c r="E155" t="s">
        <v>564</v>
      </c>
      <c r="F155" s="7">
        <v>33</v>
      </c>
      <c r="G155" s="7">
        <v>0</v>
      </c>
      <c r="H155" s="7">
        <v>0</v>
      </c>
      <c r="I155" s="7">
        <v>0</v>
      </c>
      <c r="J155" s="7">
        <v>1</v>
      </c>
    </row>
    <row r="156" spans="1:10" x14ac:dyDescent="0.25">
      <c r="A156">
        <v>7</v>
      </c>
      <c r="B156" s="2">
        <f ca="1">IFERROR(__xludf.DUMMYFUNCTION("""COMPUTED_VALUE"""),44133)</f>
        <v>44133</v>
      </c>
      <c r="C156" t="s">
        <v>152</v>
      </c>
      <c r="D156" t="s">
        <v>542</v>
      </c>
      <c r="E156" t="s">
        <v>570</v>
      </c>
      <c r="F156" s="7">
        <v>85</v>
      </c>
      <c r="G156" s="7">
        <v>0</v>
      </c>
      <c r="H156" s="7">
        <v>0</v>
      </c>
      <c r="I156" s="7">
        <v>0</v>
      </c>
      <c r="J156" s="7">
        <v>10</v>
      </c>
    </row>
    <row r="157" spans="1:10" x14ac:dyDescent="0.25">
      <c r="A157">
        <v>7</v>
      </c>
      <c r="B157" s="2">
        <f ca="1">IFERROR(__xludf.DUMMYFUNCTION("""COMPUTED_VALUE"""),44133)</f>
        <v>44133</v>
      </c>
      <c r="C157" t="s">
        <v>153</v>
      </c>
      <c r="D157" t="s">
        <v>534</v>
      </c>
      <c r="E157" t="s">
        <v>571</v>
      </c>
      <c r="F157" s="7">
        <v>0</v>
      </c>
      <c r="G157" s="7">
        <v>17</v>
      </c>
      <c r="H157" s="7">
        <v>0</v>
      </c>
      <c r="I157" s="7">
        <v>1</v>
      </c>
      <c r="J157" s="7">
        <v>1</v>
      </c>
    </row>
    <row r="158" spans="1:10" x14ac:dyDescent="0.25">
      <c r="A158">
        <v>7</v>
      </c>
      <c r="B158" s="2">
        <f ca="1">IFERROR(__xludf.DUMMYFUNCTION("""COMPUTED_VALUE"""),44133)</f>
        <v>44133</v>
      </c>
      <c r="C158" t="s">
        <v>154</v>
      </c>
      <c r="D158" t="s">
        <v>538</v>
      </c>
      <c r="E158" t="s">
        <v>577</v>
      </c>
      <c r="F158" s="7">
        <v>23</v>
      </c>
      <c r="G158" s="7">
        <v>0</v>
      </c>
      <c r="H158" s="7">
        <v>1</v>
      </c>
      <c r="I158" s="7">
        <v>0</v>
      </c>
      <c r="J158" s="7">
        <v>1</v>
      </c>
    </row>
    <row r="159" spans="1:10" x14ac:dyDescent="0.25">
      <c r="A159">
        <v>7</v>
      </c>
      <c r="B159" s="2">
        <f ca="1">IFERROR(__xludf.DUMMYFUNCTION("""COMPUTED_VALUE"""),44133)</f>
        <v>44133</v>
      </c>
      <c r="C159" t="s">
        <v>155</v>
      </c>
      <c r="D159" t="s">
        <v>538</v>
      </c>
      <c r="E159" t="s">
        <v>577</v>
      </c>
      <c r="F159" s="7">
        <v>12</v>
      </c>
      <c r="G159" s="7">
        <v>0</v>
      </c>
      <c r="H159" s="7">
        <v>5</v>
      </c>
      <c r="I159" s="7">
        <v>0</v>
      </c>
      <c r="J159" s="7">
        <v>2</v>
      </c>
    </row>
    <row r="160" spans="1:10" x14ac:dyDescent="0.25">
      <c r="A160">
        <v>7</v>
      </c>
      <c r="B160" s="2">
        <f ca="1">IFERROR(__xludf.DUMMYFUNCTION("""COMPUTED_VALUE"""),44133)</f>
        <v>44133</v>
      </c>
      <c r="C160" t="s">
        <v>156</v>
      </c>
      <c r="D160" t="s">
        <v>544</v>
      </c>
      <c r="E160" t="s">
        <v>570</v>
      </c>
      <c r="F160" s="7">
        <v>38</v>
      </c>
      <c r="G160" s="7">
        <v>0</v>
      </c>
      <c r="H160" s="7">
        <v>0</v>
      </c>
      <c r="I160" s="7">
        <v>0</v>
      </c>
      <c r="J160" s="7">
        <v>3</v>
      </c>
    </row>
    <row r="161" spans="1:10" x14ac:dyDescent="0.25">
      <c r="A161">
        <v>7</v>
      </c>
      <c r="B161" s="2">
        <f ca="1">IFERROR(__xludf.DUMMYFUNCTION("""COMPUTED_VALUE"""),44133)</f>
        <v>44133</v>
      </c>
      <c r="C161" t="s">
        <v>157</v>
      </c>
      <c r="D161" t="s">
        <v>546</v>
      </c>
      <c r="E161" t="s">
        <v>578</v>
      </c>
      <c r="F161" s="7">
        <v>33</v>
      </c>
      <c r="G161" s="7">
        <v>0</v>
      </c>
      <c r="H161" s="7">
        <v>0</v>
      </c>
      <c r="I161" s="7">
        <v>0</v>
      </c>
      <c r="J161" s="7">
        <v>2</v>
      </c>
    </row>
    <row r="162" spans="1:10" x14ac:dyDescent="0.25">
      <c r="A162">
        <v>7</v>
      </c>
      <c r="B162" s="2">
        <f ca="1">IFERROR(__xludf.DUMMYFUNCTION("""COMPUTED_VALUE"""),44133)</f>
        <v>44133</v>
      </c>
      <c r="C162" t="s">
        <v>158</v>
      </c>
      <c r="D162" t="s">
        <v>540</v>
      </c>
      <c r="E162" t="s">
        <v>564</v>
      </c>
      <c r="F162" s="7">
        <v>26</v>
      </c>
      <c r="G162" s="7">
        <v>0</v>
      </c>
      <c r="H162" s="7">
        <v>0</v>
      </c>
      <c r="I162" s="7">
        <v>0</v>
      </c>
      <c r="J162" s="7">
        <v>8</v>
      </c>
    </row>
    <row r="163" spans="1:10" x14ac:dyDescent="0.25">
      <c r="A163">
        <v>7</v>
      </c>
      <c r="B163" s="2">
        <f ca="1">IFERROR(__xludf.DUMMYFUNCTION("""COMPUTED_VALUE"""),44133)</f>
        <v>44133</v>
      </c>
      <c r="C163" t="s">
        <v>159</v>
      </c>
      <c r="D163" t="s">
        <v>543</v>
      </c>
      <c r="E163" t="s">
        <v>572</v>
      </c>
      <c r="F163" s="7">
        <v>80</v>
      </c>
      <c r="G163" s="7">
        <v>0</v>
      </c>
      <c r="H163" s="7">
        <v>0</v>
      </c>
      <c r="I163" s="7">
        <v>0</v>
      </c>
      <c r="J163" s="7">
        <v>5</v>
      </c>
    </row>
    <row r="164" spans="1:10" x14ac:dyDescent="0.25">
      <c r="A164">
        <v>7</v>
      </c>
      <c r="B164" s="2">
        <f ca="1">IFERROR(__xludf.DUMMYFUNCTION("""COMPUTED_VALUE"""),44134)</f>
        <v>44134</v>
      </c>
      <c r="C164" t="s">
        <v>160</v>
      </c>
      <c r="D164" t="s">
        <v>536</v>
      </c>
      <c r="E164" t="s">
        <v>563</v>
      </c>
      <c r="F164" s="7">
        <v>68</v>
      </c>
      <c r="G164" s="7">
        <v>0</v>
      </c>
      <c r="H164" s="7">
        <v>0</v>
      </c>
      <c r="I164" s="7">
        <v>0</v>
      </c>
      <c r="J164" s="7">
        <v>7</v>
      </c>
    </row>
    <row r="165" spans="1:10" x14ac:dyDescent="0.25">
      <c r="A165">
        <v>7</v>
      </c>
      <c r="B165" s="2">
        <f ca="1">IFERROR(__xludf.DUMMYFUNCTION("""COMPUTED_VALUE"""),44134)</f>
        <v>44134</v>
      </c>
      <c r="C165" t="s">
        <v>161</v>
      </c>
      <c r="D165" t="s">
        <v>537</v>
      </c>
      <c r="E165" t="s">
        <v>565</v>
      </c>
      <c r="F165" s="7">
        <v>135</v>
      </c>
      <c r="G165" s="7">
        <v>0</v>
      </c>
      <c r="H165" s="7">
        <v>0</v>
      </c>
      <c r="I165" s="7">
        <v>0</v>
      </c>
      <c r="J165" s="7">
        <v>11</v>
      </c>
    </row>
    <row r="166" spans="1:10" x14ac:dyDescent="0.25">
      <c r="A166">
        <v>7</v>
      </c>
      <c r="B166" s="2">
        <f ca="1">IFERROR(__xludf.DUMMYFUNCTION("""COMPUTED_VALUE"""),44134)</f>
        <v>44134</v>
      </c>
      <c r="C166" t="s">
        <v>103</v>
      </c>
      <c r="D166" t="s">
        <v>542</v>
      </c>
      <c r="E166" t="s">
        <v>571</v>
      </c>
      <c r="F166" s="7">
        <v>0</v>
      </c>
      <c r="G166" s="7">
        <v>16</v>
      </c>
      <c r="H166" s="7">
        <v>3</v>
      </c>
      <c r="I166" s="7">
        <v>1</v>
      </c>
      <c r="J166" s="7">
        <v>1</v>
      </c>
    </row>
    <row r="167" spans="1:10" x14ac:dyDescent="0.25">
      <c r="A167">
        <v>7</v>
      </c>
      <c r="B167" s="2">
        <f ca="1">IFERROR(__xludf.DUMMYFUNCTION("""COMPUTED_VALUE"""),44134)</f>
        <v>44134</v>
      </c>
      <c r="C167" t="s">
        <v>162</v>
      </c>
      <c r="D167" t="s">
        <v>534</v>
      </c>
      <c r="E167" t="s">
        <v>575</v>
      </c>
      <c r="F167" s="7">
        <v>25</v>
      </c>
      <c r="G167" s="7">
        <v>0</v>
      </c>
      <c r="H167" s="7">
        <v>0</v>
      </c>
      <c r="I167" s="7">
        <v>0</v>
      </c>
      <c r="J167" s="7">
        <v>4</v>
      </c>
    </row>
    <row r="168" spans="1:10" x14ac:dyDescent="0.25">
      <c r="A168">
        <v>7</v>
      </c>
      <c r="B168" s="2">
        <f ca="1">IFERROR(__xludf.DUMMYFUNCTION("""COMPUTED_VALUE"""),44134)</f>
        <v>44134</v>
      </c>
      <c r="C168" t="s">
        <v>163</v>
      </c>
      <c r="D168" t="s">
        <v>538</v>
      </c>
      <c r="E168" t="s">
        <v>577</v>
      </c>
      <c r="F168" s="7">
        <v>19</v>
      </c>
      <c r="G168" s="7">
        <v>0</v>
      </c>
      <c r="H168" s="7">
        <v>0</v>
      </c>
      <c r="I168" s="7">
        <v>0</v>
      </c>
      <c r="J168" s="7">
        <v>2</v>
      </c>
    </row>
    <row r="169" spans="1:10" x14ac:dyDescent="0.25">
      <c r="A169">
        <v>7</v>
      </c>
      <c r="B169" s="2">
        <f ca="1">IFERROR(__xludf.DUMMYFUNCTION("""COMPUTED_VALUE"""),44134)</f>
        <v>44134</v>
      </c>
      <c r="C169" t="s">
        <v>164</v>
      </c>
      <c r="D169" t="s">
        <v>544</v>
      </c>
      <c r="E169" t="s">
        <v>579</v>
      </c>
      <c r="F169" s="7">
        <v>26</v>
      </c>
      <c r="G169" s="7">
        <v>0</v>
      </c>
      <c r="H169" s="7">
        <v>0</v>
      </c>
      <c r="I169" s="7">
        <v>2</v>
      </c>
      <c r="J169" s="7">
        <v>2</v>
      </c>
    </row>
    <row r="170" spans="1:10" x14ac:dyDescent="0.25">
      <c r="A170">
        <v>7</v>
      </c>
      <c r="B170" s="2">
        <f ca="1">IFERROR(__xludf.DUMMYFUNCTION("""COMPUTED_VALUE"""),44134)</f>
        <v>44134</v>
      </c>
      <c r="C170" t="s">
        <v>165</v>
      </c>
      <c r="D170" t="s">
        <v>540</v>
      </c>
      <c r="E170" t="s">
        <v>571</v>
      </c>
      <c r="F170" s="7">
        <v>0</v>
      </c>
      <c r="G170" s="7">
        <v>13</v>
      </c>
      <c r="H170" s="7">
        <v>4</v>
      </c>
      <c r="I170" s="7">
        <v>1</v>
      </c>
      <c r="J170" s="7">
        <v>1</v>
      </c>
    </row>
    <row r="171" spans="1:10" x14ac:dyDescent="0.25">
      <c r="A171">
        <v>7</v>
      </c>
      <c r="B171" s="2">
        <f ca="1">IFERROR(__xludf.DUMMYFUNCTION("""COMPUTED_VALUE"""),44134)</f>
        <v>44134</v>
      </c>
      <c r="C171" t="s">
        <v>166</v>
      </c>
      <c r="D171" t="s">
        <v>543</v>
      </c>
      <c r="E171" t="s">
        <v>563</v>
      </c>
      <c r="F171" s="7">
        <v>82</v>
      </c>
      <c r="G171" s="7">
        <v>0</v>
      </c>
      <c r="H171" s="7">
        <v>1</v>
      </c>
      <c r="I171" s="7">
        <v>0</v>
      </c>
      <c r="J171" s="7">
        <v>10</v>
      </c>
    </row>
    <row r="172" spans="1:10" x14ac:dyDescent="0.25">
      <c r="A172">
        <v>7</v>
      </c>
      <c r="B172" s="2">
        <f ca="1">IFERROR(__xludf.DUMMYFUNCTION("""COMPUTED_VALUE"""),44135)</f>
        <v>44135</v>
      </c>
      <c r="C172" t="s">
        <v>167</v>
      </c>
      <c r="D172" t="s">
        <v>537</v>
      </c>
      <c r="E172" t="s">
        <v>570</v>
      </c>
      <c r="F172" s="7">
        <v>16</v>
      </c>
      <c r="G172" s="7">
        <v>0</v>
      </c>
      <c r="H172" s="7">
        <v>0</v>
      </c>
      <c r="I172" s="7">
        <v>0</v>
      </c>
      <c r="J172" s="7">
        <v>1</v>
      </c>
    </row>
    <row r="173" spans="1:10" x14ac:dyDescent="0.25">
      <c r="A173">
        <v>8</v>
      </c>
      <c r="B173" s="2">
        <f ca="1">IFERROR(__xludf.DUMMYFUNCTION("""COMPUTED_VALUE"""),44137)</f>
        <v>44137</v>
      </c>
      <c r="C173" t="s">
        <v>71</v>
      </c>
      <c r="D173" t="s">
        <v>542</v>
      </c>
      <c r="E173" t="s">
        <v>571</v>
      </c>
      <c r="F173" s="7">
        <v>0</v>
      </c>
      <c r="G173" s="7">
        <v>7</v>
      </c>
      <c r="H173" s="7">
        <v>0</v>
      </c>
      <c r="I173" s="7">
        <v>1</v>
      </c>
      <c r="J173" s="7">
        <v>1</v>
      </c>
    </row>
    <row r="174" spans="1:10" x14ac:dyDescent="0.25">
      <c r="A174">
        <v>8</v>
      </c>
      <c r="B174" s="2">
        <f ca="1">IFERROR(__xludf.DUMMYFUNCTION("""COMPUTED_VALUE"""),44137)</f>
        <v>44137</v>
      </c>
      <c r="C174" t="s">
        <v>168</v>
      </c>
      <c r="D174" t="s">
        <v>544</v>
      </c>
      <c r="E174" t="s">
        <v>578</v>
      </c>
      <c r="F174" s="7">
        <v>81</v>
      </c>
      <c r="G174" s="7">
        <v>0</v>
      </c>
      <c r="H174" s="7">
        <v>0</v>
      </c>
      <c r="I174" s="7">
        <v>0</v>
      </c>
      <c r="J174" s="7">
        <v>12</v>
      </c>
    </row>
    <row r="175" spans="1:10" x14ac:dyDescent="0.25">
      <c r="A175">
        <v>8</v>
      </c>
      <c r="B175" s="2">
        <f ca="1">IFERROR(__xludf.DUMMYFUNCTION("""COMPUTED_VALUE"""),44138)</f>
        <v>44138</v>
      </c>
      <c r="C175" t="s">
        <v>169</v>
      </c>
      <c r="D175" t="s">
        <v>534</v>
      </c>
      <c r="E175" t="s">
        <v>563</v>
      </c>
      <c r="F175" s="7">
        <v>94</v>
      </c>
      <c r="G175" s="7">
        <v>0</v>
      </c>
      <c r="H175" s="7">
        <v>0</v>
      </c>
      <c r="I175" s="7">
        <v>1</v>
      </c>
      <c r="J175" s="7">
        <v>6</v>
      </c>
    </row>
    <row r="176" spans="1:10" x14ac:dyDescent="0.25">
      <c r="A176">
        <v>8</v>
      </c>
      <c r="B176" s="2">
        <f ca="1">IFERROR(__xludf.DUMMYFUNCTION("""COMPUTED_VALUE"""),44138)</f>
        <v>44138</v>
      </c>
      <c r="C176" t="s">
        <v>170</v>
      </c>
      <c r="D176" t="s">
        <v>538</v>
      </c>
      <c r="E176" t="s">
        <v>568</v>
      </c>
      <c r="F176" s="7">
        <v>41</v>
      </c>
      <c r="G176" s="7">
        <v>0</v>
      </c>
      <c r="H176" s="7">
        <v>0</v>
      </c>
      <c r="I176" s="7">
        <v>1</v>
      </c>
      <c r="J176" s="7">
        <v>4</v>
      </c>
    </row>
    <row r="177" spans="1:10" x14ac:dyDescent="0.25">
      <c r="A177">
        <v>8</v>
      </c>
      <c r="B177" s="2">
        <f ca="1">IFERROR(__xludf.DUMMYFUNCTION("""COMPUTED_VALUE"""),44138)</f>
        <v>44138</v>
      </c>
      <c r="C177" t="s">
        <v>171</v>
      </c>
      <c r="D177" t="s">
        <v>544</v>
      </c>
      <c r="E177" t="s">
        <v>578</v>
      </c>
      <c r="F177" s="7">
        <v>102</v>
      </c>
      <c r="G177" s="7">
        <v>0</v>
      </c>
      <c r="H177" s="7">
        <v>0</v>
      </c>
      <c r="I177" s="7">
        <v>0</v>
      </c>
      <c r="J177" s="7">
        <v>9</v>
      </c>
    </row>
    <row r="178" spans="1:10" x14ac:dyDescent="0.25">
      <c r="A178">
        <v>8</v>
      </c>
      <c r="B178" s="2">
        <f ca="1">IFERROR(__xludf.DUMMYFUNCTION("""COMPUTED_VALUE"""),44138)</f>
        <v>44138</v>
      </c>
      <c r="C178" t="s">
        <v>172</v>
      </c>
      <c r="D178" t="s">
        <v>543</v>
      </c>
      <c r="E178" t="s">
        <v>563</v>
      </c>
      <c r="F178" s="7">
        <v>97</v>
      </c>
      <c r="G178" s="7">
        <v>0</v>
      </c>
      <c r="H178" s="7">
        <v>0</v>
      </c>
      <c r="I178" s="7">
        <v>0</v>
      </c>
      <c r="J178" s="7">
        <v>10</v>
      </c>
    </row>
    <row r="179" spans="1:10" x14ac:dyDescent="0.25">
      <c r="A179">
        <v>8</v>
      </c>
      <c r="B179" s="2">
        <f ca="1">IFERROR(__xludf.DUMMYFUNCTION("""COMPUTED_VALUE"""),44139)</f>
        <v>44139</v>
      </c>
      <c r="C179" t="s">
        <v>173</v>
      </c>
      <c r="D179" t="s">
        <v>535</v>
      </c>
      <c r="E179" t="s">
        <v>570</v>
      </c>
      <c r="F179" s="7">
        <v>24</v>
      </c>
      <c r="G179" s="7">
        <v>0</v>
      </c>
      <c r="H179" s="7">
        <v>0</v>
      </c>
      <c r="I179" s="7">
        <v>0</v>
      </c>
      <c r="J179" s="7">
        <v>1</v>
      </c>
    </row>
    <row r="180" spans="1:10" x14ac:dyDescent="0.25">
      <c r="A180">
        <v>8</v>
      </c>
      <c r="B180" s="2">
        <f ca="1">IFERROR(__xludf.DUMMYFUNCTION("""COMPUTED_VALUE"""),44140)</f>
        <v>44140</v>
      </c>
      <c r="C180" t="s">
        <v>174</v>
      </c>
      <c r="D180" t="s">
        <v>535</v>
      </c>
      <c r="E180" t="s">
        <v>564</v>
      </c>
      <c r="F180" s="7">
        <v>26</v>
      </c>
      <c r="G180" s="7">
        <v>22</v>
      </c>
      <c r="H180" s="7">
        <v>4</v>
      </c>
      <c r="I180" s="7">
        <v>0</v>
      </c>
      <c r="J180" s="7">
        <v>1</v>
      </c>
    </row>
    <row r="181" spans="1:10" x14ac:dyDescent="0.25">
      <c r="A181">
        <v>8</v>
      </c>
      <c r="B181" s="2">
        <f ca="1">IFERROR(__xludf.DUMMYFUNCTION("""COMPUTED_VALUE"""),44140)</f>
        <v>44140</v>
      </c>
      <c r="C181" t="s">
        <v>175</v>
      </c>
      <c r="D181" t="s">
        <v>537</v>
      </c>
      <c r="E181" t="s">
        <v>565</v>
      </c>
      <c r="F181" s="7">
        <v>68</v>
      </c>
      <c r="G181" s="7">
        <v>0</v>
      </c>
      <c r="H181" s="7">
        <v>0</v>
      </c>
      <c r="I181" s="7">
        <v>0</v>
      </c>
      <c r="J181" s="7">
        <v>6</v>
      </c>
    </row>
    <row r="182" spans="1:10" x14ac:dyDescent="0.25">
      <c r="A182">
        <v>8</v>
      </c>
      <c r="B182" s="2">
        <f ca="1">IFERROR(__xludf.DUMMYFUNCTION("""COMPUTED_VALUE"""),44140)</f>
        <v>44140</v>
      </c>
      <c r="C182" t="s">
        <v>176</v>
      </c>
      <c r="D182" t="s">
        <v>534</v>
      </c>
      <c r="E182" t="s">
        <v>578</v>
      </c>
      <c r="F182" s="7">
        <v>69</v>
      </c>
      <c r="G182" s="7">
        <v>0</v>
      </c>
      <c r="H182" s="7">
        <v>0</v>
      </c>
      <c r="I182" s="7">
        <v>0</v>
      </c>
      <c r="J182" s="7">
        <v>7</v>
      </c>
    </row>
    <row r="183" spans="1:10" x14ac:dyDescent="0.25">
      <c r="A183">
        <v>8</v>
      </c>
      <c r="B183" s="2">
        <f ca="1">IFERROR(__xludf.DUMMYFUNCTION("""COMPUTED_VALUE"""),44140)</f>
        <v>44140</v>
      </c>
      <c r="C183" t="s">
        <v>177</v>
      </c>
      <c r="D183" t="s">
        <v>538</v>
      </c>
      <c r="E183" t="s">
        <v>579</v>
      </c>
      <c r="F183" s="7">
        <v>25</v>
      </c>
      <c r="G183" s="7">
        <v>0</v>
      </c>
      <c r="H183" s="7">
        <v>2</v>
      </c>
      <c r="I183" s="7">
        <v>1</v>
      </c>
      <c r="J183" s="7">
        <v>2</v>
      </c>
    </row>
    <row r="184" spans="1:10" x14ac:dyDescent="0.25">
      <c r="A184">
        <v>8</v>
      </c>
      <c r="B184" s="2">
        <f ca="1">IFERROR(__xludf.DUMMYFUNCTION("""COMPUTED_VALUE"""),44140)</f>
        <v>44140</v>
      </c>
      <c r="C184" t="s">
        <v>178</v>
      </c>
      <c r="D184" t="s">
        <v>543</v>
      </c>
      <c r="E184" t="s">
        <v>568</v>
      </c>
      <c r="F184" s="7">
        <v>25</v>
      </c>
      <c r="G184" s="7">
        <v>0</v>
      </c>
      <c r="H184" s="7">
        <v>5</v>
      </c>
      <c r="I184" s="7">
        <v>2</v>
      </c>
      <c r="J184" s="7">
        <v>2</v>
      </c>
    </row>
    <row r="185" spans="1:10" x14ac:dyDescent="0.25">
      <c r="A185">
        <v>8</v>
      </c>
      <c r="B185" s="2">
        <f ca="1">IFERROR(__xludf.DUMMYFUNCTION("""COMPUTED_VALUE"""),44141)</f>
        <v>44141</v>
      </c>
      <c r="C185" t="s">
        <v>179</v>
      </c>
      <c r="D185" t="s">
        <v>542</v>
      </c>
      <c r="E185" t="s">
        <v>570</v>
      </c>
      <c r="F185" s="7">
        <v>59</v>
      </c>
      <c r="G185" s="7">
        <v>0</v>
      </c>
      <c r="H185" s="7">
        <v>0</v>
      </c>
      <c r="I185" s="7">
        <v>0</v>
      </c>
      <c r="J185" s="7">
        <v>5</v>
      </c>
    </row>
    <row r="186" spans="1:10" x14ac:dyDescent="0.25">
      <c r="A186">
        <v>8</v>
      </c>
      <c r="B186" s="2">
        <f ca="1">IFERROR(__xludf.DUMMYFUNCTION("""COMPUTED_VALUE"""),44141)</f>
        <v>44141</v>
      </c>
      <c r="C186" t="s">
        <v>180</v>
      </c>
      <c r="D186" t="s">
        <v>534</v>
      </c>
      <c r="E186" t="s">
        <v>563</v>
      </c>
      <c r="F186" s="7">
        <v>59</v>
      </c>
      <c r="G186" s="7">
        <v>0</v>
      </c>
      <c r="H186" s="7">
        <v>0</v>
      </c>
      <c r="I186" s="7">
        <v>0</v>
      </c>
      <c r="J186" s="7">
        <v>7</v>
      </c>
    </row>
    <row r="187" spans="1:10" x14ac:dyDescent="0.25">
      <c r="A187">
        <v>8</v>
      </c>
      <c r="B187" s="2">
        <f ca="1">IFERROR(__xludf.DUMMYFUNCTION("""COMPUTED_VALUE"""),44141)</f>
        <v>44141</v>
      </c>
      <c r="C187" t="s">
        <v>181</v>
      </c>
      <c r="D187" t="s">
        <v>544</v>
      </c>
      <c r="E187" t="s">
        <v>570</v>
      </c>
      <c r="F187" s="7">
        <v>40</v>
      </c>
      <c r="G187" s="7">
        <v>0</v>
      </c>
      <c r="H187" s="7">
        <v>0</v>
      </c>
      <c r="I187" s="7">
        <v>0</v>
      </c>
      <c r="J187" s="7">
        <v>8</v>
      </c>
    </row>
    <row r="188" spans="1:10" x14ac:dyDescent="0.25">
      <c r="A188">
        <v>9</v>
      </c>
      <c r="B188" s="2">
        <f ca="1">IFERROR(__xludf.DUMMYFUNCTION("""COMPUTED_VALUE"""),44144)</f>
        <v>44144</v>
      </c>
      <c r="C188" t="s">
        <v>182</v>
      </c>
      <c r="D188" t="s">
        <v>536</v>
      </c>
      <c r="E188" t="s">
        <v>578</v>
      </c>
      <c r="F188" s="7">
        <v>62</v>
      </c>
      <c r="G188" s="7">
        <v>0</v>
      </c>
      <c r="H188" s="7">
        <v>0</v>
      </c>
      <c r="I188" s="7">
        <v>0</v>
      </c>
      <c r="J188" s="7">
        <v>4</v>
      </c>
    </row>
    <row r="189" spans="1:10" x14ac:dyDescent="0.25">
      <c r="A189">
        <v>9</v>
      </c>
      <c r="B189" s="2">
        <f ca="1">IFERROR(__xludf.DUMMYFUNCTION("""COMPUTED_VALUE"""),44145)</f>
        <v>44145</v>
      </c>
      <c r="C189" t="s">
        <v>183</v>
      </c>
      <c r="D189" t="s">
        <v>535</v>
      </c>
      <c r="E189" t="s">
        <v>577</v>
      </c>
      <c r="F189" s="7">
        <v>61</v>
      </c>
      <c r="G189" s="7">
        <v>0</v>
      </c>
      <c r="H189" s="7">
        <v>1</v>
      </c>
      <c r="I189" s="7">
        <v>0</v>
      </c>
      <c r="J189" s="7">
        <v>4</v>
      </c>
    </row>
    <row r="190" spans="1:10" x14ac:dyDescent="0.25">
      <c r="A190">
        <v>9</v>
      </c>
      <c r="B190" s="2">
        <f ca="1">IFERROR(__xludf.DUMMYFUNCTION("""COMPUTED_VALUE"""),44145)</f>
        <v>44145</v>
      </c>
      <c r="C190" t="s">
        <v>184</v>
      </c>
      <c r="D190" t="s">
        <v>536</v>
      </c>
      <c r="E190" t="s">
        <v>578</v>
      </c>
      <c r="F190" s="7">
        <v>68</v>
      </c>
      <c r="G190" s="7">
        <v>0</v>
      </c>
      <c r="H190" s="7">
        <v>2</v>
      </c>
      <c r="I190" s="7">
        <v>0</v>
      </c>
      <c r="J190" s="7">
        <v>5</v>
      </c>
    </row>
    <row r="191" spans="1:10" x14ac:dyDescent="0.25">
      <c r="A191">
        <v>9</v>
      </c>
      <c r="B191" s="2">
        <f ca="1">IFERROR(__xludf.DUMMYFUNCTION("""COMPUTED_VALUE"""),44145)</f>
        <v>44145</v>
      </c>
      <c r="C191" t="s">
        <v>185</v>
      </c>
      <c r="D191" t="s">
        <v>537</v>
      </c>
      <c r="E191" t="s">
        <v>563</v>
      </c>
      <c r="F191" s="7">
        <v>51</v>
      </c>
      <c r="G191" s="7">
        <v>0</v>
      </c>
      <c r="H191" s="7">
        <v>0</v>
      </c>
      <c r="I191" s="7">
        <v>0</v>
      </c>
      <c r="J191" s="7">
        <v>6</v>
      </c>
    </row>
    <row r="192" spans="1:10" x14ac:dyDescent="0.25">
      <c r="A192">
        <v>9</v>
      </c>
      <c r="B192" s="2">
        <f ca="1">IFERROR(__xludf.DUMMYFUNCTION("""COMPUTED_VALUE"""),44145)</f>
        <v>44145</v>
      </c>
      <c r="C192" t="s">
        <v>186</v>
      </c>
      <c r="D192" t="s">
        <v>534</v>
      </c>
      <c r="E192" t="s">
        <v>580</v>
      </c>
      <c r="F192" s="7">
        <v>24</v>
      </c>
      <c r="G192" s="7">
        <v>0</v>
      </c>
      <c r="H192" s="7">
        <v>0</v>
      </c>
      <c r="I192" s="7">
        <v>1</v>
      </c>
      <c r="J192" s="7">
        <v>2</v>
      </c>
    </row>
    <row r="193" spans="1:10" x14ac:dyDescent="0.25">
      <c r="A193">
        <v>9</v>
      </c>
      <c r="B193" s="2">
        <f ca="1">IFERROR(__xludf.DUMMYFUNCTION("""COMPUTED_VALUE"""),44145)</f>
        <v>44145</v>
      </c>
      <c r="C193" t="s">
        <v>187</v>
      </c>
      <c r="D193" t="s">
        <v>538</v>
      </c>
      <c r="E193" t="s">
        <v>563</v>
      </c>
      <c r="F193" s="7">
        <v>37</v>
      </c>
      <c r="G193" s="7">
        <v>0</v>
      </c>
      <c r="H193" s="7">
        <v>0</v>
      </c>
      <c r="I193" s="7">
        <v>0</v>
      </c>
      <c r="J193" s="7">
        <v>4</v>
      </c>
    </row>
    <row r="194" spans="1:10" x14ac:dyDescent="0.25">
      <c r="A194">
        <v>9</v>
      </c>
      <c r="B194" s="2">
        <f ca="1">IFERROR(__xludf.DUMMYFUNCTION("""COMPUTED_VALUE"""),44145)</f>
        <v>44145</v>
      </c>
      <c r="C194" t="s">
        <v>188</v>
      </c>
      <c r="D194" t="s">
        <v>544</v>
      </c>
      <c r="E194" t="s">
        <v>579</v>
      </c>
      <c r="F194" s="7">
        <v>50</v>
      </c>
      <c r="G194" s="7">
        <v>0</v>
      </c>
      <c r="H194" s="7">
        <v>0</v>
      </c>
      <c r="I194" s="7">
        <v>1</v>
      </c>
      <c r="J194" s="7">
        <v>4</v>
      </c>
    </row>
    <row r="195" spans="1:10" x14ac:dyDescent="0.25">
      <c r="A195">
        <v>9</v>
      </c>
      <c r="B195" s="2">
        <f ca="1">IFERROR(__xludf.DUMMYFUNCTION("""COMPUTED_VALUE"""),44146)</f>
        <v>44146</v>
      </c>
      <c r="C195" t="s">
        <v>189</v>
      </c>
      <c r="D195" t="s">
        <v>535</v>
      </c>
      <c r="E195" t="s">
        <v>570</v>
      </c>
      <c r="F195" s="7">
        <v>18</v>
      </c>
      <c r="G195" s="7">
        <v>0</v>
      </c>
      <c r="H195" s="7">
        <v>0</v>
      </c>
      <c r="I195" s="7">
        <v>0</v>
      </c>
      <c r="J195" s="7">
        <v>3</v>
      </c>
    </row>
    <row r="196" spans="1:10" x14ac:dyDescent="0.25">
      <c r="A196">
        <v>9</v>
      </c>
      <c r="B196" s="2">
        <f ca="1">IFERROR(__xludf.DUMMYFUNCTION("""COMPUTED_VALUE"""),44146)</f>
        <v>44146</v>
      </c>
      <c r="C196" t="s">
        <v>190</v>
      </c>
      <c r="D196" t="s">
        <v>536</v>
      </c>
      <c r="E196" t="s">
        <v>563</v>
      </c>
      <c r="F196" s="7">
        <v>42</v>
      </c>
      <c r="G196" s="7">
        <v>0</v>
      </c>
      <c r="H196" s="7">
        <v>0</v>
      </c>
      <c r="I196" s="7">
        <v>0</v>
      </c>
      <c r="J196" s="7">
        <v>3</v>
      </c>
    </row>
    <row r="197" spans="1:10" x14ac:dyDescent="0.25">
      <c r="A197">
        <v>9</v>
      </c>
      <c r="B197" s="2">
        <f ca="1">IFERROR(__xludf.DUMMYFUNCTION("""COMPUTED_VALUE"""),44146)</f>
        <v>44146</v>
      </c>
      <c r="C197" t="s">
        <v>191</v>
      </c>
      <c r="D197" t="s">
        <v>537</v>
      </c>
      <c r="E197" t="s">
        <v>563</v>
      </c>
      <c r="F197" s="7">
        <v>101</v>
      </c>
      <c r="G197" s="7">
        <v>0</v>
      </c>
      <c r="H197" s="7">
        <v>0</v>
      </c>
      <c r="I197" s="7">
        <v>0</v>
      </c>
      <c r="J197" s="7">
        <v>6</v>
      </c>
    </row>
    <row r="198" spans="1:10" x14ac:dyDescent="0.25">
      <c r="A198">
        <v>9</v>
      </c>
      <c r="B198" s="2">
        <f ca="1">IFERROR(__xludf.DUMMYFUNCTION("""COMPUTED_VALUE"""),44146)</f>
        <v>44146</v>
      </c>
      <c r="C198" t="s">
        <v>192</v>
      </c>
      <c r="D198" t="s">
        <v>542</v>
      </c>
      <c r="E198" t="s">
        <v>570</v>
      </c>
      <c r="F198" s="7">
        <v>33</v>
      </c>
      <c r="G198" s="7">
        <v>0</v>
      </c>
      <c r="H198" s="7">
        <v>1</v>
      </c>
      <c r="I198" s="7">
        <v>0</v>
      </c>
      <c r="J198" s="7">
        <v>3</v>
      </c>
    </row>
    <row r="199" spans="1:10" x14ac:dyDescent="0.25">
      <c r="A199">
        <v>9</v>
      </c>
      <c r="B199" s="2">
        <f ca="1">IFERROR(__xludf.DUMMYFUNCTION("""COMPUTED_VALUE"""),44146)</f>
        <v>44146</v>
      </c>
      <c r="C199" t="s">
        <v>193</v>
      </c>
      <c r="D199" t="s">
        <v>534</v>
      </c>
      <c r="E199" t="s">
        <v>575</v>
      </c>
      <c r="F199" s="7">
        <v>105</v>
      </c>
      <c r="G199" s="7">
        <v>0</v>
      </c>
      <c r="H199" s="7">
        <v>0</v>
      </c>
      <c r="I199" s="7">
        <v>0</v>
      </c>
      <c r="J199" s="7">
        <v>11</v>
      </c>
    </row>
    <row r="200" spans="1:10" x14ac:dyDescent="0.25">
      <c r="A200">
        <v>9</v>
      </c>
      <c r="B200" s="2">
        <f ca="1">IFERROR(__xludf.DUMMYFUNCTION("""COMPUTED_VALUE"""),44146)</f>
        <v>44146</v>
      </c>
      <c r="C200" t="s">
        <v>194</v>
      </c>
      <c r="D200" t="s">
        <v>538</v>
      </c>
      <c r="E200" t="s">
        <v>563</v>
      </c>
      <c r="F200" s="7">
        <v>34</v>
      </c>
      <c r="G200" s="7">
        <v>0</v>
      </c>
      <c r="H200" s="7">
        <v>0</v>
      </c>
      <c r="I200" s="7">
        <v>0</v>
      </c>
      <c r="J200" s="7">
        <v>3</v>
      </c>
    </row>
    <row r="201" spans="1:10" x14ac:dyDescent="0.25">
      <c r="A201">
        <v>9</v>
      </c>
      <c r="B201" s="2">
        <f ca="1">IFERROR(__xludf.DUMMYFUNCTION("""COMPUTED_VALUE"""),44146)</f>
        <v>44146</v>
      </c>
      <c r="C201" t="s">
        <v>195</v>
      </c>
      <c r="D201" t="s">
        <v>545</v>
      </c>
      <c r="E201" t="s">
        <v>578</v>
      </c>
      <c r="F201" s="7">
        <v>39</v>
      </c>
      <c r="G201" s="7">
        <v>0</v>
      </c>
      <c r="H201" s="7">
        <v>0</v>
      </c>
      <c r="I201" s="7">
        <v>0</v>
      </c>
      <c r="J201" s="7">
        <v>3</v>
      </c>
    </row>
    <row r="202" spans="1:10" x14ac:dyDescent="0.25">
      <c r="A202">
        <v>9</v>
      </c>
      <c r="B202" s="2">
        <f ca="1">IFERROR(__xludf.DUMMYFUNCTION("""COMPUTED_VALUE"""),44146)</f>
        <v>44146</v>
      </c>
      <c r="C202" t="s">
        <v>196</v>
      </c>
      <c r="D202" t="s">
        <v>544</v>
      </c>
      <c r="E202" t="s">
        <v>578</v>
      </c>
      <c r="F202" s="7">
        <v>42</v>
      </c>
      <c r="G202" s="7">
        <v>0</v>
      </c>
      <c r="H202" s="7">
        <v>0</v>
      </c>
      <c r="I202" s="7">
        <v>0</v>
      </c>
      <c r="J202" s="7">
        <v>2</v>
      </c>
    </row>
    <row r="203" spans="1:10" x14ac:dyDescent="0.25">
      <c r="A203">
        <v>9</v>
      </c>
      <c r="B203" s="2">
        <f ca="1">IFERROR(__xludf.DUMMYFUNCTION("""COMPUTED_VALUE"""),44146)</f>
        <v>44146</v>
      </c>
      <c r="C203" t="s">
        <v>197</v>
      </c>
      <c r="D203" t="s">
        <v>543</v>
      </c>
      <c r="E203" t="s">
        <v>570</v>
      </c>
      <c r="F203" s="7">
        <v>48</v>
      </c>
      <c r="G203" s="7">
        <v>0</v>
      </c>
      <c r="H203" s="7">
        <v>0</v>
      </c>
      <c r="I203" s="7">
        <v>0</v>
      </c>
      <c r="J203" s="7">
        <v>4</v>
      </c>
    </row>
    <row r="204" spans="1:10" x14ac:dyDescent="0.25">
      <c r="A204">
        <v>9</v>
      </c>
      <c r="B204" s="2">
        <f ca="1">IFERROR(__xludf.DUMMYFUNCTION("""COMPUTED_VALUE"""),44147)</f>
        <v>44147</v>
      </c>
      <c r="C204" t="s">
        <v>198</v>
      </c>
      <c r="D204" t="s">
        <v>535</v>
      </c>
      <c r="E204" t="s">
        <v>573</v>
      </c>
      <c r="F204" s="7">
        <v>52</v>
      </c>
      <c r="G204" s="7">
        <v>0</v>
      </c>
      <c r="H204" s="7">
        <v>0</v>
      </c>
      <c r="I204" s="7">
        <v>5</v>
      </c>
      <c r="J204" s="7">
        <v>5</v>
      </c>
    </row>
    <row r="205" spans="1:10" x14ac:dyDescent="0.25">
      <c r="A205">
        <v>9</v>
      </c>
      <c r="B205" s="2">
        <f ca="1">IFERROR(__xludf.DUMMYFUNCTION("""COMPUTED_VALUE"""),44147)</f>
        <v>44147</v>
      </c>
      <c r="C205" t="s">
        <v>199</v>
      </c>
      <c r="D205" t="s">
        <v>537</v>
      </c>
      <c r="E205" t="s">
        <v>575</v>
      </c>
      <c r="F205" s="7">
        <v>49</v>
      </c>
      <c r="G205" s="7">
        <v>0</v>
      </c>
      <c r="H205" s="7">
        <v>0</v>
      </c>
      <c r="I205" s="7">
        <v>0</v>
      </c>
      <c r="J205" s="7">
        <v>4</v>
      </c>
    </row>
    <row r="206" spans="1:10" x14ac:dyDescent="0.25">
      <c r="A206">
        <v>9</v>
      </c>
      <c r="B206" s="2">
        <f ca="1">IFERROR(__xludf.DUMMYFUNCTION("""COMPUTED_VALUE"""),44147)</f>
        <v>44147</v>
      </c>
      <c r="C206" t="s">
        <v>200</v>
      </c>
      <c r="D206" t="s">
        <v>542</v>
      </c>
      <c r="E206" t="s">
        <v>575</v>
      </c>
      <c r="F206" s="7">
        <v>47</v>
      </c>
      <c r="G206" s="7">
        <v>0</v>
      </c>
      <c r="H206" s="7">
        <v>1</v>
      </c>
      <c r="I206" s="7">
        <v>0</v>
      </c>
      <c r="J206" s="7">
        <v>4</v>
      </c>
    </row>
    <row r="207" spans="1:10" x14ac:dyDescent="0.25">
      <c r="A207">
        <v>9</v>
      </c>
      <c r="B207" s="2">
        <f ca="1">IFERROR(__xludf.DUMMYFUNCTION("""COMPUTED_VALUE"""),44147)</f>
        <v>44147</v>
      </c>
      <c r="C207" t="s">
        <v>201</v>
      </c>
      <c r="D207" t="s">
        <v>534</v>
      </c>
      <c r="E207" t="s">
        <v>575</v>
      </c>
      <c r="F207" s="7">
        <v>36</v>
      </c>
      <c r="G207" s="7">
        <v>0</v>
      </c>
      <c r="H207" s="7">
        <v>0</v>
      </c>
      <c r="I207" s="7">
        <v>0</v>
      </c>
      <c r="J207" s="7">
        <v>1</v>
      </c>
    </row>
    <row r="208" spans="1:10" x14ac:dyDescent="0.25">
      <c r="A208">
        <v>9</v>
      </c>
      <c r="B208" s="2">
        <f ca="1">IFERROR(__xludf.DUMMYFUNCTION("""COMPUTED_VALUE"""),44147)</f>
        <v>44147</v>
      </c>
      <c r="C208" t="s">
        <v>202</v>
      </c>
      <c r="D208" t="s">
        <v>534</v>
      </c>
      <c r="E208" t="s">
        <v>575</v>
      </c>
      <c r="F208" s="7">
        <v>36</v>
      </c>
      <c r="G208" s="7">
        <v>0</v>
      </c>
      <c r="H208" s="7">
        <v>0</v>
      </c>
      <c r="I208" s="7">
        <v>0</v>
      </c>
      <c r="J208" s="7">
        <v>2</v>
      </c>
    </row>
    <row r="209" spans="1:10" x14ac:dyDescent="0.25">
      <c r="A209">
        <v>9</v>
      </c>
      <c r="B209" s="2">
        <f ca="1">IFERROR(__xludf.DUMMYFUNCTION("""COMPUTED_VALUE"""),44147)</f>
        <v>44147</v>
      </c>
      <c r="C209" t="s">
        <v>203</v>
      </c>
      <c r="D209" t="s">
        <v>544</v>
      </c>
      <c r="E209" t="s">
        <v>579</v>
      </c>
      <c r="F209" s="7">
        <v>33</v>
      </c>
      <c r="G209" s="7">
        <v>0</v>
      </c>
      <c r="H209" s="7">
        <v>1</v>
      </c>
      <c r="I209" s="7">
        <v>1</v>
      </c>
      <c r="J209" s="7">
        <v>3</v>
      </c>
    </row>
    <row r="210" spans="1:10" x14ac:dyDescent="0.25">
      <c r="A210">
        <v>9</v>
      </c>
      <c r="B210" s="2">
        <f ca="1">IFERROR(__xludf.DUMMYFUNCTION("""COMPUTED_VALUE"""),44147)</f>
        <v>44147</v>
      </c>
      <c r="C210" t="s">
        <v>204</v>
      </c>
      <c r="D210" t="s">
        <v>543</v>
      </c>
      <c r="E210" t="s">
        <v>570</v>
      </c>
      <c r="F210" s="7">
        <v>43</v>
      </c>
      <c r="G210" s="7">
        <v>0</v>
      </c>
      <c r="H210" s="7">
        <v>0</v>
      </c>
      <c r="I210" s="7">
        <v>0</v>
      </c>
      <c r="J210" s="7">
        <v>6</v>
      </c>
    </row>
    <row r="211" spans="1:10" x14ac:dyDescent="0.25">
      <c r="A211">
        <v>9</v>
      </c>
      <c r="B211" s="2">
        <f ca="1">IFERROR(__xludf.DUMMYFUNCTION("""COMPUTED_VALUE"""),44148)</f>
        <v>44148</v>
      </c>
      <c r="C211" t="s">
        <v>205</v>
      </c>
      <c r="D211" t="s">
        <v>536</v>
      </c>
      <c r="E211" t="s">
        <v>575</v>
      </c>
      <c r="F211" s="7">
        <v>33</v>
      </c>
      <c r="G211" s="7">
        <v>0</v>
      </c>
      <c r="H211" s="7">
        <v>0</v>
      </c>
      <c r="I211" s="7">
        <v>0</v>
      </c>
      <c r="J211" s="7">
        <v>2</v>
      </c>
    </row>
    <row r="212" spans="1:10" x14ac:dyDescent="0.25">
      <c r="A212">
        <v>9</v>
      </c>
      <c r="B212" s="2">
        <f ca="1">IFERROR(__xludf.DUMMYFUNCTION("""COMPUTED_VALUE"""),44148)</f>
        <v>44148</v>
      </c>
      <c r="C212" t="s">
        <v>206</v>
      </c>
      <c r="D212" t="s">
        <v>542</v>
      </c>
      <c r="E212" t="s">
        <v>579</v>
      </c>
      <c r="F212" s="7">
        <v>53</v>
      </c>
      <c r="G212" s="7">
        <v>0</v>
      </c>
      <c r="H212" s="7">
        <v>0</v>
      </c>
      <c r="I212" s="7">
        <v>3</v>
      </c>
      <c r="J212" s="7">
        <v>3</v>
      </c>
    </row>
    <row r="213" spans="1:10" x14ac:dyDescent="0.25">
      <c r="A213">
        <v>9</v>
      </c>
      <c r="B213" s="2">
        <f ca="1">IFERROR(__xludf.DUMMYFUNCTION("""COMPUTED_VALUE"""),44148)</f>
        <v>44148</v>
      </c>
      <c r="C213" t="s">
        <v>207</v>
      </c>
      <c r="D213" t="s">
        <v>534</v>
      </c>
      <c r="E213" t="s">
        <v>575</v>
      </c>
      <c r="F213" s="7">
        <v>55</v>
      </c>
      <c r="G213" s="7">
        <v>0</v>
      </c>
      <c r="H213" s="7">
        <v>0</v>
      </c>
      <c r="I213" s="7">
        <v>0</v>
      </c>
      <c r="J213" s="7">
        <v>3</v>
      </c>
    </row>
    <row r="214" spans="1:10" x14ac:dyDescent="0.25">
      <c r="A214">
        <v>9</v>
      </c>
      <c r="B214" s="2">
        <f ca="1">IFERROR(__xludf.DUMMYFUNCTION("""COMPUTED_VALUE"""),44148)</f>
        <v>44148</v>
      </c>
      <c r="C214" t="s">
        <v>208</v>
      </c>
      <c r="D214" t="s">
        <v>538</v>
      </c>
      <c r="E214" t="s">
        <v>578</v>
      </c>
      <c r="F214" s="7">
        <v>18</v>
      </c>
      <c r="G214" s="7">
        <v>0</v>
      </c>
      <c r="H214" s="7">
        <v>0</v>
      </c>
      <c r="I214" s="7">
        <v>0</v>
      </c>
      <c r="J214" s="7">
        <v>2</v>
      </c>
    </row>
    <row r="215" spans="1:10" x14ac:dyDescent="0.25">
      <c r="A215">
        <v>9</v>
      </c>
      <c r="B215" s="2">
        <f ca="1">IFERROR(__xludf.DUMMYFUNCTION("""COMPUTED_VALUE"""),44148)</f>
        <v>44148</v>
      </c>
      <c r="C215" t="s">
        <v>209</v>
      </c>
      <c r="D215" t="s">
        <v>538</v>
      </c>
      <c r="E215" t="s">
        <v>578</v>
      </c>
      <c r="F215" s="7">
        <v>15</v>
      </c>
      <c r="G215" s="7">
        <v>0</v>
      </c>
      <c r="H215" s="7">
        <v>0</v>
      </c>
      <c r="I215" s="7">
        <v>0</v>
      </c>
      <c r="J215" s="7">
        <v>1</v>
      </c>
    </row>
    <row r="216" spans="1:10" x14ac:dyDescent="0.25">
      <c r="A216">
        <v>9</v>
      </c>
      <c r="B216" s="2">
        <f ca="1">IFERROR(__xludf.DUMMYFUNCTION("""COMPUTED_VALUE"""),44148)</f>
        <v>44148</v>
      </c>
      <c r="C216" t="s">
        <v>210</v>
      </c>
      <c r="D216" t="s">
        <v>545</v>
      </c>
      <c r="E216" t="s">
        <v>579</v>
      </c>
      <c r="F216" s="7">
        <v>32</v>
      </c>
      <c r="G216" s="7">
        <v>0</v>
      </c>
      <c r="H216" s="7">
        <v>0</v>
      </c>
      <c r="I216" s="7">
        <v>2</v>
      </c>
      <c r="J216" s="7">
        <v>2</v>
      </c>
    </row>
    <row r="217" spans="1:10" x14ac:dyDescent="0.25">
      <c r="A217">
        <v>10</v>
      </c>
      <c r="B217" s="2">
        <f ca="1">IFERROR(__xludf.DUMMYFUNCTION("""COMPUTED_VALUE"""),44151)</f>
        <v>44151</v>
      </c>
      <c r="C217" t="s">
        <v>211</v>
      </c>
      <c r="D217" t="s">
        <v>535</v>
      </c>
      <c r="E217" t="s">
        <v>575</v>
      </c>
      <c r="F217" s="7">
        <v>50</v>
      </c>
      <c r="G217" s="7">
        <v>0</v>
      </c>
      <c r="H217" s="7">
        <v>0</v>
      </c>
      <c r="I217" s="7">
        <v>0</v>
      </c>
      <c r="J217" s="7">
        <v>5</v>
      </c>
    </row>
    <row r="218" spans="1:10" x14ac:dyDescent="0.25">
      <c r="A218">
        <v>10</v>
      </c>
      <c r="B218" s="2">
        <f ca="1">IFERROR(__xludf.DUMMYFUNCTION("""COMPUTED_VALUE"""),44151)</f>
        <v>44151</v>
      </c>
      <c r="C218" t="s">
        <v>212</v>
      </c>
      <c r="D218" t="s">
        <v>536</v>
      </c>
      <c r="E218" t="s">
        <v>575</v>
      </c>
      <c r="F218" s="7">
        <v>52</v>
      </c>
      <c r="G218" s="7">
        <v>0</v>
      </c>
      <c r="H218" s="7">
        <v>0</v>
      </c>
      <c r="I218" s="7">
        <v>0</v>
      </c>
      <c r="J218" s="7">
        <v>7</v>
      </c>
    </row>
    <row r="219" spans="1:10" x14ac:dyDescent="0.25">
      <c r="A219">
        <v>10</v>
      </c>
      <c r="B219" s="2">
        <f ca="1">IFERROR(__xludf.DUMMYFUNCTION("""COMPUTED_VALUE"""),44151)</f>
        <v>44151</v>
      </c>
      <c r="C219" t="s">
        <v>213</v>
      </c>
      <c r="D219" t="s">
        <v>537</v>
      </c>
      <c r="E219" t="s">
        <v>575</v>
      </c>
      <c r="F219" s="7">
        <v>79</v>
      </c>
      <c r="G219" s="7">
        <v>0</v>
      </c>
      <c r="H219" s="7">
        <v>0</v>
      </c>
      <c r="I219" s="7">
        <v>0</v>
      </c>
      <c r="J219" s="7">
        <v>4</v>
      </c>
    </row>
    <row r="220" spans="1:10" x14ac:dyDescent="0.25">
      <c r="A220">
        <v>10</v>
      </c>
      <c r="B220" s="2">
        <f ca="1">IFERROR(__xludf.DUMMYFUNCTION("""COMPUTED_VALUE"""),44151)</f>
        <v>44151</v>
      </c>
      <c r="C220" t="s">
        <v>214</v>
      </c>
      <c r="D220" t="s">
        <v>538</v>
      </c>
      <c r="E220" t="s">
        <v>570</v>
      </c>
      <c r="F220" s="7">
        <v>71</v>
      </c>
      <c r="G220" s="7">
        <v>0</v>
      </c>
      <c r="H220" s="7">
        <v>2</v>
      </c>
      <c r="I220" s="7">
        <v>0</v>
      </c>
      <c r="J220" s="7">
        <v>9</v>
      </c>
    </row>
    <row r="221" spans="1:10" x14ac:dyDescent="0.25">
      <c r="A221">
        <v>10</v>
      </c>
      <c r="B221" s="2">
        <f ca="1">IFERROR(__xludf.DUMMYFUNCTION("""COMPUTED_VALUE"""),44151)</f>
        <v>44151</v>
      </c>
      <c r="C221" t="s">
        <v>215</v>
      </c>
      <c r="D221" t="s">
        <v>545</v>
      </c>
      <c r="E221" t="s">
        <v>578</v>
      </c>
      <c r="F221" s="7">
        <v>41</v>
      </c>
      <c r="G221" s="7">
        <v>0</v>
      </c>
      <c r="H221" s="7">
        <v>0</v>
      </c>
      <c r="I221" s="7">
        <v>0</v>
      </c>
      <c r="J221" s="7">
        <v>3</v>
      </c>
    </row>
    <row r="222" spans="1:10" x14ac:dyDescent="0.25">
      <c r="A222">
        <v>10</v>
      </c>
      <c r="B222" s="2">
        <f ca="1">IFERROR(__xludf.DUMMYFUNCTION("""COMPUTED_VALUE"""),44151)</f>
        <v>44151</v>
      </c>
      <c r="C222" t="s">
        <v>216</v>
      </c>
      <c r="D222" t="s">
        <v>544</v>
      </c>
      <c r="E222" t="s">
        <v>578</v>
      </c>
      <c r="F222" s="7">
        <v>81</v>
      </c>
      <c r="G222" s="7">
        <v>0</v>
      </c>
      <c r="H222" s="7">
        <v>0</v>
      </c>
      <c r="I222" s="7">
        <v>0</v>
      </c>
      <c r="J222" s="7">
        <v>5</v>
      </c>
    </row>
    <row r="223" spans="1:10" x14ac:dyDescent="0.25">
      <c r="A223">
        <v>10</v>
      </c>
      <c r="B223" s="2">
        <f ca="1">IFERROR(__xludf.DUMMYFUNCTION("""COMPUTED_VALUE"""),44152)</f>
        <v>44152</v>
      </c>
      <c r="C223" t="s">
        <v>217</v>
      </c>
      <c r="D223" t="s">
        <v>535</v>
      </c>
      <c r="E223" t="s">
        <v>575</v>
      </c>
      <c r="F223" s="7">
        <v>94</v>
      </c>
      <c r="G223" s="7">
        <v>0</v>
      </c>
      <c r="H223" s="7">
        <v>0</v>
      </c>
      <c r="I223" s="7">
        <v>0</v>
      </c>
      <c r="J223" s="7">
        <v>6</v>
      </c>
    </row>
    <row r="224" spans="1:10" x14ac:dyDescent="0.25">
      <c r="A224">
        <v>10</v>
      </c>
      <c r="B224" s="2">
        <f ca="1">IFERROR(__xludf.DUMMYFUNCTION("""COMPUTED_VALUE"""),44152)</f>
        <v>44152</v>
      </c>
      <c r="C224" t="s">
        <v>218</v>
      </c>
      <c r="D224" t="s">
        <v>536</v>
      </c>
      <c r="E224" t="s">
        <v>580</v>
      </c>
      <c r="F224" s="7">
        <v>33</v>
      </c>
      <c r="G224" s="7">
        <v>0</v>
      </c>
      <c r="H224" s="7">
        <v>1</v>
      </c>
      <c r="I224" s="7">
        <v>2</v>
      </c>
      <c r="J224" s="7">
        <v>2</v>
      </c>
    </row>
    <row r="225" spans="1:10" x14ac:dyDescent="0.25">
      <c r="A225">
        <v>10</v>
      </c>
      <c r="B225" s="2">
        <f ca="1">IFERROR(__xludf.DUMMYFUNCTION("""COMPUTED_VALUE"""),44152)</f>
        <v>44152</v>
      </c>
      <c r="C225" t="s">
        <v>219</v>
      </c>
      <c r="D225" t="s">
        <v>537</v>
      </c>
      <c r="E225" t="s">
        <v>580</v>
      </c>
      <c r="F225" s="7">
        <v>80</v>
      </c>
      <c r="G225" s="7">
        <v>0</v>
      </c>
      <c r="H225" s="7">
        <v>1</v>
      </c>
      <c r="I225" s="7">
        <v>2</v>
      </c>
      <c r="J225" s="7">
        <v>5</v>
      </c>
    </row>
    <row r="226" spans="1:10" x14ac:dyDescent="0.25">
      <c r="A226">
        <v>10</v>
      </c>
      <c r="B226" s="2">
        <f ca="1">IFERROR(__xludf.DUMMYFUNCTION("""COMPUTED_VALUE"""),44152)</f>
        <v>44152</v>
      </c>
      <c r="C226" t="s">
        <v>220</v>
      </c>
      <c r="D226" t="s">
        <v>538</v>
      </c>
      <c r="E226" t="s">
        <v>578</v>
      </c>
      <c r="F226" s="7">
        <v>52</v>
      </c>
      <c r="G226" s="7">
        <v>0</v>
      </c>
      <c r="H226" s="7">
        <v>0</v>
      </c>
      <c r="I226" s="7">
        <v>0</v>
      </c>
      <c r="J226" s="7">
        <v>4</v>
      </c>
    </row>
    <row r="227" spans="1:10" x14ac:dyDescent="0.25">
      <c r="A227">
        <v>10</v>
      </c>
      <c r="B227" s="2">
        <f ca="1">IFERROR(__xludf.DUMMYFUNCTION("""COMPUTED_VALUE"""),44152)</f>
        <v>44152</v>
      </c>
      <c r="C227" t="s">
        <v>221</v>
      </c>
      <c r="D227" t="s">
        <v>544</v>
      </c>
      <c r="E227" t="s">
        <v>578</v>
      </c>
      <c r="F227" s="7">
        <v>54</v>
      </c>
      <c r="G227" s="7">
        <v>0</v>
      </c>
      <c r="H227" s="7">
        <v>0</v>
      </c>
      <c r="I227" s="7">
        <v>0</v>
      </c>
      <c r="J227" s="7">
        <v>6</v>
      </c>
    </row>
    <row r="228" spans="1:10" x14ac:dyDescent="0.25">
      <c r="A228">
        <v>10</v>
      </c>
      <c r="B228" s="2">
        <f ca="1">IFERROR(__xludf.DUMMYFUNCTION("""COMPUTED_VALUE"""),44153)</f>
        <v>44153</v>
      </c>
      <c r="C228" t="s">
        <v>222</v>
      </c>
      <c r="D228" t="s">
        <v>547</v>
      </c>
      <c r="E228" t="s">
        <v>578</v>
      </c>
      <c r="F228" s="7">
        <v>17</v>
      </c>
      <c r="G228" s="7">
        <v>0</v>
      </c>
      <c r="H228" s="7">
        <v>1</v>
      </c>
      <c r="I228" s="7">
        <v>0</v>
      </c>
      <c r="J228" s="7">
        <v>1</v>
      </c>
    </row>
    <row r="229" spans="1:10" x14ac:dyDescent="0.25">
      <c r="A229">
        <v>10</v>
      </c>
      <c r="B229" s="2">
        <f ca="1">IFERROR(__xludf.DUMMYFUNCTION("""COMPUTED_VALUE"""),44153)</f>
        <v>44153</v>
      </c>
      <c r="C229" t="s">
        <v>223</v>
      </c>
      <c r="D229" t="s">
        <v>536</v>
      </c>
      <c r="E229" t="s">
        <v>575</v>
      </c>
      <c r="F229" s="7">
        <v>51</v>
      </c>
      <c r="G229" s="7">
        <v>0</v>
      </c>
      <c r="H229" s="7">
        <v>0</v>
      </c>
      <c r="I229" s="7">
        <v>0</v>
      </c>
      <c r="J229" s="7">
        <v>6</v>
      </c>
    </row>
    <row r="230" spans="1:10" x14ac:dyDescent="0.25">
      <c r="A230">
        <v>10</v>
      </c>
      <c r="B230" s="2">
        <f ca="1">IFERROR(__xludf.DUMMYFUNCTION("""COMPUTED_VALUE"""),44153)</f>
        <v>44153</v>
      </c>
      <c r="C230" t="s">
        <v>224</v>
      </c>
      <c r="D230" t="s">
        <v>537</v>
      </c>
      <c r="E230" t="s">
        <v>575</v>
      </c>
      <c r="F230" s="7">
        <v>71</v>
      </c>
      <c r="G230" s="7">
        <v>0</v>
      </c>
      <c r="H230" s="7">
        <v>0</v>
      </c>
      <c r="I230" s="7">
        <v>0</v>
      </c>
      <c r="J230" s="7">
        <v>6</v>
      </c>
    </row>
    <row r="231" spans="1:10" x14ac:dyDescent="0.25">
      <c r="A231">
        <v>10</v>
      </c>
      <c r="B231" s="2">
        <f ca="1">IFERROR(__xludf.DUMMYFUNCTION("""COMPUTED_VALUE"""),44153)</f>
        <v>44153</v>
      </c>
      <c r="C231" t="s">
        <v>225</v>
      </c>
      <c r="D231" t="s">
        <v>544</v>
      </c>
      <c r="E231" t="s">
        <v>578</v>
      </c>
      <c r="F231" s="7">
        <v>42</v>
      </c>
      <c r="G231" s="7">
        <v>0</v>
      </c>
      <c r="H231" s="7">
        <v>0</v>
      </c>
      <c r="I231" s="7">
        <v>0</v>
      </c>
      <c r="J231" s="7">
        <v>3</v>
      </c>
    </row>
    <row r="232" spans="1:10" x14ac:dyDescent="0.25">
      <c r="A232">
        <v>10</v>
      </c>
      <c r="B232" s="2">
        <f ca="1">IFERROR(__xludf.DUMMYFUNCTION("""COMPUTED_VALUE"""),44153)</f>
        <v>44153</v>
      </c>
      <c r="C232" t="s">
        <v>226</v>
      </c>
      <c r="D232" t="s">
        <v>542</v>
      </c>
      <c r="E232" t="s">
        <v>578</v>
      </c>
      <c r="F232" s="7">
        <v>44</v>
      </c>
      <c r="G232" s="7">
        <v>0</v>
      </c>
      <c r="H232" s="7">
        <v>0</v>
      </c>
      <c r="I232" s="7">
        <v>0</v>
      </c>
      <c r="J232" s="7">
        <v>5</v>
      </c>
    </row>
    <row r="233" spans="1:10" x14ac:dyDescent="0.25">
      <c r="A233">
        <v>10</v>
      </c>
      <c r="B233" s="2">
        <f ca="1">IFERROR(__xludf.DUMMYFUNCTION("""COMPUTED_VALUE"""),44153)</f>
        <v>44153</v>
      </c>
      <c r="C233" t="s">
        <v>227</v>
      </c>
      <c r="D233" t="s">
        <v>538</v>
      </c>
      <c r="E233" t="s">
        <v>578</v>
      </c>
      <c r="F233" s="7">
        <v>61</v>
      </c>
      <c r="G233" s="7">
        <v>0</v>
      </c>
      <c r="H233" s="7">
        <v>0</v>
      </c>
      <c r="I233" s="7">
        <v>0</v>
      </c>
      <c r="J233" s="7">
        <v>4</v>
      </c>
    </row>
    <row r="234" spans="1:10" x14ac:dyDescent="0.25">
      <c r="A234">
        <v>10</v>
      </c>
      <c r="B234" s="2">
        <f ca="1">IFERROR(__xludf.DUMMYFUNCTION("""COMPUTED_VALUE"""),44153)</f>
        <v>44153</v>
      </c>
      <c r="C234" t="s">
        <v>228</v>
      </c>
      <c r="D234" t="s">
        <v>545</v>
      </c>
      <c r="E234" t="s">
        <v>578</v>
      </c>
      <c r="F234" s="7">
        <v>21</v>
      </c>
      <c r="G234" s="7">
        <v>0</v>
      </c>
      <c r="H234" s="7">
        <v>0</v>
      </c>
      <c r="I234" s="7">
        <v>0</v>
      </c>
      <c r="J234" s="7">
        <v>3</v>
      </c>
    </row>
    <row r="235" spans="1:10" x14ac:dyDescent="0.25">
      <c r="A235">
        <v>10</v>
      </c>
      <c r="B235" s="2">
        <f ca="1">IFERROR(__xludf.DUMMYFUNCTION("""COMPUTED_VALUE"""),44153)</f>
        <v>44153</v>
      </c>
      <c r="C235" t="s">
        <v>229</v>
      </c>
      <c r="D235" t="s">
        <v>544</v>
      </c>
      <c r="E235" t="s">
        <v>578</v>
      </c>
      <c r="F235" s="7">
        <v>14</v>
      </c>
      <c r="G235" s="7">
        <v>0</v>
      </c>
      <c r="H235" s="7">
        <v>0</v>
      </c>
      <c r="I235" s="7">
        <v>0</v>
      </c>
      <c r="J235" s="7">
        <v>4</v>
      </c>
    </row>
    <row r="236" spans="1:10" x14ac:dyDescent="0.25">
      <c r="A236">
        <v>10</v>
      </c>
      <c r="B236" s="2">
        <f ca="1">IFERROR(__xludf.DUMMYFUNCTION("""COMPUTED_VALUE"""),44153)</f>
        <v>44153</v>
      </c>
      <c r="C236" t="s">
        <v>230</v>
      </c>
      <c r="D236" t="s">
        <v>543</v>
      </c>
      <c r="E236" t="s">
        <v>578</v>
      </c>
      <c r="F236" s="7">
        <v>45</v>
      </c>
      <c r="G236" s="7">
        <v>0</v>
      </c>
      <c r="H236" s="7">
        <v>0</v>
      </c>
      <c r="I236" s="7">
        <v>0</v>
      </c>
      <c r="J236" s="7">
        <v>2</v>
      </c>
    </row>
    <row r="237" spans="1:10" x14ac:dyDescent="0.25">
      <c r="A237">
        <v>10</v>
      </c>
      <c r="B237" s="2">
        <f ca="1">IFERROR(__xludf.DUMMYFUNCTION("""COMPUTED_VALUE"""),44153)</f>
        <v>44153</v>
      </c>
      <c r="C237" t="s">
        <v>231</v>
      </c>
      <c r="D237" t="s">
        <v>543</v>
      </c>
      <c r="E237" t="s">
        <v>578</v>
      </c>
      <c r="F237" s="7">
        <v>28</v>
      </c>
      <c r="G237" s="7">
        <v>0</v>
      </c>
      <c r="H237" s="7">
        <v>0</v>
      </c>
      <c r="I237" s="7">
        <v>0</v>
      </c>
      <c r="J237" s="7">
        <v>2</v>
      </c>
    </row>
    <row r="238" spans="1:10" x14ac:dyDescent="0.25">
      <c r="A238">
        <v>10</v>
      </c>
      <c r="B238" s="2">
        <f ca="1">IFERROR(__xludf.DUMMYFUNCTION("""COMPUTED_VALUE"""),44154)</f>
        <v>44154</v>
      </c>
      <c r="C238" t="s">
        <v>232</v>
      </c>
      <c r="D238" t="s">
        <v>547</v>
      </c>
      <c r="E238" t="s">
        <v>578</v>
      </c>
      <c r="F238" s="7">
        <v>48</v>
      </c>
      <c r="G238" s="7">
        <v>0</v>
      </c>
      <c r="H238" s="7">
        <v>0</v>
      </c>
      <c r="I238" s="7">
        <v>0</v>
      </c>
      <c r="J238" s="7">
        <v>4</v>
      </c>
    </row>
    <row r="239" spans="1:10" x14ac:dyDescent="0.25">
      <c r="A239">
        <v>10</v>
      </c>
      <c r="B239" s="2">
        <f ca="1">IFERROR(__xludf.DUMMYFUNCTION("""COMPUTED_VALUE"""),44154)</f>
        <v>44154</v>
      </c>
      <c r="C239" t="s">
        <v>233</v>
      </c>
      <c r="D239" t="s">
        <v>536</v>
      </c>
      <c r="E239" t="s">
        <v>580</v>
      </c>
      <c r="F239" s="7">
        <v>60</v>
      </c>
      <c r="G239" s="7">
        <v>0</v>
      </c>
      <c r="H239" s="7">
        <v>0</v>
      </c>
      <c r="I239" s="7">
        <v>4</v>
      </c>
      <c r="J239" s="7">
        <v>4</v>
      </c>
    </row>
    <row r="240" spans="1:10" x14ac:dyDescent="0.25">
      <c r="A240">
        <v>10</v>
      </c>
      <c r="B240" s="2">
        <f ca="1">IFERROR(__xludf.DUMMYFUNCTION("""COMPUTED_VALUE"""),44154)</f>
        <v>44154</v>
      </c>
      <c r="C240" t="s">
        <v>234</v>
      </c>
      <c r="D240" t="s">
        <v>537</v>
      </c>
      <c r="E240" t="s">
        <v>577</v>
      </c>
      <c r="F240" s="7">
        <v>81</v>
      </c>
      <c r="G240" s="7">
        <v>0</v>
      </c>
      <c r="H240" s="7">
        <v>3</v>
      </c>
      <c r="I240" s="7">
        <v>0</v>
      </c>
      <c r="J240" s="7">
        <v>5</v>
      </c>
    </row>
    <row r="241" spans="1:10" x14ac:dyDescent="0.25">
      <c r="A241">
        <v>10</v>
      </c>
      <c r="B241" s="2">
        <f ca="1">IFERROR(__xludf.DUMMYFUNCTION("""COMPUTED_VALUE"""),44154)</f>
        <v>44154</v>
      </c>
      <c r="C241" t="s">
        <v>235</v>
      </c>
      <c r="D241" t="s">
        <v>542</v>
      </c>
      <c r="E241" t="s">
        <v>578</v>
      </c>
      <c r="F241" s="7">
        <v>59</v>
      </c>
      <c r="G241" s="7">
        <v>0</v>
      </c>
      <c r="H241" s="7">
        <v>0</v>
      </c>
      <c r="I241" s="7">
        <v>0</v>
      </c>
      <c r="J241" s="7">
        <v>5</v>
      </c>
    </row>
    <row r="242" spans="1:10" x14ac:dyDescent="0.25">
      <c r="A242">
        <v>10</v>
      </c>
      <c r="B242" s="2">
        <f ca="1">IFERROR(__xludf.DUMMYFUNCTION("""COMPUTED_VALUE"""),44154)</f>
        <v>44154</v>
      </c>
      <c r="C242" t="s">
        <v>236</v>
      </c>
      <c r="D242" t="s">
        <v>538</v>
      </c>
      <c r="E242" t="s">
        <v>578</v>
      </c>
      <c r="F242" s="7">
        <v>96</v>
      </c>
      <c r="G242" s="7">
        <v>0</v>
      </c>
      <c r="H242" s="7">
        <v>0</v>
      </c>
      <c r="I242" s="7">
        <v>0</v>
      </c>
      <c r="J242" s="7">
        <v>13</v>
      </c>
    </row>
    <row r="243" spans="1:10" x14ac:dyDescent="0.25">
      <c r="A243">
        <v>10</v>
      </c>
      <c r="B243" s="2">
        <f ca="1">IFERROR(__xludf.DUMMYFUNCTION("""COMPUTED_VALUE"""),44154)</f>
        <v>44154</v>
      </c>
      <c r="C243" t="s">
        <v>237</v>
      </c>
      <c r="D243" t="s">
        <v>545</v>
      </c>
      <c r="E243" t="s">
        <v>578</v>
      </c>
      <c r="F243" s="7">
        <v>71</v>
      </c>
      <c r="G243" s="7">
        <v>0</v>
      </c>
      <c r="H243" s="7">
        <v>0</v>
      </c>
      <c r="I243" s="7">
        <v>0</v>
      </c>
      <c r="J243" s="7">
        <v>6</v>
      </c>
    </row>
    <row r="244" spans="1:10" x14ac:dyDescent="0.25">
      <c r="A244">
        <v>10</v>
      </c>
      <c r="B244" s="2">
        <f ca="1">IFERROR(__xludf.DUMMYFUNCTION("""COMPUTED_VALUE"""),44154)</f>
        <v>44154</v>
      </c>
      <c r="C244" t="s">
        <v>238</v>
      </c>
      <c r="D244" t="s">
        <v>544</v>
      </c>
      <c r="E244" t="s">
        <v>578</v>
      </c>
      <c r="F244" s="7">
        <v>95</v>
      </c>
      <c r="G244" s="7">
        <v>0</v>
      </c>
      <c r="H244" s="7">
        <v>0</v>
      </c>
      <c r="I244" s="7">
        <v>0</v>
      </c>
      <c r="J244" s="7">
        <v>6</v>
      </c>
    </row>
    <row r="245" spans="1:10" x14ac:dyDescent="0.25">
      <c r="A245">
        <v>10</v>
      </c>
      <c r="B245" s="2">
        <f ca="1">IFERROR(__xludf.DUMMYFUNCTION("""COMPUTED_VALUE"""),44154)</f>
        <v>44154</v>
      </c>
      <c r="C245" t="s">
        <v>239</v>
      </c>
      <c r="D245" t="s">
        <v>540</v>
      </c>
      <c r="E245" t="s">
        <v>577</v>
      </c>
      <c r="F245" s="7">
        <v>77</v>
      </c>
      <c r="G245" s="7">
        <v>0</v>
      </c>
      <c r="H245" s="7">
        <v>0</v>
      </c>
      <c r="I245" s="7">
        <v>0</v>
      </c>
      <c r="J245" s="7">
        <v>6</v>
      </c>
    </row>
    <row r="246" spans="1:10" x14ac:dyDescent="0.25">
      <c r="A246">
        <v>10</v>
      </c>
      <c r="B246" s="2">
        <f ca="1">IFERROR(__xludf.DUMMYFUNCTION("""COMPUTED_VALUE"""),44154)</f>
        <v>44154</v>
      </c>
      <c r="C246" t="s">
        <v>240</v>
      </c>
      <c r="D246" t="s">
        <v>543</v>
      </c>
      <c r="E246" t="s">
        <v>577</v>
      </c>
      <c r="F246" s="7">
        <v>70</v>
      </c>
      <c r="G246" s="7">
        <v>0</v>
      </c>
      <c r="H246" s="7">
        <v>11</v>
      </c>
      <c r="I246" s="7">
        <v>0</v>
      </c>
      <c r="J246" s="7">
        <v>10</v>
      </c>
    </row>
    <row r="247" spans="1:10" x14ac:dyDescent="0.25">
      <c r="A247">
        <v>10</v>
      </c>
      <c r="B247" s="2">
        <f ca="1">IFERROR(__xludf.DUMMYFUNCTION("""COMPUTED_VALUE"""),44155)</f>
        <v>44155</v>
      </c>
      <c r="C247" t="s">
        <v>241</v>
      </c>
      <c r="D247" t="s">
        <v>547</v>
      </c>
      <c r="E247" t="s">
        <v>579</v>
      </c>
      <c r="F247" s="7">
        <v>39</v>
      </c>
      <c r="G247" s="7">
        <v>0</v>
      </c>
      <c r="H247" s="7">
        <v>0</v>
      </c>
      <c r="I247" s="7">
        <v>1</v>
      </c>
      <c r="J247" s="7">
        <v>4</v>
      </c>
    </row>
    <row r="248" spans="1:10" x14ac:dyDescent="0.25">
      <c r="A248">
        <v>10</v>
      </c>
      <c r="B248" s="2">
        <f ca="1">IFERROR(__xludf.DUMMYFUNCTION("""COMPUTED_VALUE"""),44155)</f>
        <v>44155</v>
      </c>
      <c r="C248" t="s">
        <v>242</v>
      </c>
      <c r="D248" t="s">
        <v>536</v>
      </c>
      <c r="E248" t="s">
        <v>563</v>
      </c>
      <c r="F248" s="7">
        <v>91</v>
      </c>
      <c r="G248" s="7">
        <v>0</v>
      </c>
      <c r="H248" s="7">
        <v>0</v>
      </c>
      <c r="I248" s="7">
        <v>0</v>
      </c>
      <c r="J248" s="7">
        <v>7</v>
      </c>
    </row>
    <row r="249" spans="1:10" x14ac:dyDescent="0.25">
      <c r="A249">
        <v>10</v>
      </c>
      <c r="B249" s="2">
        <f ca="1">IFERROR(__xludf.DUMMYFUNCTION("""COMPUTED_VALUE"""),44155)</f>
        <v>44155</v>
      </c>
      <c r="C249" t="s">
        <v>243</v>
      </c>
      <c r="D249" t="s">
        <v>537</v>
      </c>
      <c r="E249" t="s">
        <v>577</v>
      </c>
      <c r="F249" s="7">
        <v>56</v>
      </c>
      <c r="G249" s="7">
        <v>0</v>
      </c>
      <c r="H249" s="7">
        <v>0</v>
      </c>
      <c r="I249" s="7">
        <v>0</v>
      </c>
      <c r="J249" s="7">
        <v>4</v>
      </c>
    </row>
    <row r="250" spans="1:10" x14ac:dyDescent="0.25">
      <c r="A250">
        <v>10</v>
      </c>
      <c r="B250" s="2">
        <f ca="1">IFERROR(__xludf.DUMMYFUNCTION("""COMPUTED_VALUE"""),44155)</f>
        <v>44155</v>
      </c>
      <c r="C250" t="s">
        <v>244</v>
      </c>
      <c r="D250" t="s">
        <v>542</v>
      </c>
      <c r="E250" t="s">
        <v>578</v>
      </c>
      <c r="F250" s="7">
        <v>65</v>
      </c>
      <c r="G250" s="7">
        <v>0</v>
      </c>
      <c r="H250" s="7">
        <v>0</v>
      </c>
      <c r="I250" s="7">
        <v>0</v>
      </c>
      <c r="J250" s="7">
        <v>4</v>
      </c>
    </row>
    <row r="251" spans="1:10" x14ac:dyDescent="0.25">
      <c r="A251">
        <v>10</v>
      </c>
      <c r="B251" s="2">
        <f ca="1">IFERROR(__xludf.DUMMYFUNCTION("""COMPUTED_VALUE"""),44155)</f>
        <v>44155</v>
      </c>
      <c r="C251" t="s">
        <v>245</v>
      </c>
      <c r="D251" t="s">
        <v>538</v>
      </c>
      <c r="E251" t="s">
        <v>578</v>
      </c>
      <c r="F251" s="7">
        <v>65</v>
      </c>
      <c r="G251" s="7">
        <v>0</v>
      </c>
      <c r="H251" s="7">
        <v>14</v>
      </c>
      <c r="I251" s="7">
        <v>0</v>
      </c>
      <c r="J251" s="7">
        <v>13</v>
      </c>
    </row>
    <row r="252" spans="1:10" x14ac:dyDescent="0.25">
      <c r="A252">
        <v>10</v>
      </c>
      <c r="B252" s="2">
        <f ca="1">IFERROR(__xludf.DUMMYFUNCTION("""COMPUTED_VALUE"""),44155)</f>
        <v>44155</v>
      </c>
      <c r="C252" t="s">
        <v>246</v>
      </c>
      <c r="D252" t="s">
        <v>545</v>
      </c>
      <c r="E252" t="s">
        <v>578</v>
      </c>
      <c r="F252" s="7">
        <v>49</v>
      </c>
      <c r="G252" s="7">
        <v>0</v>
      </c>
      <c r="H252" s="7">
        <v>0</v>
      </c>
      <c r="I252" s="7">
        <v>0</v>
      </c>
      <c r="J252" s="7">
        <v>4</v>
      </c>
    </row>
    <row r="253" spans="1:10" x14ac:dyDescent="0.25">
      <c r="A253">
        <v>10</v>
      </c>
      <c r="B253" s="2">
        <f ca="1">IFERROR(__xludf.DUMMYFUNCTION("""COMPUTED_VALUE"""),44155)</f>
        <v>44155</v>
      </c>
      <c r="C253" t="s">
        <v>247</v>
      </c>
      <c r="D253" t="s">
        <v>548</v>
      </c>
      <c r="E253" t="s">
        <v>575</v>
      </c>
      <c r="F253" s="7">
        <v>31</v>
      </c>
      <c r="G253" s="7">
        <v>0</v>
      </c>
      <c r="H253" s="7">
        <v>4</v>
      </c>
      <c r="I253" s="7">
        <v>0</v>
      </c>
      <c r="J253" s="7">
        <v>1</v>
      </c>
    </row>
    <row r="254" spans="1:10" x14ac:dyDescent="0.25">
      <c r="A254">
        <v>10</v>
      </c>
      <c r="B254" s="2">
        <f ca="1">IFERROR(__xludf.DUMMYFUNCTION("""COMPUTED_VALUE"""),44155)</f>
        <v>44155</v>
      </c>
      <c r="C254" t="s">
        <v>248</v>
      </c>
      <c r="D254" t="s">
        <v>544</v>
      </c>
      <c r="E254" t="s">
        <v>578</v>
      </c>
      <c r="F254" s="7">
        <v>53</v>
      </c>
      <c r="G254" s="7">
        <v>0</v>
      </c>
      <c r="H254" s="7">
        <v>0</v>
      </c>
      <c r="I254" s="7">
        <v>0</v>
      </c>
      <c r="J254" s="7">
        <v>4</v>
      </c>
    </row>
    <row r="255" spans="1:10" x14ac:dyDescent="0.25">
      <c r="A255">
        <v>10</v>
      </c>
      <c r="B255" s="2">
        <f ca="1">IFERROR(__xludf.DUMMYFUNCTION("""COMPUTED_VALUE"""),44155)</f>
        <v>44155</v>
      </c>
      <c r="C255" t="s">
        <v>249</v>
      </c>
      <c r="D255" t="s">
        <v>540</v>
      </c>
      <c r="E255" t="s">
        <v>577</v>
      </c>
      <c r="F255" s="7">
        <v>13</v>
      </c>
      <c r="G255" s="7">
        <v>0</v>
      </c>
      <c r="H255" s="7">
        <v>2</v>
      </c>
      <c r="I255" s="7">
        <v>0</v>
      </c>
      <c r="J255" s="7">
        <v>2</v>
      </c>
    </row>
    <row r="256" spans="1:10" x14ac:dyDescent="0.25">
      <c r="A256">
        <v>10</v>
      </c>
      <c r="B256" s="2">
        <f ca="1">IFERROR(__xludf.DUMMYFUNCTION("""COMPUTED_VALUE"""),44155)</f>
        <v>44155</v>
      </c>
      <c r="C256" t="s">
        <v>250</v>
      </c>
      <c r="D256" t="s">
        <v>543</v>
      </c>
      <c r="E256" t="s">
        <v>578</v>
      </c>
      <c r="F256" s="7">
        <v>96</v>
      </c>
      <c r="G256" s="7">
        <v>45</v>
      </c>
      <c r="H256" s="7">
        <v>0</v>
      </c>
      <c r="I256" s="7">
        <v>0</v>
      </c>
      <c r="J256" s="7">
        <v>6</v>
      </c>
    </row>
    <row r="257" spans="1:10" x14ac:dyDescent="0.25">
      <c r="A257">
        <v>11</v>
      </c>
      <c r="B257" s="2">
        <f ca="1">IFERROR(__xludf.DUMMYFUNCTION("""COMPUTED_VALUE"""),44158)</f>
        <v>44158</v>
      </c>
      <c r="C257" t="s">
        <v>251</v>
      </c>
      <c r="D257" t="s">
        <v>535</v>
      </c>
      <c r="E257" t="s">
        <v>575</v>
      </c>
      <c r="F257" s="7">
        <v>39</v>
      </c>
      <c r="G257" s="7">
        <v>0</v>
      </c>
      <c r="H257" s="7">
        <v>0</v>
      </c>
      <c r="I257" s="7">
        <v>0</v>
      </c>
      <c r="J257" s="7">
        <v>5</v>
      </c>
    </row>
    <row r="258" spans="1:10" x14ac:dyDescent="0.25">
      <c r="A258">
        <v>11</v>
      </c>
      <c r="B258" s="2">
        <f ca="1">IFERROR(__xludf.DUMMYFUNCTION("""COMPUTED_VALUE"""),44158)</f>
        <v>44158</v>
      </c>
      <c r="C258" t="s">
        <v>252</v>
      </c>
      <c r="D258" t="s">
        <v>536</v>
      </c>
      <c r="E258" t="s">
        <v>577</v>
      </c>
      <c r="F258" s="7">
        <v>79</v>
      </c>
      <c r="G258" s="7">
        <v>0</v>
      </c>
      <c r="H258" s="7">
        <v>0</v>
      </c>
      <c r="I258" s="7">
        <v>0</v>
      </c>
      <c r="J258" s="7">
        <v>8</v>
      </c>
    </row>
    <row r="259" spans="1:10" x14ac:dyDescent="0.25">
      <c r="A259">
        <v>11</v>
      </c>
      <c r="B259" s="2">
        <f ca="1">IFERROR(__xludf.DUMMYFUNCTION("""COMPUTED_VALUE"""),44158)</f>
        <v>44158</v>
      </c>
      <c r="C259" t="s">
        <v>253</v>
      </c>
      <c r="D259" t="s">
        <v>537</v>
      </c>
      <c r="E259" t="s">
        <v>575</v>
      </c>
      <c r="F259" s="7">
        <v>27</v>
      </c>
      <c r="G259" s="7">
        <v>0</v>
      </c>
      <c r="H259" s="7">
        <v>0</v>
      </c>
      <c r="I259" s="7">
        <v>0</v>
      </c>
      <c r="J259" s="7">
        <v>2</v>
      </c>
    </row>
    <row r="260" spans="1:10" x14ac:dyDescent="0.25">
      <c r="A260">
        <v>11</v>
      </c>
      <c r="B260" s="2">
        <f ca="1">IFERROR(__xludf.DUMMYFUNCTION("""COMPUTED_VALUE"""),44158)</f>
        <v>44158</v>
      </c>
      <c r="C260" t="s">
        <v>254</v>
      </c>
      <c r="D260" t="s">
        <v>537</v>
      </c>
      <c r="E260" t="s">
        <v>575</v>
      </c>
      <c r="F260" s="7">
        <v>26</v>
      </c>
      <c r="G260" s="7">
        <v>0</v>
      </c>
      <c r="H260" s="7">
        <v>0</v>
      </c>
      <c r="I260" s="7">
        <v>0</v>
      </c>
      <c r="J260" s="7">
        <v>2</v>
      </c>
    </row>
    <row r="261" spans="1:10" x14ac:dyDescent="0.25">
      <c r="A261">
        <v>11</v>
      </c>
      <c r="B261" s="2">
        <f ca="1">IFERROR(__xludf.DUMMYFUNCTION("""COMPUTED_VALUE"""),44158)</f>
        <v>44158</v>
      </c>
      <c r="C261" t="s">
        <v>255</v>
      </c>
      <c r="D261" t="s">
        <v>542</v>
      </c>
      <c r="E261" t="s">
        <v>578</v>
      </c>
      <c r="F261" s="7">
        <v>78</v>
      </c>
      <c r="G261" s="7">
        <v>0</v>
      </c>
      <c r="H261" s="7">
        <v>0</v>
      </c>
      <c r="I261" s="7">
        <v>0</v>
      </c>
      <c r="J261" s="7">
        <v>7</v>
      </c>
    </row>
    <row r="262" spans="1:10" x14ac:dyDescent="0.25">
      <c r="A262">
        <v>11</v>
      </c>
      <c r="B262" s="2">
        <f ca="1">IFERROR(__xludf.DUMMYFUNCTION("""COMPUTED_VALUE"""),44158)</f>
        <v>44158</v>
      </c>
      <c r="C262" t="s">
        <v>256</v>
      </c>
      <c r="D262" t="s">
        <v>545</v>
      </c>
      <c r="E262" t="s">
        <v>577</v>
      </c>
      <c r="F262" s="7">
        <v>35</v>
      </c>
      <c r="G262" s="7">
        <v>0</v>
      </c>
      <c r="H262" s="7">
        <v>0</v>
      </c>
      <c r="I262" s="7">
        <v>0</v>
      </c>
      <c r="J262" s="7">
        <v>3</v>
      </c>
    </row>
    <row r="263" spans="1:10" x14ac:dyDescent="0.25">
      <c r="A263">
        <v>11</v>
      </c>
      <c r="B263" s="2">
        <f ca="1">IFERROR(__xludf.DUMMYFUNCTION("""COMPUTED_VALUE"""),44158)</f>
        <v>44158</v>
      </c>
      <c r="C263" t="s">
        <v>257</v>
      </c>
      <c r="D263" t="s">
        <v>548</v>
      </c>
      <c r="E263" t="s">
        <v>575</v>
      </c>
      <c r="F263" s="7">
        <v>66</v>
      </c>
      <c r="G263" s="7">
        <v>0</v>
      </c>
      <c r="H263" s="7">
        <v>0</v>
      </c>
      <c r="I263" s="7">
        <v>0</v>
      </c>
      <c r="J263" s="7">
        <v>3</v>
      </c>
    </row>
    <row r="264" spans="1:10" x14ac:dyDescent="0.25">
      <c r="A264">
        <v>11</v>
      </c>
      <c r="B264" s="2">
        <f ca="1">IFERROR(__xludf.DUMMYFUNCTION("""COMPUTED_VALUE"""),44158)</f>
        <v>44158</v>
      </c>
      <c r="C264" t="s">
        <v>258</v>
      </c>
      <c r="D264" t="s">
        <v>544</v>
      </c>
      <c r="E264" t="s">
        <v>578</v>
      </c>
      <c r="F264" s="7">
        <v>114</v>
      </c>
      <c r="G264" s="7">
        <v>0</v>
      </c>
      <c r="H264" s="7">
        <v>0</v>
      </c>
      <c r="I264" s="7">
        <v>0</v>
      </c>
      <c r="J264" s="7">
        <v>12</v>
      </c>
    </row>
    <row r="265" spans="1:10" x14ac:dyDescent="0.25">
      <c r="A265">
        <v>11</v>
      </c>
      <c r="B265" s="2">
        <f ca="1">IFERROR(__xludf.DUMMYFUNCTION("""COMPUTED_VALUE"""),44158)</f>
        <v>44158</v>
      </c>
      <c r="C265" t="s">
        <v>259</v>
      </c>
      <c r="D265" t="s">
        <v>540</v>
      </c>
      <c r="E265" t="s">
        <v>581</v>
      </c>
      <c r="F265" s="7">
        <v>69</v>
      </c>
      <c r="G265" s="7">
        <v>0</v>
      </c>
      <c r="H265" s="7">
        <v>0</v>
      </c>
      <c r="I265" s="7">
        <v>4</v>
      </c>
      <c r="J265" s="7">
        <v>4</v>
      </c>
    </row>
    <row r="266" spans="1:10" x14ac:dyDescent="0.25">
      <c r="A266">
        <v>11</v>
      </c>
      <c r="B266" s="2">
        <f ca="1">IFERROR(__xludf.DUMMYFUNCTION("""COMPUTED_VALUE"""),44159)</f>
        <v>44159</v>
      </c>
      <c r="C266" t="s">
        <v>260</v>
      </c>
      <c r="D266" t="s">
        <v>535</v>
      </c>
      <c r="E266" t="s">
        <v>575</v>
      </c>
      <c r="F266" s="7">
        <v>28</v>
      </c>
      <c r="G266" s="7">
        <v>0</v>
      </c>
      <c r="H266" s="7">
        <v>0</v>
      </c>
      <c r="I266" s="7">
        <v>0</v>
      </c>
      <c r="J266" s="7">
        <v>4</v>
      </c>
    </row>
    <row r="267" spans="1:10" x14ac:dyDescent="0.25">
      <c r="A267">
        <v>11</v>
      </c>
      <c r="B267" s="2">
        <f ca="1">IFERROR(__xludf.DUMMYFUNCTION("""COMPUTED_VALUE"""),44159)</f>
        <v>44159</v>
      </c>
      <c r="C267" t="s">
        <v>261</v>
      </c>
      <c r="D267" t="s">
        <v>547</v>
      </c>
      <c r="E267" t="s">
        <v>579</v>
      </c>
      <c r="F267" s="7">
        <v>53</v>
      </c>
      <c r="G267" s="7">
        <v>0</v>
      </c>
      <c r="H267" s="7">
        <v>0</v>
      </c>
      <c r="I267" s="7">
        <v>1</v>
      </c>
      <c r="J267" s="7">
        <v>4</v>
      </c>
    </row>
    <row r="268" spans="1:10" x14ac:dyDescent="0.25">
      <c r="A268">
        <v>11</v>
      </c>
      <c r="B268" s="2">
        <f ca="1">IFERROR(__xludf.DUMMYFUNCTION("""COMPUTED_VALUE"""),44159)</f>
        <v>44159</v>
      </c>
      <c r="C268" t="s">
        <v>262</v>
      </c>
      <c r="D268" t="s">
        <v>536</v>
      </c>
      <c r="E268" t="s">
        <v>575</v>
      </c>
      <c r="F268" s="7">
        <v>46</v>
      </c>
      <c r="G268" s="7">
        <v>0</v>
      </c>
      <c r="H268" s="7">
        <v>0</v>
      </c>
      <c r="I268" s="7">
        <v>0</v>
      </c>
      <c r="J268" s="7">
        <v>4</v>
      </c>
    </row>
    <row r="269" spans="1:10" x14ac:dyDescent="0.25">
      <c r="A269">
        <v>11</v>
      </c>
      <c r="B269" s="2">
        <f ca="1">IFERROR(__xludf.DUMMYFUNCTION("""COMPUTED_VALUE"""),44159)</f>
        <v>44159</v>
      </c>
      <c r="C269" t="s">
        <v>263</v>
      </c>
      <c r="D269" t="s">
        <v>537</v>
      </c>
      <c r="E269" t="s">
        <v>575</v>
      </c>
      <c r="F269" s="7">
        <v>101</v>
      </c>
      <c r="G269" s="7">
        <v>0</v>
      </c>
      <c r="H269" s="7">
        <v>0</v>
      </c>
      <c r="I269" s="7">
        <v>0</v>
      </c>
      <c r="J269" s="7">
        <v>5</v>
      </c>
    </row>
    <row r="270" spans="1:10" x14ac:dyDescent="0.25">
      <c r="A270">
        <v>11</v>
      </c>
      <c r="B270" s="2">
        <f ca="1">IFERROR(__xludf.DUMMYFUNCTION("""COMPUTED_VALUE"""),44159)</f>
        <v>44159</v>
      </c>
      <c r="C270" t="s">
        <v>264</v>
      </c>
      <c r="D270" t="s">
        <v>542</v>
      </c>
      <c r="E270" t="s">
        <v>578</v>
      </c>
      <c r="F270" s="7">
        <v>61</v>
      </c>
      <c r="G270" s="7">
        <v>0</v>
      </c>
      <c r="H270" s="7">
        <v>0</v>
      </c>
      <c r="I270" s="7">
        <v>0</v>
      </c>
      <c r="J270" s="7">
        <v>4</v>
      </c>
    </row>
    <row r="271" spans="1:10" x14ac:dyDescent="0.25">
      <c r="A271">
        <v>11</v>
      </c>
      <c r="B271" s="2">
        <f ca="1">IFERROR(__xludf.DUMMYFUNCTION("""COMPUTED_VALUE"""),44159)</f>
        <v>44159</v>
      </c>
      <c r="C271" t="s">
        <v>265</v>
      </c>
      <c r="D271" t="s">
        <v>542</v>
      </c>
      <c r="E271" t="s">
        <v>578</v>
      </c>
      <c r="F271" s="7">
        <v>22</v>
      </c>
      <c r="G271" s="7">
        <v>0</v>
      </c>
      <c r="H271" s="7">
        <v>2</v>
      </c>
      <c r="I271" s="7">
        <v>0</v>
      </c>
      <c r="J271" s="7">
        <v>3</v>
      </c>
    </row>
    <row r="272" spans="1:10" x14ac:dyDescent="0.25">
      <c r="A272">
        <v>11</v>
      </c>
      <c r="B272" s="2">
        <f ca="1">IFERROR(__xludf.DUMMYFUNCTION("""COMPUTED_VALUE"""),44159)</f>
        <v>44159</v>
      </c>
      <c r="C272" t="s">
        <v>266</v>
      </c>
      <c r="D272" t="s">
        <v>538</v>
      </c>
      <c r="E272" t="s">
        <v>578</v>
      </c>
      <c r="F272" s="7">
        <v>110</v>
      </c>
      <c r="G272" s="7">
        <v>0</v>
      </c>
      <c r="H272" s="7">
        <v>0</v>
      </c>
      <c r="I272" s="7">
        <v>0</v>
      </c>
      <c r="J272" s="7">
        <v>12</v>
      </c>
    </row>
    <row r="273" spans="1:10" x14ac:dyDescent="0.25">
      <c r="A273">
        <v>11</v>
      </c>
      <c r="B273" s="2">
        <f ca="1">IFERROR(__xludf.DUMMYFUNCTION("""COMPUTED_VALUE"""),44159)</f>
        <v>44159</v>
      </c>
      <c r="C273" t="s">
        <v>267</v>
      </c>
      <c r="D273" t="s">
        <v>545</v>
      </c>
      <c r="E273" t="s">
        <v>578</v>
      </c>
      <c r="F273" s="7">
        <v>83</v>
      </c>
      <c r="G273" s="7">
        <v>0</v>
      </c>
      <c r="H273" s="7">
        <v>0</v>
      </c>
      <c r="I273" s="7">
        <v>0</v>
      </c>
      <c r="J273" s="7">
        <v>8</v>
      </c>
    </row>
    <row r="274" spans="1:10" x14ac:dyDescent="0.25">
      <c r="A274">
        <v>11</v>
      </c>
      <c r="B274" s="2">
        <f ca="1">IFERROR(__xludf.DUMMYFUNCTION("""COMPUTED_VALUE"""),44159)</f>
        <v>44159</v>
      </c>
      <c r="C274" t="s">
        <v>268</v>
      </c>
      <c r="D274" t="s">
        <v>544</v>
      </c>
      <c r="E274" t="s">
        <v>578</v>
      </c>
      <c r="F274" s="7">
        <v>58</v>
      </c>
      <c r="G274" s="7">
        <v>0</v>
      </c>
      <c r="H274" s="7">
        <v>0</v>
      </c>
      <c r="I274" s="7">
        <v>0</v>
      </c>
      <c r="J274" s="7">
        <v>4</v>
      </c>
    </row>
    <row r="275" spans="1:10" x14ac:dyDescent="0.25">
      <c r="A275">
        <v>11</v>
      </c>
      <c r="B275" s="2">
        <f ca="1">IFERROR(__xludf.DUMMYFUNCTION("""COMPUTED_VALUE"""),44159)</f>
        <v>44159</v>
      </c>
      <c r="C275" t="s">
        <v>269</v>
      </c>
      <c r="D275" t="s">
        <v>544</v>
      </c>
      <c r="E275" t="s">
        <v>578</v>
      </c>
      <c r="F275" s="7">
        <v>20</v>
      </c>
      <c r="G275" s="7">
        <v>0</v>
      </c>
      <c r="H275" s="7">
        <v>0</v>
      </c>
      <c r="I275" s="7">
        <v>0</v>
      </c>
      <c r="J275" s="7">
        <v>2</v>
      </c>
    </row>
    <row r="276" spans="1:10" x14ac:dyDescent="0.25">
      <c r="A276">
        <v>11</v>
      </c>
      <c r="B276" s="2">
        <f ca="1">IFERROR(__xludf.DUMMYFUNCTION("""COMPUTED_VALUE"""),44159)</f>
        <v>44159</v>
      </c>
      <c r="C276" t="s">
        <v>270</v>
      </c>
      <c r="D276" t="s">
        <v>540</v>
      </c>
      <c r="E276" t="s">
        <v>577</v>
      </c>
      <c r="F276" s="7">
        <v>58</v>
      </c>
      <c r="G276" s="7">
        <v>0</v>
      </c>
      <c r="H276" s="7">
        <v>0</v>
      </c>
      <c r="I276" s="7">
        <v>0</v>
      </c>
      <c r="J276" s="7">
        <v>3</v>
      </c>
    </row>
    <row r="277" spans="1:10" x14ac:dyDescent="0.25">
      <c r="A277">
        <v>11</v>
      </c>
      <c r="B277" s="2">
        <f ca="1">IFERROR(__xludf.DUMMYFUNCTION("""COMPUTED_VALUE"""),44159)</f>
        <v>44159</v>
      </c>
      <c r="C277" t="s">
        <v>271</v>
      </c>
      <c r="D277" t="s">
        <v>541</v>
      </c>
      <c r="E277" t="s">
        <v>563</v>
      </c>
      <c r="F277" s="7">
        <v>110</v>
      </c>
      <c r="G277" s="7">
        <v>0</v>
      </c>
      <c r="H277" s="7">
        <v>0</v>
      </c>
      <c r="I277" s="7">
        <v>0</v>
      </c>
      <c r="J277" s="7">
        <v>9</v>
      </c>
    </row>
    <row r="278" spans="1:10" x14ac:dyDescent="0.25">
      <c r="A278">
        <v>11</v>
      </c>
      <c r="B278" s="2">
        <f ca="1">IFERROR(__xludf.DUMMYFUNCTION("""COMPUTED_VALUE"""),44159)</f>
        <v>44159</v>
      </c>
      <c r="C278" t="s">
        <v>272</v>
      </c>
      <c r="D278" t="s">
        <v>543</v>
      </c>
      <c r="E278" t="s">
        <v>578</v>
      </c>
      <c r="F278" s="7">
        <v>44</v>
      </c>
      <c r="G278" s="7">
        <v>0</v>
      </c>
      <c r="H278" s="7">
        <v>0</v>
      </c>
      <c r="I278" s="7">
        <v>0</v>
      </c>
      <c r="J278" s="7">
        <v>4</v>
      </c>
    </row>
    <row r="279" spans="1:10" x14ac:dyDescent="0.25">
      <c r="A279">
        <v>11</v>
      </c>
      <c r="B279" s="2">
        <f ca="1">IFERROR(__xludf.DUMMYFUNCTION("""COMPUTED_VALUE"""),44159)</f>
        <v>44159</v>
      </c>
      <c r="C279" t="s">
        <v>273</v>
      </c>
      <c r="D279" t="s">
        <v>543</v>
      </c>
      <c r="E279" t="s">
        <v>578</v>
      </c>
      <c r="F279" s="7">
        <v>37</v>
      </c>
      <c r="G279" s="7">
        <v>0</v>
      </c>
      <c r="H279" s="7">
        <v>0</v>
      </c>
      <c r="I279" s="7">
        <v>0</v>
      </c>
      <c r="J279" s="7">
        <v>1</v>
      </c>
    </row>
    <row r="280" spans="1:10" x14ac:dyDescent="0.25">
      <c r="A280">
        <v>11</v>
      </c>
      <c r="B280" s="2">
        <f ca="1">IFERROR(__xludf.DUMMYFUNCTION("""COMPUTED_VALUE"""),44160)</f>
        <v>44160</v>
      </c>
      <c r="C280" t="s">
        <v>274</v>
      </c>
      <c r="D280" t="s">
        <v>535</v>
      </c>
      <c r="E280" t="s">
        <v>575</v>
      </c>
      <c r="F280" s="7">
        <v>43</v>
      </c>
      <c r="G280" s="7">
        <v>0</v>
      </c>
      <c r="H280" s="7">
        <v>0</v>
      </c>
      <c r="I280" s="7">
        <v>0</v>
      </c>
      <c r="J280" s="7">
        <v>5</v>
      </c>
    </row>
    <row r="281" spans="1:10" x14ac:dyDescent="0.25">
      <c r="A281">
        <v>11</v>
      </c>
      <c r="B281" s="2">
        <f ca="1">IFERROR(__xludf.DUMMYFUNCTION("""COMPUTED_VALUE"""),44160)</f>
        <v>44160</v>
      </c>
      <c r="C281" t="s">
        <v>56</v>
      </c>
      <c r="D281" t="s">
        <v>536</v>
      </c>
      <c r="E281" t="s">
        <v>580</v>
      </c>
      <c r="F281" s="7">
        <v>54</v>
      </c>
      <c r="G281" s="7">
        <v>0</v>
      </c>
      <c r="H281" s="7">
        <v>0</v>
      </c>
      <c r="I281" s="7">
        <v>4</v>
      </c>
      <c r="J281" s="7">
        <v>10</v>
      </c>
    </row>
    <row r="282" spans="1:10" x14ac:dyDescent="0.25">
      <c r="A282">
        <v>11</v>
      </c>
      <c r="B282" s="2">
        <f ca="1">IFERROR(__xludf.DUMMYFUNCTION("""COMPUTED_VALUE"""),44160)</f>
        <v>44160</v>
      </c>
      <c r="C282" t="s">
        <v>275</v>
      </c>
      <c r="D282" t="s">
        <v>537</v>
      </c>
      <c r="E282" t="s">
        <v>575</v>
      </c>
      <c r="F282" s="7">
        <v>122</v>
      </c>
      <c r="G282" s="7">
        <v>0</v>
      </c>
      <c r="H282" s="7">
        <v>1</v>
      </c>
      <c r="I282" s="7">
        <v>0</v>
      </c>
      <c r="J282" s="7">
        <v>7</v>
      </c>
    </row>
    <row r="283" spans="1:10" x14ac:dyDescent="0.25">
      <c r="A283">
        <v>11</v>
      </c>
      <c r="B283" s="2">
        <f ca="1">IFERROR(__xludf.DUMMYFUNCTION("""COMPUTED_VALUE"""),44160)</f>
        <v>44160</v>
      </c>
      <c r="C283" t="s">
        <v>276</v>
      </c>
      <c r="D283" t="s">
        <v>542</v>
      </c>
      <c r="E283" t="s">
        <v>578</v>
      </c>
      <c r="F283" s="7">
        <v>51</v>
      </c>
      <c r="G283" s="7">
        <v>0</v>
      </c>
      <c r="H283" s="7">
        <v>0</v>
      </c>
      <c r="I283" s="7">
        <v>0</v>
      </c>
      <c r="J283" s="7">
        <v>5</v>
      </c>
    </row>
    <row r="284" spans="1:10" x14ac:dyDescent="0.25">
      <c r="A284">
        <v>11</v>
      </c>
      <c r="B284" s="2">
        <f ca="1">IFERROR(__xludf.DUMMYFUNCTION("""COMPUTED_VALUE"""),44160)</f>
        <v>44160</v>
      </c>
      <c r="C284" t="s">
        <v>277</v>
      </c>
      <c r="D284" t="s">
        <v>538</v>
      </c>
      <c r="E284" t="s">
        <v>578</v>
      </c>
      <c r="F284" s="7">
        <v>61</v>
      </c>
      <c r="G284" s="7">
        <v>0</v>
      </c>
      <c r="H284" s="7">
        <v>2</v>
      </c>
      <c r="I284" s="7">
        <v>0</v>
      </c>
      <c r="J284" s="7">
        <v>4</v>
      </c>
    </row>
    <row r="285" spans="1:10" x14ac:dyDescent="0.25">
      <c r="A285">
        <v>11</v>
      </c>
      <c r="B285" s="2">
        <f ca="1">IFERROR(__xludf.DUMMYFUNCTION("""COMPUTED_VALUE"""),44160)</f>
        <v>44160</v>
      </c>
      <c r="C285" t="s">
        <v>261</v>
      </c>
      <c r="D285" t="s">
        <v>538</v>
      </c>
      <c r="E285" t="s">
        <v>578</v>
      </c>
      <c r="F285" s="7">
        <v>49</v>
      </c>
      <c r="G285" s="7">
        <v>0</v>
      </c>
      <c r="H285" s="7">
        <v>0</v>
      </c>
      <c r="I285" s="7">
        <v>0</v>
      </c>
      <c r="J285" s="7">
        <v>3</v>
      </c>
    </row>
    <row r="286" spans="1:10" x14ac:dyDescent="0.25">
      <c r="A286">
        <v>11</v>
      </c>
      <c r="B286" s="2">
        <f ca="1">IFERROR(__xludf.DUMMYFUNCTION("""COMPUTED_VALUE"""),44160)</f>
        <v>44160</v>
      </c>
      <c r="C286" t="s">
        <v>278</v>
      </c>
      <c r="D286" t="s">
        <v>545</v>
      </c>
      <c r="E286" t="s">
        <v>578</v>
      </c>
      <c r="F286" s="7">
        <v>124</v>
      </c>
      <c r="G286" s="7">
        <v>0</v>
      </c>
      <c r="H286" s="7">
        <v>2</v>
      </c>
      <c r="I286" s="7">
        <v>0</v>
      </c>
      <c r="J286" s="7">
        <v>6</v>
      </c>
    </row>
    <row r="287" spans="1:10" x14ac:dyDescent="0.25">
      <c r="A287">
        <v>11</v>
      </c>
      <c r="B287" s="2">
        <f ca="1">IFERROR(__xludf.DUMMYFUNCTION("""COMPUTED_VALUE"""),44160)</f>
        <v>44160</v>
      </c>
      <c r="C287" t="s">
        <v>279</v>
      </c>
      <c r="D287" t="s">
        <v>548</v>
      </c>
      <c r="E287" t="s">
        <v>575</v>
      </c>
      <c r="F287" s="7">
        <v>42</v>
      </c>
      <c r="G287" s="7">
        <v>0</v>
      </c>
      <c r="H287" s="7">
        <v>0</v>
      </c>
      <c r="I287" s="7">
        <v>0</v>
      </c>
      <c r="J287" s="7">
        <v>4</v>
      </c>
    </row>
    <row r="288" spans="1:10" x14ac:dyDescent="0.25">
      <c r="A288">
        <v>11</v>
      </c>
      <c r="B288" s="2">
        <f ca="1">IFERROR(__xludf.DUMMYFUNCTION("""COMPUTED_VALUE"""),44160)</f>
        <v>44160</v>
      </c>
      <c r="C288" t="s">
        <v>280</v>
      </c>
      <c r="D288" t="s">
        <v>544</v>
      </c>
      <c r="E288" t="s">
        <v>578</v>
      </c>
      <c r="F288" s="7">
        <v>85</v>
      </c>
      <c r="G288" s="7">
        <v>0</v>
      </c>
      <c r="H288" s="7">
        <v>0</v>
      </c>
      <c r="I288" s="7">
        <v>0</v>
      </c>
      <c r="J288" s="7">
        <v>7</v>
      </c>
    </row>
    <row r="289" spans="1:10" x14ac:dyDescent="0.25">
      <c r="A289">
        <v>11</v>
      </c>
      <c r="B289" s="2">
        <f ca="1">IFERROR(__xludf.DUMMYFUNCTION("""COMPUTED_VALUE"""),44160)</f>
        <v>44160</v>
      </c>
      <c r="C289" t="s">
        <v>281</v>
      </c>
      <c r="D289" t="s">
        <v>540</v>
      </c>
      <c r="E289" t="s">
        <v>578</v>
      </c>
      <c r="F289" s="7">
        <v>76</v>
      </c>
      <c r="G289" s="7">
        <v>0</v>
      </c>
      <c r="H289" s="7">
        <v>0</v>
      </c>
      <c r="I289" s="7">
        <v>0</v>
      </c>
      <c r="J289" s="7">
        <v>4</v>
      </c>
    </row>
    <row r="290" spans="1:10" x14ac:dyDescent="0.25">
      <c r="A290">
        <v>11</v>
      </c>
      <c r="B290" s="2">
        <f ca="1">IFERROR(__xludf.DUMMYFUNCTION("""COMPUTED_VALUE"""),44160)</f>
        <v>44160</v>
      </c>
      <c r="C290" t="s">
        <v>282</v>
      </c>
      <c r="D290" t="s">
        <v>541</v>
      </c>
      <c r="E290" t="s">
        <v>575</v>
      </c>
      <c r="F290" s="7">
        <v>67</v>
      </c>
      <c r="G290" s="7">
        <v>0</v>
      </c>
      <c r="H290" s="7">
        <v>0</v>
      </c>
      <c r="I290" s="7">
        <v>0</v>
      </c>
      <c r="J290" s="7">
        <v>5</v>
      </c>
    </row>
    <row r="291" spans="1:10" x14ac:dyDescent="0.25">
      <c r="A291">
        <v>11</v>
      </c>
      <c r="B291" s="2">
        <f ca="1">IFERROR(__xludf.DUMMYFUNCTION("""COMPUTED_VALUE"""),44160)</f>
        <v>44160</v>
      </c>
      <c r="C291" t="s">
        <v>283</v>
      </c>
      <c r="D291" t="s">
        <v>543</v>
      </c>
      <c r="E291" t="s">
        <v>575</v>
      </c>
      <c r="F291" s="7">
        <v>51</v>
      </c>
      <c r="G291" s="7">
        <v>0</v>
      </c>
      <c r="H291" s="7">
        <v>2</v>
      </c>
      <c r="I291" s="7">
        <v>0</v>
      </c>
      <c r="J291" s="7">
        <v>3</v>
      </c>
    </row>
    <row r="292" spans="1:10" x14ac:dyDescent="0.25">
      <c r="A292">
        <v>11</v>
      </c>
      <c r="B292" s="2">
        <f ca="1">IFERROR(__xludf.DUMMYFUNCTION("""COMPUTED_VALUE"""),44161)</f>
        <v>44161</v>
      </c>
      <c r="C292" t="s">
        <v>284</v>
      </c>
      <c r="D292" t="s">
        <v>549</v>
      </c>
      <c r="E292" t="s">
        <v>573</v>
      </c>
      <c r="F292" s="7">
        <v>121</v>
      </c>
      <c r="G292" s="7">
        <v>0</v>
      </c>
      <c r="H292" s="7">
        <v>16</v>
      </c>
      <c r="I292" s="7">
        <v>1</v>
      </c>
      <c r="J292" s="7">
        <v>13</v>
      </c>
    </row>
    <row r="293" spans="1:10" x14ac:dyDescent="0.25">
      <c r="A293">
        <v>11</v>
      </c>
      <c r="B293" s="2">
        <f ca="1">IFERROR(__xludf.DUMMYFUNCTION("""COMPUTED_VALUE"""),44161)</f>
        <v>44161</v>
      </c>
      <c r="C293" t="s">
        <v>285</v>
      </c>
      <c r="D293" t="s">
        <v>536</v>
      </c>
      <c r="E293" t="s">
        <v>575</v>
      </c>
      <c r="F293" s="7">
        <v>32</v>
      </c>
      <c r="G293" s="7">
        <v>0</v>
      </c>
      <c r="H293" s="7">
        <v>0</v>
      </c>
      <c r="I293" s="7">
        <v>0</v>
      </c>
      <c r="J293" s="7">
        <v>1</v>
      </c>
    </row>
    <row r="294" spans="1:10" x14ac:dyDescent="0.25">
      <c r="A294">
        <v>11</v>
      </c>
      <c r="B294" s="2">
        <f ca="1">IFERROR(__xludf.DUMMYFUNCTION("""COMPUTED_VALUE"""),44161)</f>
        <v>44161</v>
      </c>
      <c r="C294" t="s">
        <v>286</v>
      </c>
      <c r="D294" t="s">
        <v>537</v>
      </c>
      <c r="E294" t="s">
        <v>575</v>
      </c>
      <c r="F294" s="7">
        <v>75</v>
      </c>
      <c r="G294" s="7">
        <v>0</v>
      </c>
      <c r="H294" s="7">
        <v>1</v>
      </c>
      <c r="I294" s="7">
        <v>0</v>
      </c>
      <c r="J294" s="7">
        <v>6</v>
      </c>
    </row>
    <row r="295" spans="1:10" x14ac:dyDescent="0.25">
      <c r="A295">
        <v>11</v>
      </c>
      <c r="B295" s="2">
        <f ca="1">IFERROR(__xludf.DUMMYFUNCTION("""COMPUTED_VALUE"""),44161)</f>
        <v>44161</v>
      </c>
      <c r="C295" t="s">
        <v>287</v>
      </c>
      <c r="D295" t="s">
        <v>542</v>
      </c>
      <c r="E295" t="s">
        <v>578</v>
      </c>
      <c r="F295" s="7">
        <v>83</v>
      </c>
      <c r="G295" s="7">
        <v>0</v>
      </c>
      <c r="H295" s="7">
        <v>0</v>
      </c>
      <c r="I295" s="7">
        <v>0</v>
      </c>
      <c r="J295" s="7">
        <v>5</v>
      </c>
    </row>
    <row r="296" spans="1:10" x14ac:dyDescent="0.25">
      <c r="A296">
        <v>11</v>
      </c>
      <c r="B296" s="2">
        <f ca="1">IFERROR(__xludf.DUMMYFUNCTION("""COMPUTED_VALUE"""),44161)</f>
        <v>44161</v>
      </c>
      <c r="C296" t="s">
        <v>288</v>
      </c>
      <c r="D296" t="s">
        <v>538</v>
      </c>
      <c r="E296" t="s">
        <v>578</v>
      </c>
      <c r="F296" s="7">
        <v>92</v>
      </c>
      <c r="G296" s="7">
        <v>0</v>
      </c>
      <c r="H296" s="7">
        <v>0</v>
      </c>
      <c r="I296" s="7">
        <v>0</v>
      </c>
      <c r="J296" s="7">
        <v>4</v>
      </c>
    </row>
    <row r="297" spans="1:10" x14ac:dyDescent="0.25">
      <c r="A297">
        <v>11</v>
      </c>
      <c r="B297" s="2">
        <f ca="1">IFERROR(__xludf.DUMMYFUNCTION("""COMPUTED_VALUE"""),44161)</f>
        <v>44161</v>
      </c>
      <c r="C297" t="s">
        <v>289</v>
      </c>
      <c r="D297" t="s">
        <v>545</v>
      </c>
      <c r="E297" t="s">
        <v>578</v>
      </c>
      <c r="F297" s="7">
        <v>43</v>
      </c>
      <c r="G297" s="7">
        <v>0</v>
      </c>
      <c r="H297" s="7">
        <v>0</v>
      </c>
      <c r="I297" s="7">
        <v>0</v>
      </c>
      <c r="J297" s="7">
        <v>3</v>
      </c>
    </row>
    <row r="298" spans="1:10" x14ac:dyDescent="0.25">
      <c r="A298">
        <v>11</v>
      </c>
      <c r="B298" s="2">
        <f ca="1">IFERROR(__xludf.DUMMYFUNCTION("""COMPUTED_VALUE"""),44161)</f>
        <v>44161</v>
      </c>
      <c r="C298" t="s">
        <v>290</v>
      </c>
      <c r="D298" t="s">
        <v>548</v>
      </c>
      <c r="E298" t="s">
        <v>575</v>
      </c>
      <c r="F298" s="7">
        <v>27</v>
      </c>
      <c r="G298" s="7">
        <v>0</v>
      </c>
      <c r="H298" s="7">
        <v>0</v>
      </c>
      <c r="I298" s="7">
        <v>0</v>
      </c>
      <c r="J298" s="7">
        <v>3</v>
      </c>
    </row>
    <row r="299" spans="1:10" x14ac:dyDescent="0.25">
      <c r="A299">
        <v>11</v>
      </c>
      <c r="B299" s="2">
        <f ca="1">IFERROR(__xludf.DUMMYFUNCTION("""COMPUTED_VALUE"""),44161)</f>
        <v>44161</v>
      </c>
      <c r="C299" t="s">
        <v>291</v>
      </c>
      <c r="D299" t="s">
        <v>544</v>
      </c>
      <c r="E299" t="s">
        <v>578</v>
      </c>
      <c r="F299" s="7">
        <v>95</v>
      </c>
      <c r="G299" s="7">
        <v>0</v>
      </c>
      <c r="H299" s="7">
        <v>0</v>
      </c>
      <c r="I299" s="7">
        <v>0</v>
      </c>
      <c r="J299" s="7">
        <v>8</v>
      </c>
    </row>
    <row r="300" spans="1:10" x14ac:dyDescent="0.25">
      <c r="A300">
        <v>11</v>
      </c>
      <c r="B300" s="2">
        <f ca="1">IFERROR(__xludf.DUMMYFUNCTION("""COMPUTED_VALUE"""),44161)</f>
        <v>44161</v>
      </c>
      <c r="C300" t="s">
        <v>292</v>
      </c>
      <c r="D300" t="s">
        <v>540</v>
      </c>
      <c r="E300" t="s">
        <v>575</v>
      </c>
      <c r="F300" s="7">
        <v>21</v>
      </c>
      <c r="G300" s="7">
        <v>0</v>
      </c>
      <c r="H300" s="7">
        <v>0</v>
      </c>
      <c r="I300" s="7">
        <v>0</v>
      </c>
      <c r="J300" s="7">
        <v>2</v>
      </c>
    </row>
    <row r="301" spans="1:10" x14ac:dyDescent="0.25">
      <c r="A301">
        <v>11</v>
      </c>
      <c r="B301" s="2">
        <f ca="1">IFERROR(__xludf.DUMMYFUNCTION("""COMPUTED_VALUE"""),44161)</f>
        <v>44161</v>
      </c>
      <c r="C301" t="s">
        <v>293</v>
      </c>
      <c r="D301" t="s">
        <v>541</v>
      </c>
      <c r="E301" t="s">
        <v>575</v>
      </c>
      <c r="F301" s="7">
        <v>64</v>
      </c>
      <c r="G301" s="7">
        <v>0</v>
      </c>
      <c r="H301" s="7">
        <v>0</v>
      </c>
      <c r="I301" s="7">
        <v>0</v>
      </c>
      <c r="J301" s="7">
        <v>3</v>
      </c>
    </row>
    <row r="302" spans="1:10" x14ac:dyDescent="0.25">
      <c r="A302">
        <v>11</v>
      </c>
      <c r="B302" s="2">
        <f ca="1">IFERROR(__xludf.DUMMYFUNCTION("""COMPUTED_VALUE"""),44161)</f>
        <v>44161</v>
      </c>
      <c r="C302" t="s">
        <v>294</v>
      </c>
      <c r="D302" t="s">
        <v>543</v>
      </c>
      <c r="E302" t="s">
        <v>575</v>
      </c>
      <c r="F302" s="7">
        <v>123</v>
      </c>
      <c r="G302" s="7">
        <v>0</v>
      </c>
      <c r="H302" s="7">
        <v>0</v>
      </c>
      <c r="I302" s="7">
        <v>0</v>
      </c>
      <c r="J302" s="7">
        <v>10</v>
      </c>
    </row>
    <row r="303" spans="1:10" x14ac:dyDescent="0.25">
      <c r="A303">
        <v>11</v>
      </c>
      <c r="B303" s="2">
        <f ca="1">IFERROR(__xludf.DUMMYFUNCTION("""COMPUTED_VALUE"""),44162)</f>
        <v>44162</v>
      </c>
      <c r="C303" t="s">
        <v>295</v>
      </c>
      <c r="D303" t="s">
        <v>535</v>
      </c>
      <c r="E303" t="s">
        <v>575</v>
      </c>
      <c r="F303" s="7">
        <v>82</v>
      </c>
      <c r="G303" s="7">
        <v>0</v>
      </c>
      <c r="H303" s="7">
        <v>0</v>
      </c>
      <c r="I303" s="7">
        <v>0</v>
      </c>
      <c r="J303" s="7">
        <v>3</v>
      </c>
    </row>
    <row r="304" spans="1:10" x14ac:dyDescent="0.25">
      <c r="A304">
        <v>11</v>
      </c>
      <c r="B304" s="2">
        <f ca="1">IFERROR(__xludf.DUMMYFUNCTION("""COMPUTED_VALUE"""),44162)</f>
        <v>44162</v>
      </c>
      <c r="C304" t="s">
        <v>296</v>
      </c>
      <c r="D304" t="s">
        <v>536</v>
      </c>
      <c r="E304" t="s">
        <v>578</v>
      </c>
      <c r="F304" s="7">
        <v>100</v>
      </c>
      <c r="G304" s="7">
        <v>0</v>
      </c>
      <c r="H304" s="7">
        <v>0</v>
      </c>
      <c r="I304" s="7">
        <v>0</v>
      </c>
      <c r="J304" s="7">
        <v>7</v>
      </c>
    </row>
    <row r="305" spans="1:10" x14ac:dyDescent="0.25">
      <c r="A305">
        <v>11</v>
      </c>
      <c r="B305" s="2">
        <f ca="1">IFERROR(__xludf.DUMMYFUNCTION("""COMPUTED_VALUE"""),44162)</f>
        <v>44162</v>
      </c>
      <c r="C305" t="s">
        <v>297</v>
      </c>
      <c r="D305" t="s">
        <v>537</v>
      </c>
      <c r="E305" t="s">
        <v>579</v>
      </c>
      <c r="F305" s="7">
        <v>24</v>
      </c>
      <c r="G305" s="7">
        <v>0</v>
      </c>
      <c r="H305" s="7">
        <v>0</v>
      </c>
      <c r="I305" s="7">
        <v>1</v>
      </c>
      <c r="J305" s="7">
        <v>2</v>
      </c>
    </row>
    <row r="306" spans="1:10" x14ac:dyDescent="0.25">
      <c r="A306">
        <v>11</v>
      </c>
      <c r="B306" s="2">
        <f ca="1">IFERROR(__xludf.DUMMYFUNCTION("""COMPUTED_VALUE"""),44162)</f>
        <v>44162</v>
      </c>
      <c r="C306" t="s">
        <v>298</v>
      </c>
      <c r="D306" t="s">
        <v>537</v>
      </c>
      <c r="E306" t="s">
        <v>578</v>
      </c>
      <c r="F306" s="7">
        <v>21</v>
      </c>
      <c r="G306" s="7">
        <v>0</v>
      </c>
      <c r="H306" s="7">
        <v>0</v>
      </c>
      <c r="I306" s="7">
        <v>0</v>
      </c>
      <c r="J306" s="7">
        <v>2</v>
      </c>
    </row>
    <row r="307" spans="1:10" x14ac:dyDescent="0.25">
      <c r="A307">
        <v>11</v>
      </c>
      <c r="B307" s="2">
        <f ca="1">IFERROR(__xludf.DUMMYFUNCTION("""COMPUTED_VALUE"""),44162)</f>
        <v>44162</v>
      </c>
      <c r="C307" t="s">
        <v>299</v>
      </c>
      <c r="D307" t="s">
        <v>542</v>
      </c>
      <c r="E307" t="s">
        <v>578</v>
      </c>
      <c r="F307" s="7">
        <v>105</v>
      </c>
      <c r="G307" s="7">
        <v>0</v>
      </c>
      <c r="H307" s="7">
        <v>0</v>
      </c>
      <c r="I307" s="7">
        <v>0</v>
      </c>
      <c r="J307" s="7">
        <v>5</v>
      </c>
    </row>
    <row r="308" spans="1:10" x14ac:dyDescent="0.25">
      <c r="A308">
        <v>11</v>
      </c>
      <c r="B308" s="2">
        <f ca="1">IFERROR(__xludf.DUMMYFUNCTION("""COMPUTED_VALUE"""),44162)</f>
        <v>44162</v>
      </c>
      <c r="C308" t="s">
        <v>94</v>
      </c>
      <c r="D308" t="s">
        <v>545</v>
      </c>
      <c r="E308" t="s">
        <v>578</v>
      </c>
      <c r="F308" s="7">
        <v>73</v>
      </c>
      <c r="G308" s="7">
        <v>0</v>
      </c>
      <c r="H308" s="7">
        <v>0</v>
      </c>
      <c r="I308" s="7">
        <v>0</v>
      </c>
      <c r="J308" s="7">
        <v>5</v>
      </c>
    </row>
    <row r="309" spans="1:10" x14ac:dyDescent="0.25">
      <c r="A309">
        <v>11</v>
      </c>
      <c r="B309" s="2">
        <f ca="1">IFERROR(__xludf.DUMMYFUNCTION("""COMPUTED_VALUE"""),44162)</f>
        <v>44162</v>
      </c>
      <c r="C309" t="s">
        <v>300</v>
      </c>
      <c r="D309" t="s">
        <v>548</v>
      </c>
      <c r="E309" t="s">
        <v>575</v>
      </c>
      <c r="F309" s="7">
        <v>35</v>
      </c>
      <c r="G309" s="7">
        <v>0</v>
      </c>
      <c r="H309" s="7">
        <v>0</v>
      </c>
      <c r="I309" s="7">
        <v>0</v>
      </c>
      <c r="J309" s="7">
        <v>2</v>
      </c>
    </row>
    <row r="310" spans="1:10" x14ac:dyDescent="0.25">
      <c r="A310">
        <v>11</v>
      </c>
      <c r="B310" s="2">
        <f ca="1">IFERROR(__xludf.DUMMYFUNCTION("""COMPUTED_VALUE"""),44162)</f>
        <v>44162</v>
      </c>
      <c r="C310" t="s">
        <v>301</v>
      </c>
      <c r="D310" t="s">
        <v>544</v>
      </c>
      <c r="E310" t="s">
        <v>578</v>
      </c>
      <c r="F310" s="7">
        <v>62</v>
      </c>
      <c r="G310" s="7">
        <v>0</v>
      </c>
      <c r="H310" s="7">
        <v>1</v>
      </c>
      <c r="I310" s="7">
        <v>0</v>
      </c>
      <c r="J310" s="7">
        <v>4</v>
      </c>
    </row>
    <row r="311" spans="1:10" x14ac:dyDescent="0.25">
      <c r="A311">
        <v>11</v>
      </c>
      <c r="B311" s="2">
        <f ca="1">IFERROR(__xludf.DUMMYFUNCTION("""COMPUTED_VALUE"""),44162)</f>
        <v>44162</v>
      </c>
      <c r="C311" t="s">
        <v>295</v>
      </c>
      <c r="D311" t="s">
        <v>550</v>
      </c>
      <c r="E311" t="s">
        <v>582</v>
      </c>
      <c r="F311" s="7">
        <v>121</v>
      </c>
      <c r="G311" s="7">
        <v>0</v>
      </c>
      <c r="H311" s="7">
        <v>0</v>
      </c>
      <c r="I311" s="7">
        <v>0</v>
      </c>
      <c r="J311" s="7">
        <v>5</v>
      </c>
    </row>
    <row r="312" spans="1:10" x14ac:dyDescent="0.25">
      <c r="A312">
        <v>11</v>
      </c>
      <c r="B312" s="2">
        <f ca="1">IFERROR(__xludf.DUMMYFUNCTION("""COMPUTED_VALUE"""),44162)</f>
        <v>44162</v>
      </c>
      <c r="C312" t="s">
        <v>302</v>
      </c>
      <c r="D312" t="s">
        <v>551</v>
      </c>
      <c r="E312" t="s">
        <v>578</v>
      </c>
      <c r="F312" s="7">
        <v>82</v>
      </c>
      <c r="G312" s="7">
        <v>0</v>
      </c>
      <c r="H312" s="7">
        <v>0</v>
      </c>
      <c r="I312" s="7">
        <v>0</v>
      </c>
      <c r="J312" s="7">
        <v>6</v>
      </c>
    </row>
    <row r="313" spans="1:10" x14ac:dyDescent="0.25">
      <c r="A313">
        <v>11</v>
      </c>
      <c r="B313" s="2">
        <f ca="1">IFERROR(__xludf.DUMMYFUNCTION("""COMPUTED_VALUE"""),44162)</f>
        <v>44162</v>
      </c>
      <c r="C313" t="s">
        <v>303</v>
      </c>
      <c r="D313" t="s">
        <v>540</v>
      </c>
      <c r="E313" t="s">
        <v>581</v>
      </c>
      <c r="F313" s="7">
        <v>53</v>
      </c>
      <c r="G313" s="7">
        <v>0</v>
      </c>
      <c r="H313" s="7">
        <v>0</v>
      </c>
      <c r="I313" s="7">
        <v>2</v>
      </c>
      <c r="J313" s="7">
        <v>8</v>
      </c>
    </row>
    <row r="314" spans="1:10" x14ac:dyDescent="0.25">
      <c r="A314">
        <v>11</v>
      </c>
      <c r="B314" s="2">
        <f ca="1">IFERROR(__xludf.DUMMYFUNCTION("""COMPUTED_VALUE"""),44162)</f>
        <v>44162</v>
      </c>
      <c r="C314" t="s">
        <v>304</v>
      </c>
      <c r="D314" t="s">
        <v>541</v>
      </c>
      <c r="E314" t="s">
        <v>577</v>
      </c>
      <c r="F314" s="7">
        <v>56</v>
      </c>
      <c r="G314" s="7">
        <v>0</v>
      </c>
      <c r="H314" s="7">
        <v>0</v>
      </c>
      <c r="I314" s="7">
        <v>0</v>
      </c>
      <c r="J314" s="7">
        <v>4</v>
      </c>
    </row>
    <row r="315" spans="1:10" x14ac:dyDescent="0.25">
      <c r="A315">
        <v>11</v>
      </c>
      <c r="B315" s="2">
        <f ca="1">IFERROR(__xludf.DUMMYFUNCTION("""COMPUTED_VALUE"""),44162)</f>
        <v>44162</v>
      </c>
      <c r="C315" t="s">
        <v>281</v>
      </c>
      <c r="D315" t="s">
        <v>541</v>
      </c>
      <c r="E315" t="s">
        <v>577</v>
      </c>
      <c r="F315" s="7">
        <v>25</v>
      </c>
      <c r="G315" s="7">
        <v>0</v>
      </c>
      <c r="H315" s="7">
        <v>0</v>
      </c>
      <c r="I315" s="7">
        <v>0</v>
      </c>
      <c r="J315" s="7">
        <v>8</v>
      </c>
    </row>
    <row r="316" spans="1:10" x14ac:dyDescent="0.25">
      <c r="A316">
        <v>11</v>
      </c>
      <c r="B316" s="2">
        <f ca="1">IFERROR(__xludf.DUMMYFUNCTION("""COMPUTED_VALUE"""),44162)</f>
        <v>44162</v>
      </c>
      <c r="C316" t="s">
        <v>303</v>
      </c>
      <c r="D316" t="s">
        <v>543</v>
      </c>
      <c r="E316" t="s">
        <v>575</v>
      </c>
      <c r="F316" s="7">
        <v>26</v>
      </c>
      <c r="G316" s="7">
        <v>0</v>
      </c>
      <c r="H316" s="7">
        <v>0</v>
      </c>
      <c r="I316" s="7">
        <v>0</v>
      </c>
      <c r="J316" s="7">
        <v>8</v>
      </c>
    </row>
    <row r="317" spans="1:10" x14ac:dyDescent="0.25">
      <c r="A317">
        <v>11</v>
      </c>
      <c r="B317" s="2">
        <f ca="1">IFERROR(__xludf.DUMMYFUNCTION("""COMPUTED_VALUE"""),44163)</f>
        <v>44163</v>
      </c>
      <c r="C317" t="s">
        <v>305</v>
      </c>
      <c r="D317" t="s">
        <v>537</v>
      </c>
      <c r="E317" t="s">
        <v>578</v>
      </c>
      <c r="F317" s="7">
        <v>56</v>
      </c>
      <c r="G317" s="7">
        <v>0</v>
      </c>
      <c r="H317" s="7">
        <v>0</v>
      </c>
      <c r="I317" s="7">
        <v>0</v>
      </c>
      <c r="J317" s="7">
        <v>1</v>
      </c>
    </row>
    <row r="318" spans="1:10" x14ac:dyDescent="0.25">
      <c r="A318">
        <v>12</v>
      </c>
      <c r="B318" s="2">
        <f ca="1">IFERROR(__xludf.DUMMYFUNCTION("""COMPUTED_VALUE"""),44165)</f>
        <v>44165</v>
      </c>
      <c r="C318" t="s">
        <v>306</v>
      </c>
      <c r="D318" t="s">
        <v>535</v>
      </c>
      <c r="E318" t="s">
        <v>575</v>
      </c>
      <c r="F318" s="7">
        <v>39</v>
      </c>
      <c r="G318" s="7">
        <v>0</v>
      </c>
      <c r="H318" s="7">
        <v>0</v>
      </c>
      <c r="I318" s="7">
        <v>0</v>
      </c>
      <c r="J318" s="7">
        <v>4</v>
      </c>
    </row>
    <row r="319" spans="1:10" x14ac:dyDescent="0.25">
      <c r="A319">
        <v>12</v>
      </c>
      <c r="B319" s="2">
        <f ca="1">IFERROR(__xludf.DUMMYFUNCTION("""COMPUTED_VALUE"""),44165)</f>
        <v>44165</v>
      </c>
      <c r="C319" t="s">
        <v>296</v>
      </c>
      <c r="D319" t="s">
        <v>549</v>
      </c>
      <c r="E319" t="s">
        <v>571</v>
      </c>
      <c r="F319" s="7">
        <v>0</v>
      </c>
      <c r="G319" s="7">
        <v>64</v>
      </c>
      <c r="H319" s="7">
        <v>0</v>
      </c>
      <c r="I319" s="7">
        <v>0</v>
      </c>
      <c r="J319" s="7">
        <v>2</v>
      </c>
    </row>
    <row r="320" spans="1:10" x14ac:dyDescent="0.25">
      <c r="A320">
        <v>12</v>
      </c>
      <c r="B320" s="2">
        <f ca="1">IFERROR(__xludf.DUMMYFUNCTION("""COMPUTED_VALUE"""),44165)</f>
        <v>44165</v>
      </c>
      <c r="C320" t="s">
        <v>307</v>
      </c>
      <c r="D320" t="s">
        <v>536</v>
      </c>
      <c r="E320" t="s">
        <v>580</v>
      </c>
      <c r="F320" s="7">
        <v>69</v>
      </c>
      <c r="G320" s="7">
        <v>0</v>
      </c>
      <c r="H320" s="7">
        <v>0</v>
      </c>
      <c r="I320" s="7">
        <v>7</v>
      </c>
      <c r="J320" s="7">
        <v>5</v>
      </c>
    </row>
    <row r="321" spans="1:10" x14ac:dyDescent="0.25">
      <c r="A321">
        <v>12</v>
      </c>
      <c r="B321" s="2">
        <f ca="1">IFERROR(__xludf.DUMMYFUNCTION("""COMPUTED_VALUE"""),44165)</f>
        <v>44165</v>
      </c>
      <c r="C321" t="s">
        <v>308</v>
      </c>
      <c r="D321" t="s">
        <v>537</v>
      </c>
      <c r="E321" t="s">
        <v>575</v>
      </c>
      <c r="F321" s="7">
        <v>123</v>
      </c>
      <c r="G321" s="7">
        <v>0</v>
      </c>
      <c r="H321" s="7">
        <v>1</v>
      </c>
      <c r="I321" s="7">
        <v>0</v>
      </c>
      <c r="J321" s="7">
        <v>10</v>
      </c>
    </row>
    <row r="322" spans="1:10" x14ac:dyDescent="0.25">
      <c r="A322">
        <v>12</v>
      </c>
      <c r="B322" s="2">
        <f ca="1">IFERROR(__xludf.DUMMYFUNCTION("""COMPUTED_VALUE"""),44165)</f>
        <v>44165</v>
      </c>
      <c r="C322" t="s">
        <v>309</v>
      </c>
      <c r="D322" t="s">
        <v>542</v>
      </c>
      <c r="E322" t="s">
        <v>579</v>
      </c>
      <c r="F322" s="7">
        <v>64</v>
      </c>
      <c r="G322" s="7">
        <v>0</v>
      </c>
      <c r="H322" s="7">
        <v>0</v>
      </c>
      <c r="I322" s="7">
        <v>1</v>
      </c>
      <c r="J322" s="7">
        <v>6</v>
      </c>
    </row>
    <row r="323" spans="1:10" x14ac:dyDescent="0.25">
      <c r="A323">
        <v>12</v>
      </c>
      <c r="B323" s="2">
        <f ca="1">IFERROR(__xludf.DUMMYFUNCTION("""COMPUTED_VALUE"""),44165)</f>
        <v>44165</v>
      </c>
      <c r="C323" t="s">
        <v>310</v>
      </c>
      <c r="D323" t="s">
        <v>542</v>
      </c>
      <c r="E323" t="s">
        <v>578</v>
      </c>
      <c r="F323" s="7">
        <v>29</v>
      </c>
      <c r="G323" s="7">
        <v>0</v>
      </c>
      <c r="H323" s="7">
        <v>0</v>
      </c>
      <c r="I323" s="7">
        <v>0</v>
      </c>
      <c r="J323" s="7">
        <v>3</v>
      </c>
    </row>
    <row r="324" spans="1:10" x14ac:dyDescent="0.25">
      <c r="A324">
        <v>12</v>
      </c>
      <c r="B324" s="2">
        <f ca="1">IFERROR(__xludf.DUMMYFUNCTION("""COMPUTED_VALUE"""),44165)</f>
        <v>44165</v>
      </c>
      <c r="C324" t="s">
        <v>311</v>
      </c>
      <c r="D324" t="s">
        <v>552</v>
      </c>
      <c r="E324" t="s">
        <v>578</v>
      </c>
      <c r="F324" s="7">
        <v>42</v>
      </c>
      <c r="G324" s="7">
        <v>0</v>
      </c>
      <c r="H324" s="7">
        <v>0</v>
      </c>
      <c r="I324" s="7">
        <v>0</v>
      </c>
      <c r="J324" s="7">
        <v>5</v>
      </c>
    </row>
    <row r="325" spans="1:10" x14ac:dyDescent="0.25">
      <c r="A325">
        <v>12</v>
      </c>
      <c r="B325" s="2">
        <f ca="1">IFERROR(__xludf.DUMMYFUNCTION("""COMPUTED_VALUE"""),44165)</f>
        <v>44165</v>
      </c>
      <c r="C325" t="s">
        <v>312</v>
      </c>
      <c r="D325" t="s">
        <v>534</v>
      </c>
      <c r="E325" t="s">
        <v>575</v>
      </c>
      <c r="F325" s="7">
        <v>64</v>
      </c>
      <c r="G325" s="7">
        <v>0</v>
      </c>
      <c r="H325" s="7">
        <v>0</v>
      </c>
      <c r="I325" s="7">
        <v>0</v>
      </c>
      <c r="J325" s="7">
        <v>6</v>
      </c>
    </row>
    <row r="326" spans="1:10" x14ac:dyDescent="0.25">
      <c r="A326">
        <v>12</v>
      </c>
      <c r="B326" s="2">
        <f ca="1">IFERROR(__xludf.DUMMYFUNCTION("""COMPUTED_VALUE"""),44165)</f>
        <v>44165</v>
      </c>
      <c r="C326" t="s">
        <v>313</v>
      </c>
      <c r="D326" t="s">
        <v>538</v>
      </c>
      <c r="E326" t="s">
        <v>579</v>
      </c>
      <c r="F326" s="7">
        <v>22</v>
      </c>
      <c r="G326" s="7">
        <v>0</v>
      </c>
      <c r="H326" s="7">
        <v>0</v>
      </c>
      <c r="I326" s="7">
        <v>2</v>
      </c>
      <c r="J326" s="7">
        <v>2</v>
      </c>
    </row>
    <row r="327" spans="1:10" x14ac:dyDescent="0.25">
      <c r="A327">
        <v>12</v>
      </c>
      <c r="B327" s="2">
        <f ca="1">IFERROR(__xludf.DUMMYFUNCTION("""COMPUTED_VALUE"""),44165)</f>
        <v>44165</v>
      </c>
      <c r="C327" t="s">
        <v>314</v>
      </c>
      <c r="D327" t="s">
        <v>545</v>
      </c>
      <c r="E327" t="s">
        <v>578</v>
      </c>
      <c r="F327" s="7">
        <v>60</v>
      </c>
      <c r="G327" s="7">
        <v>0</v>
      </c>
      <c r="H327" s="7">
        <v>0</v>
      </c>
      <c r="I327" s="7">
        <v>0</v>
      </c>
      <c r="J327" s="7">
        <v>3</v>
      </c>
    </row>
    <row r="328" spans="1:10" x14ac:dyDescent="0.25">
      <c r="A328">
        <v>12</v>
      </c>
      <c r="B328" s="2">
        <f ca="1">IFERROR(__xludf.DUMMYFUNCTION("""COMPUTED_VALUE"""),44165)</f>
        <v>44165</v>
      </c>
      <c r="C328" t="s">
        <v>315</v>
      </c>
      <c r="D328" t="s">
        <v>553</v>
      </c>
      <c r="E328" t="s">
        <v>571</v>
      </c>
      <c r="F328" s="7">
        <v>0</v>
      </c>
      <c r="G328" s="7">
        <v>0</v>
      </c>
      <c r="H328" s="7">
        <v>3</v>
      </c>
      <c r="I328" s="7">
        <v>6</v>
      </c>
      <c r="J328" s="7">
        <v>6</v>
      </c>
    </row>
    <row r="329" spans="1:10" x14ac:dyDescent="0.25">
      <c r="A329">
        <v>12</v>
      </c>
      <c r="B329" s="2">
        <f ca="1">IFERROR(__xludf.DUMMYFUNCTION("""COMPUTED_VALUE"""),44165)</f>
        <v>44165</v>
      </c>
      <c r="C329" t="s">
        <v>316</v>
      </c>
      <c r="D329" t="s">
        <v>548</v>
      </c>
      <c r="E329" t="s">
        <v>575</v>
      </c>
      <c r="F329" s="7">
        <v>32</v>
      </c>
      <c r="G329" s="7">
        <v>0</v>
      </c>
      <c r="H329" s="7">
        <v>3</v>
      </c>
      <c r="I329" s="7">
        <v>0</v>
      </c>
      <c r="J329" s="7">
        <v>1</v>
      </c>
    </row>
    <row r="330" spans="1:10" x14ac:dyDescent="0.25">
      <c r="A330">
        <v>12</v>
      </c>
      <c r="B330" s="2">
        <f ca="1">IFERROR(__xludf.DUMMYFUNCTION("""COMPUTED_VALUE"""),44165)</f>
        <v>44165</v>
      </c>
      <c r="C330" t="s">
        <v>317</v>
      </c>
      <c r="D330" t="s">
        <v>548</v>
      </c>
      <c r="E330" t="s">
        <v>575</v>
      </c>
      <c r="F330" s="7">
        <v>22</v>
      </c>
      <c r="G330" s="7">
        <v>0</v>
      </c>
      <c r="H330" s="7">
        <v>1</v>
      </c>
      <c r="I330" s="7">
        <v>0</v>
      </c>
      <c r="J330" s="7">
        <v>1</v>
      </c>
    </row>
    <row r="331" spans="1:10" x14ac:dyDescent="0.25">
      <c r="A331">
        <v>12</v>
      </c>
      <c r="B331" s="2">
        <f ca="1">IFERROR(__xludf.DUMMYFUNCTION("""COMPUTED_VALUE"""),44165)</f>
        <v>44165</v>
      </c>
      <c r="C331" t="s">
        <v>318</v>
      </c>
      <c r="D331" t="s">
        <v>554</v>
      </c>
      <c r="E331" t="s">
        <v>577</v>
      </c>
      <c r="F331" s="7">
        <v>38</v>
      </c>
      <c r="G331" s="7">
        <v>0</v>
      </c>
      <c r="H331" s="7">
        <v>0</v>
      </c>
      <c r="I331" s="7">
        <v>0</v>
      </c>
      <c r="J331" s="7">
        <v>5</v>
      </c>
    </row>
    <row r="332" spans="1:10" x14ac:dyDescent="0.25">
      <c r="A332">
        <v>12</v>
      </c>
      <c r="B332" s="2">
        <f ca="1">IFERROR(__xludf.DUMMYFUNCTION("""COMPUTED_VALUE"""),44165)</f>
        <v>44165</v>
      </c>
      <c r="C332" t="s">
        <v>319</v>
      </c>
      <c r="D332" t="s">
        <v>544</v>
      </c>
      <c r="E332" t="s">
        <v>578</v>
      </c>
      <c r="F332" s="7">
        <v>90</v>
      </c>
      <c r="G332" s="7">
        <v>0</v>
      </c>
      <c r="H332" s="7">
        <v>0</v>
      </c>
      <c r="I332" s="7">
        <v>0</v>
      </c>
      <c r="J332" s="7">
        <v>6</v>
      </c>
    </row>
    <row r="333" spans="1:10" x14ac:dyDescent="0.25">
      <c r="A333">
        <v>12</v>
      </c>
      <c r="B333" s="2">
        <f ca="1">IFERROR(__xludf.DUMMYFUNCTION("""COMPUTED_VALUE"""),44165)</f>
        <v>44165</v>
      </c>
      <c r="C333" t="s">
        <v>320</v>
      </c>
      <c r="D333" t="s">
        <v>541</v>
      </c>
      <c r="E333" t="s">
        <v>577</v>
      </c>
      <c r="F333" s="7">
        <v>66</v>
      </c>
      <c r="G333" s="7">
        <v>0</v>
      </c>
      <c r="H333" s="7">
        <v>0</v>
      </c>
      <c r="I333" s="7">
        <v>0</v>
      </c>
      <c r="J333" s="7">
        <v>10</v>
      </c>
    </row>
    <row r="334" spans="1:10" x14ac:dyDescent="0.25">
      <c r="A334">
        <v>12</v>
      </c>
      <c r="B334" s="2">
        <f ca="1">IFERROR(__xludf.DUMMYFUNCTION("""COMPUTED_VALUE"""),44165)</f>
        <v>44165</v>
      </c>
      <c r="C334" t="s">
        <v>321</v>
      </c>
      <c r="D334" t="s">
        <v>543</v>
      </c>
      <c r="E334" t="s">
        <v>575</v>
      </c>
      <c r="F334" s="7">
        <v>93</v>
      </c>
      <c r="G334" s="7">
        <v>0</v>
      </c>
      <c r="H334" s="7">
        <v>4</v>
      </c>
      <c r="I334" s="7">
        <v>0</v>
      </c>
      <c r="J334" s="7">
        <v>6</v>
      </c>
    </row>
    <row r="335" spans="1:10" x14ac:dyDescent="0.25">
      <c r="A335">
        <v>12</v>
      </c>
      <c r="B335" s="2">
        <f ca="1">IFERROR(__xludf.DUMMYFUNCTION("""COMPUTED_VALUE"""),44166)</f>
        <v>44166</v>
      </c>
      <c r="C335" t="s">
        <v>322</v>
      </c>
      <c r="D335" t="s">
        <v>535</v>
      </c>
      <c r="E335" t="s">
        <v>575</v>
      </c>
      <c r="F335" s="7">
        <v>41</v>
      </c>
      <c r="G335" s="7">
        <v>9</v>
      </c>
      <c r="H335" s="7">
        <v>0</v>
      </c>
      <c r="I335" s="7">
        <v>0</v>
      </c>
      <c r="J335" s="7">
        <v>2</v>
      </c>
    </row>
    <row r="336" spans="1:10" x14ac:dyDescent="0.25">
      <c r="A336">
        <v>12</v>
      </c>
      <c r="B336" s="2">
        <f ca="1">IFERROR(__xludf.DUMMYFUNCTION("""COMPUTED_VALUE"""),44166)</f>
        <v>44166</v>
      </c>
      <c r="C336" t="s">
        <v>323</v>
      </c>
      <c r="D336" t="s">
        <v>555</v>
      </c>
      <c r="E336" t="s">
        <v>578</v>
      </c>
      <c r="F336" s="7">
        <v>84</v>
      </c>
      <c r="G336" s="7">
        <v>0</v>
      </c>
      <c r="H336" s="7">
        <v>0</v>
      </c>
      <c r="I336" s="7">
        <v>0</v>
      </c>
      <c r="J336" s="7">
        <v>4</v>
      </c>
    </row>
    <row r="337" spans="1:10" x14ac:dyDescent="0.25">
      <c r="A337">
        <v>12</v>
      </c>
      <c r="B337" s="2">
        <f ca="1">IFERROR(__xludf.DUMMYFUNCTION("""COMPUTED_VALUE"""),44166)</f>
        <v>44166</v>
      </c>
      <c r="C337" t="s">
        <v>324</v>
      </c>
      <c r="D337" t="s">
        <v>549</v>
      </c>
      <c r="E337" t="s">
        <v>577</v>
      </c>
      <c r="F337" s="7">
        <v>71</v>
      </c>
      <c r="G337" s="7">
        <v>0</v>
      </c>
      <c r="H337" s="7">
        <v>0</v>
      </c>
      <c r="I337" s="7">
        <v>0</v>
      </c>
      <c r="J337" s="7">
        <v>6</v>
      </c>
    </row>
    <row r="338" spans="1:10" x14ac:dyDescent="0.25">
      <c r="A338">
        <v>12</v>
      </c>
      <c r="B338" s="2">
        <f ca="1">IFERROR(__xludf.DUMMYFUNCTION("""COMPUTED_VALUE"""),44166)</f>
        <v>44166</v>
      </c>
      <c r="C338" t="s">
        <v>325</v>
      </c>
      <c r="D338" t="s">
        <v>536</v>
      </c>
      <c r="E338" t="s">
        <v>575</v>
      </c>
      <c r="F338" s="7">
        <v>75</v>
      </c>
      <c r="G338" s="7">
        <v>0</v>
      </c>
      <c r="H338" s="7">
        <v>1</v>
      </c>
      <c r="I338" s="7">
        <v>0</v>
      </c>
      <c r="J338" s="7">
        <v>8</v>
      </c>
    </row>
    <row r="339" spans="1:10" x14ac:dyDescent="0.25">
      <c r="A339">
        <v>12</v>
      </c>
      <c r="B339" s="2">
        <f ca="1">IFERROR(__xludf.DUMMYFUNCTION("""COMPUTED_VALUE"""),44166)</f>
        <v>44166</v>
      </c>
      <c r="C339" t="s">
        <v>326</v>
      </c>
      <c r="D339" t="s">
        <v>537</v>
      </c>
      <c r="E339" t="s">
        <v>575</v>
      </c>
      <c r="F339" s="7">
        <v>67</v>
      </c>
      <c r="G339" s="7">
        <v>0</v>
      </c>
      <c r="H339" s="7">
        <v>0</v>
      </c>
      <c r="I339" s="7">
        <v>0</v>
      </c>
      <c r="J339" s="7">
        <v>6</v>
      </c>
    </row>
    <row r="340" spans="1:10" x14ac:dyDescent="0.25">
      <c r="A340">
        <v>12</v>
      </c>
      <c r="B340" s="2">
        <f ca="1">IFERROR(__xludf.DUMMYFUNCTION("""COMPUTED_VALUE"""),44166)</f>
        <v>44166</v>
      </c>
      <c r="C340" t="s">
        <v>327</v>
      </c>
      <c r="D340" t="s">
        <v>542</v>
      </c>
      <c r="E340" t="s">
        <v>579</v>
      </c>
      <c r="F340" s="7">
        <v>18</v>
      </c>
      <c r="G340" s="7">
        <v>0</v>
      </c>
      <c r="H340" s="7">
        <v>0</v>
      </c>
      <c r="I340" s="7">
        <v>2</v>
      </c>
      <c r="J340" s="7">
        <v>2</v>
      </c>
    </row>
    <row r="341" spans="1:10" x14ac:dyDescent="0.25">
      <c r="A341">
        <v>12</v>
      </c>
      <c r="B341" s="2">
        <f ca="1">IFERROR(__xludf.DUMMYFUNCTION("""COMPUTED_VALUE"""),44166)</f>
        <v>44166</v>
      </c>
      <c r="C341" t="s">
        <v>328</v>
      </c>
      <c r="D341" t="s">
        <v>552</v>
      </c>
      <c r="E341" t="s">
        <v>577</v>
      </c>
      <c r="F341" s="7">
        <v>38</v>
      </c>
      <c r="G341" s="7">
        <v>0</v>
      </c>
      <c r="H341" s="7">
        <v>0</v>
      </c>
      <c r="I341" s="7">
        <v>0</v>
      </c>
      <c r="J341" s="7">
        <v>4</v>
      </c>
    </row>
    <row r="342" spans="1:10" x14ac:dyDescent="0.25">
      <c r="A342">
        <v>12</v>
      </c>
      <c r="B342" s="2">
        <f ca="1">IFERROR(__xludf.DUMMYFUNCTION("""COMPUTED_VALUE"""),44166)</f>
        <v>44166</v>
      </c>
      <c r="C342" t="s">
        <v>329</v>
      </c>
      <c r="D342" t="s">
        <v>552</v>
      </c>
      <c r="E342" t="s">
        <v>577</v>
      </c>
      <c r="F342" s="7">
        <v>23</v>
      </c>
      <c r="G342" s="7">
        <v>0</v>
      </c>
      <c r="H342" s="7">
        <v>0</v>
      </c>
      <c r="I342" s="7">
        <v>0</v>
      </c>
      <c r="J342" s="7">
        <v>3</v>
      </c>
    </row>
    <row r="343" spans="1:10" x14ac:dyDescent="0.25">
      <c r="A343">
        <v>12</v>
      </c>
      <c r="B343" s="2">
        <f ca="1">IFERROR(__xludf.DUMMYFUNCTION("""COMPUTED_VALUE"""),44166)</f>
        <v>44166</v>
      </c>
      <c r="C343" t="s">
        <v>330</v>
      </c>
      <c r="D343" t="s">
        <v>534</v>
      </c>
      <c r="E343" t="s">
        <v>575</v>
      </c>
      <c r="F343" s="7">
        <v>91</v>
      </c>
      <c r="G343" s="7">
        <v>0</v>
      </c>
      <c r="H343" s="7">
        <v>4</v>
      </c>
      <c r="I343" s="7">
        <v>0</v>
      </c>
      <c r="J343" s="7">
        <v>6</v>
      </c>
    </row>
    <row r="344" spans="1:10" x14ac:dyDescent="0.25">
      <c r="A344">
        <v>12</v>
      </c>
      <c r="B344" s="2">
        <f ca="1">IFERROR(__xludf.DUMMYFUNCTION("""COMPUTED_VALUE"""),44166)</f>
        <v>44166</v>
      </c>
      <c r="C344" t="s">
        <v>331</v>
      </c>
      <c r="D344" t="s">
        <v>538</v>
      </c>
      <c r="E344" t="s">
        <v>578</v>
      </c>
      <c r="F344" s="7">
        <v>126</v>
      </c>
      <c r="G344" s="7">
        <v>0</v>
      </c>
      <c r="H344" s="7">
        <v>0</v>
      </c>
      <c r="I344" s="7">
        <v>0</v>
      </c>
      <c r="J344" s="7">
        <v>6</v>
      </c>
    </row>
    <row r="345" spans="1:10" x14ac:dyDescent="0.25">
      <c r="A345">
        <v>12</v>
      </c>
      <c r="B345" s="2">
        <f ca="1">IFERROR(__xludf.DUMMYFUNCTION("""COMPUTED_VALUE"""),44166)</f>
        <v>44166</v>
      </c>
      <c r="C345" t="s">
        <v>332</v>
      </c>
      <c r="D345" t="s">
        <v>545</v>
      </c>
      <c r="E345" t="s">
        <v>578</v>
      </c>
      <c r="F345" s="7">
        <v>99</v>
      </c>
      <c r="G345" s="7">
        <v>0</v>
      </c>
      <c r="H345" s="7">
        <v>0</v>
      </c>
      <c r="I345" s="7">
        <v>0</v>
      </c>
      <c r="J345" s="7">
        <v>8</v>
      </c>
    </row>
    <row r="346" spans="1:10" x14ac:dyDescent="0.25">
      <c r="A346">
        <v>12</v>
      </c>
      <c r="B346" s="2">
        <f ca="1">IFERROR(__xludf.DUMMYFUNCTION("""COMPUTED_VALUE"""),44166)</f>
        <v>44166</v>
      </c>
      <c r="C346" t="s">
        <v>333</v>
      </c>
      <c r="D346" t="s">
        <v>548</v>
      </c>
      <c r="E346" t="s">
        <v>575</v>
      </c>
      <c r="F346" s="7">
        <v>32</v>
      </c>
      <c r="G346" s="7">
        <v>0</v>
      </c>
      <c r="H346" s="7">
        <v>0</v>
      </c>
      <c r="I346" s="7">
        <v>0</v>
      </c>
      <c r="J346" s="7">
        <v>1</v>
      </c>
    </row>
    <row r="347" spans="1:10" x14ac:dyDescent="0.25">
      <c r="A347">
        <v>12</v>
      </c>
      <c r="B347" s="2">
        <f ca="1">IFERROR(__xludf.DUMMYFUNCTION("""COMPUTED_VALUE"""),44166)</f>
        <v>44166</v>
      </c>
      <c r="C347" t="s">
        <v>334</v>
      </c>
      <c r="D347" t="s">
        <v>544</v>
      </c>
      <c r="E347" t="s">
        <v>578</v>
      </c>
      <c r="F347" s="7">
        <v>133</v>
      </c>
      <c r="G347" s="7">
        <v>0</v>
      </c>
      <c r="H347" s="7">
        <v>5</v>
      </c>
      <c r="I347" s="7">
        <v>0</v>
      </c>
      <c r="J347" s="7">
        <v>7</v>
      </c>
    </row>
    <row r="348" spans="1:10" x14ac:dyDescent="0.25">
      <c r="A348">
        <v>12</v>
      </c>
      <c r="B348" s="2">
        <f ca="1">IFERROR(__xludf.DUMMYFUNCTION("""COMPUTED_VALUE"""),44166)</f>
        <v>44166</v>
      </c>
      <c r="C348" t="s">
        <v>335</v>
      </c>
      <c r="D348" t="s">
        <v>540</v>
      </c>
      <c r="E348" t="s">
        <v>571</v>
      </c>
      <c r="F348" s="7">
        <v>0</v>
      </c>
      <c r="G348" s="7">
        <v>8</v>
      </c>
      <c r="H348" s="7">
        <v>2</v>
      </c>
      <c r="I348" s="7">
        <v>3</v>
      </c>
      <c r="J348" s="7">
        <v>2</v>
      </c>
    </row>
    <row r="349" spans="1:10" x14ac:dyDescent="0.25">
      <c r="A349">
        <v>12</v>
      </c>
      <c r="B349" s="2">
        <f ca="1">IFERROR(__xludf.DUMMYFUNCTION("""COMPUTED_VALUE"""),44166)</f>
        <v>44166</v>
      </c>
      <c r="C349" t="s">
        <v>336</v>
      </c>
      <c r="D349" t="s">
        <v>543</v>
      </c>
      <c r="E349" t="s">
        <v>575</v>
      </c>
      <c r="F349" s="7">
        <v>101</v>
      </c>
      <c r="G349" s="7">
        <v>0</v>
      </c>
      <c r="H349" s="7">
        <v>17</v>
      </c>
      <c r="I349" s="7">
        <v>0</v>
      </c>
      <c r="J349" s="7">
        <v>7</v>
      </c>
    </row>
    <row r="350" spans="1:10" x14ac:dyDescent="0.25">
      <c r="A350">
        <v>12</v>
      </c>
      <c r="B350" s="2">
        <f ca="1">IFERROR(__xludf.DUMMYFUNCTION("""COMPUTED_VALUE"""),44167)</f>
        <v>44167</v>
      </c>
      <c r="C350" t="s">
        <v>337</v>
      </c>
      <c r="D350" t="s">
        <v>535</v>
      </c>
      <c r="E350" t="s">
        <v>577</v>
      </c>
      <c r="F350" s="7">
        <v>78</v>
      </c>
      <c r="G350" s="7">
        <v>0</v>
      </c>
      <c r="H350" s="7">
        <v>0</v>
      </c>
      <c r="I350" s="7">
        <v>0</v>
      </c>
      <c r="J350" s="7">
        <v>10</v>
      </c>
    </row>
    <row r="351" spans="1:10" x14ac:dyDescent="0.25">
      <c r="A351">
        <v>12</v>
      </c>
      <c r="B351" s="2">
        <f ca="1">IFERROR(__xludf.DUMMYFUNCTION("""COMPUTED_VALUE"""),44167)</f>
        <v>44167</v>
      </c>
      <c r="C351" t="s">
        <v>338</v>
      </c>
      <c r="D351" t="s">
        <v>549</v>
      </c>
      <c r="E351" t="s">
        <v>577</v>
      </c>
      <c r="F351" s="7">
        <v>47</v>
      </c>
      <c r="G351" s="7">
        <v>0</v>
      </c>
      <c r="H351" s="7">
        <v>0</v>
      </c>
      <c r="I351" s="7">
        <v>0</v>
      </c>
      <c r="J351" s="7">
        <v>3</v>
      </c>
    </row>
    <row r="352" spans="1:10" x14ac:dyDescent="0.25">
      <c r="A352">
        <v>12</v>
      </c>
      <c r="B352" s="2">
        <f ca="1">IFERROR(__xludf.DUMMYFUNCTION("""COMPUTED_VALUE"""),44167)</f>
        <v>44167</v>
      </c>
      <c r="C352" t="s">
        <v>339</v>
      </c>
      <c r="D352" t="s">
        <v>536</v>
      </c>
      <c r="E352" t="s">
        <v>575</v>
      </c>
      <c r="F352" s="7">
        <v>103</v>
      </c>
      <c r="G352" s="7">
        <v>0</v>
      </c>
      <c r="H352" s="7">
        <v>1</v>
      </c>
      <c r="I352" s="7">
        <v>0</v>
      </c>
      <c r="J352" s="7">
        <v>5</v>
      </c>
    </row>
    <row r="353" spans="1:10" x14ac:dyDescent="0.25">
      <c r="A353">
        <v>12</v>
      </c>
      <c r="B353" s="2">
        <f ca="1">IFERROR(__xludf.DUMMYFUNCTION("""COMPUTED_VALUE"""),44167)</f>
        <v>44167</v>
      </c>
      <c r="C353" t="s">
        <v>340</v>
      </c>
      <c r="D353" t="s">
        <v>537</v>
      </c>
      <c r="E353" t="s">
        <v>575</v>
      </c>
      <c r="F353" s="7">
        <v>77</v>
      </c>
      <c r="G353" s="7">
        <v>0</v>
      </c>
      <c r="H353" s="7">
        <v>0</v>
      </c>
      <c r="I353" s="7">
        <v>0</v>
      </c>
      <c r="J353" s="7">
        <v>6</v>
      </c>
    </row>
    <row r="354" spans="1:10" x14ac:dyDescent="0.25">
      <c r="A354">
        <v>12</v>
      </c>
      <c r="B354" s="2">
        <f ca="1">IFERROR(__xludf.DUMMYFUNCTION("""COMPUTED_VALUE"""),44167)</f>
        <v>44167</v>
      </c>
      <c r="C354" t="s">
        <v>341</v>
      </c>
      <c r="D354" t="s">
        <v>542</v>
      </c>
      <c r="E354" t="s">
        <v>578</v>
      </c>
      <c r="F354" s="7">
        <v>59</v>
      </c>
      <c r="G354" s="7">
        <v>0</v>
      </c>
      <c r="H354" s="7">
        <v>2</v>
      </c>
      <c r="I354" s="7">
        <v>0</v>
      </c>
      <c r="J354" s="7">
        <v>4</v>
      </c>
    </row>
    <row r="355" spans="1:10" x14ac:dyDescent="0.25">
      <c r="A355">
        <v>12</v>
      </c>
      <c r="B355" s="2">
        <f ca="1">IFERROR(__xludf.DUMMYFUNCTION("""COMPUTED_VALUE"""),44167)</f>
        <v>44167</v>
      </c>
      <c r="C355" t="s">
        <v>342</v>
      </c>
      <c r="D355" t="s">
        <v>552</v>
      </c>
      <c r="E355" t="s">
        <v>570</v>
      </c>
      <c r="F355" s="7">
        <v>35</v>
      </c>
      <c r="G355" s="7">
        <v>0</v>
      </c>
      <c r="H355" s="7">
        <v>0</v>
      </c>
      <c r="I355" s="7">
        <v>0</v>
      </c>
      <c r="J355" s="7">
        <v>12</v>
      </c>
    </row>
    <row r="356" spans="1:10" x14ac:dyDescent="0.25">
      <c r="A356">
        <v>12</v>
      </c>
      <c r="B356" s="2">
        <f ca="1">IFERROR(__xludf.DUMMYFUNCTION("""COMPUTED_VALUE"""),44167)</f>
        <v>44167</v>
      </c>
      <c r="C356" t="s">
        <v>343</v>
      </c>
      <c r="D356" t="s">
        <v>534</v>
      </c>
      <c r="E356" t="s">
        <v>577</v>
      </c>
      <c r="F356" s="7">
        <v>62</v>
      </c>
      <c r="G356" s="7">
        <v>0</v>
      </c>
      <c r="H356" s="7">
        <v>0</v>
      </c>
      <c r="I356" s="7">
        <v>0</v>
      </c>
      <c r="J356" s="7">
        <v>4</v>
      </c>
    </row>
    <row r="357" spans="1:10" x14ac:dyDescent="0.25">
      <c r="A357">
        <v>12</v>
      </c>
      <c r="B357" s="2">
        <f ca="1">IFERROR(__xludf.DUMMYFUNCTION("""COMPUTED_VALUE"""),44167)</f>
        <v>44167</v>
      </c>
      <c r="C357" t="s">
        <v>344</v>
      </c>
      <c r="D357" t="s">
        <v>538</v>
      </c>
      <c r="E357" t="s">
        <v>578</v>
      </c>
      <c r="F357" s="7">
        <v>77</v>
      </c>
      <c r="G357" s="7">
        <v>0</v>
      </c>
      <c r="H357" s="7">
        <v>1</v>
      </c>
      <c r="I357" s="7">
        <v>0</v>
      </c>
      <c r="J357" s="7">
        <v>3</v>
      </c>
    </row>
    <row r="358" spans="1:10" x14ac:dyDescent="0.25">
      <c r="A358">
        <v>12</v>
      </c>
      <c r="B358" s="2">
        <f ca="1">IFERROR(__xludf.DUMMYFUNCTION("""COMPUTED_VALUE"""),44167)</f>
        <v>44167</v>
      </c>
      <c r="C358" t="s">
        <v>345</v>
      </c>
      <c r="D358" t="s">
        <v>543</v>
      </c>
      <c r="E358" t="s">
        <v>578</v>
      </c>
      <c r="F358" s="7">
        <v>34</v>
      </c>
      <c r="G358" s="7">
        <v>0</v>
      </c>
      <c r="H358" s="7">
        <v>0</v>
      </c>
      <c r="I358" s="7">
        <v>0</v>
      </c>
      <c r="J358" s="7">
        <v>4</v>
      </c>
    </row>
    <row r="359" spans="1:10" x14ac:dyDescent="0.25">
      <c r="A359">
        <v>12</v>
      </c>
      <c r="B359" s="2">
        <f ca="1">IFERROR(__xludf.DUMMYFUNCTION("""COMPUTED_VALUE"""),44167)</f>
        <v>44167</v>
      </c>
      <c r="C359" t="s">
        <v>346</v>
      </c>
      <c r="D359" t="s">
        <v>545</v>
      </c>
      <c r="E359" t="s">
        <v>578</v>
      </c>
      <c r="F359" s="7">
        <v>128</v>
      </c>
      <c r="G359" s="7">
        <v>0</v>
      </c>
      <c r="H359" s="7">
        <v>0</v>
      </c>
      <c r="I359" s="7">
        <v>0</v>
      </c>
      <c r="J359" s="7">
        <v>10</v>
      </c>
    </row>
    <row r="360" spans="1:10" x14ac:dyDescent="0.25">
      <c r="A360">
        <v>12</v>
      </c>
      <c r="B360" s="2">
        <f ca="1">IFERROR(__xludf.DUMMYFUNCTION("""COMPUTED_VALUE"""),44167)</f>
        <v>44167</v>
      </c>
      <c r="C360" t="s">
        <v>347</v>
      </c>
      <c r="D360" t="s">
        <v>548</v>
      </c>
      <c r="E360" t="s">
        <v>575</v>
      </c>
      <c r="F360" s="7">
        <v>25</v>
      </c>
      <c r="G360" s="7">
        <v>0</v>
      </c>
      <c r="H360" s="7">
        <v>0</v>
      </c>
      <c r="I360" s="7">
        <v>0</v>
      </c>
      <c r="J360" s="7">
        <v>1</v>
      </c>
    </row>
    <row r="361" spans="1:10" x14ac:dyDescent="0.25">
      <c r="A361">
        <v>12</v>
      </c>
      <c r="B361" s="2">
        <f ca="1">IFERROR(__xludf.DUMMYFUNCTION("""COMPUTED_VALUE"""),44167)</f>
        <v>44167</v>
      </c>
      <c r="C361" t="s">
        <v>348</v>
      </c>
      <c r="D361" t="s">
        <v>544</v>
      </c>
      <c r="E361" t="s">
        <v>578</v>
      </c>
      <c r="F361" s="7">
        <v>89</v>
      </c>
      <c r="G361" s="7">
        <v>0</v>
      </c>
      <c r="H361" s="7">
        <v>0</v>
      </c>
      <c r="I361" s="7">
        <v>0</v>
      </c>
      <c r="J361" s="7">
        <v>6</v>
      </c>
    </row>
    <row r="362" spans="1:10" x14ac:dyDescent="0.25">
      <c r="A362">
        <v>12</v>
      </c>
      <c r="B362" s="2">
        <f ca="1">IFERROR(__xludf.DUMMYFUNCTION("""COMPUTED_VALUE"""),44167)</f>
        <v>44167</v>
      </c>
      <c r="C362" t="s">
        <v>349</v>
      </c>
      <c r="D362" t="s">
        <v>540</v>
      </c>
      <c r="E362" t="s">
        <v>578</v>
      </c>
      <c r="F362" s="7">
        <v>24</v>
      </c>
      <c r="G362" s="7">
        <v>0</v>
      </c>
      <c r="H362" s="7">
        <v>0</v>
      </c>
      <c r="I362" s="7">
        <v>0</v>
      </c>
      <c r="J362" s="7">
        <v>1</v>
      </c>
    </row>
    <row r="363" spans="1:10" x14ac:dyDescent="0.25">
      <c r="A363">
        <v>12</v>
      </c>
      <c r="B363" s="2">
        <f ca="1">IFERROR(__xludf.DUMMYFUNCTION("""COMPUTED_VALUE"""),44167)</f>
        <v>44167</v>
      </c>
      <c r="C363" t="s">
        <v>350</v>
      </c>
      <c r="D363" t="s">
        <v>543</v>
      </c>
      <c r="E363" t="s">
        <v>578</v>
      </c>
      <c r="F363" s="7">
        <v>76</v>
      </c>
      <c r="G363" s="7">
        <v>0</v>
      </c>
      <c r="H363" s="7">
        <v>0</v>
      </c>
      <c r="I363" s="7">
        <v>0</v>
      </c>
      <c r="J363" s="7">
        <v>8</v>
      </c>
    </row>
    <row r="364" spans="1:10" x14ac:dyDescent="0.25">
      <c r="A364">
        <v>12</v>
      </c>
      <c r="B364" s="2">
        <f ca="1">IFERROR(__xludf.DUMMYFUNCTION("""COMPUTED_VALUE"""),44168)</f>
        <v>44168</v>
      </c>
      <c r="C364" t="s">
        <v>351</v>
      </c>
      <c r="D364" t="s">
        <v>535</v>
      </c>
      <c r="E364" t="s">
        <v>575</v>
      </c>
      <c r="F364" s="7">
        <v>61</v>
      </c>
      <c r="G364" s="7">
        <v>0</v>
      </c>
      <c r="H364" s="7">
        <v>0</v>
      </c>
      <c r="I364" s="7">
        <v>0</v>
      </c>
      <c r="J364" s="7">
        <v>4</v>
      </c>
    </row>
    <row r="365" spans="1:10" x14ac:dyDescent="0.25">
      <c r="A365">
        <v>12</v>
      </c>
      <c r="B365" s="2">
        <f ca="1">IFERROR(__xludf.DUMMYFUNCTION("""COMPUTED_VALUE"""),44168)</f>
        <v>44168</v>
      </c>
      <c r="C365" t="s">
        <v>352</v>
      </c>
      <c r="D365" t="s">
        <v>555</v>
      </c>
      <c r="E365" t="s">
        <v>578</v>
      </c>
      <c r="F365" s="7">
        <v>57</v>
      </c>
      <c r="G365" s="7">
        <v>0</v>
      </c>
      <c r="H365" s="7">
        <v>2</v>
      </c>
      <c r="I365" s="7">
        <v>0</v>
      </c>
      <c r="J365" s="7">
        <v>5</v>
      </c>
    </row>
    <row r="366" spans="1:10" x14ac:dyDescent="0.25">
      <c r="A366">
        <v>12</v>
      </c>
      <c r="B366" s="2">
        <f ca="1">IFERROR(__xludf.DUMMYFUNCTION("""COMPUTED_VALUE"""),44168)</f>
        <v>44168</v>
      </c>
      <c r="C366" t="s">
        <v>353</v>
      </c>
      <c r="D366" t="s">
        <v>549</v>
      </c>
      <c r="E366" t="s">
        <v>577</v>
      </c>
      <c r="F366" s="7">
        <v>134</v>
      </c>
      <c r="G366" s="7">
        <v>0</v>
      </c>
      <c r="H366" s="7">
        <v>0</v>
      </c>
      <c r="I366" s="7">
        <v>0</v>
      </c>
      <c r="J366" s="7">
        <v>8</v>
      </c>
    </row>
    <row r="367" spans="1:10" x14ac:dyDescent="0.25">
      <c r="A367">
        <v>12</v>
      </c>
      <c r="B367" s="2">
        <f ca="1">IFERROR(__xludf.DUMMYFUNCTION("""COMPUTED_VALUE"""),44168)</f>
        <v>44168</v>
      </c>
      <c r="C367" t="s">
        <v>354</v>
      </c>
      <c r="D367" t="s">
        <v>536</v>
      </c>
      <c r="E367" t="s">
        <v>575</v>
      </c>
      <c r="F367" s="7">
        <v>76</v>
      </c>
      <c r="G367" s="7">
        <v>0</v>
      </c>
      <c r="H367" s="7">
        <v>0</v>
      </c>
      <c r="I367" s="7">
        <v>0</v>
      </c>
      <c r="J367" s="7">
        <v>6</v>
      </c>
    </row>
    <row r="368" spans="1:10" x14ac:dyDescent="0.25">
      <c r="A368">
        <v>12</v>
      </c>
      <c r="B368" s="2">
        <f ca="1">IFERROR(__xludf.DUMMYFUNCTION("""COMPUTED_VALUE"""),44168)</f>
        <v>44168</v>
      </c>
      <c r="C368" t="s">
        <v>355</v>
      </c>
      <c r="D368" t="s">
        <v>537</v>
      </c>
      <c r="E368" t="s">
        <v>575</v>
      </c>
      <c r="F368" s="7">
        <v>37</v>
      </c>
      <c r="G368" s="7">
        <v>0</v>
      </c>
      <c r="H368" s="7">
        <v>0</v>
      </c>
      <c r="I368" s="7">
        <v>0</v>
      </c>
      <c r="J368" s="7">
        <v>2</v>
      </c>
    </row>
    <row r="369" spans="1:10" x14ac:dyDescent="0.25">
      <c r="A369">
        <v>12</v>
      </c>
      <c r="B369" s="2">
        <f ca="1">IFERROR(__xludf.DUMMYFUNCTION("""COMPUTED_VALUE"""),44168)</f>
        <v>44168</v>
      </c>
      <c r="C369" t="s">
        <v>356</v>
      </c>
      <c r="D369" t="s">
        <v>537</v>
      </c>
      <c r="E369" t="s">
        <v>575</v>
      </c>
      <c r="F369" s="7">
        <v>40</v>
      </c>
      <c r="G369" s="7">
        <v>0</v>
      </c>
      <c r="H369" s="7">
        <v>0</v>
      </c>
      <c r="I369" s="7">
        <v>0</v>
      </c>
      <c r="J369" s="7">
        <v>2</v>
      </c>
    </row>
    <row r="370" spans="1:10" x14ac:dyDescent="0.25">
      <c r="A370">
        <v>12</v>
      </c>
      <c r="B370" s="2">
        <f ca="1">IFERROR(__xludf.DUMMYFUNCTION("""COMPUTED_VALUE"""),44168)</f>
        <v>44168</v>
      </c>
      <c r="C370" t="s">
        <v>357</v>
      </c>
      <c r="D370" t="s">
        <v>542</v>
      </c>
      <c r="E370" t="s">
        <v>578</v>
      </c>
      <c r="F370" s="7">
        <v>47</v>
      </c>
      <c r="G370" s="7">
        <v>0</v>
      </c>
      <c r="H370" s="7">
        <v>7</v>
      </c>
      <c r="I370" s="7">
        <v>0</v>
      </c>
      <c r="J370" s="7">
        <v>5</v>
      </c>
    </row>
    <row r="371" spans="1:10" x14ac:dyDescent="0.25">
      <c r="A371">
        <v>12</v>
      </c>
      <c r="B371" s="2">
        <f ca="1">IFERROR(__xludf.DUMMYFUNCTION("""COMPUTED_VALUE"""),44168)</f>
        <v>44168</v>
      </c>
      <c r="C371" t="s">
        <v>358</v>
      </c>
      <c r="D371" t="s">
        <v>534</v>
      </c>
      <c r="E371" t="s">
        <v>575</v>
      </c>
      <c r="F371" s="7">
        <v>50</v>
      </c>
      <c r="G371" s="7">
        <v>0</v>
      </c>
      <c r="H371" s="7">
        <v>0</v>
      </c>
      <c r="I371" s="7">
        <v>0</v>
      </c>
      <c r="J371" s="7">
        <v>5</v>
      </c>
    </row>
    <row r="372" spans="1:10" x14ac:dyDescent="0.25">
      <c r="A372">
        <v>12</v>
      </c>
      <c r="B372" s="2">
        <f ca="1">IFERROR(__xludf.DUMMYFUNCTION("""COMPUTED_VALUE"""),44168)</f>
        <v>44168</v>
      </c>
      <c r="C372" t="s">
        <v>359</v>
      </c>
      <c r="D372" t="s">
        <v>538</v>
      </c>
      <c r="E372" t="s">
        <v>578</v>
      </c>
      <c r="F372" s="7">
        <v>83</v>
      </c>
      <c r="G372" s="7">
        <v>0</v>
      </c>
      <c r="H372" s="7">
        <v>13</v>
      </c>
      <c r="I372" s="7">
        <v>0</v>
      </c>
      <c r="J372" s="7">
        <v>6</v>
      </c>
    </row>
    <row r="373" spans="1:10" x14ac:dyDescent="0.25">
      <c r="A373">
        <v>12</v>
      </c>
      <c r="B373" s="2">
        <f ca="1">IFERROR(__xludf.DUMMYFUNCTION("""COMPUTED_VALUE"""),44168)</f>
        <v>44168</v>
      </c>
      <c r="C373" t="s">
        <v>360</v>
      </c>
      <c r="D373" t="s">
        <v>545</v>
      </c>
      <c r="E373" t="s">
        <v>578</v>
      </c>
      <c r="F373" s="7">
        <v>84</v>
      </c>
      <c r="G373" s="7">
        <v>0</v>
      </c>
      <c r="H373" s="7">
        <v>32</v>
      </c>
      <c r="I373" s="7">
        <v>0</v>
      </c>
      <c r="J373" s="7">
        <v>8</v>
      </c>
    </row>
    <row r="374" spans="1:10" x14ac:dyDescent="0.25">
      <c r="A374">
        <v>12</v>
      </c>
      <c r="B374" s="2">
        <f ca="1">IFERROR(__xludf.DUMMYFUNCTION("""COMPUTED_VALUE"""),44168)</f>
        <v>44168</v>
      </c>
      <c r="C374" t="s">
        <v>361</v>
      </c>
      <c r="D374" t="s">
        <v>548</v>
      </c>
      <c r="E374" t="s">
        <v>575</v>
      </c>
      <c r="F374" s="7">
        <v>79</v>
      </c>
      <c r="G374" s="7">
        <v>0</v>
      </c>
      <c r="H374" s="7">
        <v>1</v>
      </c>
      <c r="I374" s="7">
        <v>0</v>
      </c>
      <c r="J374" s="7">
        <v>5</v>
      </c>
    </row>
    <row r="375" spans="1:10" x14ac:dyDescent="0.25">
      <c r="A375">
        <v>12</v>
      </c>
      <c r="B375" s="2">
        <f ca="1">IFERROR(__xludf.DUMMYFUNCTION("""COMPUTED_VALUE"""),44168)</f>
        <v>44168</v>
      </c>
      <c r="C375" t="s">
        <v>362</v>
      </c>
      <c r="D375" t="s">
        <v>540</v>
      </c>
      <c r="E375" t="s">
        <v>577</v>
      </c>
      <c r="F375" s="7">
        <v>18</v>
      </c>
      <c r="G375" s="7">
        <v>0</v>
      </c>
      <c r="H375" s="7">
        <v>0</v>
      </c>
      <c r="I375" s="7">
        <v>0</v>
      </c>
      <c r="J375" s="7">
        <v>2</v>
      </c>
    </row>
    <row r="376" spans="1:10" x14ac:dyDescent="0.25">
      <c r="A376">
        <v>12</v>
      </c>
      <c r="B376" s="2">
        <f ca="1">IFERROR(__xludf.DUMMYFUNCTION("""COMPUTED_VALUE"""),44168)</f>
        <v>44168</v>
      </c>
      <c r="C376" t="s">
        <v>363</v>
      </c>
      <c r="D376" t="s">
        <v>540</v>
      </c>
      <c r="E376" t="s">
        <v>577</v>
      </c>
      <c r="F376" s="7">
        <v>9</v>
      </c>
      <c r="G376" s="7">
        <v>0</v>
      </c>
      <c r="H376" s="7">
        <v>0</v>
      </c>
      <c r="I376" s="7">
        <v>0</v>
      </c>
      <c r="J376" s="7">
        <v>1</v>
      </c>
    </row>
    <row r="377" spans="1:10" x14ac:dyDescent="0.25">
      <c r="A377">
        <v>12</v>
      </c>
      <c r="B377" s="2">
        <f ca="1">IFERROR(__xludf.DUMMYFUNCTION("""COMPUTED_VALUE"""),44168)</f>
        <v>44168</v>
      </c>
      <c r="C377" t="s">
        <v>364</v>
      </c>
      <c r="D377" t="s">
        <v>541</v>
      </c>
      <c r="E377" t="s">
        <v>575</v>
      </c>
      <c r="F377" s="7">
        <v>68</v>
      </c>
      <c r="G377" s="7">
        <v>0</v>
      </c>
      <c r="H377" s="7">
        <v>0</v>
      </c>
      <c r="I377" s="7">
        <v>0</v>
      </c>
      <c r="J377" s="7">
        <v>5</v>
      </c>
    </row>
    <row r="378" spans="1:10" x14ac:dyDescent="0.25">
      <c r="A378">
        <v>12</v>
      </c>
      <c r="B378" s="2">
        <f ca="1">IFERROR(__xludf.DUMMYFUNCTION("""COMPUTED_VALUE"""),44168)</f>
        <v>44168</v>
      </c>
      <c r="C378" t="s">
        <v>365</v>
      </c>
      <c r="D378" t="s">
        <v>543</v>
      </c>
      <c r="E378" t="s">
        <v>575</v>
      </c>
      <c r="F378" s="7">
        <v>96</v>
      </c>
      <c r="G378" s="7">
        <v>0</v>
      </c>
      <c r="H378" s="7">
        <v>0</v>
      </c>
      <c r="I378" s="7">
        <v>0</v>
      </c>
      <c r="J378" s="7">
        <v>9</v>
      </c>
    </row>
    <row r="379" spans="1:10" x14ac:dyDescent="0.25">
      <c r="A379">
        <v>12</v>
      </c>
      <c r="B379" s="2">
        <f ca="1">IFERROR(__xludf.DUMMYFUNCTION("""COMPUTED_VALUE"""),44169)</f>
        <v>44169</v>
      </c>
      <c r="C379" t="s">
        <v>366</v>
      </c>
      <c r="D379" t="s">
        <v>535</v>
      </c>
      <c r="E379" t="s">
        <v>580</v>
      </c>
      <c r="F379" s="7">
        <v>31</v>
      </c>
      <c r="G379" s="7">
        <v>0</v>
      </c>
      <c r="H379" s="7">
        <v>2</v>
      </c>
      <c r="I379" s="7">
        <v>2</v>
      </c>
      <c r="J379" s="7">
        <v>5</v>
      </c>
    </row>
    <row r="380" spans="1:10" x14ac:dyDescent="0.25">
      <c r="A380">
        <v>12</v>
      </c>
      <c r="B380" s="2">
        <f ca="1">IFERROR(__xludf.DUMMYFUNCTION("""COMPUTED_VALUE"""),44169)</f>
        <v>44169</v>
      </c>
      <c r="C380" t="s">
        <v>367</v>
      </c>
      <c r="D380" t="s">
        <v>549</v>
      </c>
      <c r="E380" t="s">
        <v>577</v>
      </c>
      <c r="F380" s="7">
        <v>49</v>
      </c>
      <c r="G380" s="7">
        <v>0</v>
      </c>
      <c r="H380" s="7">
        <v>0</v>
      </c>
      <c r="I380" s="7">
        <v>0</v>
      </c>
      <c r="J380" s="7">
        <v>5</v>
      </c>
    </row>
    <row r="381" spans="1:10" x14ac:dyDescent="0.25">
      <c r="A381">
        <v>12</v>
      </c>
      <c r="B381" s="2">
        <f ca="1">IFERROR(__xludf.DUMMYFUNCTION("""COMPUTED_VALUE"""),44169)</f>
        <v>44169</v>
      </c>
      <c r="C381" t="s">
        <v>32</v>
      </c>
      <c r="D381" t="s">
        <v>536</v>
      </c>
      <c r="E381" t="s">
        <v>580</v>
      </c>
      <c r="F381" s="7">
        <v>49</v>
      </c>
      <c r="G381" s="7">
        <v>0</v>
      </c>
      <c r="H381" s="7">
        <v>0</v>
      </c>
      <c r="I381" s="7">
        <v>0</v>
      </c>
      <c r="J381" s="7">
        <v>3</v>
      </c>
    </row>
    <row r="382" spans="1:10" x14ac:dyDescent="0.25">
      <c r="A382">
        <v>12</v>
      </c>
      <c r="B382" s="2">
        <f ca="1">IFERROR(__xludf.DUMMYFUNCTION("""COMPUTED_VALUE"""),44169)</f>
        <v>44169</v>
      </c>
      <c r="C382" t="s">
        <v>368</v>
      </c>
      <c r="D382" t="s">
        <v>537</v>
      </c>
      <c r="E382" t="s">
        <v>580</v>
      </c>
      <c r="F382" s="7">
        <v>40</v>
      </c>
      <c r="G382" s="7">
        <v>0</v>
      </c>
      <c r="H382" s="7">
        <v>0</v>
      </c>
      <c r="I382" s="7">
        <v>2</v>
      </c>
      <c r="J382" s="7">
        <v>2</v>
      </c>
    </row>
    <row r="383" spans="1:10" x14ac:dyDescent="0.25">
      <c r="A383">
        <v>12</v>
      </c>
      <c r="B383" s="2">
        <f ca="1">IFERROR(__xludf.DUMMYFUNCTION("""COMPUTED_VALUE"""),44169)</f>
        <v>44169</v>
      </c>
      <c r="C383" t="s">
        <v>369</v>
      </c>
      <c r="D383" t="s">
        <v>537</v>
      </c>
      <c r="E383" t="s">
        <v>575</v>
      </c>
      <c r="F383" s="7">
        <v>25</v>
      </c>
      <c r="G383" s="7">
        <v>0</v>
      </c>
      <c r="H383" s="7">
        <v>0</v>
      </c>
      <c r="I383" s="7">
        <v>2</v>
      </c>
      <c r="J383" s="7">
        <v>2</v>
      </c>
    </row>
    <row r="384" spans="1:10" x14ac:dyDescent="0.25">
      <c r="A384">
        <v>12</v>
      </c>
      <c r="B384" s="2">
        <f ca="1">IFERROR(__xludf.DUMMYFUNCTION("""COMPUTED_VALUE"""),44169)</f>
        <v>44169</v>
      </c>
      <c r="C384" t="s">
        <v>370</v>
      </c>
      <c r="D384" t="s">
        <v>542</v>
      </c>
      <c r="E384" t="s">
        <v>578</v>
      </c>
      <c r="F384" s="7">
        <v>51</v>
      </c>
      <c r="G384" s="7">
        <v>0</v>
      </c>
      <c r="H384" s="7">
        <v>0</v>
      </c>
      <c r="I384" s="7">
        <v>0</v>
      </c>
      <c r="J384" s="7">
        <v>4</v>
      </c>
    </row>
    <row r="385" spans="1:10" x14ac:dyDescent="0.25">
      <c r="A385">
        <v>12</v>
      </c>
      <c r="B385" s="2">
        <f ca="1">IFERROR(__xludf.DUMMYFUNCTION("""COMPUTED_VALUE"""),44169)</f>
        <v>44169</v>
      </c>
      <c r="C385" t="s">
        <v>371</v>
      </c>
      <c r="D385" t="s">
        <v>534</v>
      </c>
      <c r="E385" t="s">
        <v>575</v>
      </c>
      <c r="F385" s="7">
        <v>19</v>
      </c>
      <c r="G385" s="7">
        <v>0</v>
      </c>
      <c r="H385" s="7">
        <v>0</v>
      </c>
      <c r="I385" s="7">
        <v>0</v>
      </c>
      <c r="J385" s="7">
        <v>1</v>
      </c>
    </row>
    <row r="386" spans="1:10" x14ac:dyDescent="0.25">
      <c r="A386">
        <v>12</v>
      </c>
      <c r="B386" s="2">
        <f ca="1">IFERROR(__xludf.DUMMYFUNCTION("""COMPUTED_VALUE"""),44169)</f>
        <v>44169</v>
      </c>
      <c r="C386" t="s">
        <v>372</v>
      </c>
      <c r="D386" t="s">
        <v>534</v>
      </c>
      <c r="E386" t="s">
        <v>575</v>
      </c>
      <c r="F386" s="7">
        <v>18</v>
      </c>
      <c r="G386" s="7">
        <v>0</v>
      </c>
      <c r="H386" s="7">
        <v>0</v>
      </c>
      <c r="I386" s="7">
        <v>0</v>
      </c>
      <c r="J386" s="7">
        <v>1</v>
      </c>
    </row>
    <row r="387" spans="1:10" x14ac:dyDescent="0.25">
      <c r="A387">
        <v>12</v>
      </c>
      <c r="B387" s="2">
        <f ca="1">IFERROR(__xludf.DUMMYFUNCTION("""COMPUTED_VALUE"""),44169)</f>
        <v>44169</v>
      </c>
      <c r="C387" t="s">
        <v>373</v>
      </c>
      <c r="D387" t="s">
        <v>538</v>
      </c>
      <c r="E387" t="s">
        <v>578</v>
      </c>
      <c r="F387" s="7">
        <v>61</v>
      </c>
      <c r="G387" s="7">
        <v>0</v>
      </c>
      <c r="H387" s="7">
        <v>0</v>
      </c>
      <c r="I387" s="7">
        <v>0</v>
      </c>
      <c r="J387" s="7">
        <v>6</v>
      </c>
    </row>
    <row r="388" spans="1:10" x14ac:dyDescent="0.25">
      <c r="A388">
        <v>12</v>
      </c>
      <c r="B388" s="2">
        <f ca="1">IFERROR(__xludf.DUMMYFUNCTION("""COMPUTED_VALUE"""),44169)</f>
        <v>44169</v>
      </c>
      <c r="C388" t="s">
        <v>374</v>
      </c>
      <c r="D388" t="s">
        <v>545</v>
      </c>
      <c r="E388" t="s">
        <v>578</v>
      </c>
      <c r="F388" s="7">
        <v>87</v>
      </c>
      <c r="G388" s="7">
        <v>0</v>
      </c>
      <c r="H388" s="7">
        <v>0</v>
      </c>
      <c r="I388" s="7">
        <v>0</v>
      </c>
      <c r="J388" s="7">
        <v>8</v>
      </c>
    </row>
    <row r="389" spans="1:10" x14ac:dyDescent="0.25">
      <c r="A389">
        <v>12</v>
      </c>
      <c r="B389" s="2">
        <f ca="1">IFERROR(__xludf.DUMMYFUNCTION("""COMPUTED_VALUE"""),44169)</f>
        <v>44169</v>
      </c>
      <c r="C389" t="s">
        <v>353</v>
      </c>
      <c r="D389" t="s">
        <v>553</v>
      </c>
      <c r="E389" t="s">
        <v>566</v>
      </c>
      <c r="F389" s="7">
        <v>0</v>
      </c>
      <c r="G389" s="7">
        <v>0</v>
      </c>
      <c r="H389" s="7">
        <v>0</v>
      </c>
      <c r="I389" s="7">
        <v>10</v>
      </c>
      <c r="J389" s="7">
        <v>10</v>
      </c>
    </row>
    <row r="390" spans="1:10" x14ac:dyDescent="0.25">
      <c r="A390">
        <v>12</v>
      </c>
      <c r="B390" s="2">
        <f ca="1">IFERROR(__xludf.DUMMYFUNCTION("""COMPUTED_VALUE"""),44169)</f>
        <v>44169</v>
      </c>
      <c r="C390" t="s">
        <v>375</v>
      </c>
      <c r="D390" t="s">
        <v>554</v>
      </c>
      <c r="E390" t="s">
        <v>577</v>
      </c>
      <c r="F390" s="7">
        <v>20</v>
      </c>
      <c r="G390" s="7">
        <v>0</v>
      </c>
      <c r="H390" s="7">
        <v>0</v>
      </c>
      <c r="I390" s="7">
        <v>0</v>
      </c>
      <c r="J390" s="7">
        <v>2</v>
      </c>
    </row>
    <row r="391" spans="1:10" x14ac:dyDescent="0.25">
      <c r="A391">
        <v>12</v>
      </c>
      <c r="B391" s="2">
        <f ca="1">IFERROR(__xludf.DUMMYFUNCTION("""COMPUTED_VALUE"""),44169)</f>
        <v>44169</v>
      </c>
      <c r="C391" t="s">
        <v>376</v>
      </c>
      <c r="D391" t="s">
        <v>554</v>
      </c>
      <c r="E391" t="s">
        <v>577</v>
      </c>
      <c r="F391" s="7">
        <v>45</v>
      </c>
      <c r="G391" s="7">
        <v>0</v>
      </c>
      <c r="H391" s="7">
        <v>0</v>
      </c>
      <c r="I391" s="7">
        <v>0</v>
      </c>
      <c r="J391" s="7">
        <v>6</v>
      </c>
    </row>
    <row r="392" spans="1:10" x14ac:dyDescent="0.25">
      <c r="A392">
        <v>12</v>
      </c>
      <c r="B392" s="2">
        <f ca="1">IFERROR(__xludf.DUMMYFUNCTION("""COMPUTED_VALUE"""),44169)</f>
        <v>44169</v>
      </c>
      <c r="C392" t="s">
        <v>377</v>
      </c>
      <c r="D392" t="s">
        <v>540</v>
      </c>
      <c r="E392" t="s">
        <v>580</v>
      </c>
      <c r="F392" s="7">
        <v>21</v>
      </c>
      <c r="G392" s="7">
        <v>0</v>
      </c>
      <c r="H392" s="7">
        <v>0</v>
      </c>
      <c r="I392" s="7">
        <v>1</v>
      </c>
      <c r="J392" s="7">
        <v>2</v>
      </c>
    </row>
    <row r="393" spans="1:10" x14ac:dyDescent="0.25">
      <c r="A393">
        <v>12</v>
      </c>
      <c r="B393" s="2">
        <f ca="1">IFERROR(__xludf.DUMMYFUNCTION("""COMPUTED_VALUE"""),44169)</f>
        <v>44169</v>
      </c>
      <c r="C393" t="s">
        <v>378</v>
      </c>
      <c r="D393" t="s">
        <v>540</v>
      </c>
      <c r="E393" t="s">
        <v>577</v>
      </c>
      <c r="F393" s="7">
        <v>24</v>
      </c>
      <c r="G393" s="7">
        <v>0</v>
      </c>
      <c r="H393" s="7">
        <v>0</v>
      </c>
      <c r="I393" s="7">
        <v>0</v>
      </c>
      <c r="J393" s="7">
        <v>1</v>
      </c>
    </row>
    <row r="394" spans="1:10" x14ac:dyDescent="0.25">
      <c r="A394">
        <v>12</v>
      </c>
      <c r="B394" s="2">
        <f ca="1">IFERROR(__xludf.DUMMYFUNCTION("""COMPUTED_VALUE"""),44169)</f>
        <v>44169</v>
      </c>
      <c r="C394" t="s">
        <v>379</v>
      </c>
      <c r="D394" t="s">
        <v>541</v>
      </c>
      <c r="E394" t="s">
        <v>575</v>
      </c>
      <c r="F394" s="7">
        <v>25</v>
      </c>
      <c r="G394" s="7">
        <v>0</v>
      </c>
      <c r="H394" s="7">
        <v>0</v>
      </c>
      <c r="I394" s="7">
        <v>0</v>
      </c>
      <c r="J394" s="7">
        <v>1</v>
      </c>
    </row>
    <row r="395" spans="1:10" x14ac:dyDescent="0.25">
      <c r="A395">
        <v>12</v>
      </c>
      <c r="B395" s="2">
        <f ca="1">IFERROR(__xludf.DUMMYFUNCTION("""COMPUTED_VALUE"""),44169)</f>
        <v>44169</v>
      </c>
      <c r="C395" t="s">
        <v>380</v>
      </c>
      <c r="D395" t="s">
        <v>541</v>
      </c>
      <c r="E395" t="s">
        <v>575</v>
      </c>
      <c r="F395" s="7">
        <v>12</v>
      </c>
      <c r="G395" s="7">
        <v>0</v>
      </c>
      <c r="H395" s="7">
        <v>1</v>
      </c>
      <c r="I395" s="7">
        <v>0</v>
      </c>
      <c r="J395" s="7">
        <v>1</v>
      </c>
    </row>
    <row r="396" spans="1:10" x14ac:dyDescent="0.25">
      <c r="A396">
        <v>12</v>
      </c>
      <c r="B396" s="2">
        <f ca="1">IFERROR(__xludf.DUMMYFUNCTION("""COMPUTED_VALUE"""),44169)</f>
        <v>44169</v>
      </c>
      <c r="C396" t="s">
        <v>381</v>
      </c>
      <c r="D396" t="s">
        <v>543</v>
      </c>
      <c r="E396" t="s">
        <v>575</v>
      </c>
      <c r="F396" s="7">
        <v>55</v>
      </c>
      <c r="G396" s="7">
        <v>0</v>
      </c>
      <c r="H396" s="7">
        <v>0</v>
      </c>
      <c r="I396" s="7">
        <v>0</v>
      </c>
      <c r="J396" s="7">
        <v>7</v>
      </c>
    </row>
    <row r="397" spans="1:10" x14ac:dyDescent="0.25">
      <c r="A397">
        <v>13</v>
      </c>
      <c r="B397" s="2">
        <f ca="1">IFERROR(__xludf.DUMMYFUNCTION("""COMPUTED_VALUE"""),44172)</f>
        <v>44172</v>
      </c>
      <c r="C397" t="s">
        <v>382</v>
      </c>
      <c r="D397" t="s">
        <v>535</v>
      </c>
      <c r="E397" t="s">
        <v>563</v>
      </c>
      <c r="F397" s="7">
        <v>37</v>
      </c>
      <c r="G397" s="7">
        <v>0</v>
      </c>
      <c r="H397" s="7">
        <v>0</v>
      </c>
      <c r="I397" s="7">
        <v>0</v>
      </c>
      <c r="J397" s="7">
        <v>5</v>
      </c>
    </row>
    <row r="398" spans="1:10" x14ac:dyDescent="0.25">
      <c r="A398">
        <v>13</v>
      </c>
      <c r="B398" s="2">
        <f ca="1">IFERROR(__xludf.DUMMYFUNCTION("""COMPUTED_VALUE"""),44172)</f>
        <v>44172</v>
      </c>
      <c r="C398" t="s">
        <v>383</v>
      </c>
      <c r="D398" t="s">
        <v>547</v>
      </c>
      <c r="E398" t="s">
        <v>578</v>
      </c>
      <c r="F398" s="7">
        <v>66</v>
      </c>
      <c r="G398" s="7">
        <v>0</v>
      </c>
      <c r="H398" s="7">
        <v>0</v>
      </c>
      <c r="I398" s="7">
        <v>0</v>
      </c>
      <c r="J398" s="7">
        <v>6</v>
      </c>
    </row>
    <row r="399" spans="1:10" x14ac:dyDescent="0.25">
      <c r="A399">
        <v>13</v>
      </c>
      <c r="B399" s="2">
        <f ca="1">IFERROR(__xludf.DUMMYFUNCTION("""COMPUTED_VALUE"""),44172)</f>
        <v>44172</v>
      </c>
      <c r="C399" t="s">
        <v>384</v>
      </c>
      <c r="D399" t="s">
        <v>555</v>
      </c>
      <c r="E399" t="s">
        <v>578</v>
      </c>
      <c r="F399" s="7">
        <v>89</v>
      </c>
      <c r="G399" s="7">
        <v>0</v>
      </c>
      <c r="H399" s="7">
        <v>0</v>
      </c>
      <c r="I399" s="7">
        <v>0</v>
      </c>
      <c r="J399" s="7">
        <v>5</v>
      </c>
    </row>
    <row r="400" spans="1:10" x14ac:dyDescent="0.25">
      <c r="A400">
        <v>13</v>
      </c>
      <c r="B400" s="2">
        <f ca="1">IFERROR(__xludf.DUMMYFUNCTION("""COMPUTED_VALUE"""),44172)</f>
        <v>44172</v>
      </c>
      <c r="C400" t="s">
        <v>385</v>
      </c>
      <c r="D400" t="s">
        <v>536</v>
      </c>
      <c r="E400" t="s">
        <v>577</v>
      </c>
      <c r="F400" s="7">
        <v>25</v>
      </c>
      <c r="G400" s="7">
        <v>0</v>
      </c>
      <c r="H400" s="7">
        <v>0</v>
      </c>
      <c r="I400" s="7">
        <v>0</v>
      </c>
      <c r="J400" s="7">
        <v>4</v>
      </c>
    </row>
    <row r="401" spans="1:10" x14ac:dyDescent="0.25">
      <c r="A401">
        <v>13</v>
      </c>
      <c r="B401" s="2">
        <f ca="1">IFERROR(__xludf.DUMMYFUNCTION("""COMPUTED_VALUE"""),44172)</f>
        <v>44172</v>
      </c>
      <c r="C401" t="s">
        <v>386</v>
      </c>
      <c r="D401" t="s">
        <v>536</v>
      </c>
      <c r="E401" t="s">
        <v>577</v>
      </c>
      <c r="F401" s="7">
        <v>15</v>
      </c>
      <c r="G401" s="7">
        <v>0</v>
      </c>
      <c r="H401" s="7">
        <v>0</v>
      </c>
      <c r="I401" s="7">
        <v>0</v>
      </c>
      <c r="J401" s="7">
        <v>1</v>
      </c>
    </row>
    <row r="402" spans="1:10" x14ac:dyDescent="0.25">
      <c r="A402">
        <v>13</v>
      </c>
      <c r="B402" s="2">
        <f ca="1">IFERROR(__xludf.DUMMYFUNCTION("""COMPUTED_VALUE"""),44172)</f>
        <v>44172</v>
      </c>
      <c r="C402" t="s">
        <v>387</v>
      </c>
      <c r="D402" t="s">
        <v>537</v>
      </c>
      <c r="E402" t="s">
        <v>575</v>
      </c>
      <c r="F402" s="7">
        <v>68</v>
      </c>
      <c r="G402" s="7">
        <v>0</v>
      </c>
      <c r="H402" s="7">
        <v>1</v>
      </c>
      <c r="I402" s="7">
        <v>0</v>
      </c>
      <c r="J402" s="7">
        <v>5</v>
      </c>
    </row>
    <row r="403" spans="1:10" x14ac:dyDescent="0.25">
      <c r="A403">
        <v>13</v>
      </c>
      <c r="B403" s="2">
        <f ca="1">IFERROR(__xludf.DUMMYFUNCTION("""COMPUTED_VALUE"""),44172)</f>
        <v>44172</v>
      </c>
      <c r="C403" t="s">
        <v>388</v>
      </c>
      <c r="D403" t="s">
        <v>542</v>
      </c>
      <c r="E403" t="s">
        <v>578</v>
      </c>
      <c r="F403" s="7">
        <v>45</v>
      </c>
      <c r="G403" s="7">
        <v>0</v>
      </c>
      <c r="H403" s="7">
        <v>0</v>
      </c>
      <c r="I403" s="7">
        <v>0</v>
      </c>
      <c r="J403" s="7">
        <v>3</v>
      </c>
    </row>
    <row r="404" spans="1:10" x14ac:dyDescent="0.25">
      <c r="A404">
        <v>13</v>
      </c>
      <c r="B404" s="2">
        <f ca="1">IFERROR(__xludf.DUMMYFUNCTION("""COMPUTED_VALUE"""),44172)</f>
        <v>44172</v>
      </c>
      <c r="C404" t="s">
        <v>389</v>
      </c>
      <c r="D404" t="s">
        <v>552</v>
      </c>
      <c r="E404" t="s">
        <v>577</v>
      </c>
      <c r="F404" s="7">
        <v>44</v>
      </c>
      <c r="G404" s="7">
        <v>0</v>
      </c>
      <c r="H404" s="7">
        <v>0</v>
      </c>
      <c r="I404" s="7">
        <v>0</v>
      </c>
      <c r="J404" s="7">
        <v>2</v>
      </c>
    </row>
    <row r="405" spans="1:10" x14ac:dyDescent="0.25">
      <c r="A405">
        <v>13</v>
      </c>
      <c r="B405" s="2">
        <f ca="1">IFERROR(__xludf.DUMMYFUNCTION("""COMPUTED_VALUE"""),44172)</f>
        <v>44172</v>
      </c>
      <c r="C405" t="s">
        <v>390</v>
      </c>
      <c r="D405" t="s">
        <v>534</v>
      </c>
      <c r="E405" t="s">
        <v>575</v>
      </c>
      <c r="F405" s="7">
        <v>34</v>
      </c>
      <c r="G405" s="7">
        <v>0</v>
      </c>
      <c r="H405" s="7">
        <v>0</v>
      </c>
      <c r="I405" s="7">
        <v>0</v>
      </c>
      <c r="J405" s="7">
        <v>2</v>
      </c>
    </row>
    <row r="406" spans="1:10" x14ac:dyDescent="0.25">
      <c r="A406">
        <v>13</v>
      </c>
      <c r="B406" s="2">
        <f ca="1">IFERROR(__xludf.DUMMYFUNCTION("""COMPUTED_VALUE"""),44172)</f>
        <v>44172</v>
      </c>
      <c r="C406" t="s">
        <v>391</v>
      </c>
      <c r="D406" t="s">
        <v>534</v>
      </c>
      <c r="E406" t="s">
        <v>575</v>
      </c>
      <c r="F406" s="7">
        <v>32</v>
      </c>
      <c r="G406" s="7">
        <v>0</v>
      </c>
      <c r="H406" s="7">
        <v>0</v>
      </c>
      <c r="I406" s="7">
        <v>0</v>
      </c>
      <c r="J406" s="7">
        <v>2</v>
      </c>
    </row>
    <row r="407" spans="1:10" x14ac:dyDescent="0.25">
      <c r="A407">
        <v>13</v>
      </c>
      <c r="B407" s="2">
        <f ca="1">IFERROR(__xludf.DUMMYFUNCTION("""COMPUTED_VALUE"""),44172)</f>
        <v>44172</v>
      </c>
      <c r="C407" t="s">
        <v>392</v>
      </c>
      <c r="D407" t="s">
        <v>538</v>
      </c>
      <c r="E407" t="s">
        <v>563</v>
      </c>
      <c r="F407" s="7">
        <v>57</v>
      </c>
      <c r="G407" s="7">
        <v>0</v>
      </c>
      <c r="H407" s="7">
        <v>0</v>
      </c>
      <c r="I407" s="7">
        <v>0</v>
      </c>
      <c r="J407" s="7">
        <v>4</v>
      </c>
    </row>
    <row r="408" spans="1:10" x14ac:dyDescent="0.25">
      <c r="A408">
        <v>13</v>
      </c>
      <c r="B408" s="2">
        <f ca="1">IFERROR(__xludf.DUMMYFUNCTION("""COMPUTED_VALUE"""),44172)</f>
        <v>44172</v>
      </c>
      <c r="C408" t="s">
        <v>393</v>
      </c>
      <c r="D408" t="s">
        <v>545</v>
      </c>
      <c r="E408" t="s">
        <v>578</v>
      </c>
      <c r="F408" s="7">
        <v>30</v>
      </c>
      <c r="G408" s="7">
        <v>0</v>
      </c>
      <c r="H408" s="7">
        <v>0</v>
      </c>
      <c r="I408" s="7">
        <v>0</v>
      </c>
      <c r="J408" s="7">
        <v>2</v>
      </c>
    </row>
    <row r="409" spans="1:10" x14ac:dyDescent="0.25">
      <c r="A409">
        <v>13</v>
      </c>
      <c r="B409" s="2">
        <f ca="1">IFERROR(__xludf.DUMMYFUNCTION("""COMPUTED_VALUE"""),44172)</f>
        <v>44172</v>
      </c>
      <c r="C409" t="s">
        <v>394</v>
      </c>
      <c r="D409" t="s">
        <v>545</v>
      </c>
      <c r="E409" t="s">
        <v>578</v>
      </c>
      <c r="F409" s="7">
        <v>18</v>
      </c>
      <c r="G409" s="7">
        <v>0</v>
      </c>
      <c r="H409" s="7">
        <v>0</v>
      </c>
      <c r="I409" s="7">
        <v>0</v>
      </c>
      <c r="J409" s="7">
        <v>1</v>
      </c>
    </row>
    <row r="410" spans="1:10" x14ac:dyDescent="0.25">
      <c r="A410">
        <v>13</v>
      </c>
      <c r="B410" s="2">
        <f ca="1">IFERROR(__xludf.DUMMYFUNCTION("""COMPUTED_VALUE"""),44172)</f>
        <v>44172</v>
      </c>
      <c r="C410" t="s">
        <v>395</v>
      </c>
      <c r="D410" t="s">
        <v>548</v>
      </c>
      <c r="E410" t="s">
        <v>578</v>
      </c>
      <c r="F410" s="7">
        <v>16</v>
      </c>
      <c r="G410" s="7">
        <v>0</v>
      </c>
      <c r="H410" s="7">
        <v>2</v>
      </c>
      <c r="I410" s="7">
        <v>0</v>
      </c>
      <c r="J410" s="7">
        <v>2</v>
      </c>
    </row>
    <row r="411" spans="1:10" x14ac:dyDescent="0.25">
      <c r="A411">
        <v>13</v>
      </c>
      <c r="B411" s="2">
        <f ca="1">IFERROR(__xludf.DUMMYFUNCTION("""COMPUTED_VALUE"""),44172)</f>
        <v>44172</v>
      </c>
      <c r="C411" t="s">
        <v>396</v>
      </c>
      <c r="D411" t="s">
        <v>540</v>
      </c>
      <c r="E411" t="s">
        <v>577</v>
      </c>
      <c r="F411" s="7">
        <v>49</v>
      </c>
      <c r="G411" s="7">
        <v>0</v>
      </c>
      <c r="H411" s="7">
        <v>0</v>
      </c>
      <c r="I411" s="7">
        <v>0</v>
      </c>
      <c r="J411" s="7">
        <v>3</v>
      </c>
    </row>
    <row r="412" spans="1:10" x14ac:dyDescent="0.25">
      <c r="A412">
        <v>13</v>
      </c>
      <c r="B412" s="2">
        <f ca="1">IFERROR(__xludf.DUMMYFUNCTION("""COMPUTED_VALUE"""),44172)</f>
        <v>44172</v>
      </c>
      <c r="C412" t="s">
        <v>397</v>
      </c>
      <c r="D412" t="s">
        <v>540</v>
      </c>
      <c r="E412" t="s">
        <v>577</v>
      </c>
      <c r="F412" s="7">
        <v>11</v>
      </c>
      <c r="G412" s="7">
        <v>0</v>
      </c>
      <c r="H412" s="7">
        <v>0</v>
      </c>
      <c r="I412" s="7">
        <v>0</v>
      </c>
      <c r="J412" s="7">
        <v>1</v>
      </c>
    </row>
    <row r="413" spans="1:10" x14ac:dyDescent="0.25">
      <c r="A413">
        <v>13</v>
      </c>
      <c r="B413" s="2">
        <f ca="1">IFERROR(__xludf.DUMMYFUNCTION("""COMPUTED_VALUE"""),44172)</f>
        <v>44172</v>
      </c>
      <c r="C413" t="s">
        <v>398</v>
      </c>
      <c r="D413" t="s">
        <v>543</v>
      </c>
      <c r="E413" t="s">
        <v>575</v>
      </c>
      <c r="F413" s="7">
        <v>46</v>
      </c>
      <c r="G413" s="7">
        <v>0</v>
      </c>
      <c r="H413" s="7">
        <v>1</v>
      </c>
      <c r="I413" s="7">
        <v>0</v>
      </c>
      <c r="J413" s="7">
        <v>5</v>
      </c>
    </row>
    <row r="414" spans="1:10" x14ac:dyDescent="0.25">
      <c r="A414">
        <v>13</v>
      </c>
      <c r="B414" s="2">
        <f ca="1">IFERROR(__xludf.DUMMYFUNCTION("""COMPUTED_VALUE"""),44173)</f>
        <v>44173</v>
      </c>
      <c r="C414" t="s">
        <v>399</v>
      </c>
      <c r="D414" t="s">
        <v>535</v>
      </c>
      <c r="E414" t="s">
        <v>575</v>
      </c>
      <c r="F414" s="7">
        <v>90</v>
      </c>
      <c r="G414" s="7">
        <v>0</v>
      </c>
      <c r="H414" s="7">
        <v>0</v>
      </c>
      <c r="I414" s="7">
        <v>0</v>
      </c>
      <c r="J414" s="7">
        <v>9</v>
      </c>
    </row>
    <row r="415" spans="1:10" x14ac:dyDescent="0.25">
      <c r="A415">
        <v>13</v>
      </c>
      <c r="B415" s="2">
        <f ca="1">IFERROR(__xludf.DUMMYFUNCTION("""COMPUTED_VALUE"""),44173)</f>
        <v>44173</v>
      </c>
      <c r="C415" t="s">
        <v>400</v>
      </c>
      <c r="D415" t="s">
        <v>547</v>
      </c>
      <c r="E415" t="s">
        <v>578</v>
      </c>
      <c r="F415" s="7">
        <v>93</v>
      </c>
      <c r="G415" s="7">
        <v>0</v>
      </c>
      <c r="H415" s="7">
        <v>0</v>
      </c>
      <c r="I415" s="7">
        <v>0</v>
      </c>
      <c r="J415" s="7">
        <v>7</v>
      </c>
    </row>
    <row r="416" spans="1:10" x14ac:dyDescent="0.25">
      <c r="A416">
        <v>13</v>
      </c>
      <c r="B416" s="2">
        <f ca="1">IFERROR(__xludf.DUMMYFUNCTION("""COMPUTED_VALUE"""),44173)</f>
        <v>44173</v>
      </c>
      <c r="C416" t="s">
        <v>401</v>
      </c>
      <c r="D416" t="s">
        <v>555</v>
      </c>
      <c r="E416" t="s">
        <v>578</v>
      </c>
      <c r="F416" s="7">
        <v>63</v>
      </c>
      <c r="G416" s="7">
        <v>0</v>
      </c>
      <c r="H416" s="7">
        <v>0</v>
      </c>
      <c r="I416" s="7">
        <v>0</v>
      </c>
      <c r="J416" s="7">
        <v>5</v>
      </c>
    </row>
    <row r="417" spans="1:10" x14ac:dyDescent="0.25">
      <c r="A417">
        <v>13</v>
      </c>
      <c r="B417" s="2">
        <f ca="1">IFERROR(__xludf.DUMMYFUNCTION("""COMPUTED_VALUE"""),44173)</f>
        <v>44173</v>
      </c>
      <c r="C417" t="s">
        <v>402</v>
      </c>
      <c r="D417" t="s">
        <v>536</v>
      </c>
      <c r="E417" t="s">
        <v>577</v>
      </c>
      <c r="F417" s="7">
        <v>84</v>
      </c>
      <c r="G417" s="7">
        <v>0</v>
      </c>
      <c r="H417" s="7">
        <v>1</v>
      </c>
      <c r="I417" s="7">
        <v>0</v>
      </c>
      <c r="J417" s="7">
        <v>7</v>
      </c>
    </row>
    <row r="418" spans="1:10" x14ac:dyDescent="0.25">
      <c r="A418">
        <v>13</v>
      </c>
      <c r="B418" s="2">
        <f ca="1">IFERROR(__xludf.DUMMYFUNCTION("""COMPUTED_VALUE"""),44173)</f>
        <v>44173</v>
      </c>
      <c r="C418" t="s">
        <v>403</v>
      </c>
      <c r="D418" t="s">
        <v>537</v>
      </c>
      <c r="E418" t="s">
        <v>575</v>
      </c>
      <c r="F418" s="7">
        <v>82</v>
      </c>
      <c r="G418" s="7">
        <v>0</v>
      </c>
      <c r="H418" s="7">
        <v>0</v>
      </c>
      <c r="I418" s="7">
        <v>0</v>
      </c>
      <c r="J418" s="7">
        <v>4</v>
      </c>
    </row>
    <row r="419" spans="1:10" x14ac:dyDescent="0.25">
      <c r="A419">
        <v>13</v>
      </c>
      <c r="B419" s="2">
        <f ca="1">IFERROR(__xludf.DUMMYFUNCTION("""COMPUTED_VALUE"""),44173)</f>
        <v>44173</v>
      </c>
      <c r="C419" t="s">
        <v>404</v>
      </c>
      <c r="D419" t="s">
        <v>542</v>
      </c>
      <c r="E419" t="s">
        <v>578</v>
      </c>
      <c r="F419" s="7">
        <v>50</v>
      </c>
      <c r="G419" s="7">
        <v>0</v>
      </c>
      <c r="H419" s="7">
        <v>4</v>
      </c>
      <c r="I419" s="7">
        <v>0</v>
      </c>
      <c r="J419" s="7">
        <v>1</v>
      </c>
    </row>
    <row r="420" spans="1:10" x14ac:dyDescent="0.25">
      <c r="A420">
        <v>13</v>
      </c>
      <c r="B420" s="2">
        <f ca="1">IFERROR(__xludf.DUMMYFUNCTION("""COMPUTED_VALUE"""),44173)</f>
        <v>44173</v>
      </c>
      <c r="C420" t="s">
        <v>405</v>
      </c>
      <c r="D420" t="s">
        <v>552</v>
      </c>
      <c r="E420" t="s">
        <v>578</v>
      </c>
      <c r="F420" s="7">
        <v>27</v>
      </c>
      <c r="G420" s="7">
        <v>0</v>
      </c>
      <c r="H420" s="7">
        <v>0</v>
      </c>
      <c r="I420" s="7">
        <v>0</v>
      </c>
      <c r="J420" s="7">
        <v>2</v>
      </c>
    </row>
    <row r="421" spans="1:10" x14ac:dyDescent="0.25">
      <c r="A421">
        <v>13</v>
      </c>
      <c r="B421" s="2">
        <f ca="1">IFERROR(__xludf.DUMMYFUNCTION("""COMPUTED_VALUE"""),44173)</f>
        <v>44173</v>
      </c>
      <c r="C421" t="s">
        <v>406</v>
      </c>
      <c r="D421" t="s">
        <v>534</v>
      </c>
      <c r="E421" t="s">
        <v>580</v>
      </c>
      <c r="F421" s="7">
        <v>60</v>
      </c>
      <c r="G421" s="7">
        <v>0</v>
      </c>
      <c r="H421" s="7">
        <v>0</v>
      </c>
      <c r="I421" s="7">
        <v>6</v>
      </c>
      <c r="J421" s="7">
        <v>6</v>
      </c>
    </row>
    <row r="422" spans="1:10" x14ac:dyDescent="0.25">
      <c r="A422">
        <v>13</v>
      </c>
      <c r="B422" s="2">
        <f ca="1">IFERROR(__xludf.DUMMYFUNCTION("""COMPUTED_VALUE"""),44173)</f>
        <v>44173</v>
      </c>
      <c r="C422" t="s">
        <v>407</v>
      </c>
      <c r="D422" t="s">
        <v>538</v>
      </c>
      <c r="E422" t="s">
        <v>563</v>
      </c>
      <c r="F422" s="7">
        <v>84</v>
      </c>
      <c r="G422" s="7">
        <v>0</v>
      </c>
      <c r="H422" s="7">
        <v>0</v>
      </c>
      <c r="I422" s="7">
        <v>0</v>
      </c>
      <c r="J422" s="7">
        <v>8</v>
      </c>
    </row>
    <row r="423" spans="1:10" x14ac:dyDescent="0.25">
      <c r="A423">
        <v>13</v>
      </c>
      <c r="B423" s="2">
        <f ca="1">IFERROR(__xludf.DUMMYFUNCTION("""COMPUTED_VALUE"""),44173)</f>
        <v>44173</v>
      </c>
      <c r="C423" t="s">
        <v>408</v>
      </c>
      <c r="D423" t="s">
        <v>545</v>
      </c>
      <c r="E423" t="s">
        <v>578</v>
      </c>
      <c r="F423" s="7">
        <v>32</v>
      </c>
      <c r="G423" s="7">
        <v>0</v>
      </c>
      <c r="H423" s="7">
        <v>0</v>
      </c>
      <c r="I423" s="7">
        <v>0</v>
      </c>
      <c r="J423" s="7">
        <v>1</v>
      </c>
    </row>
    <row r="424" spans="1:10" x14ac:dyDescent="0.25">
      <c r="A424">
        <v>13</v>
      </c>
      <c r="B424" s="2">
        <f ca="1">IFERROR(__xludf.DUMMYFUNCTION("""COMPUTED_VALUE"""),44173)</f>
        <v>44173</v>
      </c>
      <c r="C424" t="s">
        <v>409</v>
      </c>
      <c r="D424" t="s">
        <v>545</v>
      </c>
      <c r="E424" t="s">
        <v>578</v>
      </c>
      <c r="F424" s="7">
        <v>27</v>
      </c>
      <c r="G424" s="7">
        <v>0</v>
      </c>
      <c r="H424" s="7">
        <v>5</v>
      </c>
      <c r="I424" s="7">
        <v>0</v>
      </c>
      <c r="J424" s="7">
        <v>4</v>
      </c>
    </row>
    <row r="425" spans="1:10" x14ac:dyDescent="0.25">
      <c r="A425">
        <v>13</v>
      </c>
      <c r="B425" s="2">
        <f ca="1">IFERROR(__xludf.DUMMYFUNCTION("""COMPUTED_VALUE"""),44173)</f>
        <v>44173</v>
      </c>
      <c r="C425" t="s">
        <v>410</v>
      </c>
      <c r="D425" t="s">
        <v>548</v>
      </c>
      <c r="E425" t="s">
        <v>575</v>
      </c>
      <c r="F425" s="7">
        <v>90</v>
      </c>
      <c r="G425" s="7">
        <v>0</v>
      </c>
      <c r="H425" s="7">
        <v>0</v>
      </c>
      <c r="I425" s="7">
        <v>0</v>
      </c>
      <c r="J425" s="7">
        <v>9</v>
      </c>
    </row>
    <row r="426" spans="1:10" x14ac:dyDescent="0.25">
      <c r="A426">
        <v>13</v>
      </c>
      <c r="B426" s="2">
        <f ca="1">IFERROR(__xludf.DUMMYFUNCTION("""COMPUTED_VALUE"""),44173)</f>
        <v>44173</v>
      </c>
      <c r="C426" t="s">
        <v>411</v>
      </c>
      <c r="D426" t="s">
        <v>541</v>
      </c>
      <c r="E426" t="s">
        <v>575</v>
      </c>
      <c r="F426" s="7">
        <v>70</v>
      </c>
      <c r="G426" s="7">
        <v>0</v>
      </c>
      <c r="H426" s="7">
        <v>5</v>
      </c>
      <c r="I426" s="7">
        <v>0</v>
      </c>
      <c r="J426" s="7">
        <v>4</v>
      </c>
    </row>
    <row r="427" spans="1:10" x14ac:dyDescent="0.25">
      <c r="A427">
        <v>13</v>
      </c>
      <c r="B427" s="2">
        <f ca="1">IFERROR(__xludf.DUMMYFUNCTION("""COMPUTED_VALUE"""),44173)</f>
        <v>44173</v>
      </c>
      <c r="C427" t="s">
        <v>412</v>
      </c>
      <c r="D427" t="s">
        <v>543</v>
      </c>
      <c r="E427" t="s">
        <v>575</v>
      </c>
      <c r="F427" s="7">
        <v>18</v>
      </c>
      <c r="G427" s="7">
        <v>0</v>
      </c>
      <c r="H427" s="7">
        <v>1</v>
      </c>
      <c r="I427" s="7">
        <v>0</v>
      </c>
      <c r="J427" s="7">
        <v>1</v>
      </c>
    </row>
    <row r="428" spans="1:10" x14ac:dyDescent="0.25">
      <c r="A428">
        <v>13</v>
      </c>
      <c r="B428" s="2">
        <f ca="1">IFERROR(__xludf.DUMMYFUNCTION("""COMPUTED_VALUE"""),44173)</f>
        <v>44173</v>
      </c>
      <c r="C428" t="s">
        <v>413</v>
      </c>
      <c r="D428" t="s">
        <v>543</v>
      </c>
      <c r="E428" t="s">
        <v>575</v>
      </c>
      <c r="F428" s="7">
        <v>24</v>
      </c>
      <c r="G428" s="7">
        <v>0</v>
      </c>
      <c r="H428" s="7">
        <v>1</v>
      </c>
      <c r="I428" s="7">
        <v>0</v>
      </c>
      <c r="J428" s="7">
        <v>3</v>
      </c>
    </row>
    <row r="429" spans="1:10" x14ac:dyDescent="0.25">
      <c r="A429">
        <v>13</v>
      </c>
      <c r="B429" s="2">
        <f ca="1">IFERROR(__xludf.DUMMYFUNCTION("""COMPUTED_VALUE"""),44174)</f>
        <v>44174</v>
      </c>
      <c r="C429" t="s">
        <v>414</v>
      </c>
      <c r="D429" t="s">
        <v>535</v>
      </c>
      <c r="E429" t="s">
        <v>575</v>
      </c>
      <c r="F429" s="7">
        <v>74</v>
      </c>
      <c r="G429" s="7">
        <v>0</v>
      </c>
      <c r="H429" s="7">
        <v>0</v>
      </c>
      <c r="I429" s="7">
        <v>0</v>
      </c>
      <c r="J429" s="7">
        <v>6</v>
      </c>
    </row>
    <row r="430" spans="1:10" x14ac:dyDescent="0.25">
      <c r="A430">
        <v>13</v>
      </c>
      <c r="B430" s="2">
        <f ca="1">IFERROR(__xludf.DUMMYFUNCTION("""COMPUTED_VALUE"""),44174)</f>
        <v>44174</v>
      </c>
      <c r="C430" t="s">
        <v>415</v>
      </c>
      <c r="D430" t="s">
        <v>536</v>
      </c>
      <c r="E430" t="s">
        <v>577</v>
      </c>
      <c r="F430" s="7">
        <v>60</v>
      </c>
      <c r="G430" s="7">
        <v>0</v>
      </c>
      <c r="H430" s="7">
        <v>0</v>
      </c>
      <c r="I430" s="7">
        <v>0</v>
      </c>
      <c r="J430" s="7">
        <v>5</v>
      </c>
    </row>
    <row r="431" spans="1:10" x14ac:dyDescent="0.25">
      <c r="A431">
        <v>13</v>
      </c>
      <c r="B431" s="2">
        <f ca="1">IFERROR(__xludf.DUMMYFUNCTION("""COMPUTED_VALUE"""),44174)</f>
        <v>44174</v>
      </c>
      <c r="C431" t="s">
        <v>416</v>
      </c>
      <c r="D431" t="s">
        <v>537</v>
      </c>
      <c r="E431" t="s">
        <v>575</v>
      </c>
      <c r="F431" s="7">
        <v>133</v>
      </c>
      <c r="G431" s="7">
        <v>0</v>
      </c>
      <c r="H431" s="7">
        <v>0</v>
      </c>
      <c r="I431" s="7">
        <v>0</v>
      </c>
      <c r="J431" s="7">
        <v>6</v>
      </c>
    </row>
    <row r="432" spans="1:10" x14ac:dyDescent="0.25">
      <c r="A432">
        <v>13</v>
      </c>
      <c r="B432" s="2">
        <f ca="1">IFERROR(__xludf.DUMMYFUNCTION("""COMPUTED_VALUE"""),44174)</f>
        <v>44174</v>
      </c>
      <c r="C432" t="s">
        <v>417</v>
      </c>
      <c r="D432" t="s">
        <v>542</v>
      </c>
      <c r="E432" t="s">
        <v>579</v>
      </c>
      <c r="F432" s="7">
        <v>28</v>
      </c>
      <c r="G432" s="7">
        <v>0</v>
      </c>
      <c r="H432" s="7">
        <v>0</v>
      </c>
      <c r="I432" s="7">
        <v>1</v>
      </c>
      <c r="J432" s="7">
        <v>3</v>
      </c>
    </row>
    <row r="433" spans="1:10" x14ac:dyDescent="0.25">
      <c r="A433">
        <v>13</v>
      </c>
      <c r="B433" s="2">
        <f ca="1">IFERROR(__xludf.DUMMYFUNCTION("""COMPUTED_VALUE"""),44174)</f>
        <v>44174</v>
      </c>
      <c r="C433" t="s">
        <v>418</v>
      </c>
      <c r="D433" t="s">
        <v>542</v>
      </c>
      <c r="E433" t="s">
        <v>578</v>
      </c>
      <c r="F433" s="7">
        <v>33</v>
      </c>
      <c r="G433" s="7">
        <v>0</v>
      </c>
      <c r="H433" s="7">
        <v>0</v>
      </c>
      <c r="I433" s="7">
        <v>0</v>
      </c>
      <c r="J433" s="7">
        <v>3</v>
      </c>
    </row>
    <row r="434" spans="1:10" x14ac:dyDescent="0.25">
      <c r="A434">
        <v>13</v>
      </c>
      <c r="B434" s="2">
        <f ca="1">IFERROR(__xludf.DUMMYFUNCTION("""COMPUTED_VALUE"""),44174)</f>
        <v>44174</v>
      </c>
      <c r="C434" t="s">
        <v>419</v>
      </c>
      <c r="D434" t="s">
        <v>534</v>
      </c>
      <c r="E434" t="s">
        <v>575</v>
      </c>
      <c r="F434" s="7">
        <v>124</v>
      </c>
      <c r="G434" s="7">
        <v>0</v>
      </c>
      <c r="H434" s="7">
        <v>0</v>
      </c>
      <c r="I434" s="7">
        <v>0</v>
      </c>
      <c r="J434" s="7">
        <v>10</v>
      </c>
    </row>
    <row r="435" spans="1:10" x14ac:dyDescent="0.25">
      <c r="A435">
        <v>13</v>
      </c>
      <c r="B435" s="2">
        <f ca="1">IFERROR(__xludf.DUMMYFUNCTION("""COMPUTED_VALUE"""),44174)</f>
        <v>44174</v>
      </c>
      <c r="C435" t="s">
        <v>420</v>
      </c>
      <c r="D435" t="s">
        <v>538</v>
      </c>
      <c r="E435" t="s">
        <v>577</v>
      </c>
      <c r="F435" s="7">
        <v>62</v>
      </c>
      <c r="G435" s="7">
        <v>0</v>
      </c>
      <c r="H435" s="7">
        <v>0</v>
      </c>
      <c r="I435" s="7">
        <v>0</v>
      </c>
      <c r="J435" s="7">
        <v>5</v>
      </c>
    </row>
    <row r="436" spans="1:10" x14ac:dyDescent="0.25">
      <c r="A436">
        <v>13</v>
      </c>
      <c r="B436" s="2">
        <f ca="1">IFERROR(__xludf.DUMMYFUNCTION("""COMPUTED_VALUE"""),44174)</f>
        <v>44174</v>
      </c>
      <c r="C436" t="s">
        <v>421</v>
      </c>
      <c r="D436" t="s">
        <v>545</v>
      </c>
      <c r="E436" t="s">
        <v>578</v>
      </c>
      <c r="F436" s="7">
        <v>62</v>
      </c>
      <c r="G436" s="7">
        <v>0</v>
      </c>
      <c r="H436" s="7">
        <v>0</v>
      </c>
      <c r="I436" s="7">
        <v>0</v>
      </c>
      <c r="J436" s="7">
        <v>4</v>
      </c>
    </row>
    <row r="437" spans="1:10" x14ac:dyDescent="0.25">
      <c r="A437">
        <v>13</v>
      </c>
      <c r="B437" s="2">
        <f ca="1">IFERROR(__xludf.DUMMYFUNCTION("""COMPUTED_VALUE"""),44174)</f>
        <v>44174</v>
      </c>
      <c r="C437" t="s">
        <v>422</v>
      </c>
      <c r="D437" t="s">
        <v>553</v>
      </c>
      <c r="E437" t="s">
        <v>577</v>
      </c>
      <c r="F437" s="7">
        <v>53</v>
      </c>
      <c r="G437" s="7">
        <v>0</v>
      </c>
      <c r="H437" s="7">
        <v>0</v>
      </c>
      <c r="I437" s="7">
        <v>0</v>
      </c>
      <c r="J437" s="7">
        <v>4</v>
      </c>
    </row>
    <row r="438" spans="1:10" x14ac:dyDescent="0.25">
      <c r="A438">
        <v>13</v>
      </c>
      <c r="B438" s="2">
        <f ca="1">IFERROR(__xludf.DUMMYFUNCTION("""COMPUTED_VALUE"""),44174)</f>
        <v>44174</v>
      </c>
      <c r="C438" t="s">
        <v>423</v>
      </c>
      <c r="D438" t="s">
        <v>556</v>
      </c>
      <c r="E438" t="s">
        <v>575</v>
      </c>
      <c r="F438" s="7">
        <v>50</v>
      </c>
      <c r="G438" s="7">
        <v>0</v>
      </c>
      <c r="H438" s="7">
        <v>0</v>
      </c>
      <c r="I438" s="7">
        <v>0</v>
      </c>
      <c r="J438" s="7">
        <v>2</v>
      </c>
    </row>
    <row r="439" spans="1:10" x14ac:dyDescent="0.25">
      <c r="A439">
        <v>13</v>
      </c>
      <c r="B439" s="2">
        <f ca="1">IFERROR(__xludf.DUMMYFUNCTION("""COMPUTED_VALUE"""),44174)</f>
        <v>44174</v>
      </c>
      <c r="C439" t="s">
        <v>424</v>
      </c>
      <c r="D439" t="s">
        <v>540</v>
      </c>
      <c r="E439" t="s">
        <v>577</v>
      </c>
      <c r="F439" s="7">
        <v>85</v>
      </c>
      <c r="G439" s="7">
        <v>0</v>
      </c>
      <c r="H439" s="7">
        <v>0</v>
      </c>
      <c r="I439" s="7">
        <v>0</v>
      </c>
      <c r="J439" s="7">
        <v>8</v>
      </c>
    </row>
    <row r="440" spans="1:10" x14ac:dyDescent="0.25">
      <c r="A440">
        <v>13</v>
      </c>
      <c r="B440" s="2">
        <f ca="1">IFERROR(__xludf.DUMMYFUNCTION("""COMPUTED_VALUE"""),44174)</f>
        <v>44174</v>
      </c>
      <c r="C440" t="s">
        <v>425</v>
      </c>
      <c r="D440" t="s">
        <v>557</v>
      </c>
      <c r="E440" t="s">
        <v>577</v>
      </c>
      <c r="F440" s="7">
        <v>9</v>
      </c>
      <c r="G440" s="7">
        <v>0</v>
      </c>
      <c r="H440" s="7">
        <v>0</v>
      </c>
      <c r="I440" s="7">
        <v>0</v>
      </c>
      <c r="J440" s="7">
        <v>4</v>
      </c>
    </row>
    <row r="441" spans="1:10" x14ac:dyDescent="0.25">
      <c r="A441">
        <v>13</v>
      </c>
      <c r="B441" s="2">
        <f ca="1">IFERROR(__xludf.DUMMYFUNCTION("""COMPUTED_VALUE"""),44174)</f>
        <v>44174</v>
      </c>
      <c r="C441" t="s">
        <v>426</v>
      </c>
      <c r="D441" t="s">
        <v>541</v>
      </c>
      <c r="E441" t="s">
        <v>575</v>
      </c>
      <c r="F441" s="7">
        <v>73</v>
      </c>
      <c r="G441" s="7">
        <v>0</v>
      </c>
      <c r="H441" s="7">
        <v>0</v>
      </c>
      <c r="I441" s="7">
        <v>0</v>
      </c>
      <c r="J441" s="7">
        <v>6</v>
      </c>
    </row>
    <row r="442" spans="1:10" x14ac:dyDescent="0.25">
      <c r="A442">
        <v>13</v>
      </c>
      <c r="B442" s="2">
        <f ca="1">IFERROR(__xludf.DUMMYFUNCTION("""COMPUTED_VALUE"""),44174)</f>
        <v>44174</v>
      </c>
      <c r="C442" t="s">
        <v>427</v>
      </c>
      <c r="D442" t="s">
        <v>543</v>
      </c>
      <c r="E442" t="s">
        <v>575</v>
      </c>
      <c r="F442" s="7">
        <v>73</v>
      </c>
      <c r="G442" s="7">
        <v>0</v>
      </c>
      <c r="H442" s="7">
        <v>0</v>
      </c>
      <c r="I442" s="7">
        <v>0</v>
      </c>
      <c r="J442" s="7">
        <v>6</v>
      </c>
    </row>
    <row r="443" spans="1:10" x14ac:dyDescent="0.25">
      <c r="A443">
        <v>13</v>
      </c>
      <c r="B443" s="2">
        <f ca="1">IFERROR(__xludf.DUMMYFUNCTION("""COMPUTED_VALUE"""),44175)</f>
        <v>44175</v>
      </c>
      <c r="C443" t="s">
        <v>428</v>
      </c>
      <c r="D443" t="s">
        <v>535</v>
      </c>
      <c r="E443" t="s">
        <v>575</v>
      </c>
      <c r="F443" s="7">
        <v>59</v>
      </c>
      <c r="G443" s="7">
        <v>0</v>
      </c>
      <c r="H443" s="7">
        <v>0</v>
      </c>
      <c r="I443" s="7">
        <v>0</v>
      </c>
      <c r="J443" s="7">
        <v>3</v>
      </c>
    </row>
    <row r="444" spans="1:10" x14ac:dyDescent="0.25">
      <c r="A444">
        <v>13</v>
      </c>
      <c r="B444" s="2">
        <f ca="1">IFERROR(__xludf.DUMMYFUNCTION("""COMPUTED_VALUE"""),44175)</f>
        <v>44175</v>
      </c>
      <c r="C444" t="s">
        <v>429</v>
      </c>
      <c r="D444" t="s">
        <v>558</v>
      </c>
      <c r="E444" t="s">
        <v>577</v>
      </c>
      <c r="F444" s="7">
        <v>86</v>
      </c>
      <c r="G444" s="7">
        <v>0</v>
      </c>
      <c r="H444" s="7">
        <v>0</v>
      </c>
      <c r="I444" s="7">
        <v>0</v>
      </c>
      <c r="J444" s="7">
        <v>6</v>
      </c>
    </row>
    <row r="445" spans="1:10" x14ac:dyDescent="0.25">
      <c r="A445">
        <v>13</v>
      </c>
      <c r="B445" s="2">
        <f ca="1">IFERROR(__xludf.DUMMYFUNCTION("""COMPUTED_VALUE"""),44175)</f>
        <v>44175</v>
      </c>
      <c r="C445" t="s">
        <v>430</v>
      </c>
      <c r="D445" t="s">
        <v>536</v>
      </c>
      <c r="E445" t="s">
        <v>577</v>
      </c>
      <c r="F445" s="7">
        <v>28</v>
      </c>
      <c r="G445" s="7">
        <v>0</v>
      </c>
      <c r="H445" s="7">
        <v>0</v>
      </c>
      <c r="I445" s="7">
        <v>0</v>
      </c>
      <c r="J445" s="7">
        <v>4</v>
      </c>
    </row>
    <row r="446" spans="1:10" x14ac:dyDescent="0.25">
      <c r="A446">
        <v>13</v>
      </c>
      <c r="B446" s="2">
        <f ca="1">IFERROR(__xludf.DUMMYFUNCTION("""COMPUTED_VALUE"""),44175)</f>
        <v>44175</v>
      </c>
      <c r="C446" t="s">
        <v>431</v>
      </c>
      <c r="D446" t="s">
        <v>536</v>
      </c>
      <c r="E446" t="s">
        <v>577</v>
      </c>
      <c r="F446" s="7">
        <v>25</v>
      </c>
      <c r="G446" s="7">
        <v>0</v>
      </c>
      <c r="H446" s="7">
        <v>0</v>
      </c>
      <c r="I446" s="7">
        <v>0</v>
      </c>
      <c r="J446" s="7">
        <v>1</v>
      </c>
    </row>
    <row r="447" spans="1:10" x14ac:dyDescent="0.25">
      <c r="A447">
        <v>13</v>
      </c>
      <c r="B447" s="2">
        <f ca="1">IFERROR(__xludf.DUMMYFUNCTION("""COMPUTED_VALUE"""),44175)</f>
        <v>44175</v>
      </c>
      <c r="C447" t="s">
        <v>67</v>
      </c>
      <c r="D447" t="s">
        <v>537</v>
      </c>
      <c r="E447" t="s">
        <v>578</v>
      </c>
      <c r="F447" s="7">
        <v>130</v>
      </c>
      <c r="G447" s="7">
        <v>0</v>
      </c>
      <c r="H447" s="7">
        <v>0</v>
      </c>
      <c r="I447" s="7">
        <v>0</v>
      </c>
      <c r="J447" s="7">
        <v>8</v>
      </c>
    </row>
    <row r="448" spans="1:10" x14ac:dyDescent="0.25">
      <c r="A448">
        <v>13</v>
      </c>
      <c r="B448" s="2">
        <f ca="1">IFERROR(__xludf.DUMMYFUNCTION("""COMPUTED_VALUE"""),44175)</f>
        <v>44175</v>
      </c>
      <c r="C448" t="s">
        <v>432</v>
      </c>
      <c r="D448" t="s">
        <v>542</v>
      </c>
      <c r="E448" t="s">
        <v>578</v>
      </c>
      <c r="F448" s="7">
        <v>119</v>
      </c>
      <c r="G448" s="7">
        <v>0</v>
      </c>
      <c r="H448" s="7">
        <v>0</v>
      </c>
      <c r="I448" s="7">
        <v>0</v>
      </c>
      <c r="J448" s="7">
        <v>11</v>
      </c>
    </row>
    <row r="449" spans="1:10" x14ac:dyDescent="0.25">
      <c r="A449">
        <v>13</v>
      </c>
      <c r="B449" s="2">
        <f ca="1">IFERROR(__xludf.DUMMYFUNCTION("""COMPUTED_VALUE"""),44175)</f>
        <v>44175</v>
      </c>
      <c r="C449" t="s">
        <v>433</v>
      </c>
      <c r="D449" t="s">
        <v>534</v>
      </c>
      <c r="E449" t="s">
        <v>575</v>
      </c>
      <c r="F449" s="7">
        <v>95</v>
      </c>
      <c r="G449" s="7">
        <v>0</v>
      </c>
      <c r="H449" s="7">
        <v>0</v>
      </c>
      <c r="I449" s="7">
        <v>0</v>
      </c>
      <c r="J449" s="7">
        <v>6</v>
      </c>
    </row>
    <row r="450" spans="1:10" x14ac:dyDescent="0.25">
      <c r="A450">
        <v>13</v>
      </c>
      <c r="B450" s="2">
        <f ca="1">IFERROR(__xludf.DUMMYFUNCTION("""COMPUTED_VALUE"""),44175)</f>
        <v>44175</v>
      </c>
      <c r="C450" t="s">
        <v>434</v>
      </c>
      <c r="D450" t="s">
        <v>538</v>
      </c>
      <c r="E450" t="s">
        <v>581</v>
      </c>
      <c r="F450" s="7">
        <v>67</v>
      </c>
      <c r="G450" s="7">
        <v>0</v>
      </c>
      <c r="H450" s="7">
        <v>0</v>
      </c>
      <c r="I450" s="7">
        <v>1</v>
      </c>
      <c r="J450" s="7">
        <v>6</v>
      </c>
    </row>
    <row r="451" spans="1:10" x14ac:dyDescent="0.25">
      <c r="A451">
        <v>13</v>
      </c>
      <c r="B451" s="2">
        <f ca="1">IFERROR(__xludf.DUMMYFUNCTION("""COMPUTED_VALUE"""),44175)</f>
        <v>44175</v>
      </c>
      <c r="C451" t="s">
        <v>435</v>
      </c>
      <c r="D451" t="s">
        <v>538</v>
      </c>
      <c r="E451" t="s">
        <v>577</v>
      </c>
      <c r="F451" s="7">
        <v>37</v>
      </c>
      <c r="G451" s="7">
        <v>0</v>
      </c>
      <c r="H451" s="7">
        <v>0</v>
      </c>
      <c r="I451" s="7">
        <v>0</v>
      </c>
      <c r="J451" s="7">
        <v>4</v>
      </c>
    </row>
    <row r="452" spans="1:10" x14ac:dyDescent="0.25">
      <c r="A452">
        <v>13</v>
      </c>
      <c r="B452" s="2">
        <f ca="1">IFERROR(__xludf.DUMMYFUNCTION("""COMPUTED_VALUE"""),44175)</f>
        <v>44175</v>
      </c>
      <c r="C452" t="s">
        <v>436</v>
      </c>
      <c r="D452" t="s">
        <v>545</v>
      </c>
      <c r="E452" t="s">
        <v>578</v>
      </c>
      <c r="F452" s="7">
        <v>79</v>
      </c>
      <c r="G452" s="7">
        <v>0</v>
      </c>
      <c r="H452" s="7">
        <v>0</v>
      </c>
      <c r="I452" s="7">
        <v>0</v>
      </c>
      <c r="J452" s="7">
        <v>5</v>
      </c>
    </row>
    <row r="453" spans="1:10" x14ac:dyDescent="0.25">
      <c r="A453">
        <v>13</v>
      </c>
      <c r="B453" s="2">
        <f ca="1">IFERROR(__xludf.DUMMYFUNCTION("""COMPUTED_VALUE"""),44175)</f>
        <v>44175</v>
      </c>
      <c r="C453" t="s">
        <v>437</v>
      </c>
      <c r="D453" t="s">
        <v>556</v>
      </c>
      <c r="E453" t="s">
        <v>575</v>
      </c>
      <c r="F453" s="7">
        <v>42</v>
      </c>
      <c r="G453" s="7">
        <v>0</v>
      </c>
      <c r="H453" s="7">
        <v>0</v>
      </c>
      <c r="I453" s="7">
        <v>0</v>
      </c>
      <c r="J453" s="7">
        <v>8</v>
      </c>
    </row>
    <row r="454" spans="1:10" x14ac:dyDescent="0.25">
      <c r="A454">
        <v>13</v>
      </c>
      <c r="B454" s="2">
        <f ca="1">IFERROR(__xludf.DUMMYFUNCTION("""COMPUTED_VALUE"""),44175)</f>
        <v>44175</v>
      </c>
      <c r="C454" t="s">
        <v>438</v>
      </c>
      <c r="D454" t="s">
        <v>540</v>
      </c>
      <c r="E454" t="s">
        <v>571</v>
      </c>
      <c r="F454" s="7">
        <v>0</v>
      </c>
      <c r="G454" s="7">
        <v>22</v>
      </c>
      <c r="H454" s="7">
        <v>0</v>
      </c>
      <c r="I454" s="7">
        <v>1</v>
      </c>
      <c r="J454" s="7">
        <v>1</v>
      </c>
    </row>
    <row r="455" spans="1:10" x14ac:dyDescent="0.25">
      <c r="A455">
        <v>13</v>
      </c>
      <c r="B455" s="2">
        <f ca="1">IFERROR(__xludf.DUMMYFUNCTION("""COMPUTED_VALUE"""),44175)</f>
        <v>44175</v>
      </c>
      <c r="C455" t="s">
        <v>439</v>
      </c>
      <c r="D455" t="s">
        <v>541</v>
      </c>
      <c r="E455" t="s">
        <v>575</v>
      </c>
      <c r="F455" s="7">
        <v>12</v>
      </c>
      <c r="G455" s="7">
        <v>0</v>
      </c>
      <c r="H455" s="7">
        <v>0</v>
      </c>
      <c r="I455" s="7">
        <v>0</v>
      </c>
      <c r="J455" s="7">
        <v>1</v>
      </c>
    </row>
    <row r="456" spans="1:10" x14ac:dyDescent="0.25">
      <c r="A456">
        <v>13</v>
      </c>
      <c r="B456" s="2">
        <f ca="1">IFERROR(__xludf.DUMMYFUNCTION("""COMPUTED_VALUE"""),44175)</f>
        <v>44175</v>
      </c>
      <c r="C456" t="s">
        <v>440</v>
      </c>
      <c r="D456" t="s">
        <v>543</v>
      </c>
      <c r="E456" t="s">
        <v>575</v>
      </c>
      <c r="F456" s="7">
        <v>51</v>
      </c>
      <c r="G456" s="7">
        <v>0</v>
      </c>
      <c r="H456" s="7">
        <v>0</v>
      </c>
      <c r="I456" s="7">
        <v>0</v>
      </c>
      <c r="J456" s="7">
        <v>4</v>
      </c>
    </row>
    <row r="457" spans="1:10" x14ac:dyDescent="0.25">
      <c r="A457">
        <v>13</v>
      </c>
      <c r="B457" s="2">
        <f ca="1">IFERROR(__xludf.DUMMYFUNCTION("""COMPUTED_VALUE"""),44176)</f>
        <v>44176</v>
      </c>
      <c r="C457" t="s">
        <v>441</v>
      </c>
      <c r="D457" t="s">
        <v>535</v>
      </c>
      <c r="E457" t="s">
        <v>575</v>
      </c>
      <c r="F457" s="7">
        <v>98</v>
      </c>
      <c r="G457" s="7">
        <v>0</v>
      </c>
      <c r="H457" s="7">
        <v>0</v>
      </c>
      <c r="I457" s="7">
        <v>0</v>
      </c>
      <c r="J457" s="7">
        <v>10</v>
      </c>
    </row>
    <row r="458" spans="1:10" x14ac:dyDescent="0.25">
      <c r="A458">
        <v>13</v>
      </c>
      <c r="B458" s="2">
        <f ca="1">IFERROR(__xludf.DUMMYFUNCTION("""COMPUTED_VALUE"""),44176)</f>
        <v>44176</v>
      </c>
      <c r="C458" t="s">
        <v>442</v>
      </c>
      <c r="D458" t="s">
        <v>558</v>
      </c>
      <c r="E458" t="s">
        <v>577</v>
      </c>
      <c r="F458" s="7">
        <v>60</v>
      </c>
      <c r="G458" s="7">
        <v>0</v>
      </c>
      <c r="H458" s="7">
        <v>2</v>
      </c>
      <c r="I458" s="7">
        <v>0</v>
      </c>
      <c r="J458" s="7">
        <v>5</v>
      </c>
    </row>
    <row r="459" spans="1:10" x14ac:dyDescent="0.25">
      <c r="A459">
        <v>13</v>
      </c>
      <c r="B459" s="2">
        <f ca="1">IFERROR(__xludf.DUMMYFUNCTION("""COMPUTED_VALUE"""),44176)</f>
        <v>44176</v>
      </c>
      <c r="C459" t="s">
        <v>443</v>
      </c>
      <c r="D459" t="s">
        <v>537</v>
      </c>
      <c r="E459" t="s">
        <v>578</v>
      </c>
      <c r="F459" s="7">
        <v>27</v>
      </c>
      <c r="G459" s="7">
        <v>0</v>
      </c>
      <c r="H459" s="7">
        <v>3</v>
      </c>
      <c r="I459" s="7">
        <v>0</v>
      </c>
      <c r="J459" s="7">
        <v>4</v>
      </c>
    </row>
    <row r="460" spans="1:10" x14ac:dyDescent="0.25">
      <c r="A460">
        <v>13</v>
      </c>
      <c r="B460" s="2">
        <f ca="1">IFERROR(__xludf.DUMMYFUNCTION("""COMPUTED_VALUE"""),44176)</f>
        <v>44176</v>
      </c>
      <c r="C460" t="s">
        <v>444</v>
      </c>
      <c r="D460" t="s">
        <v>537</v>
      </c>
      <c r="E460" t="s">
        <v>578</v>
      </c>
      <c r="F460" s="7">
        <v>26</v>
      </c>
      <c r="G460" s="7">
        <v>0</v>
      </c>
      <c r="H460" s="7">
        <v>1</v>
      </c>
      <c r="I460" s="7">
        <v>0</v>
      </c>
      <c r="J460" s="7">
        <v>1</v>
      </c>
    </row>
    <row r="461" spans="1:10" x14ac:dyDescent="0.25">
      <c r="A461">
        <v>13</v>
      </c>
      <c r="B461" s="2">
        <f ca="1">IFERROR(__xludf.DUMMYFUNCTION("""COMPUTED_VALUE"""),44176)</f>
        <v>44176</v>
      </c>
      <c r="C461" t="s">
        <v>445</v>
      </c>
      <c r="D461" t="s">
        <v>542</v>
      </c>
      <c r="E461" t="s">
        <v>578</v>
      </c>
      <c r="F461" s="7">
        <v>62</v>
      </c>
      <c r="G461" s="7">
        <v>0</v>
      </c>
      <c r="H461" s="7">
        <v>0</v>
      </c>
      <c r="I461" s="7">
        <v>0</v>
      </c>
      <c r="J461" s="7">
        <v>5</v>
      </c>
    </row>
    <row r="462" spans="1:10" x14ac:dyDescent="0.25">
      <c r="A462">
        <v>13</v>
      </c>
      <c r="B462" s="2">
        <f ca="1">IFERROR(__xludf.DUMMYFUNCTION("""COMPUTED_VALUE"""),44176)</f>
        <v>44176</v>
      </c>
      <c r="C462" t="s">
        <v>446</v>
      </c>
      <c r="D462" t="s">
        <v>542</v>
      </c>
      <c r="E462" t="s">
        <v>578</v>
      </c>
      <c r="F462" s="7">
        <v>28</v>
      </c>
      <c r="G462" s="7">
        <v>0</v>
      </c>
      <c r="H462" s="7">
        <v>3</v>
      </c>
      <c r="I462" s="7">
        <v>0</v>
      </c>
      <c r="J462" s="7">
        <v>4</v>
      </c>
    </row>
    <row r="463" spans="1:10" x14ac:dyDescent="0.25">
      <c r="A463">
        <v>13</v>
      </c>
      <c r="B463" s="2">
        <f ca="1">IFERROR(__xludf.DUMMYFUNCTION("""COMPUTED_VALUE"""),44176)</f>
        <v>44176</v>
      </c>
      <c r="C463" t="s">
        <v>447</v>
      </c>
      <c r="D463" t="s">
        <v>534</v>
      </c>
      <c r="E463" t="s">
        <v>575</v>
      </c>
      <c r="F463" s="7">
        <v>67</v>
      </c>
      <c r="G463" s="7">
        <v>0</v>
      </c>
      <c r="H463" s="7">
        <v>4</v>
      </c>
      <c r="I463" s="7">
        <v>0</v>
      </c>
      <c r="J463" s="7">
        <v>7</v>
      </c>
    </row>
    <row r="464" spans="1:10" x14ac:dyDescent="0.25">
      <c r="A464">
        <v>13</v>
      </c>
      <c r="B464" s="2">
        <f ca="1">IFERROR(__xludf.DUMMYFUNCTION("""COMPUTED_VALUE"""),44176)</f>
        <v>44176</v>
      </c>
      <c r="C464" t="s">
        <v>448</v>
      </c>
      <c r="D464" t="s">
        <v>538</v>
      </c>
      <c r="E464" t="s">
        <v>577</v>
      </c>
      <c r="F464" s="7">
        <v>35</v>
      </c>
      <c r="G464" s="7">
        <v>0</v>
      </c>
      <c r="H464" s="7">
        <v>0</v>
      </c>
      <c r="I464" s="7">
        <v>0</v>
      </c>
      <c r="J464" s="7">
        <v>3</v>
      </c>
    </row>
    <row r="465" spans="1:10" x14ac:dyDescent="0.25">
      <c r="A465">
        <v>13</v>
      </c>
      <c r="B465" s="2">
        <f ca="1">IFERROR(__xludf.DUMMYFUNCTION("""COMPUTED_VALUE"""),44176)</f>
        <v>44176</v>
      </c>
      <c r="C465" t="s">
        <v>449</v>
      </c>
      <c r="D465" t="s">
        <v>538</v>
      </c>
      <c r="E465" t="s">
        <v>577</v>
      </c>
      <c r="F465" s="7">
        <v>59</v>
      </c>
      <c r="G465" s="7">
        <v>0</v>
      </c>
      <c r="H465" s="7">
        <v>0</v>
      </c>
      <c r="I465" s="7">
        <v>0</v>
      </c>
      <c r="J465" s="7">
        <v>8</v>
      </c>
    </row>
    <row r="466" spans="1:10" x14ac:dyDescent="0.25">
      <c r="A466">
        <v>13</v>
      </c>
      <c r="B466" s="2">
        <f ca="1">IFERROR(__xludf.DUMMYFUNCTION("""COMPUTED_VALUE"""),44176)</f>
        <v>44176</v>
      </c>
      <c r="C466" t="s">
        <v>450</v>
      </c>
      <c r="D466" t="s">
        <v>553</v>
      </c>
      <c r="E466" t="s">
        <v>577</v>
      </c>
      <c r="F466" s="7">
        <v>45</v>
      </c>
      <c r="G466" s="7">
        <v>0</v>
      </c>
      <c r="H466" s="7">
        <v>0</v>
      </c>
      <c r="I466" s="7">
        <v>0</v>
      </c>
      <c r="J466" s="7">
        <v>6</v>
      </c>
    </row>
    <row r="467" spans="1:10" x14ac:dyDescent="0.25">
      <c r="A467">
        <v>13</v>
      </c>
      <c r="B467" s="2">
        <f ca="1">IFERROR(__xludf.DUMMYFUNCTION("""COMPUTED_VALUE"""),44176)</f>
        <v>44176</v>
      </c>
      <c r="C467" t="s">
        <v>451</v>
      </c>
      <c r="D467" t="s">
        <v>556</v>
      </c>
      <c r="E467" t="s">
        <v>575</v>
      </c>
      <c r="F467" s="7">
        <v>81</v>
      </c>
      <c r="G467" s="7">
        <v>0</v>
      </c>
      <c r="H467" s="7">
        <v>0</v>
      </c>
      <c r="I467" s="7">
        <v>0</v>
      </c>
      <c r="J467" s="7">
        <v>5</v>
      </c>
    </row>
    <row r="468" spans="1:10" x14ac:dyDescent="0.25">
      <c r="A468">
        <v>13</v>
      </c>
      <c r="B468" s="2">
        <f ca="1">IFERROR(__xludf.DUMMYFUNCTION("""COMPUTED_VALUE"""),44176)</f>
        <v>44176</v>
      </c>
      <c r="C468" t="s">
        <v>452</v>
      </c>
      <c r="D468" t="s">
        <v>540</v>
      </c>
      <c r="E468" t="s">
        <v>577</v>
      </c>
      <c r="F468" s="7">
        <v>85</v>
      </c>
      <c r="G468" s="7">
        <v>0</v>
      </c>
      <c r="H468" s="7">
        <v>3</v>
      </c>
      <c r="I468" s="7">
        <v>0</v>
      </c>
      <c r="J468" s="7">
        <v>7</v>
      </c>
    </row>
    <row r="469" spans="1:10" x14ac:dyDescent="0.25">
      <c r="A469">
        <v>13</v>
      </c>
      <c r="B469" s="2">
        <f ca="1">IFERROR(__xludf.DUMMYFUNCTION("""COMPUTED_VALUE"""),44176)</f>
        <v>44176</v>
      </c>
      <c r="C469" t="s">
        <v>453</v>
      </c>
      <c r="D469" t="s">
        <v>541</v>
      </c>
      <c r="E469" t="s">
        <v>575</v>
      </c>
      <c r="F469" s="7">
        <v>72</v>
      </c>
      <c r="G469" s="7">
        <v>0</v>
      </c>
      <c r="H469" s="7">
        <v>0</v>
      </c>
      <c r="I469" s="7">
        <v>0</v>
      </c>
      <c r="J469" s="7">
        <v>5</v>
      </c>
    </row>
    <row r="470" spans="1:10" x14ac:dyDescent="0.25">
      <c r="A470">
        <v>13</v>
      </c>
      <c r="B470" s="2">
        <f ca="1">IFERROR(__xludf.DUMMYFUNCTION("""COMPUTED_VALUE"""),44176)</f>
        <v>44176</v>
      </c>
      <c r="C470" t="s">
        <v>423</v>
      </c>
      <c r="D470" t="s">
        <v>543</v>
      </c>
      <c r="E470" t="s">
        <v>575</v>
      </c>
      <c r="F470" s="7">
        <v>27</v>
      </c>
      <c r="G470" s="7">
        <v>0</v>
      </c>
      <c r="H470" s="7">
        <v>0</v>
      </c>
      <c r="I470" s="7">
        <v>0</v>
      </c>
      <c r="J470" s="7">
        <v>5</v>
      </c>
    </row>
    <row r="471" spans="1:10" x14ac:dyDescent="0.25">
      <c r="A471">
        <v>13</v>
      </c>
      <c r="B471" s="2">
        <f ca="1">IFERROR(__xludf.DUMMYFUNCTION("""COMPUTED_VALUE"""),44176)</f>
        <v>44176</v>
      </c>
      <c r="C471" t="s">
        <v>454</v>
      </c>
      <c r="D471" t="s">
        <v>543</v>
      </c>
      <c r="E471" t="s">
        <v>575</v>
      </c>
      <c r="F471" s="7">
        <v>32</v>
      </c>
      <c r="G471" s="7">
        <v>0</v>
      </c>
      <c r="H471" s="7">
        <v>0</v>
      </c>
      <c r="I471" s="7">
        <v>0</v>
      </c>
      <c r="J471" s="7">
        <v>1</v>
      </c>
    </row>
    <row r="472" spans="1:10" x14ac:dyDescent="0.25">
      <c r="A472">
        <v>14</v>
      </c>
      <c r="B472" s="2">
        <f ca="1">IFERROR(__xludf.DUMMYFUNCTION("""COMPUTED_VALUE"""),44179)</f>
        <v>44179</v>
      </c>
      <c r="C472" t="s">
        <v>455</v>
      </c>
      <c r="D472" t="s">
        <v>536</v>
      </c>
      <c r="E472" t="s">
        <v>577</v>
      </c>
      <c r="F472" s="7">
        <v>110</v>
      </c>
      <c r="G472" s="7">
        <v>0</v>
      </c>
      <c r="H472" s="7">
        <v>0</v>
      </c>
      <c r="I472" s="7">
        <v>0</v>
      </c>
      <c r="J472" s="7">
        <v>12</v>
      </c>
    </row>
    <row r="473" spans="1:10" x14ac:dyDescent="0.25">
      <c r="A473">
        <v>14</v>
      </c>
      <c r="B473" s="2">
        <f ca="1">IFERROR(__xludf.DUMMYFUNCTION("""COMPUTED_VALUE"""),44179)</f>
        <v>44179</v>
      </c>
      <c r="C473" t="s">
        <v>456</v>
      </c>
      <c r="D473" t="s">
        <v>537</v>
      </c>
      <c r="E473" t="s">
        <v>580</v>
      </c>
      <c r="F473" s="7">
        <v>39</v>
      </c>
      <c r="G473" s="7">
        <v>0</v>
      </c>
      <c r="H473" s="7">
        <v>0</v>
      </c>
      <c r="I473" s="7">
        <v>1</v>
      </c>
      <c r="J473" s="7">
        <v>7</v>
      </c>
    </row>
    <row r="474" spans="1:10" x14ac:dyDescent="0.25">
      <c r="A474">
        <v>14</v>
      </c>
      <c r="B474" s="2">
        <f ca="1">IFERROR(__xludf.DUMMYFUNCTION("""COMPUTED_VALUE"""),44179)</f>
        <v>44179</v>
      </c>
      <c r="C474" t="s">
        <v>457</v>
      </c>
      <c r="D474" t="s">
        <v>537</v>
      </c>
      <c r="E474" t="s">
        <v>577</v>
      </c>
      <c r="F474" s="7">
        <v>17</v>
      </c>
      <c r="G474" s="7">
        <v>0</v>
      </c>
      <c r="H474" s="7">
        <v>0</v>
      </c>
      <c r="I474" s="7">
        <v>0</v>
      </c>
      <c r="J474" s="7">
        <v>2</v>
      </c>
    </row>
    <row r="475" spans="1:10" x14ac:dyDescent="0.25">
      <c r="A475">
        <v>14</v>
      </c>
      <c r="B475" s="2">
        <f ca="1">IFERROR(__xludf.DUMMYFUNCTION("""COMPUTED_VALUE"""),44179)</f>
        <v>44179</v>
      </c>
      <c r="C475" t="s">
        <v>458</v>
      </c>
      <c r="D475" t="s">
        <v>542</v>
      </c>
      <c r="E475" t="s">
        <v>578</v>
      </c>
      <c r="F475" s="7">
        <v>19</v>
      </c>
      <c r="G475" s="7">
        <v>3</v>
      </c>
      <c r="H475" s="7">
        <v>11</v>
      </c>
      <c r="I475" s="7">
        <v>0</v>
      </c>
      <c r="J475" s="7">
        <v>3</v>
      </c>
    </row>
    <row r="476" spans="1:10" x14ac:dyDescent="0.25">
      <c r="A476">
        <v>14</v>
      </c>
      <c r="B476" s="2">
        <f ca="1">IFERROR(__xludf.DUMMYFUNCTION("""COMPUTED_VALUE"""),44179)</f>
        <v>44179</v>
      </c>
      <c r="C476" t="s">
        <v>459</v>
      </c>
      <c r="D476" t="s">
        <v>542</v>
      </c>
      <c r="E476" t="s">
        <v>578</v>
      </c>
      <c r="F476" s="7">
        <v>19</v>
      </c>
      <c r="G476" s="7">
        <v>3</v>
      </c>
      <c r="H476" s="7">
        <v>11</v>
      </c>
      <c r="I476" s="7">
        <v>0</v>
      </c>
      <c r="J476" s="7">
        <v>3</v>
      </c>
    </row>
    <row r="477" spans="1:10" x14ac:dyDescent="0.25">
      <c r="A477">
        <v>14</v>
      </c>
      <c r="B477" s="2">
        <f ca="1">IFERROR(__xludf.DUMMYFUNCTION("""COMPUTED_VALUE"""),44179)</f>
        <v>44179</v>
      </c>
      <c r="C477" t="s">
        <v>460</v>
      </c>
      <c r="D477" t="s">
        <v>538</v>
      </c>
      <c r="E477" t="s">
        <v>577</v>
      </c>
      <c r="F477" s="7">
        <v>48</v>
      </c>
      <c r="G477" s="7">
        <v>0</v>
      </c>
      <c r="H477" s="7">
        <v>0</v>
      </c>
      <c r="I477" s="7">
        <v>0</v>
      </c>
      <c r="J477" s="7">
        <v>4</v>
      </c>
    </row>
    <row r="478" spans="1:10" x14ac:dyDescent="0.25">
      <c r="A478">
        <v>14</v>
      </c>
      <c r="B478" s="2">
        <f ca="1">IFERROR(__xludf.DUMMYFUNCTION("""COMPUTED_VALUE"""),44179)</f>
        <v>44179</v>
      </c>
      <c r="C478" t="s">
        <v>461</v>
      </c>
      <c r="D478" t="s">
        <v>545</v>
      </c>
      <c r="E478" t="s">
        <v>578</v>
      </c>
      <c r="F478" s="7">
        <v>76</v>
      </c>
      <c r="G478" s="7">
        <v>0</v>
      </c>
      <c r="H478" s="7">
        <v>0</v>
      </c>
      <c r="I478" s="7">
        <v>0</v>
      </c>
      <c r="J478" s="7">
        <v>7</v>
      </c>
    </row>
    <row r="479" spans="1:10" x14ac:dyDescent="0.25">
      <c r="A479">
        <v>14</v>
      </c>
      <c r="B479" s="2">
        <f ca="1">IFERROR(__xludf.DUMMYFUNCTION("""COMPUTED_VALUE"""),44179)</f>
        <v>44179</v>
      </c>
      <c r="C479" t="s">
        <v>462</v>
      </c>
      <c r="D479" t="s">
        <v>556</v>
      </c>
      <c r="E479" t="s">
        <v>575</v>
      </c>
      <c r="F479" s="7">
        <v>35</v>
      </c>
      <c r="G479" s="7">
        <v>0</v>
      </c>
      <c r="H479" s="7">
        <v>0</v>
      </c>
      <c r="I479" s="7">
        <v>0</v>
      </c>
      <c r="J479" s="7">
        <v>3</v>
      </c>
    </row>
    <row r="480" spans="1:10" x14ac:dyDescent="0.25">
      <c r="A480">
        <v>14</v>
      </c>
      <c r="B480" s="2">
        <f ca="1">IFERROR(__xludf.DUMMYFUNCTION("""COMPUTED_VALUE"""),44179)</f>
        <v>44179</v>
      </c>
      <c r="C480" t="s">
        <v>463</v>
      </c>
      <c r="D480" t="s">
        <v>540</v>
      </c>
      <c r="E480" t="s">
        <v>577</v>
      </c>
      <c r="F480" s="7">
        <v>71</v>
      </c>
      <c r="G480" s="7">
        <v>0</v>
      </c>
      <c r="H480" s="7">
        <v>0</v>
      </c>
      <c r="I480" s="7">
        <v>0</v>
      </c>
      <c r="J480" s="7">
        <v>7</v>
      </c>
    </row>
    <row r="481" spans="1:10" x14ac:dyDescent="0.25">
      <c r="A481">
        <v>14</v>
      </c>
      <c r="B481" s="2">
        <f ca="1">IFERROR(__xludf.DUMMYFUNCTION("""COMPUTED_VALUE"""),44179)</f>
        <v>44179</v>
      </c>
      <c r="C481" t="s">
        <v>464</v>
      </c>
      <c r="D481" t="s">
        <v>541</v>
      </c>
      <c r="E481" t="s">
        <v>575</v>
      </c>
      <c r="F481" s="7">
        <v>27</v>
      </c>
      <c r="G481" s="7">
        <v>0</v>
      </c>
      <c r="H481" s="7">
        <v>0</v>
      </c>
      <c r="I481" s="7">
        <v>0</v>
      </c>
      <c r="J481" s="7">
        <v>4</v>
      </c>
    </row>
    <row r="482" spans="1:10" x14ac:dyDescent="0.25">
      <c r="A482">
        <v>14</v>
      </c>
      <c r="B482" s="2">
        <f ca="1">IFERROR(__xludf.DUMMYFUNCTION("""COMPUTED_VALUE"""),44179)</f>
        <v>44179</v>
      </c>
      <c r="C482" t="s">
        <v>465</v>
      </c>
      <c r="D482" t="s">
        <v>543</v>
      </c>
      <c r="E482" t="s">
        <v>575</v>
      </c>
      <c r="F482" s="7">
        <v>18</v>
      </c>
      <c r="G482" s="7">
        <v>0</v>
      </c>
      <c r="H482" s="7">
        <v>1</v>
      </c>
      <c r="I482" s="7">
        <v>0</v>
      </c>
      <c r="J482" s="7">
        <v>2</v>
      </c>
    </row>
    <row r="483" spans="1:10" x14ac:dyDescent="0.25">
      <c r="A483">
        <v>14</v>
      </c>
      <c r="B483" s="2">
        <f ca="1">IFERROR(__xludf.DUMMYFUNCTION("""COMPUTED_VALUE"""),44180)</f>
        <v>44180</v>
      </c>
      <c r="C483" t="s">
        <v>466</v>
      </c>
      <c r="D483" t="s">
        <v>535</v>
      </c>
      <c r="E483" t="s">
        <v>577</v>
      </c>
      <c r="F483" s="7">
        <v>82</v>
      </c>
      <c r="G483" s="7">
        <v>0</v>
      </c>
      <c r="H483" s="7">
        <v>0</v>
      </c>
      <c r="I483" s="7">
        <v>0</v>
      </c>
      <c r="J483" s="7">
        <v>6</v>
      </c>
    </row>
    <row r="484" spans="1:10" x14ac:dyDescent="0.25">
      <c r="A484">
        <v>14</v>
      </c>
      <c r="B484" s="2">
        <f ca="1">IFERROR(__xludf.DUMMYFUNCTION("""COMPUTED_VALUE"""),44180)</f>
        <v>44180</v>
      </c>
      <c r="C484" t="s">
        <v>467</v>
      </c>
      <c r="D484" t="s">
        <v>539</v>
      </c>
      <c r="E484" t="s">
        <v>577</v>
      </c>
      <c r="F484" s="7">
        <v>38</v>
      </c>
      <c r="G484" s="7">
        <v>0</v>
      </c>
      <c r="H484" s="7">
        <v>1</v>
      </c>
      <c r="I484" s="7">
        <v>0</v>
      </c>
      <c r="J484" s="7">
        <v>3</v>
      </c>
    </row>
    <row r="485" spans="1:10" x14ac:dyDescent="0.25">
      <c r="A485">
        <v>14</v>
      </c>
      <c r="B485" s="2">
        <f ca="1">IFERROR(__xludf.DUMMYFUNCTION("""COMPUTED_VALUE"""),44180)</f>
        <v>44180</v>
      </c>
      <c r="C485" t="s">
        <v>468</v>
      </c>
      <c r="D485" t="s">
        <v>558</v>
      </c>
      <c r="E485" t="s">
        <v>581</v>
      </c>
      <c r="F485" s="7">
        <v>25</v>
      </c>
      <c r="G485" s="7">
        <v>0</v>
      </c>
      <c r="H485" s="7">
        <v>0</v>
      </c>
      <c r="I485" s="7">
        <v>1</v>
      </c>
      <c r="J485" s="7">
        <v>2</v>
      </c>
    </row>
    <row r="486" spans="1:10" x14ac:dyDescent="0.25">
      <c r="A486">
        <v>14</v>
      </c>
      <c r="B486" s="2">
        <f ca="1">IFERROR(__xludf.DUMMYFUNCTION("""COMPUTED_VALUE"""),44180)</f>
        <v>44180</v>
      </c>
      <c r="C486" t="s">
        <v>469</v>
      </c>
      <c r="D486" t="s">
        <v>536</v>
      </c>
      <c r="E486" t="s">
        <v>577</v>
      </c>
      <c r="F486" s="7">
        <v>75</v>
      </c>
      <c r="G486" s="7">
        <v>0</v>
      </c>
      <c r="H486" s="7">
        <v>0</v>
      </c>
      <c r="I486" s="7">
        <v>0</v>
      </c>
      <c r="J486" s="7">
        <v>5</v>
      </c>
    </row>
    <row r="487" spans="1:10" x14ac:dyDescent="0.25">
      <c r="A487">
        <v>14</v>
      </c>
      <c r="B487" s="2">
        <f ca="1">IFERROR(__xludf.DUMMYFUNCTION("""COMPUTED_VALUE"""),44180)</f>
        <v>44180</v>
      </c>
      <c r="C487" t="s">
        <v>470</v>
      </c>
      <c r="D487" t="s">
        <v>537</v>
      </c>
      <c r="E487" t="s">
        <v>578</v>
      </c>
      <c r="F487" s="7">
        <v>53</v>
      </c>
      <c r="G487" s="7">
        <v>0</v>
      </c>
      <c r="H487" s="7">
        <v>0</v>
      </c>
      <c r="I487" s="7">
        <v>0</v>
      </c>
      <c r="J487" s="7">
        <v>4</v>
      </c>
    </row>
    <row r="488" spans="1:10" x14ac:dyDescent="0.25">
      <c r="A488">
        <v>14</v>
      </c>
      <c r="B488" s="2">
        <f ca="1">IFERROR(__xludf.DUMMYFUNCTION("""COMPUTED_VALUE"""),44180)</f>
        <v>44180</v>
      </c>
      <c r="C488" t="s">
        <v>471</v>
      </c>
      <c r="D488" t="s">
        <v>542</v>
      </c>
      <c r="E488" t="s">
        <v>578</v>
      </c>
      <c r="F488" s="7">
        <v>76</v>
      </c>
      <c r="G488" s="7">
        <v>0</v>
      </c>
      <c r="H488" s="7">
        <v>0</v>
      </c>
      <c r="I488" s="7">
        <v>0</v>
      </c>
      <c r="J488" s="7">
        <v>6</v>
      </c>
    </row>
    <row r="489" spans="1:10" x14ac:dyDescent="0.25">
      <c r="A489">
        <v>14</v>
      </c>
      <c r="B489" s="2">
        <f ca="1">IFERROR(__xludf.DUMMYFUNCTION("""COMPUTED_VALUE"""),44180)</f>
        <v>44180</v>
      </c>
      <c r="C489" t="s">
        <v>472</v>
      </c>
      <c r="D489" t="s">
        <v>534</v>
      </c>
      <c r="E489" t="s">
        <v>575</v>
      </c>
      <c r="F489" s="7">
        <v>92</v>
      </c>
      <c r="G489" s="7">
        <v>0</v>
      </c>
      <c r="H489" s="7">
        <v>0</v>
      </c>
      <c r="I489" s="7">
        <v>0</v>
      </c>
      <c r="J489" s="7">
        <v>6</v>
      </c>
    </row>
    <row r="490" spans="1:10" x14ac:dyDescent="0.25">
      <c r="A490">
        <v>14</v>
      </c>
      <c r="B490" s="2">
        <f ca="1">IFERROR(__xludf.DUMMYFUNCTION("""COMPUTED_VALUE"""),44180)</f>
        <v>44180</v>
      </c>
      <c r="C490" t="s">
        <v>473</v>
      </c>
      <c r="D490" t="s">
        <v>538</v>
      </c>
      <c r="E490" t="s">
        <v>577</v>
      </c>
      <c r="F490" s="7">
        <v>96</v>
      </c>
      <c r="G490" s="7">
        <v>0</v>
      </c>
      <c r="H490" s="7">
        <v>0</v>
      </c>
      <c r="I490" s="7">
        <v>0</v>
      </c>
      <c r="J490" s="7">
        <v>9</v>
      </c>
    </row>
    <row r="491" spans="1:10" x14ac:dyDescent="0.25">
      <c r="A491">
        <v>14</v>
      </c>
      <c r="B491" s="2">
        <f ca="1">IFERROR(__xludf.DUMMYFUNCTION("""COMPUTED_VALUE"""),44180)</f>
        <v>44180</v>
      </c>
      <c r="C491" t="s">
        <v>474</v>
      </c>
      <c r="D491" t="s">
        <v>545</v>
      </c>
      <c r="E491" t="s">
        <v>578</v>
      </c>
      <c r="F491" s="7">
        <v>32</v>
      </c>
      <c r="G491" s="7">
        <v>0</v>
      </c>
      <c r="H491" s="7">
        <v>0</v>
      </c>
      <c r="I491" s="7">
        <v>0</v>
      </c>
      <c r="J491" s="7">
        <v>3</v>
      </c>
    </row>
    <row r="492" spans="1:10" x14ac:dyDescent="0.25">
      <c r="A492">
        <v>14</v>
      </c>
      <c r="B492" s="2">
        <f ca="1">IFERROR(__xludf.DUMMYFUNCTION("""COMPUTED_VALUE"""),44180)</f>
        <v>44180</v>
      </c>
      <c r="C492" t="s">
        <v>475</v>
      </c>
      <c r="D492" t="s">
        <v>544</v>
      </c>
      <c r="E492" t="s">
        <v>578</v>
      </c>
      <c r="F492" s="7">
        <v>59</v>
      </c>
      <c r="G492" s="7">
        <v>0</v>
      </c>
      <c r="H492" s="7">
        <v>0</v>
      </c>
      <c r="I492" s="7">
        <v>0</v>
      </c>
      <c r="J492" s="7">
        <v>6</v>
      </c>
    </row>
    <row r="493" spans="1:10" x14ac:dyDescent="0.25">
      <c r="A493">
        <v>14</v>
      </c>
      <c r="B493" s="2">
        <f ca="1">IFERROR(__xludf.DUMMYFUNCTION("""COMPUTED_VALUE"""),44180)</f>
        <v>44180</v>
      </c>
      <c r="C493" t="s">
        <v>476</v>
      </c>
      <c r="D493" t="s">
        <v>556</v>
      </c>
      <c r="E493" t="s">
        <v>578</v>
      </c>
      <c r="F493" s="7">
        <v>81</v>
      </c>
      <c r="G493" s="7">
        <v>0</v>
      </c>
      <c r="H493" s="7">
        <v>1</v>
      </c>
      <c r="I493" s="7">
        <v>0</v>
      </c>
      <c r="J493" s="7">
        <v>6</v>
      </c>
    </row>
    <row r="494" spans="1:10" x14ac:dyDescent="0.25">
      <c r="A494">
        <v>14</v>
      </c>
      <c r="B494" s="2">
        <f ca="1">IFERROR(__xludf.DUMMYFUNCTION("""COMPUTED_VALUE"""),44180)</f>
        <v>44180</v>
      </c>
      <c r="C494" t="s">
        <v>477</v>
      </c>
      <c r="D494" t="s">
        <v>540</v>
      </c>
      <c r="E494" t="s">
        <v>578</v>
      </c>
      <c r="F494" s="7">
        <v>52</v>
      </c>
      <c r="G494" s="7">
        <v>0</v>
      </c>
      <c r="H494" s="7">
        <v>0</v>
      </c>
      <c r="I494" s="7">
        <v>0</v>
      </c>
      <c r="J494" s="7">
        <v>6</v>
      </c>
    </row>
    <row r="495" spans="1:10" x14ac:dyDescent="0.25">
      <c r="A495">
        <v>14</v>
      </c>
      <c r="B495" s="2">
        <f ca="1">IFERROR(__xludf.DUMMYFUNCTION("""COMPUTED_VALUE"""),44180)</f>
        <v>44180</v>
      </c>
      <c r="C495" t="s">
        <v>478</v>
      </c>
      <c r="D495" t="s">
        <v>541</v>
      </c>
      <c r="E495" t="s">
        <v>580</v>
      </c>
      <c r="F495" s="7">
        <v>43</v>
      </c>
      <c r="G495" s="7">
        <v>0</v>
      </c>
      <c r="H495" s="7">
        <v>0</v>
      </c>
      <c r="I495" s="7">
        <v>1</v>
      </c>
      <c r="J495" s="7">
        <v>12</v>
      </c>
    </row>
    <row r="496" spans="1:10" x14ac:dyDescent="0.25">
      <c r="A496">
        <v>14</v>
      </c>
      <c r="B496" s="2">
        <f ca="1">IFERROR(__xludf.DUMMYFUNCTION("""COMPUTED_VALUE"""),44180)</f>
        <v>44180</v>
      </c>
      <c r="C496" t="s">
        <v>479</v>
      </c>
      <c r="D496" t="s">
        <v>543</v>
      </c>
      <c r="E496" t="s">
        <v>575</v>
      </c>
      <c r="F496" s="7">
        <v>85</v>
      </c>
      <c r="G496" s="7">
        <v>0</v>
      </c>
      <c r="H496" s="7">
        <v>0</v>
      </c>
      <c r="I496" s="7">
        <v>0</v>
      </c>
      <c r="J496" s="7">
        <v>6</v>
      </c>
    </row>
    <row r="497" spans="1:10" x14ac:dyDescent="0.25">
      <c r="A497">
        <v>14</v>
      </c>
      <c r="B497" s="2">
        <f ca="1">IFERROR(__xludf.DUMMYFUNCTION("""COMPUTED_VALUE"""),44181)</f>
        <v>44181</v>
      </c>
      <c r="C497" t="s">
        <v>480</v>
      </c>
      <c r="D497" t="s">
        <v>535</v>
      </c>
      <c r="E497" t="s">
        <v>577</v>
      </c>
      <c r="F497" s="7">
        <v>49</v>
      </c>
      <c r="G497" s="7">
        <v>0</v>
      </c>
      <c r="H497" s="7">
        <v>0</v>
      </c>
      <c r="I497" s="7">
        <v>0</v>
      </c>
      <c r="J497" s="7">
        <v>2</v>
      </c>
    </row>
    <row r="498" spans="1:10" x14ac:dyDescent="0.25">
      <c r="A498">
        <v>14</v>
      </c>
      <c r="B498" s="2">
        <f ca="1">IFERROR(__xludf.DUMMYFUNCTION("""COMPUTED_VALUE"""),44181)</f>
        <v>44181</v>
      </c>
      <c r="C498" t="s">
        <v>481</v>
      </c>
      <c r="D498" t="s">
        <v>558</v>
      </c>
      <c r="E498" t="s">
        <v>577</v>
      </c>
      <c r="F498" s="7">
        <v>39</v>
      </c>
      <c r="G498" s="7">
        <v>0</v>
      </c>
      <c r="H498" s="7">
        <v>0</v>
      </c>
      <c r="I498" s="7">
        <v>0</v>
      </c>
      <c r="J498" s="7">
        <v>4</v>
      </c>
    </row>
    <row r="499" spans="1:10" x14ac:dyDescent="0.25">
      <c r="A499">
        <v>14</v>
      </c>
      <c r="B499" s="2">
        <f ca="1">IFERROR(__xludf.DUMMYFUNCTION("""COMPUTED_VALUE"""),44181)</f>
        <v>44181</v>
      </c>
      <c r="C499" t="s">
        <v>482</v>
      </c>
      <c r="D499" t="s">
        <v>560</v>
      </c>
      <c r="E499" t="s">
        <v>575</v>
      </c>
      <c r="F499" s="7">
        <v>25</v>
      </c>
      <c r="G499" s="7">
        <v>0</v>
      </c>
      <c r="H499" s="7">
        <v>0</v>
      </c>
      <c r="I499" s="7">
        <v>0</v>
      </c>
      <c r="J499" s="7">
        <v>2</v>
      </c>
    </row>
    <row r="500" spans="1:10" x14ac:dyDescent="0.25">
      <c r="A500">
        <v>14</v>
      </c>
      <c r="B500" s="2">
        <f ca="1">IFERROR(__xludf.DUMMYFUNCTION("""COMPUTED_VALUE"""),44181)</f>
        <v>44181</v>
      </c>
      <c r="C500" t="s">
        <v>483</v>
      </c>
      <c r="D500" t="s">
        <v>536</v>
      </c>
      <c r="E500" t="s">
        <v>575</v>
      </c>
      <c r="F500" s="7">
        <v>78</v>
      </c>
      <c r="G500" s="7">
        <v>0</v>
      </c>
      <c r="H500" s="7">
        <v>0</v>
      </c>
      <c r="I500" s="7">
        <v>0</v>
      </c>
      <c r="J500" s="7">
        <v>7</v>
      </c>
    </row>
    <row r="501" spans="1:10" x14ac:dyDescent="0.25">
      <c r="A501">
        <v>14</v>
      </c>
      <c r="B501" s="2">
        <f ca="1">IFERROR(__xludf.DUMMYFUNCTION("""COMPUTED_VALUE"""),44181)</f>
        <v>44181</v>
      </c>
      <c r="C501" t="s">
        <v>484</v>
      </c>
      <c r="D501" t="s">
        <v>537</v>
      </c>
      <c r="E501" t="s">
        <v>578</v>
      </c>
      <c r="F501" s="7">
        <v>55</v>
      </c>
      <c r="G501" s="7">
        <v>0</v>
      </c>
      <c r="H501" s="7">
        <v>0</v>
      </c>
      <c r="I501" s="7">
        <v>0</v>
      </c>
      <c r="J501" s="7">
        <v>4</v>
      </c>
    </row>
    <row r="502" spans="1:10" x14ac:dyDescent="0.25">
      <c r="A502">
        <v>14</v>
      </c>
      <c r="B502" s="2">
        <f ca="1">IFERROR(__xludf.DUMMYFUNCTION("""COMPUTED_VALUE"""),44181)</f>
        <v>44181</v>
      </c>
      <c r="C502" t="s">
        <v>139</v>
      </c>
      <c r="D502" t="s">
        <v>542</v>
      </c>
      <c r="E502" t="s">
        <v>578</v>
      </c>
      <c r="F502" s="7">
        <v>49</v>
      </c>
      <c r="G502" s="7">
        <v>0</v>
      </c>
      <c r="H502" s="7">
        <v>0</v>
      </c>
      <c r="I502" s="7">
        <v>0</v>
      </c>
      <c r="J502" s="7">
        <v>7</v>
      </c>
    </row>
    <row r="503" spans="1:10" x14ac:dyDescent="0.25">
      <c r="A503">
        <v>14</v>
      </c>
      <c r="B503" s="2">
        <f ca="1">IFERROR(__xludf.DUMMYFUNCTION("""COMPUTED_VALUE"""),44181)</f>
        <v>44181</v>
      </c>
      <c r="C503" t="s">
        <v>485</v>
      </c>
      <c r="D503" t="s">
        <v>534</v>
      </c>
      <c r="E503" t="s">
        <v>575</v>
      </c>
      <c r="F503" s="7">
        <v>115</v>
      </c>
      <c r="G503" s="7">
        <v>0</v>
      </c>
      <c r="H503" s="7">
        <v>0</v>
      </c>
      <c r="I503" s="7">
        <v>0</v>
      </c>
      <c r="J503" s="7">
        <v>11</v>
      </c>
    </row>
    <row r="504" spans="1:10" x14ac:dyDescent="0.25">
      <c r="A504">
        <v>14</v>
      </c>
      <c r="B504" s="2">
        <f ca="1">IFERROR(__xludf.DUMMYFUNCTION("""COMPUTED_VALUE"""),44181)</f>
        <v>44181</v>
      </c>
      <c r="C504" t="s">
        <v>486</v>
      </c>
      <c r="D504" t="s">
        <v>538</v>
      </c>
      <c r="E504" t="s">
        <v>563</v>
      </c>
      <c r="F504" s="7">
        <v>50</v>
      </c>
      <c r="G504" s="7">
        <v>0</v>
      </c>
      <c r="H504" s="7">
        <v>0</v>
      </c>
      <c r="I504" s="7">
        <v>0</v>
      </c>
      <c r="J504" s="7">
        <v>4</v>
      </c>
    </row>
    <row r="505" spans="1:10" x14ac:dyDescent="0.25">
      <c r="A505">
        <v>14</v>
      </c>
      <c r="B505" s="2">
        <f ca="1">IFERROR(__xludf.DUMMYFUNCTION("""COMPUTED_VALUE"""),44181)</f>
        <v>44181</v>
      </c>
      <c r="C505" t="s">
        <v>214</v>
      </c>
      <c r="D505" t="s">
        <v>545</v>
      </c>
      <c r="E505" t="s">
        <v>578</v>
      </c>
      <c r="F505" s="7">
        <v>54</v>
      </c>
      <c r="G505" s="7">
        <v>0</v>
      </c>
      <c r="H505" s="7">
        <v>2</v>
      </c>
      <c r="I505" s="7">
        <v>0</v>
      </c>
      <c r="J505" s="7">
        <v>8</v>
      </c>
    </row>
    <row r="506" spans="1:10" x14ac:dyDescent="0.25">
      <c r="A506">
        <v>14</v>
      </c>
      <c r="B506" s="2">
        <f ca="1">IFERROR(__xludf.DUMMYFUNCTION("""COMPUTED_VALUE"""),44181)</f>
        <v>44181</v>
      </c>
      <c r="C506" t="s">
        <v>487</v>
      </c>
      <c r="D506" t="s">
        <v>553</v>
      </c>
      <c r="E506" t="s">
        <v>577</v>
      </c>
      <c r="F506" s="7">
        <v>63</v>
      </c>
      <c r="G506" s="7">
        <v>0</v>
      </c>
      <c r="H506" s="7">
        <v>0</v>
      </c>
      <c r="I506" s="7">
        <v>0</v>
      </c>
      <c r="J506" s="7">
        <v>7</v>
      </c>
    </row>
    <row r="507" spans="1:10" x14ac:dyDescent="0.25">
      <c r="A507">
        <v>14</v>
      </c>
      <c r="B507" s="2">
        <f ca="1">IFERROR(__xludf.DUMMYFUNCTION("""COMPUTED_VALUE"""),44181)</f>
        <v>44181</v>
      </c>
      <c r="C507" t="s">
        <v>488</v>
      </c>
      <c r="D507" t="s">
        <v>544</v>
      </c>
      <c r="E507" t="s">
        <v>578</v>
      </c>
      <c r="F507" s="7">
        <v>75</v>
      </c>
      <c r="G507" s="7">
        <v>0</v>
      </c>
      <c r="H507" s="7">
        <v>0</v>
      </c>
      <c r="I507" s="7">
        <v>0</v>
      </c>
      <c r="J507" s="7">
        <v>8</v>
      </c>
    </row>
    <row r="508" spans="1:10" x14ac:dyDescent="0.25">
      <c r="A508">
        <v>14</v>
      </c>
      <c r="B508" s="2">
        <f ca="1">IFERROR(__xludf.DUMMYFUNCTION("""COMPUTED_VALUE"""),44181)</f>
        <v>44181</v>
      </c>
      <c r="C508" t="s">
        <v>489</v>
      </c>
      <c r="D508" t="s">
        <v>556</v>
      </c>
      <c r="E508" t="s">
        <v>578</v>
      </c>
      <c r="F508" s="7">
        <v>42</v>
      </c>
      <c r="G508" s="7">
        <v>0</v>
      </c>
      <c r="H508" s="7">
        <v>3</v>
      </c>
      <c r="I508" s="7">
        <v>0</v>
      </c>
      <c r="J508" s="7">
        <v>2</v>
      </c>
    </row>
    <row r="509" spans="1:10" x14ac:dyDescent="0.25">
      <c r="A509">
        <v>14</v>
      </c>
      <c r="B509" s="2">
        <f ca="1">IFERROR(__xludf.DUMMYFUNCTION("""COMPUTED_VALUE"""),44181)</f>
        <v>44181</v>
      </c>
      <c r="C509" t="s">
        <v>490</v>
      </c>
      <c r="D509" t="s">
        <v>541</v>
      </c>
      <c r="E509" t="s">
        <v>575</v>
      </c>
      <c r="F509" s="7">
        <v>61</v>
      </c>
      <c r="G509" s="7">
        <v>0</v>
      </c>
      <c r="H509" s="7">
        <v>1</v>
      </c>
      <c r="I509" s="7">
        <v>0</v>
      </c>
      <c r="J509" s="7">
        <v>5</v>
      </c>
    </row>
    <row r="510" spans="1:10" x14ac:dyDescent="0.25">
      <c r="A510">
        <v>14</v>
      </c>
      <c r="B510" s="2">
        <f ca="1">IFERROR(__xludf.DUMMYFUNCTION("""COMPUTED_VALUE"""),44181)</f>
        <v>44181</v>
      </c>
      <c r="C510" t="s">
        <v>491</v>
      </c>
      <c r="D510" t="s">
        <v>543</v>
      </c>
      <c r="E510" t="s">
        <v>575</v>
      </c>
      <c r="F510" s="7">
        <v>44</v>
      </c>
      <c r="G510" s="7">
        <v>0</v>
      </c>
      <c r="H510" s="7">
        <v>0</v>
      </c>
      <c r="I510" s="7">
        <v>0</v>
      </c>
      <c r="J510" s="7">
        <v>4</v>
      </c>
    </row>
    <row r="511" spans="1:10" x14ac:dyDescent="0.25">
      <c r="A511">
        <v>14</v>
      </c>
      <c r="B511" s="2">
        <f ca="1">IFERROR(__xludf.DUMMYFUNCTION("""COMPUTED_VALUE"""),44182)</f>
        <v>44182</v>
      </c>
      <c r="C511" t="s">
        <v>492</v>
      </c>
      <c r="D511" t="s">
        <v>535</v>
      </c>
      <c r="E511" t="s">
        <v>581</v>
      </c>
      <c r="F511" s="7">
        <v>92</v>
      </c>
      <c r="G511" s="7">
        <v>0</v>
      </c>
      <c r="H511" s="7">
        <v>0</v>
      </c>
      <c r="I511" s="7">
        <v>2</v>
      </c>
      <c r="J511" s="7">
        <v>7</v>
      </c>
    </row>
    <row r="512" spans="1:10" x14ac:dyDescent="0.25">
      <c r="A512">
        <v>14</v>
      </c>
      <c r="B512" s="2">
        <f ca="1">IFERROR(__xludf.DUMMYFUNCTION("""COMPUTED_VALUE"""),44182)</f>
        <v>44182</v>
      </c>
      <c r="C512" t="s">
        <v>493</v>
      </c>
      <c r="D512" t="s">
        <v>560</v>
      </c>
      <c r="E512" t="s">
        <v>575</v>
      </c>
      <c r="F512" s="7">
        <v>66</v>
      </c>
      <c r="G512" s="7">
        <v>0</v>
      </c>
      <c r="H512" s="7">
        <v>0</v>
      </c>
      <c r="I512" s="7">
        <v>0</v>
      </c>
      <c r="J512" s="7">
        <v>6</v>
      </c>
    </row>
    <row r="513" spans="1:10" x14ac:dyDescent="0.25">
      <c r="A513">
        <v>14</v>
      </c>
      <c r="B513" s="2">
        <f ca="1">IFERROR(__xludf.DUMMYFUNCTION("""COMPUTED_VALUE"""),44182)</f>
        <v>44182</v>
      </c>
      <c r="C513" t="s">
        <v>156</v>
      </c>
      <c r="D513" t="s">
        <v>536</v>
      </c>
      <c r="E513" t="s">
        <v>575</v>
      </c>
      <c r="F513" s="7">
        <v>48</v>
      </c>
      <c r="G513" s="7">
        <v>0</v>
      </c>
      <c r="H513" s="7">
        <v>2</v>
      </c>
      <c r="I513" s="7">
        <v>0</v>
      </c>
      <c r="J513" s="7">
        <v>3</v>
      </c>
    </row>
    <row r="514" spans="1:10" x14ac:dyDescent="0.25">
      <c r="A514">
        <v>14</v>
      </c>
      <c r="B514" s="2">
        <f ca="1">IFERROR(__xludf.DUMMYFUNCTION("""COMPUTED_VALUE"""),44182)</f>
        <v>44182</v>
      </c>
      <c r="C514" t="s">
        <v>112</v>
      </c>
      <c r="D514" t="s">
        <v>537</v>
      </c>
      <c r="E514" t="s">
        <v>575</v>
      </c>
      <c r="F514" s="7">
        <v>67</v>
      </c>
      <c r="G514" s="7">
        <v>0</v>
      </c>
      <c r="H514" s="7">
        <v>0</v>
      </c>
      <c r="I514" s="7">
        <v>0</v>
      </c>
      <c r="J514" s="7">
        <v>8</v>
      </c>
    </row>
    <row r="515" spans="1:10" x14ac:dyDescent="0.25">
      <c r="A515">
        <v>14</v>
      </c>
      <c r="B515" s="2">
        <f ca="1">IFERROR(__xludf.DUMMYFUNCTION("""COMPUTED_VALUE"""),44182)</f>
        <v>44182</v>
      </c>
      <c r="C515" t="s">
        <v>494</v>
      </c>
      <c r="D515" t="s">
        <v>534</v>
      </c>
      <c r="E515" t="s">
        <v>580</v>
      </c>
      <c r="F515" s="7">
        <v>109</v>
      </c>
      <c r="G515" s="7">
        <v>0</v>
      </c>
      <c r="H515" s="7">
        <v>0</v>
      </c>
      <c r="I515" s="7">
        <v>1</v>
      </c>
      <c r="J515" s="7">
        <v>7</v>
      </c>
    </row>
    <row r="516" spans="1:10" x14ac:dyDescent="0.25">
      <c r="A516">
        <v>14</v>
      </c>
      <c r="B516" s="2">
        <f ca="1">IFERROR(__xludf.DUMMYFUNCTION("""COMPUTED_VALUE"""),44182)</f>
        <v>44182</v>
      </c>
      <c r="C516" t="s">
        <v>495</v>
      </c>
      <c r="D516" t="s">
        <v>538</v>
      </c>
      <c r="E516" t="s">
        <v>563</v>
      </c>
      <c r="F516" s="7">
        <v>50</v>
      </c>
      <c r="G516" s="7">
        <v>0</v>
      </c>
      <c r="H516" s="7">
        <v>0</v>
      </c>
      <c r="I516" s="7">
        <v>0</v>
      </c>
      <c r="J516" s="7">
        <v>4</v>
      </c>
    </row>
    <row r="517" spans="1:10" x14ac:dyDescent="0.25">
      <c r="A517">
        <v>14</v>
      </c>
      <c r="B517" s="2">
        <f ca="1">IFERROR(__xludf.DUMMYFUNCTION("""COMPUTED_VALUE"""),44182)</f>
        <v>44182</v>
      </c>
      <c r="C517" t="s">
        <v>496</v>
      </c>
      <c r="D517" t="s">
        <v>545</v>
      </c>
      <c r="E517" t="s">
        <v>578</v>
      </c>
      <c r="F517" s="7">
        <v>55</v>
      </c>
      <c r="G517" s="7">
        <v>0</v>
      </c>
      <c r="H517" s="7">
        <v>0</v>
      </c>
      <c r="I517" s="7">
        <v>0</v>
      </c>
      <c r="J517" s="7">
        <v>4</v>
      </c>
    </row>
    <row r="518" spans="1:10" x14ac:dyDescent="0.25">
      <c r="A518">
        <v>14</v>
      </c>
      <c r="B518" s="2">
        <f ca="1">IFERROR(__xludf.DUMMYFUNCTION("""COMPUTED_VALUE"""),44182)</f>
        <v>44182</v>
      </c>
      <c r="C518" t="s">
        <v>497</v>
      </c>
      <c r="D518" t="s">
        <v>544</v>
      </c>
      <c r="E518" t="s">
        <v>578</v>
      </c>
      <c r="F518" s="7">
        <v>21</v>
      </c>
      <c r="G518" s="7">
        <v>0</v>
      </c>
      <c r="H518" s="7">
        <v>0</v>
      </c>
      <c r="I518" s="7">
        <v>0</v>
      </c>
      <c r="J518" s="7">
        <v>3</v>
      </c>
    </row>
    <row r="519" spans="1:10" x14ac:dyDescent="0.25">
      <c r="A519">
        <v>14</v>
      </c>
      <c r="B519" s="2">
        <f ca="1">IFERROR(__xludf.DUMMYFUNCTION("""COMPUTED_VALUE"""),44182)</f>
        <v>44182</v>
      </c>
      <c r="C519" t="s">
        <v>498</v>
      </c>
      <c r="D519" t="s">
        <v>556</v>
      </c>
      <c r="E519" t="s">
        <v>575</v>
      </c>
      <c r="F519" s="7">
        <v>53</v>
      </c>
      <c r="G519" s="7">
        <v>0</v>
      </c>
      <c r="H519" s="7">
        <v>0</v>
      </c>
      <c r="I519" s="7">
        <v>0</v>
      </c>
      <c r="J519" s="7">
        <v>7</v>
      </c>
    </row>
    <row r="520" spans="1:10" x14ac:dyDescent="0.25">
      <c r="A520">
        <v>14</v>
      </c>
      <c r="B520" s="2">
        <f ca="1">IFERROR(__xludf.DUMMYFUNCTION("""COMPUTED_VALUE"""),44182)</f>
        <v>44182</v>
      </c>
      <c r="C520" t="s">
        <v>92</v>
      </c>
      <c r="D520" t="s">
        <v>540</v>
      </c>
      <c r="E520" t="s">
        <v>577</v>
      </c>
      <c r="F520" s="7">
        <v>60</v>
      </c>
      <c r="G520" s="7">
        <v>0</v>
      </c>
      <c r="H520" s="7">
        <v>0</v>
      </c>
      <c r="I520" s="7">
        <v>0</v>
      </c>
      <c r="J520" s="7">
        <v>3</v>
      </c>
    </row>
    <row r="521" spans="1:10" x14ac:dyDescent="0.25">
      <c r="A521">
        <v>14</v>
      </c>
      <c r="B521" s="2">
        <f ca="1">IFERROR(__xludf.DUMMYFUNCTION("""COMPUTED_VALUE"""),44182)</f>
        <v>44182</v>
      </c>
      <c r="C521" t="s">
        <v>499</v>
      </c>
      <c r="D521" t="s">
        <v>541</v>
      </c>
      <c r="E521" t="s">
        <v>580</v>
      </c>
      <c r="F521" s="7">
        <v>65</v>
      </c>
      <c r="G521" s="7">
        <v>0</v>
      </c>
      <c r="H521" s="7">
        <v>0</v>
      </c>
      <c r="I521" s="7">
        <v>1</v>
      </c>
      <c r="J521" s="7">
        <v>6</v>
      </c>
    </row>
    <row r="522" spans="1:10" x14ac:dyDescent="0.25">
      <c r="A522">
        <v>14</v>
      </c>
      <c r="B522" s="2">
        <f ca="1">IFERROR(__xludf.DUMMYFUNCTION("""COMPUTED_VALUE"""),44182)</f>
        <v>44182</v>
      </c>
      <c r="C522" t="s">
        <v>14</v>
      </c>
      <c r="D522" t="s">
        <v>543</v>
      </c>
      <c r="E522" t="s">
        <v>575</v>
      </c>
      <c r="F522" s="7">
        <v>68</v>
      </c>
      <c r="G522" s="7">
        <v>0</v>
      </c>
      <c r="H522" s="7">
        <v>0</v>
      </c>
      <c r="I522" s="7">
        <v>0</v>
      </c>
      <c r="J522" s="7">
        <v>6</v>
      </c>
    </row>
    <row r="523" spans="1:10" x14ac:dyDescent="0.25">
      <c r="A523">
        <v>14</v>
      </c>
      <c r="B523" s="2">
        <f ca="1">IFERROR(__xludf.DUMMYFUNCTION("""COMPUTED_VALUE"""),44183)</f>
        <v>44183</v>
      </c>
      <c r="C523" t="s">
        <v>500</v>
      </c>
      <c r="D523" t="s">
        <v>534</v>
      </c>
      <c r="E523" t="s">
        <v>575</v>
      </c>
      <c r="F523" s="7">
        <v>87</v>
      </c>
      <c r="G523" s="7">
        <v>0</v>
      </c>
      <c r="H523" s="7">
        <v>0</v>
      </c>
      <c r="I523" s="7">
        <v>0</v>
      </c>
      <c r="J523" s="7">
        <v>6</v>
      </c>
    </row>
    <row r="524" spans="1:10" x14ac:dyDescent="0.25">
      <c r="A524">
        <v>14</v>
      </c>
      <c r="B524" s="2">
        <f ca="1">IFERROR(__xludf.DUMMYFUNCTION("""COMPUTED_VALUE"""),44183)</f>
        <v>44183</v>
      </c>
      <c r="C524" t="s">
        <v>501</v>
      </c>
      <c r="D524" t="s">
        <v>538</v>
      </c>
      <c r="E524" t="s">
        <v>578</v>
      </c>
      <c r="F524" s="7">
        <v>122</v>
      </c>
      <c r="G524" s="7">
        <v>0</v>
      </c>
      <c r="H524" s="7">
        <v>3</v>
      </c>
      <c r="I524" s="7">
        <v>0</v>
      </c>
      <c r="J524" s="7">
        <v>7</v>
      </c>
    </row>
    <row r="525" spans="1:10" x14ac:dyDescent="0.25">
      <c r="A525">
        <v>14</v>
      </c>
      <c r="B525" s="2">
        <f ca="1">IFERROR(__xludf.DUMMYFUNCTION("""COMPUTED_VALUE"""),44183)</f>
        <v>44183</v>
      </c>
      <c r="C525" t="s">
        <v>502</v>
      </c>
      <c r="D525" t="s">
        <v>545</v>
      </c>
      <c r="E525" t="s">
        <v>578</v>
      </c>
      <c r="F525" s="7">
        <v>91</v>
      </c>
      <c r="G525" s="7">
        <v>0</v>
      </c>
      <c r="H525" s="7">
        <v>0</v>
      </c>
      <c r="I525" s="7">
        <v>0</v>
      </c>
      <c r="J525" s="7">
        <v>6</v>
      </c>
    </row>
    <row r="526" spans="1:10" x14ac:dyDescent="0.25">
      <c r="A526">
        <v>14</v>
      </c>
      <c r="B526" s="2">
        <f ca="1">IFERROR(__xludf.DUMMYFUNCTION("""COMPUTED_VALUE"""),44183)</f>
        <v>44183</v>
      </c>
      <c r="C526" t="s">
        <v>503</v>
      </c>
      <c r="D526" t="s">
        <v>543</v>
      </c>
      <c r="E526" t="s">
        <v>575</v>
      </c>
      <c r="F526" s="7">
        <v>40</v>
      </c>
      <c r="G526" s="7">
        <v>0</v>
      </c>
      <c r="H526" s="7">
        <v>0</v>
      </c>
      <c r="I526" s="7">
        <v>0</v>
      </c>
      <c r="J526" s="7">
        <v>4</v>
      </c>
    </row>
    <row r="527" spans="1:10" x14ac:dyDescent="0.25">
      <c r="A527">
        <v>15</v>
      </c>
      <c r="B527" s="2">
        <f ca="1">IFERROR(__xludf.DUMMYFUNCTION("""COMPUTED_VALUE"""),44186)</f>
        <v>44186</v>
      </c>
      <c r="C527" t="s">
        <v>504</v>
      </c>
      <c r="D527" t="s">
        <v>536</v>
      </c>
      <c r="E527" t="s">
        <v>579</v>
      </c>
      <c r="F527" s="7">
        <v>17</v>
      </c>
      <c r="G527" s="7">
        <v>0</v>
      </c>
      <c r="H527" s="7">
        <v>2</v>
      </c>
      <c r="I527" s="7">
        <v>1</v>
      </c>
      <c r="J527" s="7">
        <v>2</v>
      </c>
    </row>
    <row r="528" spans="1:10" x14ac:dyDescent="0.25">
      <c r="A528">
        <v>15</v>
      </c>
      <c r="B528" s="2">
        <f ca="1">IFERROR(__xludf.DUMMYFUNCTION("""COMPUTED_VALUE"""),44186)</f>
        <v>44186</v>
      </c>
      <c r="C528" t="s">
        <v>505</v>
      </c>
      <c r="D528" t="s">
        <v>537</v>
      </c>
      <c r="E528" t="s">
        <v>575</v>
      </c>
      <c r="F528" s="7">
        <v>94</v>
      </c>
      <c r="G528" s="7">
        <v>0</v>
      </c>
      <c r="H528" s="7">
        <v>0</v>
      </c>
      <c r="I528" s="7">
        <v>0</v>
      </c>
      <c r="J528" s="7">
        <v>9</v>
      </c>
    </row>
    <row r="529" spans="1:10" x14ac:dyDescent="0.25">
      <c r="A529">
        <v>15</v>
      </c>
      <c r="B529" s="2">
        <f ca="1">IFERROR(__xludf.DUMMYFUNCTION("""COMPUTED_VALUE"""),44186)</f>
        <v>44186</v>
      </c>
      <c r="C529" t="s">
        <v>506</v>
      </c>
      <c r="D529" t="s">
        <v>534</v>
      </c>
      <c r="E529" t="s">
        <v>575</v>
      </c>
      <c r="F529" s="7">
        <v>25</v>
      </c>
      <c r="G529" s="7">
        <v>0</v>
      </c>
      <c r="H529" s="7">
        <v>0</v>
      </c>
      <c r="I529" s="7">
        <v>0</v>
      </c>
      <c r="J529" s="7">
        <v>1</v>
      </c>
    </row>
    <row r="530" spans="1:10" x14ac:dyDescent="0.25">
      <c r="A530">
        <v>15</v>
      </c>
      <c r="B530" s="2">
        <f ca="1">IFERROR(__xludf.DUMMYFUNCTION("""COMPUTED_VALUE"""),44186)</f>
        <v>44186</v>
      </c>
      <c r="C530" t="s">
        <v>507</v>
      </c>
      <c r="D530" t="s">
        <v>543</v>
      </c>
      <c r="E530" t="s">
        <v>575</v>
      </c>
      <c r="F530" s="7">
        <v>100</v>
      </c>
      <c r="G530" s="7">
        <v>0</v>
      </c>
      <c r="H530" s="7">
        <v>0</v>
      </c>
      <c r="I530" s="7">
        <v>0</v>
      </c>
      <c r="J530" s="7">
        <v>8</v>
      </c>
    </row>
    <row r="531" spans="1:10" x14ac:dyDescent="0.25">
      <c r="A531">
        <v>15</v>
      </c>
      <c r="B531" s="2">
        <f ca="1">IFERROR(__xludf.DUMMYFUNCTION("""COMPUTED_VALUE"""),44187)</f>
        <v>44187</v>
      </c>
      <c r="C531" t="s">
        <v>508</v>
      </c>
      <c r="D531" t="s">
        <v>537</v>
      </c>
      <c r="E531" t="s">
        <v>575</v>
      </c>
      <c r="F531" s="7">
        <v>33</v>
      </c>
      <c r="G531" s="7">
        <v>0</v>
      </c>
      <c r="H531" s="7">
        <v>0</v>
      </c>
      <c r="I531" s="7">
        <v>0</v>
      </c>
      <c r="J531" s="7">
        <v>4</v>
      </c>
    </row>
    <row r="532" spans="1:10" x14ac:dyDescent="0.25">
      <c r="A532">
        <v>15</v>
      </c>
      <c r="B532" s="2">
        <f ca="1">IFERROR(__xludf.DUMMYFUNCTION("""COMPUTED_VALUE"""),44187)</f>
        <v>44187</v>
      </c>
      <c r="C532" t="s">
        <v>509</v>
      </c>
      <c r="D532" t="s">
        <v>538</v>
      </c>
      <c r="E532" t="s">
        <v>573</v>
      </c>
      <c r="F532" s="7">
        <v>37</v>
      </c>
      <c r="G532" s="7">
        <v>0</v>
      </c>
      <c r="H532" s="7">
        <v>1</v>
      </c>
      <c r="I532" s="7">
        <v>7</v>
      </c>
      <c r="J532" s="7">
        <v>9</v>
      </c>
    </row>
    <row r="533" spans="1:10" x14ac:dyDescent="0.25">
      <c r="A533">
        <v>15</v>
      </c>
      <c r="B533" s="2">
        <f ca="1">IFERROR(__xludf.DUMMYFUNCTION("""COMPUTED_VALUE"""),44187)</f>
        <v>44187</v>
      </c>
      <c r="C533" t="s">
        <v>510</v>
      </c>
      <c r="D533" t="s">
        <v>544</v>
      </c>
      <c r="E533" t="s">
        <v>571</v>
      </c>
      <c r="F533" s="7">
        <v>24</v>
      </c>
      <c r="G533" s="7">
        <v>0</v>
      </c>
      <c r="H533" s="7">
        <v>0</v>
      </c>
      <c r="I533" s="7">
        <v>0</v>
      </c>
      <c r="J533" s="7">
        <v>1</v>
      </c>
    </row>
    <row r="534" spans="1:10" x14ac:dyDescent="0.25">
      <c r="A534">
        <v>15</v>
      </c>
      <c r="B534" s="2">
        <f ca="1">IFERROR(__xludf.DUMMYFUNCTION("""COMPUTED_VALUE"""),44188)</f>
        <v>44188</v>
      </c>
      <c r="C534" t="s">
        <v>511</v>
      </c>
      <c r="D534" t="s">
        <v>536</v>
      </c>
      <c r="E534" t="s">
        <v>577</v>
      </c>
      <c r="F534" s="7">
        <v>26</v>
      </c>
      <c r="G534" s="7">
        <v>0</v>
      </c>
      <c r="H534" s="7">
        <v>0</v>
      </c>
      <c r="I534" s="7">
        <v>0</v>
      </c>
      <c r="J534" s="7">
        <v>4</v>
      </c>
    </row>
    <row r="535" spans="1:10" x14ac:dyDescent="0.25">
      <c r="A535">
        <v>15</v>
      </c>
      <c r="B535" s="2">
        <f ca="1">IFERROR(__xludf.DUMMYFUNCTION("""COMPUTED_VALUE"""),44188)</f>
        <v>44188</v>
      </c>
      <c r="C535" t="s">
        <v>512</v>
      </c>
      <c r="D535" t="s">
        <v>537</v>
      </c>
      <c r="E535" t="s">
        <v>580</v>
      </c>
      <c r="F535" s="7">
        <v>38</v>
      </c>
      <c r="G535" s="7">
        <v>0</v>
      </c>
      <c r="H535" s="7">
        <v>0</v>
      </c>
      <c r="I535" s="7">
        <v>5</v>
      </c>
      <c r="J535" s="7">
        <v>5</v>
      </c>
    </row>
    <row r="536" spans="1:10" x14ac:dyDescent="0.25">
      <c r="A536">
        <v>15</v>
      </c>
      <c r="B536" s="2">
        <f ca="1">IFERROR(__xludf.DUMMYFUNCTION("""COMPUTED_VALUE"""),44188)</f>
        <v>44188</v>
      </c>
      <c r="C536" t="s">
        <v>513</v>
      </c>
      <c r="D536" t="s">
        <v>537</v>
      </c>
      <c r="E536" t="s">
        <v>575</v>
      </c>
      <c r="F536" s="7">
        <v>17</v>
      </c>
      <c r="G536" s="7">
        <v>0</v>
      </c>
      <c r="H536" s="7">
        <v>0</v>
      </c>
      <c r="I536" s="7">
        <v>0</v>
      </c>
      <c r="J536" s="7">
        <v>1</v>
      </c>
    </row>
    <row r="537" spans="1:10" x14ac:dyDescent="0.25">
      <c r="A537">
        <v>15</v>
      </c>
      <c r="B537" s="2">
        <f ca="1">IFERROR(__xludf.DUMMYFUNCTION("""COMPUTED_VALUE"""),44188)</f>
        <v>44188</v>
      </c>
      <c r="C537" t="s">
        <v>514</v>
      </c>
      <c r="D537" t="s">
        <v>534</v>
      </c>
      <c r="E537" t="s">
        <v>575</v>
      </c>
      <c r="F537" s="7">
        <v>29</v>
      </c>
      <c r="G537" s="7">
        <v>0</v>
      </c>
      <c r="H537" s="7">
        <v>1</v>
      </c>
      <c r="I537" s="7">
        <v>5</v>
      </c>
      <c r="J537" s="7">
        <v>9</v>
      </c>
    </row>
    <row r="538" spans="1:10" x14ac:dyDescent="0.25">
      <c r="A538">
        <v>15</v>
      </c>
      <c r="B538" s="2">
        <f ca="1">IFERROR(__xludf.DUMMYFUNCTION("""COMPUTED_VALUE"""),44188)</f>
        <v>44188</v>
      </c>
      <c r="C538" t="s">
        <v>515</v>
      </c>
      <c r="D538" t="s">
        <v>534</v>
      </c>
      <c r="E538" t="s">
        <v>580</v>
      </c>
      <c r="F538" s="7">
        <v>12</v>
      </c>
      <c r="G538" s="7">
        <v>0</v>
      </c>
      <c r="H538" s="7">
        <v>0</v>
      </c>
      <c r="I538" s="7">
        <v>5</v>
      </c>
      <c r="J538" s="7">
        <v>2</v>
      </c>
    </row>
    <row r="539" spans="1:10" x14ac:dyDescent="0.25">
      <c r="A539">
        <v>15</v>
      </c>
      <c r="B539" s="2">
        <f ca="1">IFERROR(__xludf.DUMMYFUNCTION("""COMPUTED_VALUE"""),44188)</f>
        <v>44188</v>
      </c>
      <c r="C539" t="s">
        <v>516</v>
      </c>
      <c r="D539" t="s">
        <v>538</v>
      </c>
      <c r="E539" t="s">
        <v>577</v>
      </c>
      <c r="F539" s="7">
        <v>35</v>
      </c>
      <c r="G539" s="7">
        <v>0</v>
      </c>
      <c r="H539" s="7">
        <v>0</v>
      </c>
      <c r="I539" s="7">
        <v>0</v>
      </c>
      <c r="J539" s="7">
        <v>2</v>
      </c>
    </row>
    <row r="540" spans="1:10" x14ac:dyDescent="0.25">
      <c r="A540">
        <v>15</v>
      </c>
      <c r="B540" s="2">
        <f ca="1">IFERROR(__xludf.DUMMYFUNCTION("""COMPUTED_VALUE"""),44188)</f>
        <v>44188</v>
      </c>
      <c r="C540" t="s">
        <v>517</v>
      </c>
      <c r="D540" t="s">
        <v>544</v>
      </c>
      <c r="E540" t="s">
        <v>578</v>
      </c>
      <c r="F540" s="7">
        <v>24</v>
      </c>
      <c r="G540" s="7">
        <v>0</v>
      </c>
      <c r="H540" s="7">
        <v>0</v>
      </c>
      <c r="I540" s="7">
        <v>0</v>
      </c>
      <c r="J540" s="7">
        <v>2</v>
      </c>
    </row>
    <row r="541" spans="1:10" x14ac:dyDescent="0.25">
      <c r="A541">
        <v>15</v>
      </c>
      <c r="B541" s="2">
        <f ca="1">IFERROR(__xludf.DUMMYFUNCTION("""COMPUTED_VALUE"""),44188)</f>
        <v>44188</v>
      </c>
      <c r="C541" t="s">
        <v>105</v>
      </c>
      <c r="D541" t="s">
        <v>536</v>
      </c>
      <c r="E541" t="s">
        <v>575</v>
      </c>
      <c r="F541" s="7">
        <v>22</v>
      </c>
      <c r="G541" s="7">
        <v>0</v>
      </c>
      <c r="H541" s="7">
        <v>0</v>
      </c>
      <c r="I541" s="7">
        <v>0</v>
      </c>
      <c r="J541" s="7">
        <v>2</v>
      </c>
    </row>
    <row r="542" spans="1:10" x14ac:dyDescent="0.25">
      <c r="A542">
        <v>15</v>
      </c>
      <c r="B542" s="2">
        <f ca="1">IFERROR(__xludf.DUMMYFUNCTION("""COMPUTED_VALUE"""),44188)</f>
        <v>44188</v>
      </c>
      <c r="C542" t="s">
        <v>518</v>
      </c>
      <c r="D542" t="s">
        <v>543</v>
      </c>
      <c r="E542" t="s">
        <v>575</v>
      </c>
      <c r="F542" s="7">
        <v>81</v>
      </c>
      <c r="G542" s="7">
        <v>0</v>
      </c>
      <c r="H542" s="7">
        <v>1</v>
      </c>
      <c r="I542" s="7">
        <v>0</v>
      </c>
      <c r="J542" s="7">
        <v>6</v>
      </c>
    </row>
    <row r="543" spans="1:10" x14ac:dyDescent="0.25">
      <c r="A543">
        <v>15</v>
      </c>
      <c r="B543" s="2">
        <f ca="1">IFERROR(__xludf.DUMMYFUNCTION("""COMPUTED_VALUE"""),44189)</f>
        <v>44189</v>
      </c>
      <c r="C543" t="s">
        <v>519</v>
      </c>
      <c r="D543" t="s">
        <v>536</v>
      </c>
      <c r="E543" t="s">
        <v>575</v>
      </c>
      <c r="F543" s="7">
        <v>16</v>
      </c>
      <c r="G543" s="7">
        <v>0</v>
      </c>
      <c r="H543" s="7">
        <v>0</v>
      </c>
      <c r="I543" s="7">
        <v>0</v>
      </c>
      <c r="J543" s="7">
        <v>1</v>
      </c>
    </row>
    <row r="544" spans="1:10" x14ac:dyDescent="0.25">
      <c r="A544">
        <v>15</v>
      </c>
      <c r="B544" s="2">
        <f ca="1">IFERROR(__xludf.DUMMYFUNCTION("""COMPUTED_VALUE"""),44189)</f>
        <v>44189</v>
      </c>
      <c r="C544" t="s">
        <v>520</v>
      </c>
      <c r="D544" t="s">
        <v>536</v>
      </c>
      <c r="E544" t="s">
        <v>575</v>
      </c>
      <c r="F544" s="7">
        <v>13</v>
      </c>
      <c r="G544" s="7">
        <v>0</v>
      </c>
      <c r="H544" s="7">
        <v>0</v>
      </c>
      <c r="I544" s="7">
        <v>0</v>
      </c>
      <c r="J544" s="7">
        <v>1</v>
      </c>
    </row>
    <row r="545" spans="1:10" x14ac:dyDescent="0.25">
      <c r="A545">
        <v>15</v>
      </c>
      <c r="B545" s="2">
        <f ca="1">IFERROR(__xludf.DUMMYFUNCTION("""COMPUTED_VALUE"""),44189)</f>
        <v>44189</v>
      </c>
      <c r="C545" t="s">
        <v>521</v>
      </c>
      <c r="D545" t="s">
        <v>537</v>
      </c>
      <c r="E545" t="s">
        <v>575</v>
      </c>
      <c r="F545" s="7">
        <v>93</v>
      </c>
      <c r="G545" s="7">
        <v>0</v>
      </c>
      <c r="H545" s="7">
        <v>0</v>
      </c>
      <c r="I545" s="7">
        <v>0</v>
      </c>
      <c r="J545" s="7">
        <v>6</v>
      </c>
    </row>
    <row r="546" spans="1:10" x14ac:dyDescent="0.25">
      <c r="A546">
        <v>15</v>
      </c>
      <c r="B546" s="2">
        <f ca="1">IFERROR(__xludf.DUMMYFUNCTION("""COMPUTED_VALUE"""),44189)</f>
        <v>44189</v>
      </c>
      <c r="C546" t="s">
        <v>522</v>
      </c>
      <c r="D546" t="s">
        <v>534</v>
      </c>
      <c r="E546" t="s">
        <v>575</v>
      </c>
      <c r="F546" s="7">
        <v>72</v>
      </c>
      <c r="G546" s="7">
        <v>0</v>
      </c>
      <c r="H546" s="7">
        <v>0</v>
      </c>
      <c r="I546" s="7">
        <v>0</v>
      </c>
      <c r="J546" s="7">
        <v>6</v>
      </c>
    </row>
    <row r="547" spans="1:10" x14ac:dyDescent="0.25">
      <c r="A547">
        <v>15</v>
      </c>
      <c r="B547" s="2">
        <f ca="1">IFERROR(__xludf.DUMMYFUNCTION("""COMPUTED_VALUE"""),44189)</f>
        <v>44189</v>
      </c>
      <c r="C547" t="s">
        <v>523</v>
      </c>
      <c r="D547" t="s">
        <v>545</v>
      </c>
      <c r="E547" t="s">
        <v>583</v>
      </c>
      <c r="F547" s="7">
        <v>69</v>
      </c>
      <c r="G547" s="7">
        <v>0</v>
      </c>
      <c r="H547" s="7">
        <v>3</v>
      </c>
      <c r="I547" s="7">
        <v>5</v>
      </c>
      <c r="J547" s="7">
        <v>21</v>
      </c>
    </row>
    <row r="548" spans="1:10" x14ac:dyDescent="0.25">
      <c r="A548">
        <v>15</v>
      </c>
      <c r="B548" s="2">
        <f ca="1">IFERROR(__xludf.DUMMYFUNCTION("""COMPUTED_VALUE"""),44189)</f>
        <v>44189</v>
      </c>
      <c r="C548" t="s">
        <v>108</v>
      </c>
      <c r="D548" t="s">
        <v>544</v>
      </c>
      <c r="E548" t="s">
        <v>579</v>
      </c>
      <c r="F548" s="7">
        <v>24</v>
      </c>
      <c r="G548" s="7">
        <v>0</v>
      </c>
      <c r="H548" s="7">
        <v>2</v>
      </c>
      <c r="I548" s="7">
        <v>1</v>
      </c>
      <c r="J548" s="7">
        <v>2</v>
      </c>
    </row>
    <row r="549" spans="1:10" x14ac:dyDescent="0.25">
      <c r="A549">
        <v>15</v>
      </c>
      <c r="B549" s="2">
        <f ca="1">IFERROR(__xludf.DUMMYFUNCTION("""COMPUTED_VALUE"""),44189)</f>
        <v>44189</v>
      </c>
      <c r="C549" t="s">
        <v>524</v>
      </c>
      <c r="D549" t="s">
        <v>543</v>
      </c>
      <c r="E549" t="s">
        <v>575</v>
      </c>
      <c r="F549" s="7">
        <v>75</v>
      </c>
      <c r="G549" s="7">
        <v>0</v>
      </c>
      <c r="H549" s="7">
        <v>0</v>
      </c>
      <c r="I549" s="7">
        <v>0</v>
      </c>
      <c r="J549" s="7">
        <v>5</v>
      </c>
    </row>
    <row r="550" spans="1:10" x14ac:dyDescent="0.25">
      <c r="A550">
        <v>15</v>
      </c>
      <c r="B550" s="2">
        <f ca="1">IFERROR(__xludf.DUMMYFUNCTION("""COMPUTED_VALUE"""),44190)</f>
        <v>44190</v>
      </c>
      <c r="C550" t="s">
        <v>525</v>
      </c>
      <c r="D550" t="s">
        <v>534</v>
      </c>
      <c r="E550" t="s">
        <v>580</v>
      </c>
      <c r="F550" s="7">
        <v>17</v>
      </c>
      <c r="G550" s="7">
        <v>0</v>
      </c>
      <c r="H550" s="7">
        <v>0</v>
      </c>
      <c r="I550" s="7">
        <v>1</v>
      </c>
      <c r="J550" s="7">
        <v>1</v>
      </c>
    </row>
    <row r="551" spans="1:10" x14ac:dyDescent="0.25">
      <c r="A551">
        <v>15</v>
      </c>
      <c r="B551" s="2">
        <f ca="1">IFERROR(__xludf.DUMMYFUNCTION("""COMPUTED_VALUE"""),44190)</f>
        <v>44190</v>
      </c>
      <c r="C551" t="s">
        <v>526</v>
      </c>
      <c r="D551" t="s">
        <v>545</v>
      </c>
      <c r="E551" t="s">
        <v>578</v>
      </c>
      <c r="F551" s="7">
        <v>30</v>
      </c>
      <c r="G551" s="7">
        <v>0</v>
      </c>
      <c r="H551" s="7">
        <v>0</v>
      </c>
      <c r="I551" s="7">
        <v>0</v>
      </c>
      <c r="J551" s="7">
        <v>2</v>
      </c>
    </row>
    <row r="552" spans="1:10" x14ac:dyDescent="0.25">
      <c r="A552">
        <v>15</v>
      </c>
      <c r="B552" s="2">
        <f ca="1">IFERROR(__xludf.DUMMYFUNCTION("""COMPUTED_VALUE"""),44190)</f>
        <v>44190</v>
      </c>
      <c r="C552" t="s">
        <v>527</v>
      </c>
      <c r="D552" t="s">
        <v>544</v>
      </c>
      <c r="E552" t="s">
        <v>578</v>
      </c>
      <c r="F552" s="7">
        <v>53</v>
      </c>
      <c r="G552" s="7">
        <v>2</v>
      </c>
      <c r="H552" s="7">
        <v>0</v>
      </c>
      <c r="I552" s="7">
        <v>1</v>
      </c>
      <c r="J552" s="7">
        <v>5</v>
      </c>
    </row>
    <row r="553" spans="1:10" x14ac:dyDescent="0.25">
      <c r="A553">
        <v>15</v>
      </c>
      <c r="B553" s="2">
        <f ca="1">IFERROR(__xludf.DUMMYFUNCTION("""COMPUTED_VALUE"""),44190)</f>
        <v>44190</v>
      </c>
      <c r="C553" t="s">
        <v>528</v>
      </c>
      <c r="D553" t="s">
        <v>543</v>
      </c>
      <c r="E553" t="s">
        <v>575</v>
      </c>
      <c r="F553" s="7">
        <v>20</v>
      </c>
      <c r="G553" s="7">
        <v>0</v>
      </c>
      <c r="H553" s="7">
        <v>0</v>
      </c>
      <c r="I553" s="7">
        <v>0</v>
      </c>
      <c r="J553" s="7">
        <v>1</v>
      </c>
    </row>
    <row r="554" spans="1:10" x14ac:dyDescent="0.25">
      <c r="A554">
        <v>15</v>
      </c>
      <c r="B554" s="2">
        <f ca="1">IFERROR(__xludf.DUMMYFUNCTION("""COMPUTED_VALUE"""),44190)</f>
        <v>44190</v>
      </c>
      <c r="C554" t="s">
        <v>215</v>
      </c>
      <c r="D554" t="s">
        <v>543</v>
      </c>
      <c r="E554" t="s">
        <v>584</v>
      </c>
      <c r="F554" s="7">
        <v>16</v>
      </c>
      <c r="G554" s="7">
        <v>0</v>
      </c>
      <c r="H554" s="7">
        <v>0</v>
      </c>
      <c r="I554" s="7">
        <v>0</v>
      </c>
      <c r="J554" s="7">
        <v>1</v>
      </c>
    </row>
    <row r="555" spans="1:10" x14ac:dyDescent="0.25">
      <c r="A555">
        <v>16</v>
      </c>
      <c r="B555" s="2">
        <f ca="1">IFERROR(__xludf.DUMMYFUNCTION("""COMPUTED_VALUE"""),44193)</f>
        <v>44193</v>
      </c>
      <c r="C555" t="s">
        <v>529</v>
      </c>
      <c r="D555" t="s">
        <v>536</v>
      </c>
      <c r="E555" t="s">
        <v>578</v>
      </c>
      <c r="F555" s="7">
        <v>14</v>
      </c>
      <c r="G555" s="7">
        <v>0</v>
      </c>
      <c r="H555" s="7">
        <v>0</v>
      </c>
      <c r="I555" s="7">
        <v>0</v>
      </c>
      <c r="J555" s="7">
        <v>1</v>
      </c>
    </row>
    <row r="556" spans="1:10" x14ac:dyDescent="0.25">
      <c r="A556">
        <v>16</v>
      </c>
      <c r="B556" s="2">
        <f ca="1">IFERROR(__xludf.DUMMYFUNCTION("""COMPUTED_VALUE"""),44193)</f>
        <v>44193</v>
      </c>
      <c r="C556" t="s">
        <v>50</v>
      </c>
      <c r="D556" t="s">
        <v>534</v>
      </c>
      <c r="E556" t="s">
        <v>575</v>
      </c>
      <c r="F556" s="7">
        <v>50</v>
      </c>
      <c r="G556" s="7">
        <v>0</v>
      </c>
      <c r="H556" s="7">
        <v>0</v>
      </c>
      <c r="I556" s="7">
        <v>0</v>
      </c>
      <c r="J556" s="7">
        <v>4</v>
      </c>
    </row>
    <row r="557" spans="1:10" x14ac:dyDescent="0.25">
      <c r="A557">
        <v>16</v>
      </c>
      <c r="B557" s="2">
        <f ca="1">IFERROR(__xludf.DUMMYFUNCTION("""COMPUTED_VALUE"""),44193)</f>
        <v>44193</v>
      </c>
      <c r="C557" t="s">
        <v>530</v>
      </c>
      <c r="D557" t="s">
        <v>545</v>
      </c>
      <c r="E557" t="s">
        <v>578</v>
      </c>
      <c r="F557" s="7">
        <v>38</v>
      </c>
      <c r="G557" s="7">
        <v>0</v>
      </c>
      <c r="H557" s="7">
        <v>0</v>
      </c>
      <c r="I557" s="7">
        <v>0</v>
      </c>
      <c r="J557" s="7">
        <v>5</v>
      </c>
    </row>
    <row r="558" spans="1:10" x14ac:dyDescent="0.25">
      <c r="A558">
        <v>16</v>
      </c>
      <c r="B558" s="2">
        <f ca="1">IFERROR(__xludf.DUMMYFUNCTION("""COMPUTED_VALUE"""),44194)</f>
        <v>44194</v>
      </c>
      <c r="C558" t="s">
        <v>531</v>
      </c>
      <c r="D558" t="s">
        <v>534</v>
      </c>
      <c r="E558" t="s">
        <v>577</v>
      </c>
      <c r="F558" s="7">
        <v>31</v>
      </c>
      <c r="G558" s="7">
        <v>0</v>
      </c>
      <c r="H558" s="7">
        <v>0</v>
      </c>
      <c r="I558" s="7">
        <v>0</v>
      </c>
      <c r="J558" s="7">
        <v>2</v>
      </c>
    </row>
    <row r="559" spans="1:10" x14ac:dyDescent="0.25">
      <c r="A559">
        <v>16</v>
      </c>
      <c r="B559" s="2">
        <f ca="1">IFERROR(__xludf.DUMMYFUNCTION("""COMPUTED_VALUE"""),44195)</f>
        <v>44195</v>
      </c>
      <c r="C559" t="s">
        <v>532</v>
      </c>
      <c r="D559" t="s">
        <v>544</v>
      </c>
      <c r="E559" t="s">
        <v>585</v>
      </c>
      <c r="F559" s="7">
        <v>29</v>
      </c>
      <c r="G559" s="7">
        <v>0</v>
      </c>
      <c r="H559" s="7">
        <v>0</v>
      </c>
      <c r="I559" s="7">
        <v>0</v>
      </c>
      <c r="J559" s="7">
        <v>1</v>
      </c>
    </row>
    <row r="560" spans="1:10" x14ac:dyDescent="0.25">
      <c r="B560" s="2"/>
    </row>
    <row r="561" spans="2:2" x14ac:dyDescent="0.25">
      <c r="B561" s="2"/>
    </row>
    <row r="562" spans="2:2" x14ac:dyDescent="0.25">
      <c r="B562" s="2"/>
    </row>
    <row r="563" spans="2:2" x14ac:dyDescent="0.25">
      <c r="B563" s="2"/>
    </row>
    <row r="564" spans="2:2" x14ac:dyDescent="0.25">
      <c r="B564" s="2"/>
    </row>
    <row r="565" spans="2:2" x14ac:dyDescent="0.25">
      <c r="B565" s="2"/>
    </row>
    <row r="566" spans="2:2" x14ac:dyDescent="0.25">
      <c r="B566" s="2"/>
    </row>
    <row r="567" spans="2:2" x14ac:dyDescent="0.25">
      <c r="B567" s="2"/>
    </row>
    <row r="568" spans="2:2" x14ac:dyDescent="0.25">
      <c r="B568" s="2"/>
    </row>
    <row r="569" spans="2:2" x14ac:dyDescent="0.25">
      <c r="B569" s="2"/>
    </row>
    <row r="570" spans="2:2" x14ac:dyDescent="0.25">
      <c r="B570" s="2"/>
    </row>
    <row r="571" spans="2:2" x14ac:dyDescent="0.25">
      <c r="B571" s="2"/>
    </row>
    <row r="572" spans="2:2" x14ac:dyDescent="0.25">
      <c r="B572" s="2"/>
    </row>
    <row r="573" spans="2:2" x14ac:dyDescent="0.25">
      <c r="B573" s="2"/>
    </row>
    <row r="574" spans="2:2" x14ac:dyDescent="0.25">
      <c r="B574" s="2"/>
    </row>
    <row r="575" spans="2:2" x14ac:dyDescent="0.25">
      <c r="B575" s="2"/>
    </row>
    <row r="576" spans="2:2" x14ac:dyDescent="0.25">
      <c r="B576" s="2"/>
    </row>
    <row r="577" spans="2:2" x14ac:dyDescent="0.25">
      <c r="B577" s="2"/>
    </row>
    <row r="578" spans="2:2" x14ac:dyDescent="0.25">
      <c r="B578" s="2"/>
    </row>
    <row r="579" spans="2:2" x14ac:dyDescent="0.25">
      <c r="B579" s="2"/>
    </row>
    <row r="580" spans="2:2" x14ac:dyDescent="0.25">
      <c r="B580" s="2"/>
    </row>
    <row r="581" spans="2:2" x14ac:dyDescent="0.25">
      <c r="B581" s="2"/>
    </row>
    <row r="582" spans="2:2" x14ac:dyDescent="0.25">
      <c r="B582" s="2"/>
    </row>
    <row r="583" spans="2:2" x14ac:dyDescent="0.25">
      <c r="B583" s="2"/>
    </row>
    <row r="584" spans="2:2" x14ac:dyDescent="0.25">
      <c r="B584" s="2"/>
    </row>
    <row r="585" spans="2:2" x14ac:dyDescent="0.25">
      <c r="B585" s="2"/>
    </row>
    <row r="586" spans="2:2" x14ac:dyDescent="0.25">
      <c r="B586" s="2"/>
    </row>
    <row r="587" spans="2:2" x14ac:dyDescent="0.25">
      <c r="B587" s="2"/>
    </row>
    <row r="588" spans="2:2" x14ac:dyDescent="0.25">
      <c r="B588" s="2"/>
    </row>
    <row r="589" spans="2:2" x14ac:dyDescent="0.25">
      <c r="B589" s="2"/>
    </row>
    <row r="590" spans="2:2" x14ac:dyDescent="0.25">
      <c r="B590" s="2"/>
    </row>
    <row r="591" spans="2:2" x14ac:dyDescent="0.25">
      <c r="B591" s="2"/>
    </row>
    <row r="592" spans="2:2" x14ac:dyDescent="0.25">
      <c r="B592" s="2"/>
    </row>
    <row r="593" spans="2:2" x14ac:dyDescent="0.25">
      <c r="B593" s="2"/>
    </row>
    <row r="594" spans="2:2" x14ac:dyDescent="0.25">
      <c r="B594" s="2"/>
    </row>
    <row r="595" spans="2:2" x14ac:dyDescent="0.25">
      <c r="B595" s="2"/>
    </row>
    <row r="596" spans="2:2" x14ac:dyDescent="0.25">
      <c r="B596" s="2"/>
    </row>
    <row r="597" spans="2:2" x14ac:dyDescent="0.25">
      <c r="B597" s="2"/>
    </row>
    <row r="598" spans="2:2" x14ac:dyDescent="0.25">
      <c r="B598" s="2"/>
    </row>
    <row r="599" spans="2:2" x14ac:dyDescent="0.25">
      <c r="B599" s="2"/>
    </row>
    <row r="600" spans="2:2" x14ac:dyDescent="0.25">
      <c r="B600" s="2"/>
    </row>
    <row r="601" spans="2:2" x14ac:dyDescent="0.25">
      <c r="B601" s="2"/>
    </row>
    <row r="602" spans="2:2" x14ac:dyDescent="0.25">
      <c r="B602" s="2"/>
    </row>
    <row r="603" spans="2:2" x14ac:dyDescent="0.25">
      <c r="B603" s="2"/>
    </row>
    <row r="604" spans="2:2" x14ac:dyDescent="0.25">
      <c r="B604" s="2"/>
    </row>
    <row r="605" spans="2:2" x14ac:dyDescent="0.25">
      <c r="B605" s="2"/>
    </row>
    <row r="606" spans="2:2" x14ac:dyDescent="0.25">
      <c r="B606" s="2"/>
    </row>
    <row r="607" spans="2:2" x14ac:dyDescent="0.25">
      <c r="B607" s="2"/>
    </row>
    <row r="608" spans="2:2" x14ac:dyDescent="0.25">
      <c r="B608" s="2"/>
    </row>
    <row r="609" spans="2:2" x14ac:dyDescent="0.25">
      <c r="B609" s="2"/>
    </row>
    <row r="610" spans="2:2" x14ac:dyDescent="0.25">
      <c r="B610" s="2"/>
    </row>
    <row r="611" spans="2:2" x14ac:dyDescent="0.25">
      <c r="B611" s="2"/>
    </row>
    <row r="612" spans="2:2" x14ac:dyDescent="0.25">
      <c r="B612" s="2"/>
    </row>
    <row r="613" spans="2:2" x14ac:dyDescent="0.25">
      <c r="B613" s="2"/>
    </row>
    <row r="614" spans="2:2" x14ac:dyDescent="0.25">
      <c r="B614" s="2"/>
    </row>
    <row r="615" spans="2:2" x14ac:dyDescent="0.25">
      <c r="B615" s="2"/>
    </row>
    <row r="616" spans="2:2" x14ac:dyDescent="0.25">
      <c r="B616" s="2"/>
    </row>
    <row r="617" spans="2:2" x14ac:dyDescent="0.25">
      <c r="B617" s="2"/>
    </row>
    <row r="618" spans="2:2" x14ac:dyDescent="0.25">
      <c r="B618" s="2"/>
    </row>
    <row r="619" spans="2:2" x14ac:dyDescent="0.25">
      <c r="B619" s="2"/>
    </row>
    <row r="620" spans="2:2" x14ac:dyDescent="0.25">
      <c r="B620" s="2"/>
    </row>
    <row r="621" spans="2:2" x14ac:dyDescent="0.25">
      <c r="B621" s="2"/>
    </row>
    <row r="622" spans="2:2" x14ac:dyDescent="0.25">
      <c r="B622" s="2"/>
    </row>
    <row r="623" spans="2:2" x14ac:dyDescent="0.25">
      <c r="B623" s="2"/>
    </row>
    <row r="624" spans="2:2" x14ac:dyDescent="0.25">
      <c r="B624" s="2"/>
    </row>
    <row r="625" spans="2:2" x14ac:dyDescent="0.25">
      <c r="B625" s="2"/>
    </row>
    <row r="626" spans="2:2" x14ac:dyDescent="0.25">
      <c r="B626" s="2"/>
    </row>
    <row r="627" spans="2:2" x14ac:dyDescent="0.25">
      <c r="B627" s="2"/>
    </row>
    <row r="628" spans="2:2" x14ac:dyDescent="0.25">
      <c r="B628" s="2"/>
    </row>
    <row r="629" spans="2:2" x14ac:dyDescent="0.25">
      <c r="B629" s="2"/>
    </row>
    <row r="630" spans="2:2" x14ac:dyDescent="0.25">
      <c r="B630" s="2"/>
    </row>
    <row r="631" spans="2:2" x14ac:dyDescent="0.25">
      <c r="B631" s="2"/>
    </row>
    <row r="632" spans="2:2" x14ac:dyDescent="0.25">
      <c r="B632" s="2"/>
    </row>
    <row r="633" spans="2:2" x14ac:dyDescent="0.25">
      <c r="B633" s="2"/>
    </row>
    <row r="634" spans="2:2" x14ac:dyDescent="0.25">
      <c r="B634" s="2"/>
    </row>
    <row r="635" spans="2:2" x14ac:dyDescent="0.25">
      <c r="B635" s="2"/>
    </row>
    <row r="636" spans="2:2" x14ac:dyDescent="0.25">
      <c r="B636" s="2"/>
    </row>
    <row r="637" spans="2:2" x14ac:dyDescent="0.25">
      <c r="B637" s="2"/>
    </row>
    <row r="638" spans="2:2" x14ac:dyDescent="0.25">
      <c r="B638" s="2"/>
    </row>
    <row r="639" spans="2:2" x14ac:dyDescent="0.25">
      <c r="B639" s="2"/>
    </row>
    <row r="640" spans="2:2" x14ac:dyDescent="0.25">
      <c r="B640" s="2"/>
    </row>
    <row r="641" spans="2:2" x14ac:dyDescent="0.25">
      <c r="B641" s="2"/>
    </row>
    <row r="642" spans="2:2" x14ac:dyDescent="0.25">
      <c r="B642" s="2"/>
    </row>
    <row r="643" spans="2:2" x14ac:dyDescent="0.25">
      <c r="B643" s="2"/>
    </row>
    <row r="644" spans="2:2" x14ac:dyDescent="0.25">
      <c r="B644" s="2"/>
    </row>
    <row r="645" spans="2:2" x14ac:dyDescent="0.25">
      <c r="B645" s="2"/>
    </row>
    <row r="646" spans="2:2" x14ac:dyDescent="0.25">
      <c r="B646" s="2"/>
    </row>
    <row r="647" spans="2:2" x14ac:dyDescent="0.25">
      <c r="B647" s="2"/>
    </row>
    <row r="648" spans="2:2" x14ac:dyDescent="0.25">
      <c r="B648" s="2"/>
    </row>
    <row r="649" spans="2:2" x14ac:dyDescent="0.25">
      <c r="B649" s="2"/>
    </row>
    <row r="650" spans="2:2" x14ac:dyDescent="0.25">
      <c r="B650" s="2"/>
    </row>
    <row r="651" spans="2:2" x14ac:dyDescent="0.25">
      <c r="B651" s="2"/>
    </row>
    <row r="652" spans="2:2" x14ac:dyDescent="0.25">
      <c r="B652" s="2"/>
    </row>
    <row r="653" spans="2:2" x14ac:dyDescent="0.25">
      <c r="B653" s="2"/>
    </row>
    <row r="654" spans="2:2" x14ac:dyDescent="0.25">
      <c r="B654" s="2"/>
    </row>
    <row r="655" spans="2:2" x14ac:dyDescent="0.25">
      <c r="B655" s="2"/>
    </row>
    <row r="656" spans="2:2" x14ac:dyDescent="0.25">
      <c r="B656" s="2"/>
    </row>
    <row r="657" spans="2:2" x14ac:dyDescent="0.25">
      <c r="B657" s="2"/>
    </row>
    <row r="658" spans="2:2" x14ac:dyDescent="0.25">
      <c r="B658" s="2"/>
    </row>
    <row r="659" spans="2:2" x14ac:dyDescent="0.25">
      <c r="B659" s="2"/>
    </row>
    <row r="660" spans="2:2" x14ac:dyDescent="0.25">
      <c r="B660" s="2"/>
    </row>
    <row r="661" spans="2:2" x14ac:dyDescent="0.25">
      <c r="B661" s="2"/>
    </row>
    <row r="662" spans="2:2" x14ac:dyDescent="0.25">
      <c r="B662" s="2"/>
    </row>
    <row r="663" spans="2:2" x14ac:dyDescent="0.25">
      <c r="B663" s="2"/>
    </row>
    <row r="664" spans="2:2" x14ac:dyDescent="0.25">
      <c r="B664" s="2"/>
    </row>
    <row r="665" spans="2:2" x14ac:dyDescent="0.25">
      <c r="B665" s="2"/>
    </row>
    <row r="666" spans="2:2" x14ac:dyDescent="0.25">
      <c r="B666" s="2"/>
    </row>
    <row r="667" spans="2:2" x14ac:dyDescent="0.25">
      <c r="B667" s="2"/>
    </row>
    <row r="668" spans="2:2" x14ac:dyDescent="0.25">
      <c r="B668" s="2"/>
    </row>
    <row r="669" spans="2:2" x14ac:dyDescent="0.25">
      <c r="B669" s="2"/>
    </row>
    <row r="670" spans="2:2" x14ac:dyDescent="0.25">
      <c r="B670" s="2"/>
    </row>
    <row r="671" spans="2:2" x14ac:dyDescent="0.25">
      <c r="B671" s="2"/>
    </row>
    <row r="672" spans="2:2" x14ac:dyDescent="0.25">
      <c r="B672" s="2"/>
    </row>
    <row r="673" spans="2:2" x14ac:dyDescent="0.25">
      <c r="B673" s="2"/>
    </row>
    <row r="674" spans="2:2" x14ac:dyDescent="0.25">
      <c r="B674" s="2"/>
    </row>
    <row r="675" spans="2:2" x14ac:dyDescent="0.25">
      <c r="B675" s="2"/>
    </row>
    <row r="676" spans="2:2" x14ac:dyDescent="0.25">
      <c r="B676" s="2"/>
    </row>
    <row r="677" spans="2:2" x14ac:dyDescent="0.25">
      <c r="B677" s="2"/>
    </row>
    <row r="678" spans="2:2" x14ac:dyDescent="0.25">
      <c r="B678" s="2"/>
    </row>
    <row r="679" spans="2:2" x14ac:dyDescent="0.25">
      <c r="B679" s="2"/>
    </row>
    <row r="680" spans="2:2" x14ac:dyDescent="0.25">
      <c r="B680" s="2"/>
    </row>
    <row r="681" spans="2:2" x14ac:dyDescent="0.25">
      <c r="B681" s="2"/>
    </row>
    <row r="682" spans="2:2" x14ac:dyDescent="0.25">
      <c r="B682" s="2"/>
    </row>
    <row r="683" spans="2:2" x14ac:dyDescent="0.25">
      <c r="B683" s="2"/>
    </row>
    <row r="684" spans="2:2" x14ac:dyDescent="0.25">
      <c r="B684" s="2"/>
    </row>
    <row r="685" spans="2:2" x14ac:dyDescent="0.25">
      <c r="B685" s="2"/>
    </row>
    <row r="686" spans="2:2" x14ac:dyDescent="0.25">
      <c r="B686" s="2"/>
    </row>
    <row r="687" spans="2:2" x14ac:dyDescent="0.25">
      <c r="B687" s="2"/>
    </row>
    <row r="688" spans="2:2" x14ac:dyDescent="0.25">
      <c r="B688" s="2"/>
    </row>
    <row r="689" spans="2:2" x14ac:dyDescent="0.25">
      <c r="B689" s="2"/>
    </row>
    <row r="690" spans="2:2" x14ac:dyDescent="0.25">
      <c r="B690" s="2"/>
    </row>
    <row r="691" spans="2:2" x14ac:dyDescent="0.25">
      <c r="B691" s="2"/>
    </row>
    <row r="692" spans="2:2" x14ac:dyDescent="0.25">
      <c r="B692" s="2"/>
    </row>
    <row r="693" spans="2:2" x14ac:dyDescent="0.25">
      <c r="B693" s="2"/>
    </row>
    <row r="694" spans="2:2" x14ac:dyDescent="0.25">
      <c r="B694" s="2"/>
    </row>
    <row r="695" spans="2:2" x14ac:dyDescent="0.25">
      <c r="B695" s="2"/>
    </row>
    <row r="696" spans="2:2" x14ac:dyDescent="0.25">
      <c r="B696" s="2"/>
    </row>
    <row r="697" spans="2:2" x14ac:dyDescent="0.25">
      <c r="B697" s="2"/>
    </row>
    <row r="698" spans="2:2" x14ac:dyDescent="0.25">
      <c r="B698" s="2"/>
    </row>
    <row r="699" spans="2:2" x14ac:dyDescent="0.25">
      <c r="B699" s="2"/>
    </row>
    <row r="700" spans="2:2" x14ac:dyDescent="0.25">
      <c r="B700" s="2"/>
    </row>
    <row r="701" spans="2:2" x14ac:dyDescent="0.25">
      <c r="B701" s="2"/>
    </row>
    <row r="702" spans="2:2" x14ac:dyDescent="0.25">
      <c r="B702" s="2"/>
    </row>
    <row r="703" spans="2:2" x14ac:dyDescent="0.25">
      <c r="B703" s="2"/>
    </row>
    <row r="704" spans="2:2" x14ac:dyDescent="0.25">
      <c r="B704" s="2"/>
    </row>
    <row r="705" spans="2:2" x14ac:dyDescent="0.25">
      <c r="B705" s="2"/>
    </row>
    <row r="706" spans="2:2" x14ac:dyDescent="0.25">
      <c r="B706" s="2"/>
    </row>
    <row r="707" spans="2:2" x14ac:dyDescent="0.25">
      <c r="B707" s="2"/>
    </row>
    <row r="708" spans="2:2" x14ac:dyDescent="0.25">
      <c r="B708" s="2"/>
    </row>
    <row r="709" spans="2:2" x14ac:dyDescent="0.25">
      <c r="B709" s="2"/>
    </row>
    <row r="710" spans="2:2" x14ac:dyDescent="0.25">
      <c r="B710" s="2"/>
    </row>
    <row r="711" spans="2:2" x14ac:dyDescent="0.25">
      <c r="B711" s="2"/>
    </row>
    <row r="712" spans="2:2" x14ac:dyDescent="0.25">
      <c r="B712" s="2"/>
    </row>
    <row r="713" spans="2:2" x14ac:dyDescent="0.25">
      <c r="B713" s="2"/>
    </row>
    <row r="714" spans="2:2" x14ac:dyDescent="0.25">
      <c r="B714" s="2"/>
    </row>
    <row r="715" spans="2:2" x14ac:dyDescent="0.25">
      <c r="B715" s="2"/>
    </row>
    <row r="716" spans="2:2" x14ac:dyDescent="0.25">
      <c r="B716" s="2"/>
    </row>
    <row r="717" spans="2:2" x14ac:dyDescent="0.25">
      <c r="B717" s="2"/>
    </row>
    <row r="718" spans="2:2" x14ac:dyDescent="0.25">
      <c r="B718" s="2"/>
    </row>
    <row r="719" spans="2:2" x14ac:dyDescent="0.25">
      <c r="B719" s="2"/>
    </row>
    <row r="720" spans="2:2" x14ac:dyDescent="0.25">
      <c r="B720" s="2"/>
    </row>
    <row r="721" spans="2:2" x14ac:dyDescent="0.25">
      <c r="B721" s="2"/>
    </row>
    <row r="722" spans="2:2" x14ac:dyDescent="0.25">
      <c r="B722" s="2"/>
    </row>
    <row r="723" spans="2:2" x14ac:dyDescent="0.25">
      <c r="B723" s="2"/>
    </row>
    <row r="724" spans="2:2" x14ac:dyDescent="0.25">
      <c r="B724" s="2"/>
    </row>
    <row r="725" spans="2:2" x14ac:dyDescent="0.25">
      <c r="B725" s="2"/>
    </row>
    <row r="726" spans="2:2" x14ac:dyDescent="0.25">
      <c r="B726" s="2"/>
    </row>
    <row r="727" spans="2:2" x14ac:dyDescent="0.25">
      <c r="B727" s="2"/>
    </row>
    <row r="728" spans="2:2" x14ac:dyDescent="0.25">
      <c r="B728" s="2"/>
    </row>
    <row r="729" spans="2:2" x14ac:dyDescent="0.25">
      <c r="B729" s="2"/>
    </row>
    <row r="730" spans="2:2" x14ac:dyDescent="0.25">
      <c r="B730" s="2"/>
    </row>
    <row r="731" spans="2:2" x14ac:dyDescent="0.25">
      <c r="B731" s="2"/>
    </row>
    <row r="732" spans="2:2" x14ac:dyDescent="0.25">
      <c r="B732" s="2"/>
    </row>
    <row r="733" spans="2:2" x14ac:dyDescent="0.25">
      <c r="B733" s="2"/>
    </row>
    <row r="734" spans="2:2" x14ac:dyDescent="0.25">
      <c r="B734" s="2"/>
    </row>
    <row r="735" spans="2:2" x14ac:dyDescent="0.25">
      <c r="B735" s="2"/>
    </row>
    <row r="736" spans="2:2" x14ac:dyDescent="0.25">
      <c r="B736" s="2"/>
    </row>
    <row r="737" spans="2:2" x14ac:dyDescent="0.25">
      <c r="B737" s="2"/>
    </row>
    <row r="738" spans="2:2" x14ac:dyDescent="0.25">
      <c r="B738" s="2"/>
    </row>
    <row r="739" spans="2:2" x14ac:dyDescent="0.25">
      <c r="B739" s="2"/>
    </row>
    <row r="740" spans="2:2" x14ac:dyDescent="0.25">
      <c r="B740" s="2"/>
    </row>
    <row r="741" spans="2:2" x14ac:dyDescent="0.25">
      <c r="B741" s="2"/>
    </row>
    <row r="742" spans="2:2" x14ac:dyDescent="0.25">
      <c r="B742" s="2"/>
    </row>
    <row r="743" spans="2:2" x14ac:dyDescent="0.25">
      <c r="B743" s="2"/>
    </row>
    <row r="744" spans="2:2" x14ac:dyDescent="0.25">
      <c r="B744" s="2"/>
    </row>
    <row r="745" spans="2:2" x14ac:dyDescent="0.25">
      <c r="B745" s="2"/>
    </row>
    <row r="746" spans="2:2" x14ac:dyDescent="0.25">
      <c r="B746" s="2"/>
    </row>
    <row r="747" spans="2:2" x14ac:dyDescent="0.25">
      <c r="B747" s="2"/>
    </row>
    <row r="748" spans="2:2" x14ac:dyDescent="0.25">
      <c r="B748" s="2"/>
    </row>
    <row r="749" spans="2:2" x14ac:dyDescent="0.25">
      <c r="B749" s="2"/>
    </row>
    <row r="750" spans="2:2" x14ac:dyDescent="0.25">
      <c r="B750" s="2"/>
    </row>
    <row r="751" spans="2:2" x14ac:dyDescent="0.25">
      <c r="B751" s="2"/>
    </row>
    <row r="752" spans="2:2" x14ac:dyDescent="0.25">
      <c r="B752" s="2"/>
    </row>
    <row r="753" spans="2:2" x14ac:dyDescent="0.25">
      <c r="B753" s="2"/>
    </row>
    <row r="754" spans="2:2" x14ac:dyDescent="0.25">
      <c r="B754" s="2"/>
    </row>
    <row r="755" spans="2:2" x14ac:dyDescent="0.25">
      <c r="B755" s="2"/>
    </row>
    <row r="756" spans="2:2" x14ac:dyDescent="0.25">
      <c r="B756" s="2"/>
    </row>
    <row r="757" spans="2:2" x14ac:dyDescent="0.25">
      <c r="B757" s="2"/>
    </row>
    <row r="758" spans="2:2" x14ac:dyDescent="0.25">
      <c r="B758" s="2"/>
    </row>
    <row r="759" spans="2:2" x14ac:dyDescent="0.25">
      <c r="B759" s="2"/>
    </row>
    <row r="760" spans="2:2" x14ac:dyDescent="0.25">
      <c r="B760" s="2"/>
    </row>
    <row r="761" spans="2:2" x14ac:dyDescent="0.25">
      <c r="B761" s="2"/>
    </row>
    <row r="762" spans="2:2" x14ac:dyDescent="0.25">
      <c r="B762" s="2"/>
    </row>
    <row r="763" spans="2:2" x14ac:dyDescent="0.25">
      <c r="B763" s="2"/>
    </row>
    <row r="764" spans="2:2" x14ac:dyDescent="0.25">
      <c r="B764" s="2"/>
    </row>
    <row r="765" spans="2:2" x14ac:dyDescent="0.25">
      <c r="B765" s="2"/>
    </row>
    <row r="766" spans="2:2" x14ac:dyDescent="0.25">
      <c r="B766" s="2"/>
    </row>
    <row r="767" spans="2:2" x14ac:dyDescent="0.25">
      <c r="B767" s="2"/>
    </row>
    <row r="768" spans="2:2" x14ac:dyDescent="0.25">
      <c r="B768" s="2"/>
    </row>
    <row r="769" spans="2:2" x14ac:dyDescent="0.25">
      <c r="B769" s="2"/>
    </row>
    <row r="770" spans="2:2" x14ac:dyDescent="0.25">
      <c r="B770" s="2"/>
    </row>
    <row r="771" spans="2:2" x14ac:dyDescent="0.25">
      <c r="B771" s="2"/>
    </row>
    <row r="772" spans="2:2" x14ac:dyDescent="0.25">
      <c r="B772" s="2"/>
    </row>
    <row r="773" spans="2:2" x14ac:dyDescent="0.25">
      <c r="B773" s="2"/>
    </row>
    <row r="774" spans="2:2" x14ac:dyDescent="0.25">
      <c r="B774" s="2"/>
    </row>
    <row r="775" spans="2:2" x14ac:dyDescent="0.25">
      <c r="B775" s="2"/>
    </row>
    <row r="776" spans="2:2" x14ac:dyDescent="0.25">
      <c r="B776" s="2"/>
    </row>
    <row r="777" spans="2:2" x14ac:dyDescent="0.25">
      <c r="B777" s="2"/>
    </row>
    <row r="778" spans="2:2" x14ac:dyDescent="0.25">
      <c r="B778" s="2"/>
    </row>
    <row r="779" spans="2:2" x14ac:dyDescent="0.25">
      <c r="B779" s="2"/>
    </row>
    <row r="780" spans="2:2" x14ac:dyDescent="0.25">
      <c r="B780" s="2"/>
    </row>
    <row r="781" spans="2:2" x14ac:dyDescent="0.25">
      <c r="B781" s="2"/>
    </row>
    <row r="782" spans="2:2" x14ac:dyDescent="0.25">
      <c r="B782" s="2"/>
    </row>
    <row r="783" spans="2:2" x14ac:dyDescent="0.25">
      <c r="B783" s="2"/>
    </row>
    <row r="784" spans="2:2" x14ac:dyDescent="0.25">
      <c r="B784" s="2"/>
    </row>
    <row r="785" spans="2:2" x14ac:dyDescent="0.25">
      <c r="B785" s="2"/>
    </row>
    <row r="786" spans="2:2" x14ac:dyDescent="0.25">
      <c r="B786" s="2"/>
    </row>
    <row r="787" spans="2:2" x14ac:dyDescent="0.25">
      <c r="B787" s="2"/>
    </row>
    <row r="788" spans="2:2" x14ac:dyDescent="0.25">
      <c r="B788" s="2"/>
    </row>
    <row r="789" spans="2:2" x14ac:dyDescent="0.25">
      <c r="B789" s="2"/>
    </row>
    <row r="790" spans="2:2" x14ac:dyDescent="0.25">
      <c r="B790" s="2"/>
    </row>
    <row r="791" spans="2:2" x14ac:dyDescent="0.25">
      <c r="B791" s="2"/>
    </row>
    <row r="792" spans="2:2" x14ac:dyDescent="0.25">
      <c r="B792" s="2"/>
    </row>
    <row r="793" spans="2:2" x14ac:dyDescent="0.25">
      <c r="B793" s="2"/>
    </row>
    <row r="794" spans="2:2" x14ac:dyDescent="0.25">
      <c r="B794" s="2"/>
    </row>
    <row r="795" spans="2:2" x14ac:dyDescent="0.25">
      <c r="B795" s="2"/>
    </row>
    <row r="796" spans="2:2" x14ac:dyDescent="0.25">
      <c r="B796" s="2"/>
    </row>
    <row r="797" spans="2:2" x14ac:dyDescent="0.25">
      <c r="B797" s="2"/>
    </row>
    <row r="798" spans="2:2" x14ac:dyDescent="0.25">
      <c r="B798" s="2"/>
    </row>
    <row r="799" spans="2:2" x14ac:dyDescent="0.25">
      <c r="B799" s="2"/>
    </row>
    <row r="800" spans="2:2" x14ac:dyDescent="0.25">
      <c r="B800" s="2"/>
    </row>
    <row r="801" spans="2:2" x14ac:dyDescent="0.25">
      <c r="B801" s="2"/>
    </row>
    <row r="802" spans="2:2" x14ac:dyDescent="0.25">
      <c r="B802" s="2"/>
    </row>
    <row r="803" spans="2:2" x14ac:dyDescent="0.25">
      <c r="B803" s="2"/>
    </row>
    <row r="804" spans="2:2" x14ac:dyDescent="0.25">
      <c r="B804" s="2"/>
    </row>
    <row r="805" spans="2:2" x14ac:dyDescent="0.25">
      <c r="B805" s="2"/>
    </row>
    <row r="806" spans="2:2" x14ac:dyDescent="0.25">
      <c r="B806" s="2"/>
    </row>
    <row r="807" spans="2:2" x14ac:dyDescent="0.25">
      <c r="B807" s="2"/>
    </row>
    <row r="808" spans="2:2" x14ac:dyDescent="0.25">
      <c r="B808" s="2"/>
    </row>
    <row r="809" spans="2:2" x14ac:dyDescent="0.25">
      <c r="B809" s="2"/>
    </row>
    <row r="810" spans="2:2" x14ac:dyDescent="0.25">
      <c r="B810" s="2"/>
    </row>
    <row r="811" spans="2:2" x14ac:dyDescent="0.25">
      <c r="B811" s="2"/>
    </row>
    <row r="812" spans="2:2" x14ac:dyDescent="0.25">
      <c r="B812" s="2"/>
    </row>
    <row r="813" spans="2:2" x14ac:dyDescent="0.25">
      <c r="B813" s="2"/>
    </row>
    <row r="814" spans="2:2" x14ac:dyDescent="0.25">
      <c r="B814" s="2"/>
    </row>
    <row r="815" spans="2:2" x14ac:dyDescent="0.25">
      <c r="B815" s="2"/>
    </row>
    <row r="816" spans="2:2" x14ac:dyDescent="0.25">
      <c r="B816" s="2"/>
    </row>
    <row r="817" spans="2:2" x14ac:dyDescent="0.25">
      <c r="B817" s="2"/>
    </row>
    <row r="818" spans="2:2" x14ac:dyDescent="0.25">
      <c r="B818" s="2"/>
    </row>
    <row r="819" spans="2:2" x14ac:dyDescent="0.25">
      <c r="B819" s="2"/>
    </row>
    <row r="820" spans="2:2" x14ac:dyDescent="0.25">
      <c r="B820" s="2"/>
    </row>
    <row r="821" spans="2:2" x14ac:dyDescent="0.25">
      <c r="B821" s="2"/>
    </row>
    <row r="822" spans="2:2" x14ac:dyDescent="0.25">
      <c r="B822" s="2"/>
    </row>
    <row r="823" spans="2:2" x14ac:dyDescent="0.25">
      <c r="B823" s="2"/>
    </row>
    <row r="824" spans="2:2" x14ac:dyDescent="0.25">
      <c r="B824" s="2"/>
    </row>
    <row r="825" spans="2:2" x14ac:dyDescent="0.25">
      <c r="B825" s="2"/>
    </row>
    <row r="826" spans="2:2" x14ac:dyDescent="0.25">
      <c r="B826" s="2"/>
    </row>
    <row r="827" spans="2:2" x14ac:dyDescent="0.25">
      <c r="B827" s="2"/>
    </row>
    <row r="828" spans="2:2" x14ac:dyDescent="0.25">
      <c r="B828" s="2"/>
    </row>
    <row r="829" spans="2:2" x14ac:dyDescent="0.25">
      <c r="B829" s="2"/>
    </row>
    <row r="830" spans="2:2" x14ac:dyDescent="0.25">
      <c r="B830" s="2"/>
    </row>
    <row r="831" spans="2:2" x14ac:dyDescent="0.25">
      <c r="B831" s="2"/>
    </row>
    <row r="832" spans="2:2" x14ac:dyDescent="0.25">
      <c r="B832" s="2"/>
    </row>
    <row r="833" spans="2:2" x14ac:dyDescent="0.25">
      <c r="B833" s="2"/>
    </row>
    <row r="834" spans="2:2" x14ac:dyDescent="0.25">
      <c r="B834" s="2"/>
    </row>
    <row r="835" spans="2:2" x14ac:dyDescent="0.25">
      <c r="B835" s="2"/>
    </row>
    <row r="836" spans="2:2" x14ac:dyDescent="0.25">
      <c r="B836" s="2"/>
    </row>
    <row r="837" spans="2:2" x14ac:dyDescent="0.25">
      <c r="B837" s="2"/>
    </row>
    <row r="838" spans="2:2" x14ac:dyDescent="0.25">
      <c r="B838" s="2"/>
    </row>
    <row r="839" spans="2:2" x14ac:dyDescent="0.25">
      <c r="B839" s="2"/>
    </row>
    <row r="840" spans="2:2" x14ac:dyDescent="0.25">
      <c r="B840" s="2"/>
    </row>
    <row r="841" spans="2:2" x14ac:dyDescent="0.25">
      <c r="B841" s="2"/>
    </row>
    <row r="842" spans="2:2" x14ac:dyDescent="0.25">
      <c r="B842" s="2"/>
    </row>
    <row r="843" spans="2:2" x14ac:dyDescent="0.25">
      <c r="B843" s="2"/>
    </row>
    <row r="844" spans="2:2" x14ac:dyDescent="0.25">
      <c r="B844" s="2"/>
    </row>
    <row r="845" spans="2:2" x14ac:dyDescent="0.25">
      <c r="B845" s="2"/>
    </row>
    <row r="846" spans="2:2" x14ac:dyDescent="0.25">
      <c r="B846" s="2"/>
    </row>
    <row r="847" spans="2:2" x14ac:dyDescent="0.25">
      <c r="B847" s="2"/>
    </row>
    <row r="848" spans="2:2" x14ac:dyDescent="0.25">
      <c r="B848" s="2"/>
    </row>
    <row r="849" spans="2:2" x14ac:dyDescent="0.25">
      <c r="B849" s="2"/>
    </row>
    <row r="850" spans="2:2" x14ac:dyDescent="0.25">
      <c r="B850" s="2"/>
    </row>
    <row r="851" spans="2:2" x14ac:dyDescent="0.25">
      <c r="B851" s="2"/>
    </row>
    <row r="852" spans="2:2" x14ac:dyDescent="0.25">
      <c r="B852" s="2"/>
    </row>
    <row r="853" spans="2:2" x14ac:dyDescent="0.25">
      <c r="B853" s="2"/>
    </row>
    <row r="854" spans="2:2" x14ac:dyDescent="0.25">
      <c r="B854" s="2"/>
    </row>
    <row r="855" spans="2:2" x14ac:dyDescent="0.25">
      <c r="B855" s="2"/>
    </row>
    <row r="856" spans="2:2" x14ac:dyDescent="0.25">
      <c r="B856" s="2"/>
    </row>
    <row r="857" spans="2:2" x14ac:dyDescent="0.25">
      <c r="B857" s="2"/>
    </row>
    <row r="858" spans="2:2" x14ac:dyDescent="0.25">
      <c r="B858" s="2"/>
    </row>
    <row r="859" spans="2:2" x14ac:dyDescent="0.25">
      <c r="B859" s="2"/>
    </row>
    <row r="860" spans="2:2" x14ac:dyDescent="0.25">
      <c r="B860" s="2"/>
    </row>
    <row r="861" spans="2:2" x14ac:dyDescent="0.25">
      <c r="B861" s="2"/>
    </row>
    <row r="862" spans="2:2" x14ac:dyDescent="0.25">
      <c r="B862" s="2"/>
    </row>
    <row r="863" spans="2:2" x14ac:dyDescent="0.25">
      <c r="B863" s="2"/>
    </row>
    <row r="864" spans="2:2" x14ac:dyDescent="0.25">
      <c r="B864" s="2"/>
    </row>
    <row r="865" spans="2:2" x14ac:dyDescent="0.25">
      <c r="B865" s="2"/>
    </row>
    <row r="866" spans="2:2" x14ac:dyDescent="0.25">
      <c r="B866" s="2"/>
    </row>
    <row r="867" spans="2:2" x14ac:dyDescent="0.25">
      <c r="B867" s="2"/>
    </row>
    <row r="868" spans="2:2" x14ac:dyDescent="0.25">
      <c r="B868" s="2"/>
    </row>
    <row r="869" spans="2:2" x14ac:dyDescent="0.25">
      <c r="B869" s="2"/>
    </row>
    <row r="870" spans="2:2" x14ac:dyDescent="0.25">
      <c r="B870" s="2"/>
    </row>
    <row r="871" spans="2:2" x14ac:dyDescent="0.25">
      <c r="B871" s="2"/>
    </row>
    <row r="872" spans="2:2" x14ac:dyDescent="0.25">
      <c r="B872" s="2"/>
    </row>
    <row r="873" spans="2:2" x14ac:dyDescent="0.25">
      <c r="B873" s="2"/>
    </row>
    <row r="874" spans="2:2" x14ac:dyDescent="0.25">
      <c r="B874" s="2"/>
    </row>
  </sheetData>
  <autoFilter ref="A1:J559" xr:uid="{A0842AEF-3583-4771-A91F-2668F4E775BA}"/>
  <pageMargins left="0.7" right="0.7" top="0.75" bottom="0.75" header="0.3" footer="0.3"/>
  <pageSetup paperSize="9"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7B154-9F70-4FBD-AD9D-F7F272847112}">
  <dimension ref="A3:B32"/>
  <sheetViews>
    <sheetView workbookViewId="0">
      <selection activeCell="A3" sqref="A3"/>
    </sheetView>
  </sheetViews>
  <sheetFormatPr defaultRowHeight="15" x14ac:dyDescent="0.25"/>
  <cols>
    <col min="1" max="1" width="17.28515625" bestFit="1" customWidth="1"/>
    <col min="2" max="2" width="32.42578125" bestFit="1" customWidth="1"/>
    <col min="3" max="3" width="41.28515625" bestFit="1" customWidth="1"/>
    <col min="4" max="73" width="3" bestFit="1" customWidth="1"/>
    <col min="74" max="83" width="4" bestFit="1" customWidth="1"/>
    <col min="84" max="84" width="7.42578125" bestFit="1" customWidth="1"/>
    <col min="85" max="85" width="11.85546875" bestFit="1" customWidth="1"/>
    <col min="86" max="90" width="3" bestFit="1" customWidth="1"/>
    <col min="91" max="115" width="4" bestFit="1" customWidth="1"/>
    <col min="116" max="116" width="1.7109375" bestFit="1" customWidth="1"/>
    <col min="117" max="117" width="7.42578125" bestFit="1" customWidth="1"/>
    <col min="118" max="118" width="11.85546875" bestFit="1" customWidth="1"/>
  </cols>
  <sheetData>
    <row r="3" spans="1:2" x14ac:dyDescent="0.25">
      <c r="A3" s="4" t="s">
        <v>592</v>
      </c>
      <c r="B3" t="s">
        <v>594</v>
      </c>
    </row>
    <row r="4" spans="1:2" x14ac:dyDescent="0.25">
      <c r="A4" s="5" t="s">
        <v>535</v>
      </c>
      <c r="B4" s="6">
        <v>45</v>
      </c>
    </row>
    <row r="5" spans="1:2" x14ac:dyDescent="0.25">
      <c r="A5" s="5" t="s">
        <v>547</v>
      </c>
      <c r="B5" s="6">
        <v>6</v>
      </c>
    </row>
    <row r="6" spans="1:2" x14ac:dyDescent="0.25">
      <c r="A6" s="5" t="s">
        <v>539</v>
      </c>
      <c r="B6" s="6">
        <v>2</v>
      </c>
    </row>
    <row r="7" spans="1:2" x14ac:dyDescent="0.25">
      <c r="A7" s="5" t="s">
        <v>558</v>
      </c>
      <c r="B7" s="6">
        <v>4</v>
      </c>
    </row>
    <row r="8" spans="1:2" x14ac:dyDescent="0.25">
      <c r="A8" s="5" t="s">
        <v>555</v>
      </c>
      <c r="B8" s="6">
        <v>4</v>
      </c>
    </row>
    <row r="9" spans="1:2" x14ac:dyDescent="0.25">
      <c r="A9" s="5" t="s">
        <v>549</v>
      </c>
      <c r="B9" s="6">
        <v>6</v>
      </c>
    </row>
    <row r="10" spans="1:2" x14ac:dyDescent="0.25">
      <c r="A10" s="5" t="s">
        <v>560</v>
      </c>
      <c r="B10" s="6">
        <v>2</v>
      </c>
    </row>
    <row r="11" spans="1:2" x14ac:dyDescent="0.25">
      <c r="A11" s="5" t="s">
        <v>536</v>
      </c>
      <c r="B11" s="6">
        <v>58</v>
      </c>
    </row>
    <row r="12" spans="1:2" x14ac:dyDescent="0.25">
      <c r="A12" s="5" t="s">
        <v>559</v>
      </c>
      <c r="B12" s="6">
        <v>1</v>
      </c>
    </row>
    <row r="13" spans="1:2" x14ac:dyDescent="0.25">
      <c r="A13" s="5" t="s">
        <v>537</v>
      </c>
      <c r="B13" s="6">
        <v>63</v>
      </c>
    </row>
    <row r="14" spans="1:2" x14ac:dyDescent="0.25">
      <c r="A14" s="5" t="s">
        <v>542</v>
      </c>
      <c r="B14" s="6">
        <v>44</v>
      </c>
    </row>
    <row r="15" spans="1:2" x14ac:dyDescent="0.25">
      <c r="A15" s="5" t="s">
        <v>552</v>
      </c>
      <c r="B15" s="6">
        <v>6</v>
      </c>
    </row>
    <row r="16" spans="1:2" x14ac:dyDescent="0.25">
      <c r="A16" s="5" t="s">
        <v>561</v>
      </c>
      <c r="B16" s="6">
        <v>3</v>
      </c>
    </row>
    <row r="17" spans="1:2" x14ac:dyDescent="0.25">
      <c r="A17" s="5" t="s">
        <v>534</v>
      </c>
      <c r="B17" s="6">
        <v>60</v>
      </c>
    </row>
    <row r="18" spans="1:2" x14ac:dyDescent="0.25">
      <c r="A18" s="5" t="s">
        <v>538</v>
      </c>
      <c r="B18" s="6">
        <v>59</v>
      </c>
    </row>
    <row r="19" spans="1:2" x14ac:dyDescent="0.25">
      <c r="A19" s="5" t="s">
        <v>545</v>
      </c>
      <c r="B19" s="6">
        <v>32</v>
      </c>
    </row>
    <row r="20" spans="1:2" x14ac:dyDescent="0.25">
      <c r="A20" s="5" t="s">
        <v>553</v>
      </c>
      <c r="B20" s="6">
        <v>5</v>
      </c>
    </row>
    <row r="21" spans="1:2" x14ac:dyDescent="0.25">
      <c r="A21" s="5" t="s">
        <v>548</v>
      </c>
      <c r="B21" s="6">
        <v>12</v>
      </c>
    </row>
    <row r="22" spans="1:2" x14ac:dyDescent="0.25">
      <c r="A22" s="5" t="s">
        <v>554</v>
      </c>
      <c r="B22" s="6">
        <v>3</v>
      </c>
    </row>
    <row r="23" spans="1:2" x14ac:dyDescent="0.25">
      <c r="A23" s="5" t="s">
        <v>544</v>
      </c>
      <c r="B23" s="6">
        <v>41</v>
      </c>
    </row>
    <row r="24" spans="1:2" x14ac:dyDescent="0.25">
      <c r="A24" s="5" t="s">
        <v>550</v>
      </c>
      <c r="B24" s="6">
        <v>1</v>
      </c>
    </row>
    <row r="25" spans="1:2" x14ac:dyDescent="0.25">
      <c r="A25" s="5" t="s">
        <v>551</v>
      </c>
      <c r="B25" s="6">
        <v>1</v>
      </c>
    </row>
    <row r="26" spans="1:2" x14ac:dyDescent="0.25">
      <c r="A26" s="5" t="s">
        <v>546</v>
      </c>
      <c r="B26" s="6">
        <v>2</v>
      </c>
    </row>
    <row r="27" spans="1:2" x14ac:dyDescent="0.25">
      <c r="A27" s="5" t="s">
        <v>556</v>
      </c>
      <c r="B27" s="6">
        <v>7</v>
      </c>
    </row>
    <row r="28" spans="1:2" x14ac:dyDescent="0.25">
      <c r="A28" s="5" t="s">
        <v>540</v>
      </c>
      <c r="B28" s="6">
        <v>25</v>
      </c>
    </row>
    <row r="29" spans="1:2" x14ac:dyDescent="0.25">
      <c r="A29" s="5" t="s">
        <v>557</v>
      </c>
      <c r="B29" s="6">
        <v>1</v>
      </c>
    </row>
    <row r="30" spans="1:2" x14ac:dyDescent="0.25">
      <c r="A30" s="5" t="s">
        <v>541</v>
      </c>
      <c r="B30" s="6">
        <v>19</v>
      </c>
    </row>
    <row r="31" spans="1:2" x14ac:dyDescent="0.25">
      <c r="A31" s="5" t="s">
        <v>543</v>
      </c>
      <c r="B31" s="6">
        <v>50</v>
      </c>
    </row>
    <row r="32" spans="1:2" x14ac:dyDescent="0.25">
      <c r="A32" s="5" t="s">
        <v>593</v>
      </c>
      <c r="B32" s="6">
        <v>562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2C06D3-9FFB-4509-BE49-0E4EA32E1D0C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 Windows</cp:lastModifiedBy>
  <dcterms:created xsi:type="dcterms:W3CDTF">2021-02-02T17:59:11Z</dcterms:created>
  <dcterms:modified xsi:type="dcterms:W3CDTF">2021-02-02T19:14:47Z</dcterms:modified>
</cp:coreProperties>
</file>