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1dd4ca2f9a0ba/Documents/DataAnalytics/MeditationWorkbook/"/>
    </mc:Choice>
  </mc:AlternateContent>
  <xr:revisionPtr revIDLastSave="112" documentId="8_{C781B2C4-4656-43BD-85E8-2E70D17E66F5}" xr6:coauthVersionLast="47" xr6:coauthVersionMax="47" xr10:uidLastSave="{C58742C9-26CA-49BF-8BD3-1AE70A9B033F}"/>
  <bookViews>
    <workbookView minimized="1" xWindow="5760" yWindow="2280" windowWidth="17280" windowHeight="8880" firstSheet="1" activeTab="5" xr2:uid="{C53A89A5-35B2-4CDE-973B-E2408287ED6E}"/>
  </bookViews>
  <sheets>
    <sheet name="Dashboard" sheetId="4" r:id="rId1"/>
    <sheet name="MeditationData" sheetId="1" r:id="rId2"/>
    <sheet name="ChartData" sheetId="3" r:id="rId3"/>
    <sheet name="Chart1" sheetId="7" r:id="rId4"/>
    <sheet name="Chart2" sheetId="8" r:id="rId5"/>
    <sheet name="Chart3" sheetId="9" r:id="rId6"/>
    <sheet name="Descriptions" sheetId="2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3" i="3"/>
  <c r="A4" i="4" l="1"/>
  <c r="A5" i="4"/>
  <c r="A6" i="4"/>
  <c r="A7" i="4"/>
  <c r="A9" i="4"/>
  <c r="C2" i="3"/>
  <c r="B91" i="1"/>
  <c r="B90" i="1"/>
  <c r="B89" i="1"/>
  <c r="B88" i="1"/>
  <c r="B87" i="1"/>
  <c r="B86" i="1"/>
  <c r="B85" i="1"/>
  <c r="F84" i="1"/>
  <c r="F85" i="1" s="1"/>
  <c r="F86" i="1" s="1"/>
  <c r="F87" i="1" s="1"/>
  <c r="F88" i="1" s="1"/>
  <c r="F89" i="1" s="1"/>
  <c r="F90" i="1" s="1"/>
  <c r="F91" i="1" s="1"/>
  <c r="B84" i="1"/>
  <c r="F83" i="1"/>
  <c r="B83" i="1"/>
  <c r="F82" i="1"/>
  <c r="B82" i="1"/>
  <c r="F81" i="1"/>
  <c r="B81" i="1"/>
  <c r="B80" i="1"/>
  <c r="B79" i="1"/>
  <c r="F78" i="1"/>
  <c r="F79" i="1" s="1"/>
  <c r="F80" i="1" s="1"/>
  <c r="B78" i="1"/>
  <c r="F77" i="1"/>
  <c r="B77" i="1"/>
  <c r="F76" i="1"/>
  <c r="B76" i="1"/>
  <c r="F75" i="1"/>
  <c r="B75" i="1"/>
  <c r="F74" i="1"/>
  <c r="B74" i="1"/>
  <c r="F73" i="1"/>
  <c r="B73" i="1"/>
  <c r="F72" i="1"/>
  <c r="B72" i="1"/>
  <c r="F71" i="1"/>
  <c r="B71" i="1"/>
  <c r="F70" i="1"/>
  <c r="B70" i="1"/>
  <c r="B69" i="1"/>
  <c r="B68" i="1"/>
  <c r="B67" i="1"/>
  <c r="B66" i="1"/>
  <c r="B65" i="1"/>
  <c r="B64" i="1"/>
  <c r="F63" i="1"/>
  <c r="F64" i="1" s="1"/>
  <c r="F65" i="1" s="1"/>
  <c r="F66" i="1" s="1"/>
  <c r="F67" i="1" s="1"/>
  <c r="F68" i="1" s="1"/>
  <c r="F69" i="1" s="1"/>
  <c r="B63" i="1"/>
  <c r="F62" i="1"/>
  <c r="B62" i="1"/>
  <c r="B61" i="1"/>
  <c r="F60" i="1"/>
  <c r="F61" i="1" s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B42" i="1"/>
  <c r="F41" i="1"/>
  <c r="B41" i="1"/>
  <c r="B40" i="1"/>
  <c r="F39" i="1"/>
  <c r="F40" i="1" s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B6" i="1"/>
  <c r="F5" i="1"/>
  <c r="B5" i="1"/>
  <c r="B4" i="1"/>
  <c r="F3" i="1"/>
  <c r="F4" i="1" s="1"/>
  <c r="B3" i="1"/>
  <c r="B2" i="1"/>
  <c r="A8" i="4" l="1"/>
  <c r="C3" i="3"/>
</calcChain>
</file>

<file path=xl/sharedStrings.xml><?xml version="1.0" encoding="utf-8"?>
<sst xmlns="http://schemas.openxmlformats.org/spreadsheetml/2006/main" count="150" uniqueCount="51">
  <si>
    <t>Date</t>
  </si>
  <si>
    <t>Day of the Week</t>
  </si>
  <si>
    <t>Meditation</t>
  </si>
  <si>
    <t>Duration</t>
  </si>
  <si>
    <t>Completed</t>
  </si>
  <si>
    <t>Streak</t>
  </si>
  <si>
    <t>Sitting Meditation</t>
  </si>
  <si>
    <t>Mountain Meditation</t>
  </si>
  <si>
    <t>Lying-Down Meditation</t>
  </si>
  <si>
    <t>Lake Meditation</t>
  </si>
  <si>
    <t>Breathscape Meditation</t>
  </si>
  <si>
    <t>Bodyscape Meditation</t>
  </si>
  <si>
    <t>Breathscape and Bodyscape Meditation</t>
  </si>
  <si>
    <t>Soundscape</t>
  </si>
  <si>
    <t>Dying Before You Die</t>
  </si>
  <si>
    <t>Mindscape</t>
  </si>
  <si>
    <t>Nowscape</t>
  </si>
  <si>
    <t>Heartscape</t>
  </si>
  <si>
    <t>Meditation Technique</t>
  </si>
  <si>
    <t>Description</t>
  </si>
  <si>
    <t>Focused attention on the present moment while sitting in an upright posture, cultivating awareness of thoughts, emotions, and bodily sensations.</t>
  </si>
  <si>
    <t>Practiced while lying down, this meditation cultivates deep relaxation and body awareness, encouraging a state of calmness and ease.</t>
  </si>
  <si>
    <t>Body Scan Meditation</t>
  </si>
  <si>
    <t>Slowly and systematically scanning the body from head to toe, directing attention to each sensation and area, fostering a deep sense of body awareness and relaxation.</t>
  </si>
  <si>
    <t>Imagining oneself as a mountain, unmovable and grounded, embodying strength and stability amidst life's challenges, cultivating resilience and a steady presence.</t>
  </si>
  <si>
    <t>Visualizing the mind as a calm lake, observing thoughts and emotions as ripples on the surface, cultivating the ability to observe and remain undisturbed by mental activity.</t>
  </si>
  <si>
    <t>Focusing attention on the breath, observing the inhalation and exhalation with curiosity, fostering a sense of tranquility and anchoring oneself in the present moment.</t>
  </si>
  <si>
    <t>Cultivating an awareness of the body as a whole, exploring physical sensations and the interconnectedness of body and mind, promoting a sense of wholeness and unity.</t>
  </si>
  <si>
    <t>Mindscape Meditation</t>
  </si>
  <si>
    <t>Observing the mind's activities, thoughts, and mental states without judgment, cultivating a non-reactive and accepting stance toward one's inner experiences.</t>
  </si>
  <si>
    <t>Soundscape Meditation</t>
  </si>
  <si>
    <t>Attending to the sounds in the environment, listening with openness and curiosity, developing a mindful connection to the auditory world and cultivating present-moment awareness.</t>
  </si>
  <si>
    <t>Nowscape Meditation</t>
  </si>
  <si>
    <t>Embracing the present moment without seeking or rejecting anything, allowing experiences to unfold naturally, cultivating a state of choiceless awareness and acceptance.</t>
  </si>
  <si>
    <t>Heartscape Meditation</t>
  </si>
  <si>
    <t>Cultivating and radiating feelings of compassion, love, and kindness toward oneself and others, fostering a warm and open-hearted approach to oneself and the world.</t>
  </si>
  <si>
    <t>Dying-Before-You-Die Meditation</t>
  </si>
  <si>
    <t>Contemplating impermanence and the transient nature of existence, facing the reality of mortality, deepening gratitude for life and fostering a profound sense of living fully.</t>
  </si>
  <si>
    <t>Cumulative Time Meditated</t>
  </si>
  <si>
    <t>TRUE</t>
  </si>
  <si>
    <t>Row Labels</t>
  </si>
  <si>
    <t>Count of Completed</t>
  </si>
  <si>
    <t>Grand Total</t>
  </si>
  <si>
    <t>Meditation Book</t>
  </si>
  <si>
    <t>Dates: 01/02/2023 to 01/05/2023</t>
  </si>
  <si>
    <t>Total Time Meditated (H:MM)</t>
  </si>
  <si>
    <t>Average Meditation Length</t>
  </si>
  <si>
    <t>Days Meditated</t>
  </si>
  <si>
    <t>Days Missed</t>
  </si>
  <si>
    <t>Meditation Success Rate</t>
  </si>
  <si>
    <t>Longest 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</si>
</sst>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dd"/>
    <numFmt numFmtId="165" formatCode="[$-F400]h:mm:ss\ AM/PM"/>
    <numFmt numFmtId="166" formatCode="dd\ mmm"/>
    <numFmt numFmtId="167" formatCode="[h]:mm"/>
    <numFmt numFmtId="168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K Grotesk"/>
      <family val="3"/>
    </font>
    <font>
      <sz val="12"/>
      <color theme="0"/>
      <name val="HK Grotesk"/>
      <family val="3"/>
    </font>
    <font>
      <b/>
      <sz val="18"/>
      <color theme="1"/>
      <name val="HK Grotesk"/>
      <family val="3"/>
    </font>
    <font>
      <sz val="14"/>
      <color theme="1"/>
      <name val="HK Grotesk"/>
      <family val="3"/>
    </font>
    <font>
      <i/>
      <sz val="11"/>
      <color theme="1"/>
      <name val="HK Grotesk Light"/>
      <family val="3"/>
    </font>
    <font>
      <sz val="11"/>
      <color theme="1"/>
      <name val="HK Grotesk"/>
      <family val="3"/>
    </font>
    <font>
      <sz val="28"/>
      <color theme="1"/>
      <name val="HK Grotesk SemiBold"/>
      <family val="3"/>
    </font>
    <font>
      <sz val="20"/>
      <color theme="1"/>
      <name val="HK Grotesk Light"/>
      <family val="3"/>
    </font>
    <font>
      <sz val="11"/>
      <color theme="1"/>
      <name val="Franklin Gothic Book"/>
      <family val="2"/>
    </font>
    <font>
      <sz val="26"/>
      <color theme="1"/>
      <name val="HK Grotesk"/>
      <family val="3"/>
    </font>
    <font>
      <sz val="20"/>
      <color theme="1"/>
      <name val="HK Grotesk"/>
      <family val="3"/>
    </font>
  </fonts>
  <fills count="5">
    <fill>
      <patternFill patternType="none"/>
    </fill>
    <fill>
      <patternFill patternType="gray125"/>
    </fill>
    <fill>
      <patternFill patternType="solid">
        <fgColor rgb="FFFFA441"/>
        <bgColor indexed="64"/>
      </patternFill>
    </fill>
    <fill>
      <patternFill patternType="solid">
        <fgColor rgb="FFFFCE00"/>
        <bgColor indexed="64"/>
      </patternFill>
    </fill>
    <fill>
      <patternFill patternType="solid">
        <fgColor rgb="FFFAF6F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justify" vertical="center" wrapText="1"/>
    </xf>
    <xf numFmtId="0" fontId="2" fillId="0" borderId="0" xfId="0" applyFont="1"/>
    <xf numFmtId="0" fontId="0" fillId="4" borderId="0" xfId="0" applyFill="1"/>
    <xf numFmtId="0" fontId="3" fillId="2" borderId="0" xfId="0" applyFont="1" applyFill="1"/>
    <xf numFmtId="166" fontId="2" fillId="0" borderId="0" xfId="0" applyNumberFormat="1" applyFont="1"/>
    <xf numFmtId="167" fontId="2" fillId="0" borderId="0" xfId="0" applyNumberFormat="1" applyFont="1"/>
    <xf numFmtId="0" fontId="7" fillId="4" borderId="0" xfId="0" applyFont="1" applyFill="1"/>
    <xf numFmtId="0" fontId="3" fillId="2" borderId="0" xfId="0" applyFont="1" applyFill="1" applyAlignment="1">
      <alignment horizontal="left"/>
    </xf>
    <xf numFmtId="0" fontId="3" fillId="2" borderId="0" xfId="0" pivotButton="1" applyFont="1" applyFill="1"/>
    <xf numFmtId="0" fontId="8" fillId="3" borderId="0" xfId="0" applyFont="1" applyFill="1" applyAlignment="1">
      <alignment horizontal="left" vertical="center"/>
    </xf>
    <xf numFmtId="0" fontId="10" fillId="3" borderId="0" xfId="0" applyFont="1" applyFill="1"/>
    <xf numFmtId="167" fontId="11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vertical="center"/>
    </xf>
    <xf numFmtId="20" fontId="11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11" fillId="4" borderId="0" xfId="1" applyFont="1" applyFill="1"/>
    <xf numFmtId="0" fontId="11" fillId="4" borderId="0" xfId="0" applyFont="1" applyFill="1"/>
    <xf numFmtId="0" fontId="3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168" fontId="9" fillId="3" borderId="0" xfId="0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46"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7" formatCode="[h]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6" formatCode="dd\ mmm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bgColor rgb="FFFFA441"/>
        </patternFill>
      </fill>
    </dxf>
    <dxf>
      <fill>
        <patternFill patternType="solid">
          <bgColor rgb="FFFFA441"/>
        </patternFill>
      </fill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name val="HK Grotesk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26" formatCode="hh:mm:ss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26" formatCode="hh:mm:ss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9" formatCode="dd/mm/yyyy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64" formatCode="dd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numFmt numFmtId="19" formatCode="dd/mm/yyyy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numFmt numFmtId="19" formatCode="dd/mm/yyyy"/>
      <alignment horizontal="left" vertical="bottom" textRotation="0" wrapText="0" indent="0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HK Grotesk"/>
        <family val="3"/>
        <scheme val="none"/>
      </font>
      <alignment horizontal="left" vertical="center" textRotation="0" wrapText="0" indent="0" justifyLastLine="0" shrinkToFit="0" readingOrder="0"/>
    </dxf>
    <dxf>
      <font>
        <color theme="0"/>
      </font>
      <fill>
        <patternFill>
          <bgColor rgb="FF0C6FF9"/>
        </patternFill>
      </fill>
      <border>
        <left/>
        <right/>
        <top/>
        <bottom/>
      </border>
    </dxf>
    <dxf>
      <font>
        <color theme="0"/>
      </font>
      <fill>
        <patternFill>
          <bgColor rgb="FF413D45"/>
        </patternFill>
      </fill>
    </dxf>
    <dxf>
      <fill>
        <patternFill>
          <bgColor rgb="FFFFCE00"/>
        </patternFill>
      </fill>
      <border>
        <left/>
        <right/>
        <top/>
        <bottom/>
      </border>
    </dxf>
    <dxf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FAF6F4"/>
          <bgColor rgb="FFFAF6F4"/>
        </patternFill>
      </fill>
    </dxf>
    <dxf>
      <font>
        <b val="0"/>
        <i val="0"/>
        <color theme="0"/>
      </font>
      <fill>
        <patternFill>
          <bgColor rgb="FFFFA44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xcelspace" pivot="0" count="3" xr9:uid="{CACF1476-48E9-45A6-A05F-C30A8C4E018B}">
      <tableStyleElement type="headerRow" dxfId="45"/>
      <tableStyleElement type="firstRowStripe" dxfId="44"/>
      <tableStyleElement type="secondRowStripe" dxfId="43"/>
    </tableStyle>
  </tableStyles>
  <colors>
    <mruColors>
      <color rgb="FFFFA441"/>
      <color rgb="FFFFCE00"/>
      <color rgb="FF413D45"/>
      <color rgb="FF0C6F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r>
              <a:rPr lang="en-US" sz="2400">
                <a:latin typeface="HK Grotesk" panose="00000500000000000000" pitchFamily="50" charset="0"/>
              </a:rPr>
              <a:t>CUMULATIVE Time</a:t>
            </a:r>
            <a:r>
              <a:rPr lang="en-US" sz="2400" baseline="0">
                <a:latin typeface="HK Grotesk" panose="00000500000000000000" pitchFamily="50" charset="0"/>
              </a:rPr>
              <a:t> Meditated</a:t>
            </a:r>
          </a:p>
          <a:p>
            <a:pPr algn="l">
              <a:defRPr>
                <a:latin typeface="HK Grotesk" panose="00000500000000000000" pitchFamily="50" charset="0"/>
              </a:defRPr>
            </a:pPr>
            <a:r>
              <a:rPr lang="en-US" sz="1600" baseline="0">
                <a:latin typeface="HK Grotesk" panose="00000500000000000000" pitchFamily="50" charset="0"/>
              </a:rPr>
              <a:t>DAtes: 01 FEb - 01 May 2023</a:t>
            </a:r>
            <a:endParaRPr lang="en-US" sz="1600">
              <a:latin typeface="HK Grotesk" panose="00000500000000000000" pitchFamily="50" charset="0"/>
            </a:endParaRPr>
          </a:p>
        </c:rich>
      </c:tx>
      <c:layout>
        <c:manualLayout>
          <c:xMode val="edge"/>
          <c:yMode val="edge"/>
          <c:x val="8.8993888760492953E-2"/>
          <c:y val="1.463285187725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HK Grotesk" panose="00000500000000000000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8201060962016E-2"/>
          <c:y val="0.13964259398576057"/>
          <c:w val="0.89680705414392226"/>
          <c:h val="0.71001599820925398"/>
        </c:manualLayout>
      </c:layout>
      <c:areaChart>
        <c:grouping val="standard"/>
        <c:varyColors val="0"/>
        <c:ser>
          <c:idx val="1"/>
          <c:order val="1"/>
          <c:tx>
            <c:strRef>
              <c:f>'ChartData'!$B$1</c:f>
              <c:strCache>
                <c:ptCount val="1"/>
                <c:pt idx="0">
                  <c:v>Cumulative Time Meditated</c:v>
                </c:pt>
              </c:strCache>
            </c:strRef>
          </c:tx>
          <c:spPr>
            <a:pattFill prst="pct60">
              <a:fgClr>
                <a:srgbClr val="FF7E1D"/>
              </a:fgClr>
              <a:bgClr>
                <a:schemeClr val="bg1"/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'ChartData'!$A$2:$A$91</c:f>
              <c:numCache>
                <c:formatCode>dd\ mmm</c:formatCode>
                <c:ptCount val="90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  <c:pt idx="28">
                  <c:v>44986</c:v>
                </c:pt>
                <c:pt idx="29">
                  <c:v>44987</c:v>
                </c:pt>
                <c:pt idx="30">
                  <c:v>44988</c:v>
                </c:pt>
                <c:pt idx="31">
                  <c:v>44989</c:v>
                </c:pt>
                <c:pt idx="32">
                  <c:v>44990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44996</c:v>
                </c:pt>
                <c:pt idx="39">
                  <c:v>44997</c:v>
                </c:pt>
                <c:pt idx="40">
                  <c:v>44998</c:v>
                </c:pt>
                <c:pt idx="41">
                  <c:v>44999</c:v>
                </c:pt>
                <c:pt idx="42">
                  <c:v>45000</c:v>
                </c:pt>
                <c:pt idx="43">
                  <c:v>45001</c:v>
                </c:pt>
                <c:pt idx="44">
                  <c:v>45002</c:v>
                </c:pt>
                <c:pt idx="45">
                  <c:v>45003</c:v>
                </c:pt>
                <c:pt idx="46">
                  <c:v>45004</c:v>
                </c:pt>
                <c:pt idx="47">
                  <c:v>45005</c:v>
                </c:pt>
                <c:pt idx="48">
                  <c:v>45006</c:v>
                </c:pt>
                <c:pt idx="49">
                  <c:v>45007</c:v>
                </c:pt>
                <c:pt idx="50">
                  <c:v>45008</c:v>
                </c:pt>
                <c:pt idx="51">
                  <c:v>45009</c:v>
                </c:pt>
                <c:pt idx="52">
                  <c:v>45010</c:v>
                </c:pt>
                <c:pt idx="53">
                  <c:v>45011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45017</c:v>
                </c:pt>
                <c:pt idx="60">
                  <c:v>45018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45023</c:v>
                </c:pt>
                <c:pt idx="66">
                  <c:v>45024</c:v>
                </c:pt>
                <c:pt idx="67">
                  <c:v>45025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45031</c:v>
                </c:pt>
                <c:pt idx="74">
                  <c:v>45032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45038</c:v>
                </c:pt>
                <c:pt idx="81">
                  <c:v>45039</c:v>
                </c:pt>
                <c:pt idx="82">
                  <c:v>45040</c:v>
                </c:pt>
                <c:pt idx="83">
                  <c:v>45041</c:v>
                </c:pt>
                <c:pt idx="84">
                  <c:v>45042</c:v>
                </c:pt>
                <c:pt idx="85">
                  <c:v>45043</c:v>
                </c:pt>
                <c:pt idx="86">
                  <c:v>45044</c:v>
                </c:pt>
                <c:pt idx="87">
                  <c:v>45045</c:v>
                </c:pt>
                <c:pt idx="88">
                  <c:v>45046</c:v>
                </c:pt>
                <c:pt idx="89">
                  <c:v>45047</c:v>
                </c:pt>
              </c:numCache>
            </c:numRef>
          </c:cat>
          <c:val>
            <c:numRef>
              <c:f>'ChartData'!$B$2:$B$91</c:f>
              <c:numCache>
                <c:formatCode>[h]:mm</c:formatCode>
                <c:ptCount val="90"/>
                <c:pt idx="0">
                  <c:v>1.3483796296296298E-2</c:v>
                </c:pt>
                <c:pt idx="1">
                  <c:v>2.6967592592592595E-2</c:v>
                </c:pt>
                <c:pt idx="2">
                  <c:v>4.0787037037037038E-2</c:v>
                </c:pt>
                <c:pt idx="3">
                  <c:v>4.0787037037037038E-2</c:v>
                </c:pt>
                <c:pt idx="4">
                  <c:v>4.0787037037037038E-2</c:v>
                </c:pt>
                <c:pt idx="5">
                  <c:v>5.4270833333333338E-2</c:v>
                </c:pt>
                <c:pt idx="6">
                  <c:v>6.7754629629629637E-2</c:v>
                </c:pt>
                <c:pt idx="7">
                  <c:v>8.1574074074074077E-2</c:v>
                </c:pt>
                <c:pt idx="8">
                  <c:v>0.10216435185185185</c:v>
                </c:pt>
                <c:pt idx="9">
                  <c:v>0.11590277777777779</c:v>
                </c:pt>
                <c:pt idx="10">
                  <c:v>0.12964120370370372</c:v>
                </c:pt>
                <c:pt idx="11">
                  <c:v>0.14337962962962963</c:v>
                </c:pt>
                <c:pt idx="12">
                  <c:v>0.15690972222222221</c:v>
                </c:pt>
                <c:pt idx="13">
                  <c:v>0.17064814814814813</c:v>
                </c:pt>
                <c:pt idx="14">
                  <c:v>0.18417824074074074</c:v>
                </c:pt>
                <c:pt idx="15">
                  <c:v>0.20421296296296296</c:v>
                </c:pt>
                <c:pt idx="16">
                  <c:v>0.21834490740740739</c:v>
                </c:pt>
                <c:pt idx="17">
                  <c:v>0.23247685185185182</c:v>
                </c:pt>
                <c:pt idx="18">
                  <c:v>0.24740740740740738</c:v>
                </c:pt>
                <c:pt idx="19">
                  <c:v>0.26153935185185184</c:v>
                </c:pt>
                <c:pt idx="20">
                  <c:v>0.27567129629629628</c:v>
                </c:pt>
                <c:pt idx="21">
                  <c:v>0.28998842592592589</c:v>
                </c:pt>
                <c:pt idx="22">
                  <c:v>0.30927083333333327</c:v>
                </c:pt>
                <c:pt idx="23">
                  <c:v>0.32300925925925922</c:v>
                </c:pt>
                <c:pt idx="24">
                  <c:v>0.33674768518518516</c:v>
                </c:pt>
                <c:pt idx="25">
                  <c:v>0.35027777777777774</c:v>
                </c:pt>
                <c:pt idx="26">
                  <c:v>0.36401620370370369</c:v>
                </c:pt>
                <c:pt idx="27">
                  <c:v>0.37775462962962963</c:v>
                </c:pt>
                <c:pt idx="28">
                  <c:v>0.39128472222222221</c:v>
                </c:pt>
                <c:pt idx="29">
                  <c:v>0.4123263888888889</c:v>
                </c:pt>
                <c:pt idx="30">
                  <c:v>0.42664351851851851</c:v>
                </c:pt>
                <c:pt idx="31">
                  <c:v>0.44096064814814812</c:v>
                </c:pt>
                <c:pt idx="32">
                  <c:v>0.45510416666666664</c:v>
                </c:pt>
                <c:pt idx="33">
                  <c:v>0.46942129629629625</c:v>
                </c:pt>
                <c:pt idx="34">
                  <c:v>0.48373842592592586</c:v>
                </c:pt>
                <c:pt idx="35">
                  <c:v>0.49788194444444439</c:v>
                </c:pt>
                <c:pt idx="36">
                  <c:v>0.51910879629629625</c:v>
                </c:pt>
                <c:pt idx="37">
                  <c:v>0.51910879629629625</c:v>
                </c:pt>
                <c:pt idx="38">
                  <c:v>0.53325231481481472</c:v>
                </c:pt>
                <c:pt idx="39">
                  <c:v>0.53325231481481472</c:v>
                </c:pt>
                <c:pt idx="40">
                  <c:v>0.54739583333333319</c:v>
                </c:pt>
                <c:pt idx="41">
                  <c:v>0.56153935185185166</c:v>
                </c:pt>
                <c:pt idx="42">
                  <c:v>0.58276620370370347</c:v>
                </c:pt>
                <c:pt idx="43">
                  <c:v>0.61619212962962944</c:v>
                </c:pt>
                <c:pt idx="44">
                  <c:v>0.62967592592592569</c:v>
                </c:pt>
                <c:pt idx="45">
                  <c:v>0.64315972222222195</c:v>
                </c:pt>
                <c:pt idx="46">
                  <c:v>0.65697916666666645</c:v>
                </c:pt>
                <c:pt idx="47">
                  <c:v>0.67046296296296271</c:v>
                </c:pt>
                <c:pt idx="48">
                  <c:v>0.68394675925925896</c:v>
                </c:pt>
                <c:pt idx="49">
                  <c:v>0.69776620370370346</c:v>
                </c:pt>
                <c:pt idx="50">
                  <c:v>0.71835648148148123</c:v>
                </c:pt>
                <c:pt idx="51">
                  <c:v>0.73209490740740712</c:v>
                </c:pt>
                <c:pt idx="52">
                  <c:v>0.74583333333333302</c:v>
                </c:pt>
                <c:pt idx="53">
                  <c:v>0.75936342592592565</c:v>
                </c:pt>
                <c:pt idx="54">
                  <c:v>0.77310185185185154</c:v>
                </c:pt>
                <c:pt idx="55">
                  <c:v>0.78684027777777743</c:v>
                </c:pt>
                <c:pt idx="56">
                  <c:v>0.80037037037037007</c:v>
                </c:pt>
                <c:pt idx="57">
                  <c:v>0.82040509259259231</c:v>
                </c:pt>
                <c:pt idx="58">
                  <c:v>0.82040509259259231</c:v>
                </c:pt>
                <c:pt idx="59">
                  <c:v>0.83453703703703674</c:v>
                </c:pt>
                <c:pt idx="60">
                  <c:v>0.83453703703703674</c:v>
                </c:pt>
                <c:pt idx="61">
                  <c:v>0.84866898148148118</c:v>
                </c:pt>
                <c:pt idx="62">
                  <c:v>0.86280092592592561</c:v>
                </c:pt>
                <c:pt idx="63">
                  <c:v>0.87711805555555522</c:v>
                </c:pt>
                <c:pt idx="64">
                  <c:v>0.89640046296296261</c:v>
                </c:pt>
                <c:pt idx="65">
                  <c:v>0.9101388888888885</c:v>
                </c:pt>
                <c:pt idx="66">
                  <c:v>0.92387731481481439</c:v>
                </c:pt>
                <c:pt idx="67">
                  <c:v>0.93740740740740702</c:v>
                </c:pt>
                <c:pt idx="68">
                  <c:v>0.93740740740740702</c:v>
                </c:pt>
                <c:pt idx="69">
                  <c:v>0.95114583333333291</c:v>
                </c:pt>
                <c:pt idx="70">
                  <c:v>0.95114583333333291</c:v>
                </c:pt>
                <c:pt idx="71">
                  <c:v>0.95114583333333291</c:v>
                </c:pt>
                <c:pt idx="72">
                  <c:v>0.95114583333333291</c:v>
                </c:pt>
                <c:pt idx="73">
                  <c:v>0.95114583333333291</c:v>
                </c:pt>
                <c:pt idx="74">
                  <c:v>0.95114583333333291</c:v>
                </c:pt>
                <c:pt idx="75">
                  <c:v>0.95114583333333291</c:v>
                </c:pt>
                <c:pt idx="76">
                  <c:v>0.96546296296296252</c:v>
                </c:pt>
                <c:pt idx="77">
                  <c:v>0.979606481481481</c:v>
                </c:pt>
                <c:pt idx="78">
                  <c:v>1.0008333333333328</c:v>
                </c:pt>
                <c:pt idx="79">
                  <c:v>1.0008333333333328</c:v>
                </c:pt>
                <c:pt idx="80">
                  <c:v>1.0008333333333328</c:v>
                </c:pt>
                <c:pt idx="81">
                  <c:v>1.0008333333333328</c:v>
                </c:pt>
                <c:pt idx="82">
                  <c:v>1.0008333333333328</c:v>
                </c:pt>
                <c:pt idx="83">
                  <c:v>1.0149768518518514</c:v>
                </c:pt>
                <c:pt idx="84">
                  <c:v>1.0362037037037033</c:v>
                </c:pt>
                <c:pt idx="85">
                  <c:v>1.0696296296296293</c:v>
                </c:pt>
                <c:pt idx="86">
                  <c:v>1.0831134259259256</c:v>
                </c:pt>
                <c:pt idx="87">
                  <c:v>1.096597222222222</c:v>
                </c:pt>
                <c:pt idx="88">
                  <c:v>1.1104166666666664</c:v>
                </c:pt>
                <c:pt idx="89">
                  <c:v>1.1239004629629628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0-4019-B438-FFAD5C2B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84928"/>
        <c:axId val="151189116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'ChartData'!$A$1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pattFill prst="ltUpDiag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 w="25400"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'ChartData'!$A$2:$A$91</c15:sqref>
                        </c15:formulaRef>
                      </c:ext>
                    </c:extLst>
                    <c:numCache>
                      <c:formatCode>dd\ mmm</c:formatCode>
                      <c:ptCount val="90"/>
                      <c:pt idx="0">
                        <c:v>44958</c:v>
                      </c:pt>
                      <c:pt idx="1">
                        <c:v>44959</c:v>
                      </c:pt>
                      <c:pt idx="2">
                        <c:v>44960</c:v>
                      </c:pt>
                      <c:pt idx="3">
                        <c:v>44961</c:v>
                      </c:pt>
                      <c:pt idx="4">
                        <c:v>44962</c:v>
                      </c:pt>
                      <c:pt idx="5">
                        <c:v>44963</c:v>
                      </c:pt>
                      <c:pt idx="6">
                        <c:v>44964</c:v>
                      </c:pt>
                      <c:pt idx="7">
                        <c:v>44965</c:v>
                      </c:pt>
                      <c:pt idx="8">
                        <c:v>44966</c:v>
                      </c:pt>
                      <c:pt idx="9">
                        <c:v>44967</c:v>
                      </c:pt>
                      <c:pt idx="10">
                        <c:v>44968</c:v>
                      </c:pt>
                      <c:pt idx="11">
                        <c:v>44969</c:v>
                      </c:pt>
                      <c:pt idx="12">
                        <c:v>44970</c:v>
                      </c:pt>
                      <c:pt idx="13">
                        <c:v>44971</c:v>
                      </c:pt>
                      <c:pt idx="14">
                        <c:v>44972</c:v>
                      </c:pt>
                      <c:pt idx="15">
                        <c:v>44973</c:v>
                      </c:pt>
                      <c:pt idx="16">
                        <c:v>44974</c:v>
                      </c:pt>
                      <c:pt idx="17">
                        <c:v>44975</c:v>
                      </c:pt>
                      <c:pt idx="18">
                        <c:v>44976</c:v>
                      </c:pt>
                      <c:pt idx="19">
                        <c:v>44977</c:v>
                      </c:pt>
                      <c:pt idx="20">
                        <c:v>44978</c:v>
                      </c:pt>
                      <c:pt idx="21">
                        <c:v>44979</c:v>
                      </c:pt>
                      <c:pt idx="22">
                        <c:v>44980</c:v>
                      </c:pt>
                      <c:pt idx="23">
                        <c:v>44981</c:v>
                      </c:pt>
                      <c:pt idx="24">
                        <c:v>44982</c:v>
                      </c:pt>
                      <c:pt idx="25">
                        <c:v>44983</c:v>
                      </c:pt>
                      <c:pt idx="26">
                        <c:v>44984</c:v>
                      </c:pt>
                      <c:pt idx="27">
                        <c:v>44985</c:v>
                      </c:pt>
                      <c:pt idx="28">
                        <c:v>44986</c:v>
                      </c:pt>
                      <c:pt idx="29">
                        <c:v>44987</c:v>
                      </c:pt>
                      <c:pt idx="30">
                        <c:v>44988</c:v>
                      </c:pt>
                      <c:pt idx="31">
                        <c:v>44989</c:v>
                      </c:pt>
                      <c:pt idx="32">
                        <c:v>44990</c:v>
                      </c:pt>
                      <c:pt idx="33">
                        <c:v>44991</c:v>
                      </c:pt>
                      <c:pt idx="34">
                        <c:v>44992</c:v>
                      </c:pt>
                      <c:pt idx="35">
                        <c:v>44993</c:v>
                      </c:pt>
                      <c:pt idx="36">
                        <c:v>44994</c:v>
                      </c:pt>
                      <c:pt idx="37">
                        <c:v>44995</c:v>
                      </c:pt>
                      <c:pt idx="38">
                        <c:v>44996</c:v>
                      </c:pt>
                      <c:pt idx="39">
                        <c:v>44997</c:v>
                      </c:pt>
                      <c:pt idx="40">
                        <c:v>44998</c:v>
                      </c:pt>
                      <c:pt idx="41">
                        <c:v>44999</c:v>
                      </c:pt>
                      <c:pt idx="42">
                        <c:v>45000</c:v>
                      </c:pt>
                      <c:pt idx="43">
                        <c:v>45001</c:v>
                      </c:pt>
                      <c:pt idx="44">
                        <c:v>45002</c:v>
                      </c:pt>
                      <c:pt idx="45">
                        <c:v>45003</c:v>
                      </c:pt>
                      <c:pt idx="46">
                        <c:v>45004</c:v>
                      </c:pt>
                      <c:pt idx="47">
                        <c:v>45005</c:v>
                      </c:pt>
                      <c:pt idx="48">
                        <c:v>45006</c:v>
                      </c:pt>
                      <c:pt idx="49">
                        <c:v>45007</c:v>
                      </c:pt>
                      <c:pt idx="50">
                        <c:v>45008</c:v>
                      </c:pt>
                      <c:pt idx="51">
                        <c:v>45009</c:v>
                      </c:pt>
                      <c:pt idx="52">
                        <c:v>45010</c:v>
                      </c:pt>
                      <c:pt idx="53">
                        <c:v>45011</c:v>
                      </c:pt>
                      <c:pt idx="54">
                        <c:v>45012</c:v>
                      </c:pt>
                      <c:pt idx="55">
                        <c:v>45013</c:v>
                      </c:pt>
                      <c:pt idx="56">
                        <c:v>45014</c:v>
                      </c:pt>
                      <c:pt idx="57">
                        <c:v>45015</c:v>
                      </c:pt>
                      <c:pt idx="58">
                        <c:v>45016</c:v>
                      </c:pt>
                      <c:pt idx="59">
                        <c:v>45017</c:v>
                      </c:pt>
                      <c:pt idx="60">
                        <c:v>45018</c:v>
                      </c:pt>
                      <c:pt idx="61">
                        <c:v>45019</c:v>
                      </c:pt>
                      <c:pt idx="62">
                        <c:v>45020</c:v>
                      </c:pt>
                      <c:pt idx="63">
                        <c:v>45021</c:v>
                      </c:pt>
                      <c:pt idx="64">
                        <c:v>45022</c:v>
                      </c:pt>
                      <c:pt idx="65">
                        <c:v>45023</c:v>
                      </c:pt>
                      <c:pt idx="66">
                        <c:v>45024</c:v>
                      </c:pt>
                      <c:pt idx="67">
                        <c:v>45025</c:v>
                      </c:pt>
                      <c:pt idx="68">
                        <c:v>45026</c:v>
                      </c:pt>
                      <c:pt idx="69">
                        <c:v>45027</c:v>
                      </c:pt>
                      <c:pt idx="70">
                        <c:v>45028</c:v>
                      </c:pt>
                      <c:pt idx="71">
                        <c:v>45029</c:v>
                      </c:pt>
                      <c:pt idx="72">
                        <c:v>45030</c:v>
                      </c:pt>
                      <c:pt idx="73">
                        <c:v>45031</c:v>
                      </c:pt>
                      <c:pt idx="74">
                        <c:v>45032</c:v>
                      </c:pt>
                      <c:pt idx="75">
                        <c:v>45033</c:v>
                      </c:pt>
                      <c:pt idx="76">
                        <c:v>45034</c:v>
                      </c:pt>
                      <c:pt idx="77">
                        <c:v>45035</c:v>
                      </c:pt>
                      <c:pt idx="78">
                        <c:v>45036</c:v>
                      </c:pt>
                      <c:pt idx="79">
                        <c:v>45037</c:v>
                      </c:pt>
                      <c:pt idx="80">
                        <c:v>45038</c:v>
                      </c:pt>
                      <c:pt idx="81">
                        <c:v>45039</c:v>
                      </c:pt>
                      <c:pt idx="82">
                        <c:v>45040</c:v>
                      </c:pt>
                      <c:pt idx="83">
                        <c:v>45041</c:v>
                      </c:pt>
                      <c:pt idx="84">
                        <c:v>45042</c:v>
                      </c:pt>
                      <c:pt idx="85">
                        <c:v>45043</c:v>
                      </c:pt>
                      <c:pt idx="86">
                        <c:v>45044</c:v>
                      </c:pt>
                      <c:pt idx="87">
                        <c:v>45045</c:v>
                      </c:pt>
                      <c:pt idx="88">
                        <c:v>45046</c:v>
                      </c:pt>
                      <c:pt idx="89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'ChartData'!$A$2:$A$91</c15:sqref>
                        </c15:formulaRef>
                      </c:ext>
                    </c:extLst>
                    <c:numCache>
                      <c:formatCode>dd\ mmm</c:formatCode>
                      <c:ptCount val="90"/>
                      <c:pt idx="0">
                        <c:v>44958</c:v>
                      </c:pt>
                      <c:pt idx="1">
                        <c:v>44959</c:v>
                      </c:pt>
                      <c:pt idx="2">
                        <c:v>44960</c:v>
                      </c:pt>
                      <c:pt idx="3">
                        <c:v>44961</c:v>
                      </c:pt>
                      <c:pt idx="4">
                        <c:v>44962</c:v>
                      </c:pt>
                      <c:pt idx="5">
                        <c:v>44963</c:v>
                      </c:pt>
                      <c:pt idx="6">
                        <c:v>44964</c:v>
                      </c:pt>
                      <c:pt idx="7">
                        <c:v>44965</c:v>
                      </c:pt>
                      <c:pt idx="8">
                        <c:v>44966</c:v>
                      </c:pt>
                      <c:pt idx="9">
                        <c:v>44967</c:v>
                      </c:pt>
                      <c:pt idx="10">
                        <c:v>44968</c:v>
                      </c:pt>
                      <c:pt idx="11">
                        <c:v>44969</c:v>
                      </c:pt>
                      <c:pt idx="12">
                        <c:v>44970</c:v>
                      </c:pt>
                      <c:pt idx="13">
                        <c:v>44971</c:v>
                      </c:pt>
                      <c:pt idx="14">
                        <c:v>44972</c:v>
                      </c:pt>
                      <c:pt idx="15">
                        <c:v>44973</c:v>
                      </c:pt>
                      <c:pt idx="16">
                        <c:v>44974</c:v>
                      </c:pt>
                      <c:pt idx="17">
                        <c:v>44975</c:v>
                      </c:pt>
                      <c:pt idx="18">
                        <c:v>44976</c:v>
                      </c:pt>
                      <c:pt idx="19">
                        <c:v>44977</c:v>
                      </c:pt>
                      <c:pt idx="20">
                        <c:v>44978</c:v>
                      </c:pt>
                      <c:pt idx="21">
                        <c:v>44979</c:v>
                      </c:pt>
                      <c:pt idx="22">
                        <c:v>44980</c:v>
                      </c:pt>
                      <c:pt idx="23">
                        <c:v>44981</c:v>
                      </c:pt>
                      <c:pt idx="24">
                        <c:v>44982</c:v>
                      </c:pt>
                      <c:pt idx="25">
                        <c:v>44983</c:v>
                      </c:pt>
                      <c:pt idx="26">
                        <c:v>44984</c:v>
                      </c:pt>
                      <c:pt idx="27">
                        <c:v>44985</c:v>
                      </c:pt>
                      <c:pt idx="28">
                        <c:v>44986</c:v>
                      </c:pt>
                      <c:pt idx="29">
                        <c:v>44987</c:v>
                      </c:pt>
                      <c:pt idx="30">
                        <c:v>44988</c:v>
                      </c:pt>
                      <c:pt idx="31">
                        <c:v>44989</c:v>
                      </c:pt>
                      <c:pt idx="32">
                        <c:v>44990</c:v>
                      </c:pt>
                      <c:pt idx="33">
                        <c:v>44991</c:v>
                      </c:pt>
                      <c:pt idx="34">
                        <c:v>44992</c:v>
                      </c:pt>
                      <c:pt idx="35">
                        <c:v>44993</c:v>
                      </c:pt>
                      <c:pt idx="36">
                        <c:v>44994</c:v>
                      </c:pt>
                      <c:pt idx="37">
                        <c:v>44995</c:v>
                      </c:pt>
                      <c:pt idx="38">
                        <c:v>44996</c:v>
                      </c:pt>
                      <c:pt idx="39">
                        <c:v>44997</c:v>
                      </c:pt>
                      <c:pt idx="40">
                        <c:v>44998</c:v>
                      </c:pt>
                      <c:pt idx="41">
                        <c:v>44999</c:v>
                      </c:pt>
                      <c:pt idx="42">
                        <c:v>45000</c:v>
                      </c:pt>
                      <c:pt idx="43">
                        <c:v>45001</c:v>
                      </c:pt>
                      <c:pt idx="44">
                        <c:v>45002</c:v>
                      </c:pt>
                      <c:pt idx="45">
                        <c:v>45003</c:v>
                      </c:pt>
                      <c:pt idx="46">
                        <c:v>45004</c:v>
                      </c:pt>
                      <c:pt idx="47">
                        <c:v>45005</c:v>
                      </c:pt>
                      <c:pt idx="48">
                        <c:v>45006</c:v>
                      </c:pt>
                      <c:pt idx="49">
                        <c:v>45007</c:v>
                      </c:pt>
                      <c:pt idx="50">
                        <c:v>45008</c:v>
                      </c:pt>
                      <c:pt idx="51">
                        <c:v>45009</c:v>
                      </c:pt>
                      <c:pt idx="52">
                        <c:v>45010</c:v>
                      </c:pt>
                      <c:pt idx="53">
                        <c:v>45011</c:v>
                      </c:pt>
                      <c:pt idx="54">
                        <c:v>45012</c:v>
                      </c:pt>
                      <c:pt idx="55">
                        <c:v>45013</c:v>
                      </c:pt>
                      <c:pt idx="56">
                        <c:v>45014</c:v>
                      </c:pt>
                      <c:pt idx="57">
                        <c:v>45015</c:v>
                      </c:pt>
                      <c:pt idx="58">
                        <c:v>45016</c:v>
                      </c:pt>
                      <c:pt idx="59">
                        <c:v>45017</c:v>
                      </c:pt>
                      <c:pt idx="60">
                        <c:v>45018</c:v>
                      </c:pt>
                      <c:pt idx="61">
                        <c:v>45019</c:v>
                      </c:pt>
                      <c:pt idx="62">
                        <c:v>45020</c:v>
                      </c:pt>
                      <c:pt idx="63">
                        <c:v>45021</c:v>
                      </c:pt>
                      <c:pt idx="64">
                        <c:v>45022</c:v>
                      </c:pt>
                      <c:pt idx="65">
                        <c:v>45023</c:v>
                      </c:pt>
                      <c:pt idx="66">
                        <c:v>45024</c:v>
                      </c:pt>
                      <c:pt idx="67">
                        <c:v>45025</c:v>
                      </c:pt>
                      <c:pt idx="68">
                        <c:v>45026</c:v>
                      </c:pt>
                      <c:pt idx="69">
                        <c:v>45027</c:v>
                      </c:pt>
                      <c:pt idx="70">
                        <c:v>45028</c:v>
                      </c:pt>
                      <c:pt idx="71">
                        <c:v>45029</c:v>
                      </c:pt>
                      <c:pt idx="72">
                        <c:v>45030</c:v>
                      </c:pt>
                      <c:pt idx="73">
                        <c:v>45031</c:v>
                      </c:pt>
                      <c:pt idx="74">
                        <c:v>45032</c:v>
                      </c:pt>
                      <c:pt idx="75">
                        <c:v>45033</c:v>
                      </c:pt>
                      <c:pt idx="76">
                        <c:v>45034</c:v>
                      </c:pt>
                      <c:pt idx="77">
                        <c:v>45035</c:v>
                      </c:pt>
                      <c:pt idx="78">
                        <c:v>45036</c:v>
                      </c:pt>
                      <c:pt idx="79">
                        <c:v>45037</c:v>
                      </c:pt>
                      <c:pt idx="80">
                        <c:v>45038</c:v>
                      </c:pt>
                      <c:pt idx="81">
                        <c:v>45039</c:v>
                      </c:pt>
                      <c:pt idx="82">
                        <c:v>45040</c:v>
                      </c:pt>
                      <c:pt idx="83">
                        <c:v>45041</c:v>
                      </c:pt>
                      <c:pt idx="84">
                        <c:v>45042</c:v>
                      </c:pt>
                      <c:pt idx="85">
                        <c:v>45043</c:v>
                      </c:pt>
                      <c:pt idx="86">
                        <c:v>45044</c:v>
                      </c:pt>
                      <c:pt idx="87">
                        <c:v>45045</c:v>
                      </c:pt>
                      <c:pt idx="88">
                        <c:v>45046</c:v>
                      </c:pt>
                      <c:pt idx="89">
                        <c:v>45047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40-4019-B438-FFAD5C2B59FC}"/>
                  </c:ext>
                </c:extLst>
              </c15:ser>
            </c15:filteredAreaSeries>
          </c:ext>
        </c:extLst>
      </c:areaChart>
      <c:dateAx>
        <c:axId val="1511884928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511891168"/>
        <c:crosses val="autoZero"/>
        <c:auto val="1"/>
        <c:lblOffset val="100"/>
        <c:baseTimeUnit val="days"/>
      </c:dateAx>
      <c:valAx>
        <c:axId val="1511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r>
                  <a:rPr lang="en-GB" sz="1200" cap="all" baseline="0">
                    <a:latin typeface="HK Grotesk" panose="00000500000000000000" pitchFamily="50" charset="0"/>
                  </a:rPr>
                  <a:t>Time-to-date (HRS:Mins)</a:t>
                </a:r>
              </a:p>
            </c:rich>
          </c:tx>
          <c:layout>
            <c:manualLayout>
              <c:xMode val="edge"/>
              <c:yMode val="edge"/>
              <c:x val="1.1841868136656554E-2"/>
              <c:y val="0.3663377906357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5118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rgbClr val="E7E6E6">
                    <a:lumMod val="7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3">
                    <a:lumMod val="75000"/>
                  </a:schemeClr>
                </a:solidFill>
                <a:latin typeface="HK Grotesk" panose="00000500000000000000" pitchFamily="50" charset="0"/>
              </a:rPr>
              <a:t>meditation session duration over time</a:t>
            </a:r>
            <a:br>
              <a:rPr lang="en-US" sz="2400">
                <a:solidFill>
                  <a:schemeClr val="accent3">
                    <a:lumMod val="75000"/>
                  </a:schemeClr>
                </a:solidFill>
                <a:latin typeface="HK Grotesk" panose="00000500000000000000" pitchFamily="50" charset="0"/>
              </a:rPr>
            </a:br>
            <a:r>
              <a:rPr lang="en-US" sz="16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HK Grotesk" panose="00000500000000000000" pitchFamily="50" charset="0"/>
              </a:rPr>
              <a:t>DAtes: 01 FEb - 01 May 2023</a:t>
            </a:r>
          </a:p>
        </c:rich>
      </c:tx>
      <c:layout>
        <c:manualLayout>
          <c:xMode val="edge"/>
          <c:yMode val="edge"/>
          <c:x val="0.10328546534142249"/>
          <c:y val="2.71739130434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rgbClr val="E7E6E6">
                  <a:lumMod val="7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66683877630031E-2"/>
          <c:y val="0.15579013377926421"/>
          <c:w val="0.89226840497396853"/>
          <c:h val="0.82121655518394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'ChartData'!$C$1</c:f>
              <c:strCache>
                <c:ptCount val="1"/>
                <c:pt idx="0">
                  <c:v>Duration</c:v>
                </c:pt>
              </c:strCache>
            </c:strRef>
          </c:tx>
          <c:spPr>
            <a:ln w="22225" cap="rnd">
              <a:solidFill>
                <a:srgbClr val="FFA441"/>
              </a:solidFill>
              <a:round/>
            </a:ln>
            <a:effectLst/>
          </c:spPr>
          <c:marker>
            <c:symbol val="none"/>
          </c:marker>
          <c:xVal>
            <c:numRef>
              <c:f>'ChartData'!$A$2:$A$91</c:f>
              <c:numCache>
                <c:formatCode>dd\ mmm</c:formatCode>
                <c:ptCount val="90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  <c:pt idx="28">
                  <c:v>44986</c:v>
                </c:pt>
                <c:pt idx="29">
                  <c:v>44987</c:v>
                </c:pt>
                <c:pt idx="30">
                  <c:v>44988</c:v>
                </c:pt>
                <c:pt idx="31">
                  <c:v>44989</c:v>
                </c:pt>
                <c:pt idx="32">
                  <c:v>44990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44996</c:v>
                </c:pt>
                <c:pt idx="39">
                  <c:v>44997</c:v>
                </c:pt>
                <c:pt idx="40">
                  <c:v>44998</c:v>
                </c:pt>
                <c:pt idx="41">
                  <c:v>44999</c:v>
                </c:pt>
                <c:pt idx="42">
                  <c:v>45000</c:v>
                </c:pt>
                <c:pt idx="43">
                  <c:v>45001</c:v>
                </c:pt>
                <c:pt idx="44">
                  <c:v>45002</c:v>
                </c:pt>
                <c:pt idx="45">
                  <c:v>45003</c:v>
                </c:pt>
                <c:pt idx="46">
                  <c:v>45004</c:v>
                </c:pt>
                <c:pt idx="47">
                  <c:v>45005</c:v>
                </c:pt>
                <c:pt idx="48">
                  <c:v>45006</c:v>
                </c:pt>
                <c:pt idx="49">
                  <c:v>45007</c:v>
                </c:pt>
                <c:pt idx="50">
                  <c:v>45008</c:v>
                </c:pt>
                <c:pt idx="51">
                  <c:v>45009</c:v>
                </c:pt>
                <c:pt idx="52">
                  <c:v>45010</c:v>
                </c:pt>
                <c:pt idx="53">
                  <c:v>45011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45017</c:v>
                </c:pt>
                <c:pt idx="60">
                  <c:v>45018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45023</c:v>
                </c:pt>
                <c:pt idx="66">
                  <c:v>45024</c:v>
                </c:pt>
                <c:pt idx="67">
                  <c:v>45025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45031</c:v>
                </c:pt>
                <c:pt idx="74">
                  <c:v>45032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45038</c:v>
                </c:pt>
                <c:pt idx="81">
                  <c:v>45039</c:v>
                </c:pt>
                <c:pt idx="82">
                  <c:v>45040</c:v>
                </c:pt>
                <c:pt idx="83">
                  <c:v>45041</c:v>
                </c:pt>
                <c:pt idx="84">
                  <c:v>45042</c:v>
                </c:pt>
                <c:pt idx="85">
                  <c:v>45043</c:v>
                </c:pt>
                <c:pt idx="86">
                  <c:v>45044</c:v>
                </c:pt>
                <c:pt idx="87">
                  <c:v>45045</c:v>
                </c:pt>
                <c:pt idx="88">
                  <c:v>45046</c:v>
                </c:pt>
                <c:pt idx="89">
                  <c:v>45047</c:v>
                </c:pt>
              </c:numCache>
            </c:numRef>
          </c:xVal>
          <c:yVal>
            <c:numRef>
              <c:f>'ChartData'!$C$2:$C$91</c:f>
              <c:numCache>
                <c:formatCode>[h]:mm</c:formatCode>
                <c:ptCount val="90"/>
                <c:pt idx="0">
                  <c:v>1.3483796296296298E-2</c:v>
                </c:pt>
                <c:pt idx="1">
                  <c:v>1.3483796296296298E-2</c:v>
                </c:pt>
                <c:pt idx="2">
                  <c:v>1.3819444444444443E-2</c:v>
                </c:pt>
                <c:pt idx="3">
                  <c:v>0</c:v>
                </c:pt>
                <c:pt idx="4">
                  <c:v>0</c:v>
                </c:pt>
                <c:pt idx="5">
                  <c:v>1.3483796296296299E-2</c:v>
                </c:pt>
                <c:pt idx="6">
                  <c:v>1.3483796296296299E-2</c:v>
                </c:pt>
                <c:pt idx="7">
                  <c:v>1.381944444444444E-2</c:v>
                </c:pt>
                <c:pt idx="8">
                  <c:v>2.0590277777777777E-2</c:v>
                </c:pt>
                <c:pt idx="9">
                  <c:v>1.3738425925925932E-2</c:v>
                </c:pt>
                <c:pt idx="10">
                  <c:v>1.3738425925925932E-2</c:v>
                </c:pt>
                <c:pt idx="11">
                  <c:v>1.3738425925925918E-2</c:v>
                </c:pt>
                <c:pt idx="12">
                  <c:v>1.353009259259258E-2</c:v>
                </c:pt>
                <c:pt idx="13">
                  <c:v>1.3738425925925918E-2</c:v>
                </c:pt>
                <c:pt idx="14">
                  <c:v>1.3530092592592607E-2</c:v>
                </c:pt>
                <c:pt idx="15">
                  <c:v>2.0034722222222218E-2</c:v>
                </c:pt>
                <c:pt idx="16">
                  <c:v>1.4131944444444433E-2</c:v>
                </c:pt>
                <c:pt idx="17">
                  <c:v>1.4131944444444433E-2</c:v>
                </c:pt>
                <c:pt idx="18">
                  <c:v>1.4930555555555558E-2</c:v>
                </c:pt>
                <c:pt idx="19">
                  <c:v>1.4131944444444461E-2</c:v>
                </c:pt>
                <c:pt idx="20">
                  <c:v>1.4131944444444433E-2</c:v>
                </c:pt>
                <c:pt idx="21">
                  <c:v>1.431712962962961E-2</c:v>
                </c:pt>
                <c:pt idx="22">
                  <c:v>1.9282407407407387E-2</c:v>
                </c:pt>
                <c:pt idx="23">
                  <c:v>1.3738425925925946E-2</c:v>
                </c:pt>
                <c:pt idx="24">
                  <c:v>1.3738425925925946E-2</c:v>
                </c:pt>
                <c:pt idx="25">
                  <c:v>1.353009259259258E-2</c:v>
                </c:pt>
                <c:pt idx="26">
                  <c:v>1.3738425925925946E-2</c:v>
                </c:pt>
                <c:pt idx="27">
                  <c:v>1.3738425925925946E-2</c:v>
                </c:pt>
                <c:pt idx="28">
                  <c:v>1.353009259259258E-2</c:v>
                </c:pt>
                <c:pt idx="29">
                  <c:v>2.1041666666666681E-2</c:v>
                </c:pt>
                <c:pt idx="30">
                  <c:v>1.431712962962961E-2</c:v>
                </c:pt>
                <c:pt idx="31">
                  <c:v>1.431712962962961E-2</c:v>
                </c:pt>
                <c:pt idx="32">
                  <c:v>1.4143518518518527E-2</c:v>
                </c:pt>
                <c:pt idx="33">
                  <c:v>1.431712962962961E-2</c:v>
                </c:pt>
                <c:pt idx="34">
                  <c:v>1.431712962962961E-2</c:v>
                </c:pt>
                <c:pt idx="35">
                  <c:v>1.4143518518518527E-2</c:v>
                </c:pt>
                <c:pt idx="36">
                  <c:v>2.1226851851851858E-2</c:v>
                </c:pt>
                <c:pt idx="37">
                  <c:v>0</c:v>
                </c:pt>
                <c:pt idx="38">
                  <c:v>1.4143518518518472E-2</c:v>
                </c:pt>
                <c:pt idx="39">
                  <c:v>0</c:v>
                </c:pt>
                <c:pt idx="40">
                  <c:v>1.4143518518518472E-2</c:v>
                </c:pt>
                <c:pt idx="41">
                  <c:v>1.4143518518518472E-2</c:v>
                </c:pt>
                <c:pt idx="42">
                  <c:v>2.1226851851851802E-2</c:v>
                </c:pt>
                <c:pt idx="43">
                  <c:v>3.342592592592597E-2</c:v>
                </c:pt>
                <c:pt idx="44">
                  <c:v>1.3483796296296258E-2</c:v>
                </c:pt>
                <c:pt idx="45">
                  <c:v>1.3483796296296258E-2</c:v>
                </c:pt>
                <c:pt idx="46">
                  <c:v>1.3819444444444495E-2</c:v>
                </c:pt>
                <c:pt idx="47">
                  <c:v>1.3483796296296258E-2</c:v>
                </c:pt>
                <c:pt idx="48">
                  <c:v>1.3483796296296258E-2</c:v>
                </c:pt>
                <c:pt idx="49">
                  <c:v>1.3819444444444495E-2</c:v>
                </c:pt>
                <c:pt idx="50">
                  <c:v>2.0590277777777777E-2</c:v>
                </c:pt>
                <c:pt idx="51">
                  <c:v>1.373842592592589E-2</c:v>
                </c:pt>
                <c:pt idx="52">
                  <c:v>1.373842592592589E-2</c:v>
                </c:pt>
                <c:pt idx="53">
                  <c:v>1.3530092592592635E-2</c:v>
                </c:pt>
                <c:pt idx="54">
                  <c:v>1.373842592592589E-2</c:v>
                </c:pt>
                <c:pt idx="55">
                  <c:v>1.373842592592589E-2</c:v>
                </c:pt>
                <c:pt idx="56">
                  <c:v>1.3530092592592635E-2</c:v>
                </c:pt>
                <c:pt idx="57">
                  <c:v>2.0034722222222245E-2</c:v>
                </c:pt>
                <c:pt idx="58">
                  <c:v>0</c:v>
                </c:pt>
                <c:pt idx="59">
                  <c:v>1.4131944444444433E-2</c:v>
                </c:pt>
                <c:pt idx="60">
                  <c:v>0</c:v>
                </c:pt>
                <c:pt idx="61">
                  <c:v>1.4131944444444433E-2</c:v>
                </c:pt>
                <c:pt idx="62">
                  <c:v>1.4131944444444433E-2</c:v>
                </c:pt>
                <c:pt idx="63">
                  <c:v>1.431712962962961E-2</c:v>
                </c:pt>
                <c:pt idx="64">
                  <c:v>1.9282407407407387E-2</c:v>
                </c:pt>
                <c:pt idx="65">
                  <c:v>1.373842592592589E-2</c:v>
                </c:pt>
                <c:pt idx="66">
                  <c:v>1.373842592592589E-2</c:v>
                </c:pt>
                <c:pt idx="67">
                  <c:v>1.3530092592592635E-2</c:v>
                </c:pt>
                <c:pt idx="68">
                  <c:v>0</c:v>
                </c:pt>
                <c:pt idx="69">
                  <c:v>1.373842592592589E-2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1.431712962962961E-2</c:v>
                </c:pt>
                <c:pt idx="77">
                  <c:v>1.4143518518518472E-2</c:v>
                </c:pt>
                <c:pt idx="78">
                  <c:v>2.1226851851851802E-2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1.4143518518518583E-2</c:v>
                </c:pt>
                <c:pt idx="84">
                  <c:v>2.1226851851851913E-2</c:v>
                </c:pt>
                <c:pt idx="85">
                  <c:v>3.342592592592597E-2</c:v>
                </c:pt>
                <c:pt idx="86">
                  <c:v>1.3483796296296369E-2</c:v>
                </c:pt>
                <c:pt idx="87">
                  <c:v>1.3483796296296369E-2</c:v>
                </c:pt>
                <c:pt idx="88">
                  <c:v>1.3819444444444384E-2</c:v>
                </c:pt>
                <c:pt idx="89">
                  <c:v>1.3483796296296369E-2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2-45C9-BE5C-1DE7997D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208"/>
        <c:axId val="545193088"/>
      </c:scatterChart>
      <c:valAx>
        <c:axId val="449300208"/>
        <c:scaling>
          <c:orientation val="minMax"/>
          <c:max val="45047"/>
          <c:min val="449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545193088"/>
        <c:crosses val="autoZero"/>
        <c:crossBetween val="midCat"/>
      </c:valAx>
      <c:valAx>
        <c:axId val="5451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r>
                  <a:rPr lang="en-GB" sz="1200" b="1">
                    <a:latin typeface="HK Grotesk" panose="00000500000000000000" pitchFamily="50" charset="0"/>
                  </a:rPr>
                  <a:t>DURATION</a:t>
                </a:r>
                <a:r>
                  <a:rPr lang="en-GB" sz="1200" b="1" baseline="0">
                    <a:latin typeface="HK Grotesk" panose="00000500000000000000" pitchFamily="50" charset="0"/>
                  </a:rPr>
                  <a:t> (h:mm)</a:t>
                </a:r>
              </a:p>
            </c:rich>
          </c:tx>
          <c:layout>
            <c:manualLayout>
              <c:xMode val="edge"/>
              <c:yMode val="edge"/>
              <c:x val="1.3995847855083688E-2"/>
              <c:y val="0.4608172253969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493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[MeditationWorkbook_v02.xlsx]ChartData!PivotTable3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HK Grotesk" panose="00000500000000000000" pitchFamily="50" charset="0"/>
              </a:rPr>
              <a:t>Meditations</a:t>
            </a:r>
            <a:r>
              <a:rPr lang="en-US" sz="2400" baseline="0">
                <a:latin typeface="HK Grotesk" panose="00000500000000000000" pitchFamily="50" charset="0"/>
              </a:rPr>
              <a:t> completed by technique</a:t>
            </a:r>
            <a:endParaRPr lang="en-US" sz="2400">
              <a:latin typeface="HK Grotesk" panose="00000500000000000000" pitchFamily="50" charset="0"/>
            </a:endParaRPr>
          </a:p>
          <a:p>
            <a:pPr algn="l">
              <a:defRPr/>
            </a:pPr>
            <a:r>
              <a:rPr lang="en-US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HK Grotesk" panose="00000500000000000000" pitchFamily="50" charset="0"/>
              </a:rPr>
              <a:t>DAtes: 01 FEb - 01 May 2023</a:t>
            </a:r>
            <a:endParaRPr lang="en-US">
              <a:latin typeface="HK Grotesk" panose="00000500000000000000" pitchFamily="50" charset="0"/>
            </a:endParaRPr>
          </a:p>
        </c:rich>
      </c:tx>
      <c:layout>
        <c:manualLayout>
          <c:xMode val="edge"/>
          <c:yMode val="edge"/>
          <c:x val="5.4320726895904177E-2"/>
          <c:y val="3.7668159661586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A44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13D45"/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44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13D45"/>
                  </a:solidFill>
                  <a:latin typeface="HK Grotesk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95548857413439E-2"/>
          <c:y val="0.19080504733566153"/>
          <c:w val="0.94292788904207847"/>
          <c:h val="0.6561610509910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A441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413D45"/>
                    </a:solidFill>
                    <a:latin typeface="HK Grotesk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ChartData!$E$4:$E$16</c:f>
              <c:strCache>
                <c:ptCount val="12"/>
                <c:pt idx="0">
                  <c:v>Lying-Down Meditation</c:v>
                </c:pt>
                <c:pt idx="1">
                  <c:v>Sitting Meditation</c:v>
                </c:pt>
                <c:pt idx="2">
                  <c:v>Mindscape</c:v>
                </c:pt>
                <c:pt idx="3">
                  <c:v>Breathscape and Bodyscape Meditation</c:v>
                </c:pt>
                <c:pt idx="4">
                  <c:v>Breathscape Meditation</c:v>
                </c:pt>
                <c:pt idx="5">
                  <c:v>Lake Meditation</c:v>
                </c:pt>
                <c:pt idx="6">
                  <c:v>Mountain Meditation</c:v>
                </c:pt>
                <c:pt idx="7">
                  <c:v>Nowscape</c:v>
                </c:pt>
                <c:pt idx="8">
                  <c:v>Soundscape</c:v>
                </c:pt>
                <c:pt idx="9">
                  <c:v>Heartscape</c:v>
                </c:pt>
                <c:pt idx="10">
                  <c:v>Dying Before You Die</c:v>
                </c:pt>
                <c:pt idx="11">
                  <c:v>Bodyscape Meditation</c:v>
                </c:pt>
              </c:strCache>
            </c:strRef>
          </c:cat>
          <c:val>
            <c:numRef>
              <c:f>ChartData!$F$4:$F$16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6-481E-848C-8537552BD1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65552352"/>
        <c:axId val="665560032"/>
      </c:barChart>
      <c:catAx>
        <c:axId val="6655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all" baseline="0">
                    <a:latin typeface="HK Grotesk" panose="00000500000000000000" pitchFamily="50" charset="0"/>
                  </a:rPr>
                  <a:t>MEDITATION 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HK Grotesk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5560032"/>
        <c:crosses val="autoZero"/>
        <c:auto val="1"/>
        <c:lblAlgn val="ctr"/>
        <c:lblOffset val="100"/>
        <c:noMultiLvlLbl val="0"/>
      </c:catAx>
      <c:valAx>
        <c:axId val="66556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55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33100E-CE4F-436C-9520-EBC3A8BC0D65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189B1-1B0D-4FEA-9AEC-59C2B104064F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DB591C-AF4E-409A-BADB-C0C3BAE3450C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F9945-284B-DBAA-28F6-F6987A023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0.4374</cdr:x>
      <cdr:y>0.17403</cdr:y>
    </cdr:from>
    <cdr:to>
      <cdr:x>0.64768</cdr:x>
      <cdr:y>0.25239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501CDA-7EE5-B68E-F955-5F9F72F34C8C}"/>
            </a:ext>
          </a:extLst>
        </cdr:cNvPr>
        <cdr:cNvSpPr txBox="1"/>
      </cdr:nvSpPr>
      <cdr:spPr>
        <a:xfrm xmlns:a="http://schemas.openxmlformats.org/drawingml/2006/main">
          <a:off x="4065339" y="1057424"/>
          <a:ext cx="1954461" cy="476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i="1">
              <a:latin typeface="HK Grotesk" panose="00000500000000000000" pitchFamily="50" charset="0"/>
            </a:rPr>
            <a:t>Mum comes</a:t>
          </a:r>
          <a:r>
            <a:rPr lang="en-GB" sz="1200" i="1" baseline="0">
              <a:latin typeface="HK Grotesk" panose="00000500000000000000" pitchFamily="50" charset="0"/>
            </a:rPr>
            <a:t> to visit for a month. Routine changes.</a:t>
          </a:r>
          <a:endParaRPr lang="en-GB" sz="1200" i="1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0.64625</cdr:x>
      <cdr:y>0.23721</cdr:y>
    </cdr:from>
    <cdr:to>
      <cdr:x>0.70062</cdr:x>
      <cdr:y>0.27177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2F94800-3F9F-8732-38FD-82488020EEA2}"/>
            </a:ext>
          </a:extLst>
        </cdr:cNvPr>
        <cdr:cNvCxnSpPr/>
      </cdr:nvCxnSpPr>
      <cdr:spPr>
        <a:xfrm xmlns:a="http://schemas.openxmlformats.org/drawingml/2006/main">
          <a:off x="6000750" y="1438275"/>
          <a:ext cx="504825" cy="2095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prstDash val="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0.71021</cdr:x>
      <cdr:y>0.1389</cdr:y>
    </cdr:from>
    <cdr:to>
      <cdr:x>0.71021</cdr:x>
      <cdr:y>0.84291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7560730-0894-10F2-965F-3CBB85A06A96}"/>
            </a:ext>
          </a:extLst>
        </cdr:cNvPr>
        <cdr:cNvCxnSpPr/>
      </cdr:nvCxnSpPr>
      <cdr:spPr>
        <a:xfrm xmlns:a="http://schemas.openxmlformats.org/drawingml/2006/main" flipV="1">
          <a:off x="6600978" y="843953"/>
          <a:ext cx="0" cy="4277547"/>
        </a:xfrm>
        <a:prstGeom xmlns:a="http://schemas.openxmlformats.org/drawingml/2006/main" prst="line">
          <a:avLst/>
        </a:prstGeom>
        <a:ln xmlns:a="http://schemas.openxmlformats.org/drawingml/2006/main" w="1270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0.77988</cdr:x>
      <cdr:y>0.28845</cdr:y>
    </cdr:from>
    <cdr:to>
      <cdr:x>0.83881</cdr:x>
      <cdr:y>0.84862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EEB82001-50A3-5072-36AC-84870D72E66B}"/>
            </a:ext>
          </a:extLst>
        </cdr:cNvPr>
        <cdr:cNvSpPr/>
      </cdr:nvSpPr>
      <cdr:spPr>
        <a:xfrm xmlns:a="http://schemas.openxmlformats.org/drawingml/2006/main">
          <a:off x="7248524" y="1752600"/>
          <a:ext cx="547689" cy="340360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tx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0.87232</cdr:x>
      <cdr:y>0.25751</cdr:y>
    </cdr:from>
    <cdr:to>
      <cdr:x>0.91277</cdr:x>
      <cdr:y>0.84862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D3772B88-CE79-771D-1FDA-65682F31BBEA}"/>
            </a:ext>
          </a:extLst>
        </cdr:cNvPr>
        <cdr:cNvSpPr/>
      </cdr:nvSpPr>
      <cdr:spPr>
        <a:xfrm xmlns:a="http://schemas.openxmlformats.org/drawingml/2006/main">
          <a:off x="8107680" y="1564640"/>
          <a:ext cx="375920" cy="359156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shade val="50000"/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0.76824</cdr:x>
      <cdr:y>0.25071</cdr:y>
    </cdr:from>
    <cdr:to>
      <cdr:x>0.84366</cdr:x>
      <cdr:y>0.28582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74C81294-68C1-0F50-F711-48CA6BAD2DC3}"/>
            </a:ext>
          </a:extLst>
        </cdr:cNvPr>
        <cdr:cNvSpPr txBox="1"/>
      </cdr:nvSpPr>
      <cdr:spPr>
        <a:xfrm xmlns:a="http://schemas.openxmlformats.org/drawingml/2006/main">
          <a:off x="7140303" y="1523274"/>
          <a:ext cx="7010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6 DAYS</a:t>
          </a:r>
        </a:p>
      </cdr:txBody>
    </cdr:sp>
  </cdr:relSizeAnchor>
  <cdr:relSizeAnchor xmlns:cdr="http://schemas.openxmlformats.org/drawingml/2006/chartDrawing">
    <cdr:from>
      <cdr:x>0.85014</cdr:x>
      <cdr:y>0.2224</cdr:y>
    </cdr:from>
    <cdr:to>
      <cdr:x>0.92557</cdr:x>
      <cdr:y>0.25751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18EC2445-4284-70D1-BC71-18E3561F09FD}"/>
            </a:ext>
          </a:extLst>
        </cdr:cNvPr>
        <cdr:cNvSpPr txBox="1"/>
      </cdr:nvSpPr>
      <cdr:spPr>
        <a:xfrm xmlns:a="http://schemas.openxmlformats.org/drawingml/2006/main">
          <a:off x="7901577" y="1351280"/>
          <a:ext cx="7010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4 DAYS</a:t>
          </a:r>
        </a:p>
      </cdr:txBody>
    </cdr:sp>
  </cdr:relSizeAnchor>
  <cdr:relSizeAnchor xmlns:cdr="http://schemas.openxmlformats.org/drawingml/2006/chartDrawing">
    <cdr:from>
      <cdr:x>0.75754</cdr:x>
      <cdr:y>0.29681</cdr:y>
    </cdr:from>
    <cdr:to>
      <cdr:x>0.76738</cdr:x>
      <cdr:y>0.84946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C7858E0E-0698-9080-07CC-5225592EA7C2}"/>
            </a:ext>
          </a:extLst>
        </cdr:cNvPr>
        <cdr:cNvSpPr/>
      </cdr:nvSpPr>
      <cdr:spPr>
        <a:xfrm xmlns:a="http://schemas.openxmlformats.org/drawingml/2006/main" flipH="1">
          <a:off x="7040880" y="1803400"/>
          <a:ext cx="91440" cy="3357880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0.67886</cdr:x>
      <cdr:y>0.35598</cdr:y>
    </cdr:from>
    <cdr:to>
      <cdr:x>0.68706</cdr:x>
      <cdr:y>0.84702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F5B0B3A5-63EF-EC4B-9DE0-48BDD5A46D3C}"/>
            </a:ext>
          </a:extLst>
        </cdr:cNvPr>
        <cdr:cNvSpPr/>
      </cdr:nvSpPr>
      <cdr:spPr>
        <a:xfrm xmlns:a="http://schemas.openxmlformats.org/drawingml/2006/main" flipH="1">
          <a:off x="6309577" y="2162908"/>
          <a:ext cx="76202" cy="2983523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0.65868</cdr:x>
      <cdr:y>0.36563</cdr:y>
    </cdr:from>
    <cdr:to>
      <cdr:x>0.66688</cdr:x>
      <cdr:y>0.84798</cdr:y>
    </cdr:to>
    <cdr:sp macro="" textlink="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2B558DBE-590B-942F-0766-3FD4886D98EB}"/>
            </a:ext>
          </a:extLst>
        </cdr:cNvPr>
        <cdr:cNvSpPr/>
      </cdr:nvSpPr>
      <cdr:spPr>
        <a:xfrm xmlns:a="http://schemas.openxmlformats.org/drawingml/2006/main" flipH="1">
          <a:off x="6122009" y="2221523"/>
          <a:ext cx="76200" cy="2930769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0.46608</cdr:x>
      <cdr:y>0.53542</cdr:y>
    </cdr:from>
    <cdr:to>
      <cdr:x>0.47575</cdr:x>
      <cdr:y>0.84766</cdr:y>
    </cdr:to>
    <cdr:sp macro="" textlink="">
      <cdr:nvSpPr>
        <cdr:cNvPr id="23" name="Rectangle 22">
          <a:extLst xmlns:a="http://schemas.openxmlformats.org/drawingml/2006/main">
            <a:ext uri="{FF2B5EF4-FFF2-40B4-BE49-F238E27FC236}">
              <a16:creationId xmlns:a16="http://schemas.microsoft.com/office/drawing/2014/main" id="{B303ED69-B7B2-EFF1-916F-838C9200DDBE}"/>
            </a:ext>
          </a:extLst>
        </cdr:cNvPr>
        <cdr:cNvSpPr/>
      </cdr:nvSpPr>
      <cdr:spPr>
        <a:xfrm xmlns:a="http://schemas.openxmlformats.org/drawingml/2006/main" flipH="1">
          <a:off x="4331920" y="3253154"/>
          <a:ext cx="89877" cy="1897184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0.44674</cdr:x>
      <cdr:y>0.54381</cdr:y>
    </cdr:from>
    <cdr:to>
      <cdr:x>0.4562</cdr:x>
      <cdr:y>0.84927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81A9ACE0-7453-F0EF-C8CB-C25163EA16F1}"/>
            </a:ext>
          </a:extLst>
        </cdr:cNvPr>
        <cdr:cNvSpPr/>
      </cdr:nvSpPr>
      <cdr:spPr>
        <a:xfrm xmlns:a="http://schemas.openxmlformats.org/drawingml/2006/main" flipH="1">
          <a:off x="4152166" y="3304147"/>
          <a:ext cx="87924" cy="1855959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0.10372</cdr:x>
      <cdr:y>0.82676</cdr:y>
    </cdr:from>
    <cdr:to>
      <cdr:x>0.12474</cdr:x>
      <cdr:y>0.84702</cdr:y>
    </cdr:to>
    <cdr:sp macro="" textlink="">
      <cdr:nvSpPr>
        <cdr:cNvPr id="25" name="Rectangle 24">
          <a:extLst xmlns:a="http://schemas.openxmlformats.org/drawingml/2006/main">
            <a:ext uri="{FF2B5EF4-FFF2-40B4-BE49-F238E27FC236}">
              <a16:creationId xmlns:a16="http://schemas.microsoft.com/office/drawing/2014/main" id="{0D5BA159-4527-696E-CCE0-46A22ECA7155}"/>
            </a:ext>
          </a:extLst>
        </cdr:cNvPr>
        <cdr:cNvSpPr/>
      </cdr:nvSpPr>
      <cdr:spPr>
        <a:xfrm xmlns:a="http://schemas.openxmlformats.org/drawingml/2006/main" flipH="1">
          <a:off x="964025" y="5023338"/>
          <a:ext cx="195386" cy="123093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413D45"/>
          </a:fgClr>
          <a:bgClr>
            <a:schemeClr val="bg1"/>
          </a:bgClr>
        </a:pattFill>
        <a:ln xmlns:a="http://schemas.openxmlformats.org/drawingml/2006/main">
          <a:solidFill>
            <a:schemeClr val="accent1">
              <a:alpha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0.10085</cdr:x>
      <cdr:y>0.64875</cdr:y>
    </cdr:from>
    <cdr:to>
      <cdr:x>0.45229</cdr:x>
      <cdr:y>0.67755</cdr:y>
    </cdr:to>
    <cdr:sp macro="" textlink="">
      <cdr:nvSpPr>
        <cdr:cNvPr id="27" name="Left Brace 26">
          <a:extLst xmlns:a="http://schemas.openxmlformats.org/drawingml/2006/main">
            <a:ext uri="{FF2B5EF4-FFF2-40B4-BE49-F238E27FC236}">
              <a16:creationId xmlns:a16="http://schemas.microsoft.com/office/drawing/2014/main" id="{D970BDE1-E293-1AF2-3365-24FE4AEA8C95}"/>
            </a:ext>
          </a:extLst>
        </cdr:cNvPr>
        <cdr:cNvSpPr/>
      </cdr:nvSpPr>
      <cdr:spPr>
        <a:xfrm xmlns:a="http://schemas.openxmlformats.org/drawingml/2006/main" rot="3660000">
          <a:off x="2483077" y="2396032"/>
          <a:ext cx="175013" cy="3266432"/>
        </a:xfrm>
        <a:prstGeom xmlns:a="http://schemas.openxmlformats.org/drawingml/2006/main" prst="leftBrace">
          <a:avLst>
            <a:gd name="adj1" fmla="val 27688"/>
            <a:gd name="adj2" fmla="val 52431"/>
          </a:avLst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0.15249</cdr:x>
      <cdr:y>0.59086</cdr:y>
    </cdr:from>
    <cdr:to>
      <cdr:x>0.35792</cdr:x>
      <cdr:y>0.65792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0CC0AE73-9E7A-32EB-FD59-B0D97A458E81}"/>
            </a:ext>
          </a:extLst>
        </cdr:cNvPr>
        <cdr:cNvSpPr txBox="1"/>
      </cdr:nvSpPr>
      <cdr:spPr>
        <a:xfrm xmlns:a="http://schemas.openxmlformats.org/drawingml/2006/main" rot="-1680000">
          <a:off x="1417332" y="3590051"/>
          <a:ext cx="1909364" cy="40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32 DAYS</a:t>
          </a:r>
        </a:p>
        <a:p xmlns:a="http://schemas.openxmlformats.org/drawingml/2006/main">
          <a:pPr algn="ctr"/>
          <a:r>
            <a:rPr lang="en-GB" sz="1100">
              <a:latin typeface="HK Grotesk" panose="00000500000000000000" pitchFamily="50" charset="0"/>
            </a:rPr>
            <a:t>(LONGEST</a:t>
          </a:r>
          <a:r>
            <a:rPr lang="en-GB" sz="1100" baseline="0">
              <a:latin typeface="HK Grotesk" panose="00000500000000000000" pitchFamily="50" charset="0"/>
            </a:rPr>
            <a:t> STREAK)</a:t>
          </a:r>
          <a:endParaRPr lang="en-GB" sz="11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0.35053</cdr:x>
      <cdr:y>0.38852</cdr:y>
    </cdr:from>
    <cdr:to>
      <cdr:x>0.52573</cdr:x>
      <cdr:y>0.48284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2857F7A3-2CC9-17DA-2AF3-86269EDF2733}"/>
            </a:ext>
          </a:extLst>
        </cdr:cNvPr>
        <cdr:cNvSpPr txBox="1"/>
      </cdr:nvSpPr>
      <cdr:spPr>
        <a:xfrm xmlns:a="http://schemas.openxmlformats.org/drawingml/2006/main">
          <a:off x="3254830" y="2355730"/>
          <a:ext cx="1626844" cy="5718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i="1">
              <a:latin typeface="HK Grotesk" panose="00000500000000000000" pitchFamily="50" charset="0"/>
            </a:rPr>
            <a:t>"Falling off the wagon" forms interesting dual-peak pattern.</a:t>
          </a:r>
        </a:p>
      </cdr:txBody>
    </cdr:sp>
  </cdr:relSizeAnchor>
  <cdr:relSizeAnchor xmlns:cdr="http://schemas.openxmlformats.org/drawingml/2006/chartDrawing">
    <cdr:from>
      <cdr:x>0.43813</cdr:x>
      <cdr:y>0.48284</cdr:y>
    </cdr:from>
    <cdr:to>
      <cdr:x>0.46168</cdr:x>
      <cdr:y>0.52203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46EAA62D-6E05-8341-5835-B73D34763F70}"/>
            </a:ext>
          </a:extLst>
        </cdr:cNvPr>
        <cdr:cNvCxnSpPr>
          <a:stCxn xmlns:a="http://schemas.openxmlformats.org/drawingml/2006/main" id="34" idx="2"/>
        </cdr:cNvCxnSpPr>
      </cdr:nvCxnSpPr>
      <cdr:spPr>
        <a:xfrm xmlns:a="http://schemas.openxmlformats.org/drawingml/2006/main">
          <a:off x="4068262" y="2927625"/>
          <a:ext cx="218674" cy="237622"/>
        </a:xfrm>
        <a:prstGeom xmlns:a="http://schemas.openxmlformats.org/drawingml/2006/main" prst="straightConnector1">
          <a:avLst/>
        </a:prstGeom>
        <a:ln xmlns:a="http://schemas.openxmlformats.org/drawingml/2006/main" w="15875">
          <a:prstDash val="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5D0C2-8F76-E9E8-9132-6734CEBA8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0.20082</cdr:x>
      <cdr:y>0.3935</cdr:y>
    </cdr:from>
    <cdr:to>
      <cdr:x>0.37602</cdr:x>
      <cdr:y>0.47189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F145CE-9CBD-ACE6-0CD4-DE76CF19F25C}"/>
            </a:ext>
          </a:extLst>
        </cdr:cNvPr>
        <cdr:cNvSpPr txBox="1"/>
      </cdr:nvSpPr>
      <cdr:spPr>
        <a:xfrm xmlns:a="http://schemas.openxmlformats.org/drawingml/2006/main">
          <a:off x="1866900" y="2390776"/>
          <a:ext cx="16287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HK Grotesk" panose="00000500000000000000" pitchFamily="50" charset="0"/>
            </a:rPr>
            <a:t>Weekly 30-minute</a:t>
          </a:r>
          <a:r>
            <a:rPr lang="en-GB" sz="1200" baseline="0">
              <a:latin typeface="HK Grotesk" panose="00000500000000000000" pitchFamily="50" charset="0"/>
            </a:rPr>
            <a:t> (approx.) sessions.</a:t>
          </a:r>
          <a:endParaRPr lang="en-GB" sz="12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0.56796</cdr:x>
      <cdr:y>0.30309</cdr:y>
    </cdr:from>
    <cdr:to>
      <cdr:x>0.74317</cdr:x>
      <cdr:y>0.41388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DC67301-BFBE-400A-7FE5-96A925CF2671}"/>
            </a:ext>
          </a:extLst>
        </cdr:cNvPr>
        <cdr:cNvSpPr txBox="1"/>
      </cdr:nvSpPr>
      <cdr:spPr>
        <a:xfrm xmlns:a="http://schemas.openxmlformats.org/drawingml/2006/main">
          <a:off x="5280025" y="1841500"/>
          <a:ext cx="1628775" cy="67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latin typeface="HK Grotesk" panose="00000500000000000000" pitchFamily="50" charset="0"/>
            </a:rPr>
            <a:t>Approx.</a:t>
          </a:r>
          <a:r>
            <a:rPr lang="en-GB" sz="1200" baseline="0">
              <a:latin typeface="HK Grotesk" panose="00000500000000000000" pitchFamily="50" charset="0"/>
            </a:rPr>
            <a:t> every 45 days, a 45-minute session.</a:t>
          </a:r>
          <a:endParaRPr lang="en-GB" sz="1200">
            <a:latin typeface="HK Grotesk" panose="00000500000000000000" pitchFamily="50" charset="0"/>
          </a:endParaRPr>
        </a:p>
      </cdr:txBody>
    </cdr:sp>
  </cdr:relSizeAnchor>
  <cdr:relSizeAnchor xmlns:cdr="http://schemas.openxmlformats.org/drawingml/2006/chartDrawing">
    <cdr:from>
      <cdr:x>0.51742</cdr:x>
      <cdr:y>0.26965</cdr:y>
    </cdr:from>
    <cdr:to>
      <cdr:x>0.56557</cdr:x>
      <cdr:y>0.32295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F712FA97-A8F2-6E68-3C73-7FEAEB04ADA6}"/>
            </a:ext>
          </a:extLst>
        </cdr:cNvPr>
        <cdr:cNvCxnSpPr/>
      </cdr:nvCxnSpPr>
      <cdr:spPr>
        <a:xfrm xmlns:a="http://schemas.openxmlformats.org/drawingml/2006/main" flipH="1" flipV="1">
          <a:off x="4810125" y="1638300"/>
          <a:ext cx="447675" cy="32385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0.16598</cdr:x>
      <cdr:y>0.45464</cdr:y>
    </cdr:from>
    <cdr:to>
      <cdr:x>0.20184</cdr:x>
      <cdr:y>0.51108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B46B11E2-03AD-611C-8A13-8A914DB00DCA}"/>
            </a:ext>
          </a:extLst>
        </cdr:cNvPr>
        <cdr:cNvCxnSpPr/>
      </cdr:nvCxnSpPr>
      <cdr:spPr>
        <a:xfrm xmlns:a="http://schemas.openxmlformats.org/drawingml/2006/main" flipH="1">
          <a:off x="1543050" y="2762250"/>
          <a:ext cx="333375" cy="3429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B923B-3568-4CB1-44CD-350BA405D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ry\Programming\DataAnalysis\Excel\MeditationBook_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Curtis" refreshedDate="45064.859464583336" createdVersion="8" refreshedVersion="8" minRefreshableVersion="3" recordCount="90" xr:uid="{17612879-0A7B-4F3F-A779-49FA11573439}">
  <cacheSource type="worksheet">
    <worksheetSource name="Table1" r:id="rId2"/>
  </cacheSource>
  <cacheFields count="9">
    <cacheField name="Date" numFmtId="14">
      <sharedItems containsSemiMixedTypes="0" containsNonDate="0" containsDate="1" containsString="0" minDate="2023-02-01T00:00:00" maxDate="2023-05-02T00:00:00"/>
    </cacheField>
    <cacheField name="Day of the Week" numFmtId="164">
      <sharedItems containsSemiMixedTypes="0" containsNonDate="0" containsDate="1" containsString="0" minDate="1899-12-31T00:00:00" maxDate="1900-01-07T00:00:00"/>
    </cacheField>
    <cacheField name="Meditation" numFmtId="0">
      <sharedItems count="12">
        <s v="Sitting Meditation"/>
        <s v="Mountain Meditation"/>
        <s v="Lying-Down Meditation"/>
        <s v="Lake Meditation"/>
        <s v="Breathscape Meditation"/>
        <s v="Bodyscape Meditation"/>
        <s v="Breathscape and Bodyscape Meditation"/>
        <s v="Soundscape"/>
        <s v="Dying Before You Die"/>
        <s v="Mindscape"/>
        <s v="Nowscape"/>
        <s v="Heartscape"/>
      </sharedItems>
    </cacheField>
    <cacheField name="Duration" numFmtId="0">
      <sharedItems containsSemiMixedTypes="0" containsNonDate="0" containsDate="1" containsString="0" minDate="1899-12-30T00:19:25" maxDate="1899-12-30T00:48:08" count="14">
        <d v="1899-12-30T00:19:25"/>
        <d v="1899-12-30T00:19:54"/>
        <d v="1899-12-30T00:29:39"/>
        <d v="1899-12-30T00:19:47"/>
        <d v="1899-12-30T00:19:29"/>
        <d v="1899-12-30T00:28:51"/>
        <d v="1899-12-30T00:20:21"/>
        <d v="1899-12-30T00:21:30"/>
        <d v="1899-12-30T00:20:37"/>
        <d v="1899-12-30T00:27:46"/>
        <d v="1899-12-30T00:30:18"/>
        <d v="1899-12-30T00:20:22"/>
        <d v="1899-12-30T00:30:34"/>
        <d v="1899-12-30T00:48:08"/>
      </sharedItems>
      <fieldGroup par="8"/>
    </cacheField>
    <cacheField name="Completed" numFmtId="0">
      <sharedItems count="2">
        <b v="1"/>
        <b v="0"/>
      </sharedItems>
    </cacheField>
    <cacheField name="Streak" numFmtId="0">
      <sharedItems containsSemiMixedTypes="0" containsString="0" containsNumber="1" containsInteger="1" minValue="0" maxValue="32"/>
    </cacheField>
    <cacheField name="Seconds (Duration)" numFmtId="0" databaseField="0">
      <fieldGroup base="3">
        <rangePr groupBy="seconds" startDate="1899-12-30T00:19:25" endDate="1899-12-30T00:48:0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 (Duration)" numFmtId="0" databaseField="0">
      <fieldGroup base="3">
        <rangePr groupBy="minutes" startDate="1899-12-30T00:19:25" endDate="1899-12-30T00:48:0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Duration)" numFmtId="0" databaseField="0">
      <fieldGroup base="3">
        <rangePr groupBy="hours" startDate="1899-12-30T00:19:25" endDate="1899-12-30T00:48:08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23-02-01T00:00:00"/>
    <d v="1900-01-03T00:00:00"/>
    <x v="0"/>
    <x v="0"/>
    <x v="0"/>
    <n v="0"/>
  </r>
  <r>
    <d v="2023-02-02T00:00:00"/>
    <d v="1900-01-04T00:00:00"/>
    <x v="0"/>
    <x v="0"/>
    <x v="0"/>
    <n v="1"/>
  </r>
  <r>
    <d v="2023-02-03T00:00:00"/>
    <d v="1900-01-05T00:00:00"/>
    <x v="1"/>
    <x v="1"/>
    <x v="0"/>
    <n v="2"/>
  </r>
  <r>
    <d v="2023-02-04T00:00:00"/>
    <d v="1900-01-06T00:00:00"/>
    <x v="0"/>
    <x v="0"/>
    <x v="1"/>
    <n v="0"/>
  </r>
  <r>
    <d v="2023-02-05T00:00:00"/>
    <d v="1899-12-31T00:00:00"/>
    <x v="0"/>
    <x v="0"/>
    <x v="1"/>
    <n v="0"/>
  </r>
  <r>
    <d v="2023-02-06T00:00:00"/>
    <d v="1900-01-01T00:00:00"/>
    <x v="0"/>
    <x v="0"/>
    <x v="0"/>
    <n v="1"/>
  </r>
  <r>
    <d v="2023-02-07T00:00:00"/>
    <d v="1900-01-02T00:00:00"/>
    <x v="0"/>
    <x v="0"/>
    <x v="0"/>
    <n v="2"/>
  </r>
  <r>
    <d v="2023-02-08T00:00:00"/>
    <d v="1900-01-03T00:00:00"/>
    <x v="1"/>
    <x v="1"/>
    <x v="0"/>
    <n v="3"/>
  </r>
  <r>
    <d v="2023-02-09T00:00:00"/>
    <d v="1900-01-04T00:00:00"/>
    <x v="0"/>
    <x v="2"/>
    <x v="0"/>
    <n v="4"/>
  </r>
  <r>
    <d v="2023-02-10T00:00:00"/>
    <d v="1900-01-05T00:00:00"/>
    <x v="2"/>
    <x v="3"/>
    <x v="0"/>
    <n v="5"/>
  </r>
  <r>
    <d v="2023-02-11T00:00:00"/>
    <d v="1900-01-06T00:00:00"/>
    <x v="2"/>
    <x v="3"/>
    <x v="0"/>
    <n v="6"/>
  </r>
  <r>
    <d v="2023-02-12T00:00:00"/>
    <d v="1899-12-31T00:00:00"/>
    <x v="2"/>
    <x v="3"/>
    <x v="0"/>
    <n v="7"/>
  </r>
  <r>
    <d v="2023-02-13T00:00:00"/>
    <d v="1900-01-01T00:00:00"/>
    <x v="3"/>
    <x v="4"/>
    <x v="0"/>
    <n v="8"/>
  </r>
  <r>
    <d v="2023-02-14T00:00:00"/>
    <d v="1900-01-02T00:00:00"/>
    <x v="2"/>
    <x v="3"/>
    <x v="0"/>
    <n v="9"/>
  </r>
  <r>
    <d v="2023-02-15T00:00:00"/>
    <d v="1900-01-03T00:00:00"/>
    <x v="3"/>
    <x v="4"/>
    <x v="0"/>
    <n v="10"/>
  </r>
  <r>
    <d v="2023-02-16T00:00:00"/>
    <d v="1900-01-04T00:00:00"/>
    <x v="2"/>
    <x v="5"/>
    <x v="0"/>
    <n v="11"/>
  </r>
  <r>
    <d v="2023-02-17T00:00:00"/>
    <d v="1900-01-05T00:00:00"/>
    <x v="4"/>
    <x v="6"/>
    <x v="0"/>
    <n v="12"/>
  </r>
  <r>
    <d v="2023-02-18T00:00:00"/>
    <d v="1900-01-06T00:00:00"/>
    <x v="4"/>
    <x v="6"/>
    <x v="0"/>
    <n v="13"/>
  </r>
  <r>
    <d v="2023-02-19T00:00:00"/>
    <d v="1899-12-31T00:00:00"/>
    <x v="5"/>
    <x v="7"/>
    <x v="0"/>
    <n v="14"/>
  </r>
  <r>
    <d v="2023-02-20T00:00:00"/>
    <d v="1900-01-01T00:00:00"/>
    <x v="4"/>
    <x v="6"/>
    <x v="0"/>
    <n v="15"/>
  </r>
  <r>
    <d v="2023-02-21T00:00:00"/>
    <d v="1900-01-02T00:00:00"/>
    <x v="4"/>
    <x v="6"/>
    <x v="0"/>
    <n v="16"/>
  </r>
  <r>
    <d v="2023-02-22T00:00:00"/>
    <d v="1900-01-03T00:00:00"/>
    <x v="6"/>
    <x v="8"/>
    <x v="0"/>
    <n v="17"/>
  </r>
  <r>
    <d v="2023-02-23T00:00:00"/>
    <d v="1900-01-04T00:00:00"/>
    <x v="7"/>
    <x v="9"/>
    <x v="0"/>
    <n v="18"/>
  </r>
  <r>
    <d v="2023-02-24T00:00:00"/>
    <d v="1900-01-05T00:00:00"/>
    <x v="2"/>
    <x v="3"/>
    <x v="0"/>
    <n v="19"/>
  </r>
  <r>
    <d v="2023-02-25T00:00:00"/>
    <d v="1900-01-06T00:00:00"/>
    <x v="2"/>
    <x v="3"/>
    <x v="0"/>
    <n v="20"/>
  </r>
  <r>
    <d v="2023-02-26T00:00:00"/>
    <d v="1899-12-31T00:00:00"/>
    <x v="3"/>
    <x v="4"/>
    <x v="0"/>
    <n v="21"/>
  </r>
  <r>
    <d v="2023-02-27T00:00:00"/>
    <d v="1900-01-01T00:00:00"/>
    <x v="2"/>
    <x v="3"/>
    <x v="0"/>
    <n v="22"/>
  </r>
  <r>
    <d v="2023-02-28T00:00:00"/>
    <d v="1900-01-02T00:00:00"/>
    <x v="2"/>
    <x v="3"/>
    <x v="0"/>
    <n v="23"/>
  </r>
  <r>
    <d v="2023-03-01T00:00:00"/>
    <d v="1900-01-03T00:00:00"/>
    <x v="3"/>
    <x v="4"/>
    <x v="0"/>
    <n v="24"/>
  </r>
  <r>
    <d v="2023-03-02T00:00:00"/>
    <d v="1900-01-04T00:00:00"/>
    <x v="8"/>
    <x v="10"/>
    <x v="0"/>
    <n v="25"/>
  </r>
  <r>
    <d v="2023-03-03T00:00:00"/>
    <d v="1900-01-05T00:00:00"/>
    <x v="6"/>
    <x v="8"/>
    <x v="0"/>
    <n v="26"/>
  </r>
  <r>
    <d v="2023-03-04T00:00:00"/>
    <d v="1900-01-06T00:00:00"/>
    <x v="6"/>
    <x v="8"/>
    <x v="0"/>
    <n v="27"/>
  </r>
  <r>
    <d v="2023-03-05T00:00:00"/>
    <d v="1899-12-31T00:00:00"/>
    <x v="9"/>
    <x v="11"/>
    <x v="0"/>
    <n v="28"/>
  </r>
  <r>
    <d v="2023-03-06T00:00:00"/>
    <d v="1900-01-01T00:00:00"/>
    <x v="6"/>
    <x v="8"/>
    <x v="0"/>
    <n v="29"/>
  </r>
  <r>
    <d v="2023-03-07T00:00:00"/>
    <d v="1900-01-02T00:00:00"/>
    <x v="6"/>
    <x v="8"/>
    <x v="0"/>
    <n v="30"/>
  </r>
  <r>
    <d v="2023-03-08T00:00:00"/>
    <d v="1900-01-03T00:00:00"/>
    <x v="9"/>
    <x v="11"/>
    <x v="0"/>
    <n v="31"/>
  </r>
  <r>
    <d v="2023-03-09T00:00:00"/>
    <d v="1900-01-04T00:00:00"/>
    <x v="10"/>
    <x v="12"/>
    <x v="0"/>
    <n v="32"/>
  </r>
  <r>
    <d v="2023-03-10T00:00:00"/>
    <d v="1900-01-05T00:00:00"/>
    <x v="9"/>
    <x v="11"/>
    <x v="1"/>
    <n v="0"/>
  </r>
  <r>
    <d v="2023-03-11T00:00:00"/>
    <d v="1900-01-06T00:00:00"/>
    <x v="9"/>
    <x v="11"/>
    <x v="0"/>
    <n v="1"/>
  </r>
  <r>
    <d v="2023-03-12T00:00:00"/>
    <d v="1899-12-31T00:00:00"/>
    <x v="10"/>
    <x v="12"/>
    <x v="1"/>
    <n v="0"/>
  </r>
  <r>
    <d v="2023-03-13T00:00:00"/>
    <d v="1900-01-01T00:00:00"/>
    <x v="9"/>
    <x v="11"/>
    <x v="0"/>
    <n v="1"/>
  </r>
  <r>
    <d v="2023-03-14T00:00:00"/>
    <d v="1900-01-02T00:00:00"/>
    <x v="9"/>
    <x v="11"/>
    <x v="0"/>
    <n v="2"/>
  </r>
  <r>
    <d v="2023-03-15T00:00:00"/>
    <d v="1900-01-03T00:00:00"/>
    <x v="10"/>
    <x v="12"/>
    <x v="0"/>
    <n v="3"/>
  </r>
  <r>
    <d v="2023-03-16T00:00:00"/>
    <d v="1900-01-04T00:00:00"/>
    <x v="11"/>
    <x v="13"/>
    <x v="0"/>
    <n v="4"/>
  </r>
  <r>
    <d v="2023-03-17T00:00:00"/>
    <d v="1900-01-05T00:00:00"/>
    <x v="0"/>
    <x v="0"/>
    <x v="0"/>
    <n v="5"/>
  </r>
  <r>
    <d v="2023-03-18T00:00:00"/>
    <d v="1900-01-06T00:00:00"/>
    <x v="0"/>
    <x v="0"/>
    <x v="0"/>
    <n v="6"/>
  </r>
  <r>
    <d v="2023-03-19T00:00:00"/>
    <d v="1899-12-31T00:00:00"/>
    <x v="1"/>
    <x v="1"/>
    <x v="0"/>
    <n v="7"/>
  </r>
  <r>
    <d v="2023-03-20T00:00:00"/>
    <d v="1900-01-01T00:00:00"/>
    <x v="0"/>
    <x v="0"/>
    <x v="0"/>
    <n v="8"/>
  </r>
  <r>
    <d v="2023-03-21T00:00:00"/>
    <d v="1900-01-02T00:00:00"/>
    <x v="0"/>
    <x v="0"/>
    <x v="0"/>
    <n v="9"/>
  </r>
  <r>
    <d v="2023-03-22T00:00:00"/>
    <d v="1900-01-03T00:00:00"/>
    <x v="1"/>
    <x v="1"/>
    <x v="0"/>
    <n v="10"/>
  </r>
  <r>
    <d v="2023-03-23T00:00:00"/>
    <d v="1900-01-04T00:00:00"/>
    <x v="0"/>
    <x v="2"/>
    <x v="0"/>
    <n v="11"/>
  </r>
  <r>
    <d v="2023-03-24T00:00:00"/>
    <d v="1900-01-05T00:00:00"/>
    <x v="2"/>
    <x v="3"/>
    <x v="0"/>
    <n v="12"/>
  </r>
  <r>
    <d v="2023-03-25T00:00:00"/>
    <d v="1900-01-06T00:00:00"/>
    <x v="2"/>
    <x v="3"/>
    <x v="0"/>
    <n v="13"/>
  </r>
  <r>
    <d v="2023-03-26T00:00:00"/>
    <d v="1899-12-31T00:00:00"/>
    <x v="3"/>
    <x v="4"/>
    <x v="0"/>
    <n v="14"/>
  </r>
  <r>
    <d v="2023-03-27T00:00:00"/>
    <d v="1900-01-01T00:00:00"/>
    <x v="2"/>
    <x v="3"/>
    <x v="0"/>
    <n v="15"/>
  </r>
  <r>
    <d v="2023-03-28T00:00:00"/>
    <d v="1900-01-02T00:00:00"/>
    <x v="2"/>
    <x v="3"/>
    <x v="0"/>
    <n v="16"/>
  </r>
  <r>
    <d v="2023-03-29T00:00:00"/>
    <d v="1900-01-03T00:00:00"/>
    <x v="3"/>
    <x v="4"/>
    <x v="0"/>
    <n v="17"/>
  </r>
  <r>
    <d v="2023-03-30T00:00:00"/>
    <d v="1900-01-04T00:00:00"/>
    <x v="2"/>
    <x v="5"/>
    <x v="0"/>
    <n v="18"/>
  </r>
  <r>
    <d v="2023-03-31T00:00:00"/>
    <d v="1900-01-05T00:00:00"/>
    <x v="4"/>
    <x v="6"/>
    <x v="1"/>
    <n v="0"/>
  </r>
  <r>
    <d v="2023-04-01T00:00:00"/>
    <d v="1900-01-06T00:00:00"/>
    <x v="4"/>
    <x v="6"/>
    <x v="0"/>
    <n v="1"/>
  </r>
  <r>
    <d v="2023-04-02T00:00:00"/>
    <d v="1899-12-31T00:00:00"/>
    <x v="5"/>
    <x v="7"/>
    <x v="1"/>
    <n v="0"/>
  </r>
  <r>
    <d v="2023-04-03T00:00:00"/>
    <d v="1900-01-01T00:00:00"/>
    <x v="4"/>
    <x v="6"/>
    <x v="0"/>
    <n v="1"/>
  </r>
  <r>
    <d v="2023-04-04T00:00:00"/>
    <d v="1900-01-02T00:00:00"/>
    <x v="4"/>
    <x v="6"/>
    <x v="0"/>
    <n v="2"/>
  </r>
  <r>
    <d v="2023-04-05T00:00:00"/>
    <d v="1900-01-03T00:00:00"/>
    <x v="6"/>
    <x v="8"/>
    <x v="0"/>
    <n v="3"/>
  </r>
  <r>
    <d v="2023-04-06T00:00:00"/>
    <d v="1900-01-04T00:00:00"/>
    <x v="7"/>
    <x v="9"/>
    <x v="0"/>
    <n v="4"/>
  </r>
  <r>
    <d v="2023-04-07T00:00:00"/>
    <d v="1900-01-05T00:00:00"/>
    <x v="2"/>
    <x v="3"/>
    <x v="0"/>
    <n v="5"/>
  </r>
  <r>
    <d v="2023-04-08T00:00:00"/>
    <d v="1900-01-06T00:00:00"/>
    <x v="2"/>
    <x v="3"/>
    <x v="0"/>
    <n v="6"/>
  </r>
  <r>
    <d v="2023-04-09T00:00:00"/>
    <d v="1899-12-31T00:00:00"/>
    <x v="3"/>
    <x v="4"/>
    <x v="0"/>
    <n v="7"/>
  </r>
  <r>
    <d v="2023-04-10T00:00:00"/>
    <d v="1900-01-01T00:00:00"/>
    <x v="2"/>
    <x v="3"/>
    <x v="1"/>
    <n v="0"/>
  </r>
  <r>
    <d v="2023-04-11T00:00:00"/>
    <d v="1900-01-02T00:00:00"/>
    <x v="2"/>
    <x v="3"/>
    <x v="0"/>
    <n v="1"/>
  </r>
  <r>
    <d v="2023-04-12T00:00:00"/>
    <d v="1900-01-03T00:00:00"/>
    <x v="3"/>
    <x v="4"/>
    <x v="1"/>
    <n v="0"/>
  </r>
  <r>
    <d v="2023-04-13T00:00:00"/>
    <d v="1900-01-04T00:00:00"/>
    <x v="8"/>
    <x v="10"/>
    <x v="1"/>
    <n v="0"/>
  </r>
  <r>
    <d v="2023-04-14T00:00:00"/>
    <d v="1900-01-05T00:00:00"/>
    <x v="6"/>
    <x v="8"/>
    <x v="1"/>
    <n v="0"/>
  </r>
  <r>
    <d v="2023-04-15T00:00:00"/>
    <d v="1900-01-06T00:00:00"/>
    <x v="6"/>
    <x v="8"/>
    <x v="1"/>
    <n v="0"/>
  </r>
  <r>
    <d v="2023-04-16T00:00:00"/>
    <d v="1899-12-31T00:00:00"/>
    <x v="9"/>
    <x v="11"/>
    <x v="1"/>
    <n v="0"/>
  </r>
  <r>
    <d v="2023-04-17T00:00:00"/>
    <d v="1900-01-01T00:00:00"/>
    <x v="6"/>
    <x v="8"/>
    <x v="1"/>
    <n v="0"/>
  </r>
  <r>
    <d v="2023-04-18T00:00:00"/>
    <d v="1900-01-02T00:00:00"/>
    <x v="6"/>
    <x v="8"/>
    <x v="0"/>
    <n v="1"/>
  </r>
  <r>
    <d v="2023-04-19T00:00:00"/>
    <d v="1900-01-03T00:00:00"/>
    <x v="9"/>
    <x v="11"/>
    <x v="0"/>
    <n v="2"/>
  </r>
  <r>
    <d v="2023-04-20T00:00:00"/>
    <d v="1900-01-04T00:00:00"/>
    <x v="10"/>
    <x v="12"/>
    <x v="0"/>
    <n v="3"/>
  </r>
  <r>
    <d v="2023-04-21T00:00:00"/>
    <d v="1900-01-05T00:00:00"/>
    <x v="9"/>
    <x v="11"/>
    <x v="1"/>
    <n v="0"/>
  </r>
  <r>
    <d v="2023-04-22T00:00:00"/>
    <d v="1900-01-06T00:00:00"/>
    <x v="9"/>
    <x v="11"/>
    <x v="1"/>
    <n v="0"/>
  </r>
  <r>
    <d v="2023-04-23T00:00:00"/>
    <d v="1899-12-31T00:00:00"/>
    <x v="10"/>
    <x v="12"/>
    <x v="1"/>
    <n v="0"/>
  </r>
  <r>
    <d v="2023-04-24T00:00:00"/>
    <d v="1900-01-01T00:00:00"/>
    <x v="9"/>
    <x v="11"/>
    <x v="1"/>
    <n v="0"/>
  </r>
  <r>
    <d v="2023-04-25T00:00:00"/>
    <d v="1900-01-02T00:00:00"/>
    <x v="9"/>
    <x v="11"/>
    <x v="0"/>
    <n v="1"/>
  </r>
  <r>
    <d v="2023-04-26T00:00:00"/>
    <d v="1900-01-03T00:00:00"/>
    <x v="10"/>
    <x v="12"/>
    <x v="0"/>
    <n v="2"/>
  </r>
  <r>
    <d v="2023-04-27T00:00:00"/>
    <d v="1900-01-04T00:00:00"/>
    <x v="11"/>
    <x v="13"/>
    <x v="0"/>
    <n v="3"/>
  </r>
  <r>
    <d v="2023-04-28T00:00:00"/>
    <d v="1900-01-05T00:00:00"/>
    <x v="0"/>
    <x v="0"/>
    <x v="0"/>
    <n v="4"/>
  </r>
  <r>
    <d v="2023-04-29T00:00:00"/>
    <d v="1900-01-06T00:00:00"/>
    <x v="0"/>
    <x v="0"/>
    <x v="0"/>
    <n v="5"/>
  </r>
  <r>
    <d v="2023-04-30T00:00:00"/>
    <d v="1899-12-31T00:00:00"/>
    <x v="1"/>
    <x v="1"/>
    <x v="0"/>
    <n v="6"/>
  </r>
  <r>
    <d v="2023-05-01T00:00:00"/>
    <d v="1900-01-01T00:00:00"/>
    <x v="0"/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7355E-0EE0-4F5B-9881-C893990FEB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16" firstHeaderRow="1" firstDataRow="1" firstDataCol="1" rowPageCount="1" colPageCount="1"/>
  <pivotFields count="9">
    <pivotField numFmtId="14" showAll="0"/>
    <pivotField numFmtId="164" showAll="0"/>
    <pivotField axis="axisRow" showAll="0" sortType="descending">
      <items count="13">
        <item x="5"/>
        <item x="6"/>
        <item x="4"/>
        <item x="8"/>
        <item x="11"/>
        <item x="3"/>
        <item x="2"/>
        <item x="9"/>
        <item x="1"/>
        <item x="10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4"/>
        <item x="3"/>
        <item x="1"/>
        <item x="6"/>
        <item x="11"/>
        <item x="8"/>
        <item x="7"/>
        <item x="9"/>
        <item x="5"/>
        <item x="2"/>
        <item x="10"/>
        <item x="12"/>
        <item x="13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13">
    <i>
      <x v="6"/>
    </i>
    <i>
      <x v="10"/>
    </i>
    <i>
      <x v="7"/>
    </i>
    <i>
      <x v="1"/>
    </i>
    <i>
      <x v="2"/>
    </i>
    <i>
      <x v="5"/>
    </i>
    <i>
      <x v="8"/>
    </i>
    <i>
      <x v="9"/>
    </i>
    <i>
      <x v="11"/>
    </i>
    <i>
      <x v="4"/>
    </i>
    <i>
      <x v="3"/>
    </i>
    <i>
      <x/>
    </i>
    <i t="grand">
      <x/>
    </i>
  </rowItems>
  <colItems count="1">
    <i/>
  </colItems>
  <pageFields count="1">
    <pageField fld="4" item="1" hier="-1"/>
  </pageFields>
  <dataFields count="1">
    <dataField name="Count of Completed" fld="4" subtotal="count" baseField="0" baseItem="0"/>
  </dataFields>
  <formats count="20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8BC51-BD8F-433C-B2B7-6634456B1E72}" name="MeditationData" displayName="MeditationData" ref="A1:F91" totalsRowShown="0" headerRowDxfId="39" dataDxfId="38" totalsRowDxfId="37" totalsRowBorderDxfId="36">
  <autoFilter ref="A1:F91" xr:uid="{5228BC51-BD8F-433C-B2B7-6634456B1E72}"/>
  <tableColumns count="6">
    <tableColumn id="1" xr3:uid="{EA34923A-929A-4D51-9C43-582511B86C4B}" name="Date" dataDxfId="35" totalsRowDxfId="34"/>
    <tableColumn id="6" xr3:uid="{558A758F-40D5-4863-A532-E9A0295FCD20}" name="Day of the Week" dataDxfId="33" totalsRowDxfId="32">
      <calculatedColumnFormula>WEEKDAY(MeditationData[[#This Row],[Date]])</calculatedColumnFormula>
    </tableColumn>
    <tableColumn id="2" xr3:uid="{A3737016-6352-4FF7-A8E9-8898107268EE}" name="Meditation" dataDxfId="31" totalsRowDxfId="30"/>
    <tableColumn id="3" xr3:uid="{CA05A7F2-9A3D-4848-A47F-778129BAB19A}" name="Duration" dataDxfId="29" totalsRowDxfId="28"/>
    <tableColumn id="4" xr3:uid="{17133DDE-3050-4360-A5E1-1C57B1F982B4}" name="Completed" dataDxfId="27" totalsRowDxfId="26"/>
    <tableColumn id="5" xr3:uid="{761395B5-5573-4EC8-87C9-AF4ED7FB3012}" name="Streak" dataDxfId="25" totalsRowDxfId="24"/>
  </tableColumns>
  <tableStyleInfo name="Excelspac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8912-2C33-4F5D-B456-6556C68E473F}" name="ChartData" displayName="ChartData" ref="A1:C91" totalsRowShown="0" dataDxfId="3">
  <autoFilter ref="A1:C91" xr:uid="{889C8912-2C33-4F5D-B456-6556C68E473F}"/>
  <tableColumns count="3">
    <tableColumn id="1" xr3:uid="{1654B445-D368-4EF2-B056-0EB6C6139077}" name="Date" dataDxfId="2"/>
    <tableColumn id="2" xr3:uid="{DF009CD8-71A0-431D-8D1B-CD083D45742A}" name="Cumulative Time Meditated" dataDxfId="1"/>
    <tableColumn id="3" xr3:uid="{ACD6F190-114B-41E6-9C59-A6CE70A9CEBA}" name="Duration" dataDxfId="0"/>
  </tableColumns>
  <tableStyleInfo name="Excelspa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9B0B-2EB6-4C75-8FDD-C91FEA64AE6E}">
  <dimension ref="A1:B9"/>
  <sheetViews>
    <sheetView workbookViewId="0">
      <selection activeCell="A9" sqref="A9"/>
    </sheetView>
  </sheetViews>
  <sheetFormatPr defaultColWidth="0" defaultRowHeight="14.4" zeroHeight="1" x14ac:dyDescent="0.3"/>
  <cols>
    <col min="1" max="1" width="25.88671875" customWidth="1"/>
    <col min="2" max="2" width="55.88671875" customWidth="1"/>
    <col min="3" max="16384" width="8.88671875" hidden="1"/>
  </cols>
  <sheetData>
    <row r="1" spans="1:2" ht="37.200000000000003" x14ac:dyDescent="0.3">
      <c r="A1" s="28" t="s">
        <v>43</v>
      </c>
      <c r="B1" s="28"/>
    </row>
    <row r="2" spans="1:2" ht="26.4" x14ac:dyDescent="0.3">
      <c r="A2" s="29" t="s">
        <v>44</v>
      </c>
      <c r="B2" s="29"/>
    </row>
    <row r="3" spans="1:2" ht="37.200000000000003" x14ac:dyDescent="0.35">
      <c r="A3" s="19"/>
      <c r="B3" s="18"/>
    </row>
    <row r="4" spans="1:2" ht="34.200000000000003" x14ac:dyDescent="0.3">
      <c r="A4" s="20">
        <f>SUMIF(MeditationData!E2:E91,TRUE,MeditationData!D2:D91)</f>
        <v>1.1239004629629628</v>
      </c>
      <c r="B4" s="21" t="s">
        <v>45</v>
      </c>
    </row>
    <row r="5" spans="1:2" ht="34.200000000000003" x14ac:dyDescent="0.3">
      <c r="A5" s="22">
        <f>AVERAGEIF(MeditationData!E2:E91, TRUE, MeditationData!D2:D91)</f>
        <v>1.5395896752917297E-2</v>
      </c>
      <c r="B5" s="21" t="s">
        <v>46</v>
      </c>
    </row>
    <row r="6" spans="1:2" ht="34.200000000000003" x14ac:dyDescent="0.3">
      <c r="A6" s="23">
        <f>COUNTIF(MeditationData!E2:E91,TRUE)</f>
        <v>73</v>
      </c>
      <c r="B6" s="21" t="s">
        <v>47</v>
      </c>
    </row>
    <row r="7" spans="1:2" ht="34.200000000000003" x14ac:dyDescent="0.3">
      <c r="A7" s="24">
        <f>SUM(COUNTIF(MeditationData!A2:A91, "&lt;=" &amp; MeditationData!A91), -COUNTIF(MeditationData!E2:E91, TRUE))</f>
        <v>17</v>
      </c>
      <c r="B7" s="21" t="s">
        <v>48</v>
      </c>
    </row>
    <row r="8" spans="1:2" ht="34.200000000000003" x14ac:dyDescent="0.7">
      <c r="A8" s="25">
        <f>A6/(SUM(A6, A7))</f>
        <v>0.81111111111111112</v>
      </c>
      <c r="B8" s="21" t="s">
        <v>49</v>
      </c>
    </row>
    <row r="9" spans="1:2" ht="34.200000000000003" x14ac:dyDescent="0.7">
      <c r="A9" s="26">
        <f>MAX(MeditationData!F:F)</f>
        <v>32</v>
      </c>
      <c r="B9" s="21" t="s">
        <v>50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6C39-9FFC-4223-8F0D-1E2C88414517}">
  <dimension ref="A1:F97"/>
  <sheetViews>
    <sheetView workbookViewId="0"/>
  </sheetViews>
  <sheetFormatPr defaultColWidth="0" defaultRowHeight="14.4" zeroHeight="1" x14ac:dyDescent="0.3"/>
  <cols>
    <col min="1" max="1" width="12.77734375" bestFit="1" customWidth="1"/>
    <col min="2" max="2" width="19.5546875" bestFit="1" customWidth="1"/>
    <col min="3" max="3" width="40.44140625" bestFit="1" customWidth="1"/>
    <col min="4" max="4" width="11.77734375" bestFit="1" customWidth="1"/>
    <col min="5" max="6" width="8.88671875" customWidth="1"/>
    <col min="7" max="16384" width="8.88671875" hidden="1"/>
  </cols>
  <sheetData>
    <row r="1" spans="1:6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2" x14ac:dyDescent="0.35">
      <c r="A2" s="2">
        <v>44958</v>
      </c>
      <c r="B2" s="3">
        <f>WEEKDAY(MeditationData[[#This Row],[Date]])</f>
        <v>4</v>
      </c>
      <c r="C2" s="4" t="s">
        <v>6</v>
      </c>
      <c r="D2" s="5">
        <v>1.3483796296296298E-2</v>
      </c>
      <c r="E2" s="4" t="b">
        <v>1</v>
      </c>
      <c r="F2" s="27">
        <v>0</v>
      </c>
    </row>
    <row r="3" spans="1:6" ht="16.2" x14ac:dyDescent="0.35">
      <c r="A3" s="2">
        <v>44959</v>
      </c>
      <c r="B3" s="3">
        <f>WEEKDAY(MeditationData[[#This Row],[Date]])</f>
        <v>5</v>
      </c>
      <c r="C3" s="4" t="s">
        <v>6</v>
      </c>
      <c r="D3" s="5">
        <v>1.3483796296296298E-2</v>
      </c>
      <c r="E3" s="4" t="b">
        <v>1</v>
      </c>
      <c r="F3" s="27">
        <f>IF(E3=TRUE, 1+F2, 0)</f>
        <v>1</v>
      </c>
    </row>
    <row r="4" spans="1:6" ht="16.2" x14ac:dyDescent="0.35">
      <c r="A4" s="2">
        <v>44960</v>
      </c>
      <c r="B4" s="3">
        <f>WEEKDAY(MeditationData[[#This Row],[Date]])</f>
        <v>6</v>
      </c>
      <c r="C4" s="4" t="s">
        <v>7</v>
      </c>
      <c r="D4" s="5">
        <v>1.3819444444444445E-2</v>
      </c>
      <c r="E4" s="4" t="b">
        <v>1</v>
      </c>
      <c r="F4" s="27">
        <f t="shared" ref="F4:F67" si="0">IF(E4=TRUE, 1+F3, 0)</f>
        <v>2</v>
      </c>
    </row>
    <row r="5" spans="1:6" ht="16.2" x14ac:dyDescent="0.35">
      <c r="A5" s="2">
        <v>44961</v>
      </c>
      <c r="B5" s="3">
        <f>WEEKDAY(MeditationData[[#This Row],[Date]])</f>
        <v>7</v>
      </c>
      <c r="C5" s="4" t="s">
        <v>6</v>
      </c>
      <c r="D5" s="5">
        <v>1.3483796296296298E-2</v>
      </c>
      <c r="E5" s="4" t="b">
        <v>0</v>
      </c>
      <c r="F5" s="27">
        <f t="shared" si="0"/>
        <v>0</v>
      </c>
    </row>
    <row r="6" spans="1:6" ht="16.2" x14ac:dyDescent="0.35">
      <c r="A6" s="2">
        <v>44962</v>
      </c>
      <c r="B6" s="3">
        <f>WEEKDAY(MeditationData[[#This Row],[Date]])</f>
        <v>1</v>
      </c>
      <c r="C6" s="4" t="s">
        <v>6</v>
      </c>
      <c r="D6" s="5">
        <v>1.3483796296296298E-2</v>
      </c>
      <c r="E6" s="4" t="b">
        <v>0</v>
      </c>
      <c r="F6" s="27">
        <f t="shared" si="0"/>
        <v>0</v>
      </c>
    </row>
    <row r="7" spans="1:6" ht="16.2" x14ac:dyDescent="0.35">
      <c r="A7" s="2">
        <v>44963</v>
      </c>
      <c r="B7" s="3">
        <f>WEEKDAY(MeditationData[[#This Row],[Date]])</f>
        <v>2</v>
      </c>
      <c r="C7" s="4" t="s">
        <v>6</v>
      </c>
      <c r="D7" s="5">
        <v>1.3483796296296298E-2</v>
      </c>
      <c r="E7" s="4" t="b">
        <v>1</v>
      </c>
      <c r="F7" s="27">
        <f t="shared" si="0"/>
        <v>1</v>
      </c>
    </row>
    <row r="8" spans="1:6" ht="16.2" x14ac:dyDescent="0.35">
      <c r="A8" s="2">
        <v>44964</v>
      </c>
      <c r="B8" s="3">
        <f>WEEKDAY(MeditationData[[#This Row],[Date]])</f>
        <v>3</v>
      </c>
      <c r="C8" s="4" t="s">
        <v>6</v>
      </c>
      <c r="D8" s="5">
        <v>1.3483796296296298E-2</v>
      </c>
      <c r="E8" s="4" t="b">
        <v>1</v>
      </c>
      <c r="F8" s="27">
        <f t="shared" si="0"/>
        <v>2</v>
      </c>
    </row>
    <row r="9" spans="1:6" ht="16.2" x14ac:dyDescent="0.35">
      <c r="A9" s="2">
        <v>44965</v>
      </c>
      <c r="B9" s="3">
        <f>WEEKDAY(MeditationData[[#This Row],[Date]])</f>
        <v>4</v>
      </c>
      <c r="C9" s="4" t="s">
        <v>7</v>
      </c>
      <c r="D9" s="5">
        <v>1.3819444444444445E-2</v>
      </c>
      <c r="E9" s="4" t="b">
        <v>1</v>
      </c>
      <c r="F9" s="27">
        <f t="shared" si="0"/>
        <v>3</v>
      </c>
    </row>
    <row r="10" spans="1:6" ht="16.2" x14ac:dyDescent="0.35">
      <c r="A10" s="2">
        <v>44966</v>
      </c>
      <c r="B10" s="3">
        <f>WEEKDAY(MeditationData[[#This Row],[Date]])</f>
        <v>5</v>
      </c>
      <c r="C10" s="4" t="s">
        <v>6</v>
      </c>
      <c r="D10" s="5">
        <v>2.0590277777777777E-2</v>
      </c>
      <c r="E10" s="4" t="b">
        <v>1</v>
      </c>
      <c r="F10" s="27">
        <f t="shared" si="0"/>
        <v>4</v>
      </c>
    </row>
    <row r="11" spans="1:6" ht="16.2" x14ac:dyDescent="0.35">
      <c r="A11" s="2">
        <v>44967</v>
      </c>
      <c r="B11" s="3">
        <f>WEEKDAY(MeditationData[[#This Row],[Date]])</f>
        <v>6</v>
      </c>
      <c r="C11" s="4" t="s">
        <v>8</v>
      </c>
      <c r="D11" s="5">
        <v>1.3738425925925926E-2</v>
      </c>
      <c r="E11" s="4" t="b">
        <v>1</v>
      </c>
      <c r="F11" s="27">
        <f t="shared" si="0"/>
        <v>5</v>
      </c>
    </row>
    <row r="12" spans="1:6" ht="16.2" x14ac:dyDescent="0.35">
      <c r="A12" s="2">
        <v>44968</v>
      </c>
      <c r="B12" s="3">
        <f>WEEKDAY(MeditationData[[#This Row],[Date]])</f>
        <v>7</v>
      </c>
      <c r="C12" s="4" t="s">
        <v>8</v>
      </c>
      <c r="D12" s="5">
        <v>1.3738425925925926E-2</v>
      </c>
      <c r="E12" s="4" t="b">
        <v>1</v>
      </c>
      <c r="F12" s="27">
        <f t="shared" si="0"/>
        <v>6</v>
      </c>
    </row>
    <row r="13" spans="1:6" ht="16.2" x14ac:dyDescent="0.35">
      <c r="A13" s="2">
        <v>44969</v>
      </c>
      <c r="B13" s="3">
        <f>WEEKDAY(MeditationData[[#This Row],[Date]])</f>
        <v>1</v>
      </c>
      <c r="C13" s="4" t="s">
        <v>8</v>
      </c>
      <c r="D13" s="5">
        <v>1.3738425925925926E-2</v>
      </c>
      <c r="E13" s="4" t="b">
        <v>1</v>
      </c>
      <c r="F13" s="27">
        <f t="shared" si="0"/>
        <v>7</v>
      </c>
    </row>
    <row r="14" spans="1:6" ht="16.2" x14ac:dyDescent="0.35">
      <c r="A14" s="2">
        <v>44970</v>
      </c>
      <c r="B14" s="3">
        <f>WEEKDAY(MeditationData[[#This Row],[Date]])</f>
        <v>2</v>
      </c>
      <c r="C14" s="4" t="s">
        <v>9</v>
      </c>
      <c r="D14" s="5">
        <v>1.3530092592592594E-2</v>
      </c>
      <c r="E14" s="4" t="b">
        <v>1</v>
      </c>
      <c r="F14" s="27">
        <f t="shared" si="0"/>
        <v>8</v>
      </c>
    </row>
    <row r="15" spans="1:6" ht="16.2" x14ac:dyDescent="0.35">
      <c r="A15" s="2">
        <v>44971</v>
      </c>
      <c r="B15" s="3">
        <f>WEEKDAY(MeditationData[[#This Row],[Date]])</f>
        <v>3</v>
      </c>
      <c r="C15" s="4" t="s">
        <v>8</v>
      </c>
      <c r="D15" s="5">
        <v>1.3738425925925926E-2</v>
      </c>
      <c r="E15" s="4" t="b">
        <v>1</v>
      </c>
      <c r="F15" s="27">
        <f t="shared" si="0"/>
        <v>9</v>
      </c>
    </row>
    <row r="16" spans="1:6" ht="16.2" x14ac:dyDescent="0.35">
      <c r="A16" s="2">
        <v>44972</v>
      </c>
      <c r="B16" s="3">
        <f>WEEKDAY(MeditationData[[#This Row],[Date]])</f>
        <v>4</v>
      </c>
      <c r="C16" s="4" t="s">
        <v>9</v>
      </c>
      <c r="D16" s="5">
        <v>1.3530092592592594E-2</v>
      </c>
      <c r="E16" s="4" t="b">
        <v>1</v>
      </c>
      <c r="F16" s="27">
        <f t="shared" si="0"/>
        <v>10</v>
      </c>
    </row>
    <row r="17" spans="1:6" ht="16.2" x14ac:dyDescent="0.35">
      <c r="A17" s="2">
        <v>44973</v>
      </c>
      <c r="B17" s="3">
        <f>WEEKDAY(MeditationData[[#This Row],[Date]])</f>
        <v>5</v>
      </c>
      <c r="C17" s="4" t="s">
        <v>8</v>
      </c>
      <c r="D17" s="5">
        <v>2.0034722222222221E-2</v>
      </c>
      <c r="E17" s="4" t="b">
        <v>1</v>
      </c>
      <c r="F17" s="27">
        <f t="shared" si="0"/>
        <v>11</v>
      </c>
    </row>
    <row r="18" spans="1:6" ht="16.2" x14ac:dyDescent="0.35">
      <c r="A18" s="2">
        <v>44974</v>
      </c>
      <c r="B18" s="3">
        <f>WEEKDAY(MeditationData[[#This Row],[Date]])</f>
        <v>6</v>
      </c>
      <c r="C18" s="4" t="s">
        <v>10</v>
      </c>
      <c r="D18" s="5">
        <v>1.4131944444444445E-2</v>
      </c>
      <c r="E18" s="4" t="b">
        <v>1</v>
      </c>
      <c r="F18" s="27">
        <f t="shared" si="0"/>
        <v>12</v>
      </c>
    </row>
    <row r="19" spans="1:6" ht="16.2" x14ac:dyDescent="0.35">
      <c r="A19" s="2">
        <v>44975</v>
      </c>
      <c r="B19" s="3">
        <f>WEEKDAY(MeditationData[[#This Row],[Date]])</f>
        <v>7</v>
      </c>
      <c r="C19" s="4" t="s">
        <v>10</v>
      </c>
      <c r="D19" s="5">
        <v>1.4131944444444445E-2</v>
      </c>
      <c r="E19" s="4" t="b">
        <v>1</v>
      </c>
      <c r="F19" s="27">
        <f t="shared" si="0"/>
        <v>13</v>
      </c>
    </row>
    <row r="20" spans="1:6" ht="16.2" x14ac:dyDescent="0.35">
      <c r="A20" s="2">
        <v>44976</v>
      </c>
      <c r="B20" s="3">
        <f>WEEKDAY(MeditationData[[#This Row],[Date]])</f>
        <v>1</v>
      </c>
      <c r="C20" s="4" t="s">
        <v>11</v>
      </c>
      <c r="D20" s="5">
        <v>1.4930555555555556E-2</v>
      </c>
      <c r="E20" s="4" t="b">
        <v>1</v>
      </c>
      <c r="F20" s="27">
        <f t="shared" si="0"/>
        <v>14</v>
      </c>
    </row>
    <row r="21" spans="1:6" ht="16.2" x14ac:dyDescent="0.35">
      <c r="A21" s="2">
        <v>44977</v>
      </c>
      <c r="B21" s="3">
        <f>WEEKDAY(MeditationData[[#This Row],[Date]])</f>
        <v>2</v>
      </c>
      <c r="C21" s="4" t="s">
        <v>10</v>
      </c>
      <c r="D21" s="5">
        <v>1.4131944444444445E-2</v>
      </c>
      <c r="E21" s="4" t="b">
        <v>1</v>
      </c>
      <c r="F21" s="27">
        <f t="shared" si="0"/>
        <v>15</v>
      </c>
    </row>
    <row r="22" spans="1:6" ht="16.2" x14ac:dyDescent="0.35">
      <c r="A22" s="2">
        <v>44978</v>
      </c>
      <c r="B22" s="3">
        <f>WEEKDAY(MeditationData[[#This Row],[Date]])</f>
        <v>3</v>
      </c>
      <c r="C22" s="4" t="s">
        <v>10</v>
      </c>
      <c r="D22" s="5">
        <v>1.4131944444444445E-2</v>
      </c>
      <c r="E22" s="4" t="b">
        <v>1</v>
      </c>
      <c r="F22" s="27">
        <f t="shared" si="0"/>
        <v>16</v>
      </c>
    </row>
    <row r="23" spans="1:6" ht="16.2" x14ac:dyDescent="0.35">
      <c r="A23" s="2">
        <v>44979</v>
      </c>
      <c r="B23" s="3">
        <f>WEEKDAY(MeditationData[[#This Row],[Date]])</f>
        <v>4</v>
      </c>
      <c r="C23" s="4" t="s">
        <v>12</v>
      </c>
      <c r="D23" s="5">
        <v>1.4317129629629631E-2</v>
      </c>
      <c r="E23" s="4" t="b">
        <v>1</v>
      </c>
      <c r="F23" s="27">
        <f t="shared" si="0"/>
        <v>17</v>
      </c>
    </row>
    <row r="24" spans="1:6" ht="16.2" x14ac:dyDescent="0.35">
      <c r="A24" s="2">
        <v>44980</v>
      </c>
      <c r="B24" s="3">
        <f>WEEKDAY(MeditationData[[#This Row],[Date]])</f>
        <v>5</v>
      </c>
      <c r="C24" s="4" t="s">
        <v>13</v>
      </c>
      <c r="D24" s="5">
        <v>1.9282407407407408E-2</v>
      </c>
      <c r="E24" s="4" t="b">
        <v>1</v>
      </c>
      <c r="F24" s="27">
        <f t="shared" si="0"/>
        <v>18</v>
      </c>
    </row>
    <row r="25" spans="1:6" ht="16.2" x14ac:dyDescent="0.35">
      <c r="A25" s="2">
        <v>44981</v>
      </c>
      <c r="B25" s="3">
        <f>WEEKDAY(MeditationData[[#This Row],[Date]])</f>
        <v>6</v>
      </c>
      <c r="C25" s="4" t="s">
        <v>8</v>
      </c>
      <c r="D25" s="5">
        <v>1.3738425925925926E-2</v>
      </c>
      <c r="E25" s="4" t="b">
        <v>1</v>
      </c>
      <c r="F25" s="27">
        <f t="shared" si="0"/>
        <v>19</v>
      </c>
    </row>
    <row r="26" spans="1:6" ht="16.2" x14ac:dyDescent="0.35">
      <c r="A26" s="2">
        <v>44982</v>
      </c>
      <c r="B26" s="3">
        <f>WEEKDAY(MeditationData[[#This Row],[Date]])</f>
        <v>7</v>
      </c>
      <c r="C26" s="4" t="s">
        <v>8</v>
      </c>
      <c r="D26" s="5">
        <v>1.3738425925925926E-2</v>
      </c>
      <c r="E26" s="4" t="b">
        <v>1</v>
      </c>
      <c r="F26" s="27">
        <f t="shared" si="0"/>
        <v>20</v>
      </c>
    </row>
    <row r="27" spans="1:6" ht="16.2" x14ac:dyDescent="0.35">
      <c r="A27" s="2">
        <v>44983</v>
      </c>
      <c r="B27" s="3">
        <f>WEEKDAY(MeditationData[[#This Row],[Date]])</f>
        <v>1</v>
      </c>
      <c r="C27" s="4" t="s">
        <v>9</v>
      </c>
      <c r="D27" s="5">
        <v>1.3530092592592594E-2</v>
      </c>
      <c r="E27" s="4" t="b">
        <v>1</v>
      </c>
      <c r="F27" s="27">
        <f t="shared" si="0"/>
        <v>21</v>
      </c>
    </row>
    <row r="28" spans="1:6" ht="16.2" x14ac:dyDescent="0.35">
      <c r="A28" s="2">
        <v>44984</v>
      </c>
      <c r="B28" s="3">
        <f>WEEKDAY(MeditationData[[#This Row],[Date]])</f>
        <v>2</v>
      </c>
      <c r="C28" s="4" t="s">
        <v>8</v>
      </c>
      <c r="D28" s="5">
        <v>1.3738425925925926E-2</v>
      </c>
      <c r="E28" s="4" t="b">
        <v>1</v>
      </c>
      <c r="F28" s="27">
        <f t="shared" si="0"/>
        <v>22</v>
      </c>
    </row>
    <row r="29" spans="1:6" ht="16.2" x14ac:dyDescent="0.35">
      <c r="A29" s="2">
        <v>44985</v>
      </c>
      <c r="B29" s="3">
        <f>WEEKDAY(MeditationData[[#This Row],[Date]])</f>
        <v>3</v>
      </c>
      <c r="C29" s="4" t="s">
        <v>8</v>
      </c>
      <c r="D29" s="5">
        <v>1.3738425925925926E-2</v>
      </c>
      <c r="E29" s="4" t="b">
        <v>1</v>
      </c>
      <c r="F29" s="27">
        <f t="shared" si="0"/>
        <v>23</v>
      </c>
    </row>
    <row r="30" spans="1:6" ht="16.2" x14ac:dyDescent="0.35">
      <c r="A30" s="2">
        <v>44986</v>
      </c>
      <c r="B30" s="3">
        <f>WEEKDAY(MeditationData[[#This Row],[Date]])</f>
        <v>4</v>
      </c>
      <c r="C30" s="4" t="s">
        <v>9</v>
      </c>
      <c r="D30" s="5">
        <v>1.3530092592592594E-2</v>
      </c>
      <c r="E30" s="4" t="b">
        <v>1</v>
      </c>
      <c r="F30" s="27">
        <f t="shared" si="0"/>
        <v>24</v>
      </c>
    </row>
    <row r="31" spans="1:6" ht="16.2" x14ac:dyDescent="0.35">
      <c r="A31" s="2">
        <v>44987</v>
      </c>
      <c r="B31" s="3">
        <f>WEEKDAY(MeditationData[[#This Row],[Date]])</f>
        <v>5</v>
      </c>
      <c r="C31" s="4" t="s">
        <v>14</v>
      </c>
      <c r="D31" s="5">
        <v>2.1041666666666667E-2</v>
      </c>
      <c r="E31" s="4" t="b">
        <v>1</v>
      </c>
      <c r="F31" s="27">
        <f t="shared" si="0"/>
        <v>25</v>
      </c>
    </row>
    <row r="32" spans="1:6" ht="16.2" x14ac:dyDescent="0.35">
      <c r="A32" s="2">
        <v>44988</v>
      </c>
      <c r="B32" s="3">
        <f>WEEKDAY(MeditationData[[#This Row],[Date]])</f>
        <v>6</v>
      </c>
      <c r="C32" s="4" t="s">
        <v>12</v>
      </c>
      <c r="D32" s="5">
        <v>1.4317129629629631E-2</v>
      </c>
      <c r="E32" s="4" t="b">
        <v>1</v>
      </c>
      <c r="F32" s="27">
        <f t="shared" si="0"/>
        <v>26</v>
      </c>
    </row>
    <row r="33" spans="1:6" ht="16.2" x14ac:dyDescent="0.35">
      <c r="A33" s="2">
        <v>44989</v>
      </c>
      <c r="B33" s="3">
        <f>WEEKDAY(MeditationData[[#This Row],[Date]])</f>
        <v>7</v>
      </c>
      <c r="C33" s="4" t="s">
        <v>12</v>
      </c>
      <c r="D33" s="5">
        <v>1.4317129629629631E-2</v>
      </c>
      <c r="E33" s="4" t="b">
        <v>1</v>
      </c>
      <c r="F33" s="27">
        <f t="shared" si="0"/>
        <v>27</v>
      </c>
    </row>
    <row r="34" spans="1:6" ht="16.2" x14ac:dyDescent="0.35">
      <c r="A34" s="2">
        <v>44990</v>
      </c>
      <c r="B34" s="3">
        <f>WEEKDAY(MeditationData[[#This Row],[Date]])</f>
        <v>1</v>
      </c>
      <c r="C34" s="4" t="s">
        <v>15</v>
      </c>
      <c r="D34" s="5">
        <v>1.4143518518518519E-2</v>
      </c>
      <c r="E34" s="4" t="b">
        <v>1</v>
      </c>
      <c r="F34" s="27">
        <f t="shared" si="0"/>
        <v>28</v>
      </c>
    </row>
    <row r="35" spans="1:6" ht="16.2" x14ac:dyDescent="0.35">
      <c r="A35" s="2">
        <v>44991</v>
      </c>
      <c r="B35" s="3">
        <f>WEEKDAY(MeditationData[[#This Row],[Date]])</f>
        <v>2</v>
      </c>
      <c r="C35" s="4" t="s">
        <v>12</v>
      </c>
      <c r="D35" s="5">
        <v>1.4317129629629631E-2</v>
      </c>
      <c r="E35" s="4" t="b">
        <v>1</v>
      </c>
      <c r="F35" s="27">
        <f t="shared" si="0"/>
        <v>29</v>
      </c>
    </row>
    <row r="36" spans="1:6" ht="16.2" x14ac:dyDescent="0.35">
      <c r="A36" s="2">
        <v>44992</v>
      </c>
      <c r="B36" s="3">
        <f>WEEKDAY(MeditationData[[#This Row],[Date]])</f>
        <v>3</v>
      </c>
      <c r="C36" s="4" t="s">
        <v>12</v>
      </c>
      <c r="D36" s="5">
        <v>1.4317129629629631E-2</v>
      </c>
      <c r="E36" s="4" t="b">
        <v>1</v>
      </c>
      <c r="F36" s="27">
        <f t="shared" si="0"/>
        <v>30</v>
      </c>
    </row>
    <row r="37" spans="1:6" ht="16.2" x14ac:dyDescent="0.35">
      <c r="A37" s="2">
        <v>44993</v>
      </c>
      <c r="B37" s="3">
        <f>WEEKDAY(MeditationData[[#This Row],[Date]])</f>
        <v>4</v>
      </c>
      <c r="C37" s="4" t="s">
        <v>15</v>
      </c>
      <c r="D37" s="5">
        <v>1.4143518518518519E-2</v>
      </c>
      <c r="E37" s="4" t="b">
        <v>1</v>
      </c>
      <c r="F37" s="27">
        <f t="shared" si="0"/>
        <v>31</v>
      </c>
    </row>
    <row r="38" spans="1:6" ht="16.2" x14ac:dyDescent="0.35">
      <c r="A38" s="2">
        <v>44994</v>
      </c>
      <c r="B38" s="3">
        <f>WEEKDAY(MeditationData[[#This Row],[Date]])</f>
        <v>5</v>
      </c>
      <c r="C38" s="4" t="s">
        <v>16</v>
      </c>
      <c r="D38" s="5">
        <v>2.1226851851851854E-2</v>
      </c>
      <c r="E38" s="4" t="b">
        <v>1</v>
      </c>
      <c r="F38" s="27">
        <f t="shared" si="0"/>
        <v>32</v>
      </c>
    </row>
    <row r="39" spans="1:6" ht="16.2" x14ac:dyDescent="0.35">
      <c r="A39" s="2">
        <v>44995</v>
      </c>
      <c r="B39" s="3">
        <f>WEEKDAY(MeditationData[[#This Row],[Date]])</f>
        <v>6</v>
      </c>
      <c r="C39" s="4" t="s">
        <v>15</v>
      </c>
      <c r="D39" s="5">
        <v>1.4143518518518519E-2</v>
      </c>
      <c r="E39" s="4" t="b">
        <v>0</v>
      </c>
      <c r="F39" s="27">
        <f t="shared" si="0"/>
        <v>0</v>
      </c>
    </row>
    <row r="40" spans="1:6" ht="16.2" x14ac:dyDescent="0.35">
      <c r="A40" s="2">
        <v>44996</v>
      </c>
      <c r="B40" s="3">
        <f>WEEKDAY(MeditationData[[#This Row],[Date]])</f>
        <v>7</v>
      </c>
      <c r="C40" s="4" t="s">
        <v>15</v>
      </c>
      <c r="D40" s="5">
        <v>1.4143518518518519E-2</v>
      </c>
      <c r="E40" s="4" t="b">
        <v>1</v>
      </c>
      <c r="F40" s="27">
        <f t="shared" si="0"/>
        <v>1</v>
      </c>
    </row>
    <row r="41" spans="1:6" ht="16.2" x14ac:dyDescent="0.35">
      <c r="A41" s="2">
        <v>44997</v>
      </c>
      <c r="B41" s="3">
        <f>WEEKDAY(MeditationData[[#This Row],[Date]])</f>
        <v>1</v>
      </c>
      <c r="C41" s="4" t="s">
        <v>16</v>
      </c>
      <c r="D41" s="5">
        <v>2.1226851851851854E-2</v>
      </c>
      <c r="E41" s="4" t="b">
        <v>0</v>
      </c>
      <c r="F41" s="27">
        <f t="shared" si="0"/>
        <v>0</v>
      </c>
    </row>
    <row r="42" spans="1:6" ht="16.2" x14ac:dyDescent="0.35">
      <c r="A42" s="2">
        <v>44998</v>
      </c>
      <c r="B42" s="3">
        <f>WEEKDAY(MeditationData[[#This Row],[Date]])</f>
        <v>2</v>
      </c>
      <c r="C42" s="4" t="s">
        <v>15</v>
      </c>
      <c r="D42" s="5">
        <v>1.4143518518518519E-2</v>
      </c>
      <c r="E42" s="4" t="b">
        <v>1</v>
      </c>
      <c r="F42" s="27">
        <f t="shared" si="0"/>
        <v>1</v>
      </c>
    </row>
    <row r="43" spans="1:6" ht="16.2" x14ac:dyDescent="0.35">
      <c r="A43" s="2">
        <v>44999</v>
      </c>
      <c r="B43" s="3">
        <f>WEEKDAY(MeditationData[[#This Row],[Date]])</f>
        <v>3</v>
      </c>
      <c r="C43" s="4" t="s">
        <v>15</v>
      </c>
      <c r="D43" s="5">
        <v>1.4143518518518519E-2</v>
      </c>
      <c r="E43" s="4" t="b">
        <v>1</v>
      </c>
      <c r="F43" s="27">
        <f t="shared" si="0"/>
        <v>2</v>
      </c>
    </row>
    <row r="44" spans="1:6" ht="16.2" x14ac:dyDescent="0.35">
      <c r="A44" s="2">
        <v>45000</v>
      </c>
      <c r="B44" s="3">
        <f>WEEKDAY(MeditationData[[#This Row],[Date]])</f>
        <v>4</v>
      </c>
      <c r="C44" s="4" t="s">
        <v>16</v>
      </c>
      <c r="D44" s="5">
        <v>2.1226851851851854E-2</v>
      </c>
      <c r="E44" s="4" t="b">
        <v>1</v>
      </c>
      <c r="F44" s="27">
        <f t="shared" si="0"/>
        <v>3</v>
      </c>
    </row>
    <row r="45" spans="1:6" ht="16.2" x14ac:dyDescent="0.35">
      <c r="A45" s="2">
        <v>45001</v>
      </c>
      <c r="B45" s="3">
        <f>WEEKDAY(MeditationData[[#This Row],[Date]])</f>
        <v>5</v>
      </c>
      <c r="C45" s="4" t="s">
        <v>17</v>
      </c>
      <c r="D45" s="5">
        <v>3.3425925925925921E-2</v>
      </c>
      <c r="E45" s="4" t="b">
        <v>1</v>
      </c>
      <c r="F45" s="27">
        <f t="shared" si="0"/>
        <v>4</v>
      </c>
    </row>
    <row r="46" spans="1:6" ht="16.2" x14ac:dyDescent="0.35">
      <c r="A46" s="2">
        <v>45002</v>
      </c>
      <c r="B46" s="3">
        <f>WEEKDAY(MeditationData[[#This Row],[Date]])</f>
        <v>6</v>
      </c>
      <c r="C46" s="4" t="s">
        <v>6</v>
      </c>
      <c r="D46" s="6">
        <v>1.3483796296296298E-2</v>
      </c>
      <c r="E46" s="4" t="b">
        <v>1</v>
      </c>
      <c r="F46" s="27">
        <f t="shared" si="0"/>
        <v>5</v>
      </c>
    </row>
    <row r="47" spans="1:6" ht="16.2" x14ac:dyDescent="0.35">
      <c r="A47" s="2">
        <v>45003</v>
      </c>
      <c r="B47" s="3">
        <f>WEEKDAY(MeditationData[[#This Row],[Date]])</f>
        <v>7</v>
      </c>
      <c r="C47" s="4" t="s">
        <v>6</v>
      </c>
      <c r="D47" s="6">
        <v>1.3483796296296298E-2</v>
      </c>
      <c r="E47" s="4" t="b">
        <v>1</v>
      </c>
      <c r="F47" s="27">
        <f t="shared" si="0"/>
        <v>6</v>
      </c>
    </row>
    <row r="48" spans="1:6" ht="16.2" x14ac:dyDescent="0.35">
      <c r="A48" s="2">
        <v>45004</v>
      </c>
      <c r="B48" s="3">
        <f>WEEKDAY(MeditationData[[#This Row],[Date]])</f>
        <v>1</v>
      </c>
      <c r="C48" s="4" t="s">
        <v>7</v>
      </c>
      <c r="D48" s="6">
        <v>1.3819444444444445E-2</v>
      </c>
      <c r="E48" s="4" t="b">
        <v>1</v>
      </c>
      <c r="F48" s="27">
        <f t="shared" si="0"/>
        <v>7</v>
      </c>
    </row>
    <row r="49" spans="1:6" ht="16.2" x14ac:dyDescent="0.35">
      <c r="A49" s="2">
        <v>45005</v>
      </c>
      <c r="B49" s="3">
        <f>WEEKDAY(MeditationData[[#This Row],[Date]])</f>
        <v>2</v>
      </c>
      <c r="C49" s="4" t="s">
        <v>6</v>
      </c>
      <c r="D49" s="6">
        <v>1.3483796296296298E-2</v>
      </c>
      <c r="E49" s="4" t="b">
        <v>1</v>
      </c>
      <c r="F49" s="27">
        <f t="shared" si="0"/>
        <v>8</v>
      </c>
    </row>
    <row r="50" spans="1:6" ht="16.2" x14ac:dyDescent="0.35">
      <c r="A50" s="2">
        <v>45006</v>
      </c>
      <c r="B50" s="3">
        <f>WEEKDAY(MeditationData[[#This Row],[Date]])</f>
        <v>3</v>
      </c>
      <c r="C50" s="4" t="s">
        <v>6</v>
      </c>
      <c r="D50" s="6">
        <v>1.3483796296296298E-2</v>
      </c>
      <c r="E50" s="4" t="b">
        <v>1</v>
      </c>
      <c r="F50" s="27">
        <f t="shared" si="0"/>
        <v>9</v>
      </c>
    </row>
    <row r="51" spans="1:6" ht="16.2" x14ac:dyDescent="0.35">
      <c r="A51" s="2">
        <v>45007</v>
      </c>
      <c r="B51" s="3">
        <f>WEEKDAY(MeditationData[[#This Row],[Date]])</f>
        <v>4</v>
      </c>
      <c r="C51" s="4" t="s">
        <v>7</v>
      </c>
      <c r="D51" s="6">
        <v>1.3819444444444445E-2</v>
      </c>
      <c r="E51" s="4" t="b">
        <v>1</v>
      </c>
      <c r="F51" s="27">
        <f t="shared" si="0"/>
        <v>10</v>
      </c>
    </row>
    <row r="52" spans="1:6" ht="16.2" x14ac:dyDescent="0.35">
      <c r="A52" s="2">
        <v>45008</v>
      </c>
      <c r="B52" s="3">
        <f>WEEKDAY(MeditationData[[#This Row],[Date]])</f>
        <v>5</v>
      </c>
      <c r="C52" s="4" t="s">
        <v>6</v>
      </c>
      <c r="D52" s="6">
        <v>2.0590277777777777E-2</v>
      </c>
      <c r="E52" s="4" t="b">
        <v>1</v>
      </c>
      <c r="F52" s="27">
        <f t="shared" si="0"/>
        <v>11</v>
      </c>
    </row>
    <row r="53" spans="1:6" ht="16.2" x14ac:dyDescent="0.35">
      <c r="A53" s="2">
        <v>45009</v>
      </c>
      <c r="B53" s="3">
        <f>WEEKDAY(MeditationData[[#This Row],[Date]])</f>
        <v>6</v>
      </c>
      <c r="C53" s="4" t="s">
        <v>8</v>
      </c>
      <c r="D53" s="6">
        <v>1.3738425925925926E-2</v>
      </c>
      <c r="E53" s="4" t="b">
        <v>1</v>
      </c>
      <c r="F53" s="27">
        <f t="shared" si="0"/>
        <v>12</v>
      </c>
    </row>
    <row r="54" spans="1:6" ht="16.2" x14ac:dyDescent="0.35">
      <c r="A54" s="2">
        <v>45010</v>
      </c>
      <c r="B54" s="3">
        <f>WEEKDAY(MeditationData[[#This Row],[Date]])</f>
        <v>7</v>
      </c>
      <c r="C54" s="4" t="s">
        <v>8</v>
      </c>
      <c r="D54" s="6">
        <v>1.3738425925925926E-2</v>
      </c>
      <c r="E54" s="4" t="b">
        <v>1</v>
      </c>
      <c r="F54" s="27">
        <f t="shared" si="0"/>
        <v>13</v>
      </c>
    </row>
    <row r="55" spans="1:6" ht="16.2" x14ac:dyDescent="0.35">
      <c r="A55" s="2">
        <v>45011</v>
      </c>
      <c r="B55" s="3">
        <f>WEEKDAY(MeditationData[[#This Row],[Date]])</f>
        <v>1</v>
      </c>
      <c r="C55" s="4" t="s">
        <v>9</v>
      </c>
      <c r="D55" s="6">
        <v>1.3530092592592594E-2</v>
      </c>
      <c r="E55" s="4" t="b">
        <v>1</v>
      </c>
      <c r="F55" s="27">
        <f t="shared" si="0"/>
        <v>14</v>
      </c>
    </row>
    <row r="56" spans="1:6" ht="16.2" x14ac:dyDescent="0.35">
      <c r="A56" s="2">
        <v>45012</v>
      </c>
      <c r="B56" s="3">
        <f>WEEKDAY(MeditationData[[#This Row],[Date]])</f>
        <v>2</v>
      </c>
      <c r="C56" s="4" t="s">
        <v>8</v>
      </c>
      <c r="D56" s="6">
        <v>1.3738425925925926E-2</v>
      </c>
      <c r="E56" s="4" t="b">
        <v>1</v>
      </c>
      <c r="F56" s="27">
        <f t="shared" si="0"/>
        <v>15</v>
      </c>
    </row>
    <row r="57" spans="1:6" ht="16.2" x14ac:dyDescent="0.35">
      <c r="A57" s="2">
        <v>45013</v>
      </c>
      <c r="B57" s="3">
        <f>WEEKDAY(MeditationData[[#This Row],[Date]])</f>
        <v>3</v>
      </c>
      <c r="C57" s="4" t="s">
        <v>8</v>
      </c>
      <c r="D57" s="6">
        <v>1.3738425925925926E-2</v>
      </c>
      <c r="E57" s="4" t="b">
        <v>1</v>
      </c>
      <c r="F57" s="27">
        <f t="shared" si="0"/>
        <v>16</v>
      </c>
    </row>
    <row r="58" spans="1:6" ht="16.2" x14ac:dyDescent="0.35">
      <c r="A58" s="2">
        <v>45014</v>
      </c>
      <c r="B58" s="3">
        <f>WEEKDAY(MeditationData[[#This Row],[Date]])</f>
        <v>4</v>
      </c>
      <c r="C58" s="4" t="s">
        <v>9</v>
      </c>
      <c r="D58" s="6">
        <v>1.3530092592592594E-2</v>
      </c>
      <c r="E58" s="4" t="b">
        <v>1</v>
      </c>
      <c r="F58" s="27">
        <f t="shared" si="0"/>
        <v>17</v>
      </c>
    </row>
    <row r="59" spans="1:6" ht="16.2" x14ac:dyDescent="0.35">
      <c r="A59" s="2">
        <v>45015</v>
      </c>
      <c r="B59" s="3">
        <f>WEEKDAY(MeditationData[[#This Row],[Date]])</f>
        <v>5</v>
      </c>
      <c r="C59" s="4" t="s">
        <v>8</v>
      </c>
      <c r="D59" s="6">
        <v>2.0034722222222221E-2</v>
      </c>
      <c r="E59" s="4" t="b">
        <v>1</v>
      </c>
      <c r="F59" s="27">
        <f t="shared" si="0"/>
        <v>18</v>
      </c>
    </row>
    <row r="60" spans="1:6" ht="16.2" x14ac:dyDescent="0.35">
      <c r="A60" s="2">
        <v>45016</v>
      </c>
      <c r="B60" s="3">
        <f>WEEKDAY(MeditationData[[#This Row],[Date]])</f>
        <v>6</v>
      </c>
      <c r="C60" s="4" t="s">
        <v>10</v>
      </c>
      <c r="D60" s="6">
        <v>1.4131944444444445E-2</v>
      </c>
      <c r="E60" s="4" t="b">
        <v>0</v>
      </c>
      <c r="F60" s="27">
        <f t="shared" si="0"/>
        <v>0</v>
      </c>
    </row>
    <row r="61" spans="1:6" ht="16.2" x14ac:dyDescent="0.35">
      <c r="A61" s="2">
        <v>45017</v>
      </c>
      <c r="B61" s="3">
        <f>WEEKDAY(MeditationData[[#This Row],[Date]])</f>
        <v>7</v>
      </c>
      <c r="C61" s="4" t="s">
        <v>10</v>
      </c>
      <c r="D61" s="6">
        <v>1.4131944444444445E-2</v>
      </c>
      <c r="E61" s="4" t="b">
        <v>1</v>
      </c>
      <c r="F61" s="27">
        <f t="shared" si="0"/>
        <v>1</v>
      </c>
    </row>
    <row r="62" spans="1:6" ht="16.2" x14ac:dyDescent="0.35">
      <c r="A62" s="2">
        <v>45018</v>
      </c>
      <c r="B62" s="3">
        <f>WEEKDAY(MeditationData[[#This Row],[Date]])</f>
        <v>1</v>
      </c>
      <c r="C62" s="4" t="s">
        <v>11</v>
      </c>
      <c r="D62" s="6">
        <v>1.4930555555555556E-2</v>
      </c>
      <c r="E62" s="4" t="b">
        <v>0</v>
      </c>
      <c r="F62" s="27">
        <f t="shared" si="0"/>
        <v>0</v>
      </c>
    </row>
    <row r="63" spans="1:6" ht="16.2" x14ac:dyDescent="0.35">
      <c r="A63" s="2">
        <v>45019</v>
      </c>
      <c r="B63" s="3">
        <f>WEEKDAY(MeditationData[[#This Row],[Date]])</f>
        <v>2</v>
      </c>
      <c r="C63" s="4" t="s">
        <v>10</v>
      </c>
      <c r="D63" s="6">
        <v>1.4131944444444445E-2</v>
      </c>
      <c r="E63" s="4" t="b">
        <v>1</v>
      </c>
      <c r="F63" s="27">
        <f t="shared" si="0"/>
        <v>1</v>
      </c>
    </row>
    <row r="64" spans="1:6" ht="16.2" x14ac:dyDescent="0.35">
      <c r="A64" s="2">
        <v>45020</v>
      </c>
      <c r="B64" s="3">
        <f>WEEKDAY(MeditationData[[#This Row],[Date]])</f>
        <v>3</v>
      </c>
      <c r="C64" s="4" t="s">
        <v>10</v>
      </c>
      <c r="D64" s="6">
        <v>1.4131944444444445E-2</v>
      </c>
      <c r="E64" s="4" t="b">
        <v>1</v>
      </c>
      <c r="F64" s="27">
        <f t="shared" si="0"/>
        <v>2</v>
      </c>
    </row>
    <row r="65" spans="1:6" ht="16.2" x14ac:dyDescent="0.35">
      <c r="A65" s="2">
        <v>45021</v>
      </c>
      <c r="B65" s="3">
        <f>WEEKDAY(MeditationData[[#This Row],[Date]])</f>
        <v>4</v>
      </c>
      <c r="C65" s="4" t="s">
        <v>12</v>
      </c>
      <c r="D65" s="6">
        <v>1.4317129629629631E-2</v>
      </c>
      <c r="E65" s="4" t="b">
        <v>1</v>
      </c>
      <c r="F65" s="27">
        <f t="shared" si="0"/>
        <v>3</v>
      </c>
    </row>
    <row r="66" spans="1:6" ht="16.2" x14ac:dyDescent="0.35">
      <c r="A66" s="2">
        <v>45022</v>
      </c>
      <c r="B66" s="3">
        <f>WEEKDAY(MeditationData[[#This Row],[Date]])</f>
        <v>5</v>
      </c>
      <c r="C66" s="4" t="s">
        <v>13</v>
      </c>
      <c r="D66" s="6">
        <v>1.9282407407407408E-2</v>
      </c>
      <c r="E66" s="4" t="b">
        <v>1</v>
      </c>
      <c r="F66" s="27">
        <f t="shared" si="0"/>
        <v>4</v>
      </c>
    </row>
    <row r="67" spans="1:6" ht="16.2" x14ac:dyDescent="0.35">
      <c r="A67" s="2">
        <v>45023</v>
      </c>
      <c r="B67" s="3">
        <f>WEEKDAY(MeditationData[[#This Row],[Date]])</f>
        <v>6</v>
      </c>
      <c r="C67" s="4" t="s">
        <v>8</v>
      </c>
      <c r="D67" s="6">
        <v>1.3738425925925926E-2</v>
      </c>
      <c r="E67" s="4" t="b">
        <v>1</v>
      </c>
      <c r="F67" s="27">
        <f t="shared" si="0"/>
        <v>5</v>
      </c>
    </row>
    <row r="68" spans="1:6" ht="16.2" x14ac:dyDescent="0.35">
      <c r="A68" s="2">
        <v>45024</v>
      </c>
      <c r="B68" s="3">
        <f>WEEKDAY(MeditationData[[#This Row],[Date]])</f>
        <v>7</v>
      </c>
      <c r="C68" s="4" t="s">
        <v>8</v>
      </c>
      <c r="D68" s="6">
        <v>1.3738425925925926E-2</v>
      </c>
      <c r="E68" s="4" t="b">
        <v>1</v>
      </c>
      <c r="F68" s="27">
        <f t="shared" ref="F68:F91" si="1">IF(E68=TRUE, 1+F67, 0)</f>
        <v>6</v>
      </c>
    </row>
    <row r="69" spans="1:6" ht="16.2" x14ac:dyDescent="0.35">
      <c r="A69" s="2">
        <v>45025</v>
      </c>
      <c r="B69" s="3">
        <f>WEEKDAY(MeditationData[[#This Row],[Date]])</f>
        <v>1</v>
      </c>
      <c r="C69" s="4" t="s">
        <v>9</v>
      </c>
      <c r="D69" s="6">
        <v>1.3530092592592594E-2</v>
      </c>
      <c r="E69" s="4" t="b">
        <v>1</v>
      </c>
      <c r="F69" s="27">
        <f t="shared" si="1"/>
        <v>7</v>
      </c>
    </row>
    <row r="70" spans="1:6" ht="16.2" x14ac:dyDescent="0.35">
      <c r="A70" s="2">
        <v>45026</v>
      </c>
      <c r="B70" s="3">
        <f>WEEKDAY(MeditationData[[#This Row],[Date]])</f>
        <v>2</v>
      </c>
      <c r="C70" s="4" t="s">
        <v>8</v>
      </c>
      <c r="D70" s="6">
        <v>1.3738425925925926E-2</v>
      </c>
      <c r="E70" s="4" t="b">
        <v>0</v>
      </c>
      <c r="F70" s="27">
        <f t="shared" si="1"/>
        <v>0</v>
      </c>
    </row>
    <row r="71" spans="1:6" ht="16.2" x14ac:dyDescent="0.35">
      <c r="A71" s="2">
        <v>45027</v>
      </c>
      <c r="B71" s="3">
        <f>WEEKDAY(MeditationData[[#This Row],[Date]])</f>
        <v>3</v>
      </c>
      <c r="C71" s="4" t="s">
        <v>8</v>
      </c>
      <c r="D71" s="6">
        <v>1.3738425925925926E-2</v>
      </c>
      <c r="E71" s="4" t="b">
        <v>1</v>
      </c>
      <c r="F71" s="27">
        <f t="shared" si="1"/>
        <v>1</v>
      </c>
    </row>
    <row r="72" spans="1:6" ht="16.2" x14ac:dyDescent="0.35">
      <c r="A72" s="2">
        <v>45028</v>
      </c>
      <c r="B72" s="3">
        <f>WEEKDAY(MeditationData[[#This Row],[Date]])</f>
        <v>4</v>
      </c>
      <c r="C72" s="4" t="s">
        <v>9</v>
      </c>
      <c r="D72" s="6">
        <v>1.3530092592592594E-2</v>
      </c>
      <c r="E72" s="4" t="b">
        <v>0</v>
      </c>
      <c r="F72" s="27">
        <f t="shared" si="1"/>
        <v>0</v>
      </c>
    </row>
    <row r="73" spans="1:6" ht="16.2" x14ac:dyDescent="0.35">
      <c r="A73" s="2">
        <v>45029</v>
      </c>
      <c r="B73" s="3">
        <f>WEEKDAY(MeditationData[[#This Row],[Date]])</f>
        <v>5</v>
      </c>
      <c r="C73" s="4" t="s">
        <v>14</v>
      </c>
      <c r="D73" s="6">
        <v>2.1041666666666667E-2</v>
      </c>
      <c r="E73" s="4" t="b">
        <v>0</v>
      </c>
      <c r="F73" s="27">
        <f t="shared" si="1"/>
        <v>0</v>
      </c>
    </row>
    <row r="74" spans="1:6" ht="16.2" x14ac:dyDescent="0.35">
      <c r="A74" s="2">
        <v>45030</v>
      </c>
      <c r="B74" s="3">
        <f>WEEKDAY(MeditationData[[#This Row],[Date]])</f>
        <v>6</v>
      </c>
      <c r="C74" s="4" t="s">
        <v>12</v>
      </c>
      <c r="D74" s="6">
        <v>1.4317129629629631E-2</v>
      </c>
      <c r="E74" s="4" t="b">
        <v>0</v>
      </c>
      <c r="F74" s="27">
        <f t="shared" si="1"/>
        <v>0</v>
      </c>
    </row>
    <row r="75" spans="1:6" ht="16.2" x14ac:dyDescent="0.35">
      <c r="A75" s="2">
        <v>45031</v>
      </c>
      <c r="B75" s="3">
        <f>WEEKDAY(MeditationData[[#This Row],[Date]])</f>
        <v>7</v>
      </c>
      <c r="C75" s="4" t="s">
        <v>12</v>
      </c>
      <c r="D75" s="6">
        <v>1.4317129629629631E-2</v>
      </c>
      <c r="E75" s="4" t="b">
        <v>0</v>
      </c>
      <c r="F75" s="27">
        <f t="shared" si="1"/>
        <v>0</v>
      </c>
    </row>
    <row r="76" spans="1:6" ht="16.2" x14ac:dyDescent="0.35">
      <c r="A76" s="2">
        <v>45032</v>
      </c>
      <c r="B76" s="3">
        <f>WEEKDAY(MeditationData[[#This Row],[Date]])</f>
        <v>1</v>
      </c>
      <c r="C76" s="4" t="s">
        <v>15</v>
      </c>
      <c r="D76" s="6">
        <v>1.4143518518518519E-2</v>
      </c>
      <c r="E76" s="4" t="b">
        <v>0</v>
      </c>
      <c r="F76" s="27">
        <f t="shared" si="1"/>
        <v>0</v>
      </c>
    </row>
    <row r="77" spans="1:6" ht="16.2" x14ac:dyDescent="0.35">
      <c r="A77" s="2">
        <v>45033</v>
      </c>
      <c r="B77" s="3">
        <f>WEEKDAY(MeditationData[[#This Row],[Date]])</f>
        <v>2</v>
      </c>
      <c r="C77" s="4" t="s">
        <v>12</v>
      </c>
      <c r="D77" s="6">
        <v>1.4317129629629631E-2</v>
      </c>
      <c r="E77" s="4" t="b">
        <v>0</v>
      </c>
      <c r="F77" s="27">
        <f t="shared" si="1"/>
        <v>0</v>
      </c>
    </row>
    <row r="78" spans="1:6" ht="16.2" x14ac:dyDescent="0.35">
      <c r="A78" s="2">
        <v>45034</v>
      </c>
      <c r="B78" s="3">
        <f>WEEKDAY(MeditationData[[#This Row],[Date]])</f>
        <v>3</v>
      </c>
      <c r="C78" s="4" t="s">
        <v>12</v>
      </c>
      <c r="D78" s="6">
        <v>1.4317129629629631E-2</v>
      </c>
      <c r="E78" s="4" t="b">
        <v>1</v>
      </c>
      <c r="F78" s="27">
        <f t="shared" si="1"/>
        <v>1</v>
      </c>
    </row>
    <row r="79" spans="1:6" ht="16.2" x14ac:dyDescent="0.35">
      <c r="A79" s="2">
        <v>45035</v>
      </c>
      <c r="B79" s="3">
        <f>WEEKDAY(MeditationData[[#This Row],[Date]])</f>
        <v>4</v>
      </c>
      <c r="C79" s="4" t="s">
        <v>15</v>
      </c>
      <c r="D79" s="6">
        <v>1.4143518518518519E-2</v>
      </c>
      <c r="E79" s="4" t="b">
        <v>1</v>
      </c>
      <c r="F79" s="27">
        <f t="shared" si="1"/>
        <v>2</v>
      </c>
    </row>
    <row r="80" spans="1:6" ht="16.2" x14ac:dyDescent="0.35">
      <c r="A80" s="2">
        <v>45036</v>
      </c>
      <c r="B80" s="3">
        <f>WEEKDAY(MeditationData[[#This Row],[Date]])</f>
        <v>5</v>
      </c>
      <c r="C80" s="4" t="s">
        <v>16</v>
      </c>
      <c r="D80" s="6">
        <v>2.1226851851851854E-2</v>
      </c>
      <c r="E80" s="4" t="b">
        <v>1</v>
      </c>
      <c r="F80" s="27">
        <f t="shared" si="1"/>
        <v>3</v>
      </c>
    </row>
    <row r="81" spans="1:6" ht="16.2" x14ac:dyDescent="0.35">
      <c r="A81" s="2">
        <v>45037</v>
      </c>
      <c r="B81" s="3">
        <f>WEEKDAY(MeditationData[[#This Row],[Date]])</f>
        <v>6</v>
      </c>
      <c r="C81" s="4" t="s">
        <v>15</v>
      </c>
      <c r="D81" s="6">
        <v>1.4143518518518519E-2</v>
      </c>
      <c r="E81" s="4" t="b">
        <v>0</v>
      </c>
      <c r="F81" s="27">
        <f t="shared" si="1"/>
        <v>0</v>
      </c>
    </row>
    <row r="82" spans="1:6" ht="16.2" x14ac:dyDescent="0.35">
      <c r="A82" s="2">
        <v>45038</v>
      </c>
      <c r="B82" s="3">
        <f>WEEKDAY(MeditationData[[#This Row],[Date]])</f>
        <v>7</v>
      </c>
      <c r="C82" s="4" t="s">
        <v>15</v>
      </c>
      <c r="D82" s="6">
        <v>1.4143518518518519E-2</v>
      </c>
      <c r="E82" s="4" t="b">
        <v>0</v>
      </c>
      <c r="F82" s="27">
        <f t="shared" si="1"/>
        <v>0</v>
      </c>
    </row>
    <row r="83" spans="1:6" ht="16.2" x14ac:dyDescent="0.35">
      <c r="A83" s="2">
        <v>45039</v>
      </c>
      <c r="B83" s="3">
        <f>WEEKDAY(MeditationData[[#This Row],[Date]])</f>
        <v>1</v>
      </c>
      <c r="C83" s="4" t="s">
        <v>16</v>
      </c>
      <c r="D83" s="6">
        <v>2.1226851851851854E-2</v>
      </c>
      <c r="E83" s="4" t="b">
        <v>0</v>
      </c>
      <c r="F83" s="27">
        <f t="shared" si="1"/>
        <v>0</v>
      </c>
    </row>
    <row r="84" spans="1:6" ht="16.2" x14ac:dyDescent="0.35">
      <c r="A84" s="2">
        <v>45040</v>
      </c>
      <c r="B84" s="3">
        <f>WEEKDAY(MeditationData[[#This Row],[Date]])</f>
        <v>2</v>
      </c>
      <c r="C84" s="4" t="s">
        <v>15</v>
      </c>
      <c r="D84" s="6">
        <v>1.4143518518518519E-2</v>
      </c>
      <c r="E84" s="4" t="b">
        <v>0</v>
      </c>
      <c r="F84" s="27">
        <f t="shared" si="1"/>
        <v>0</v>
      </c>
    </row>
    <row r="85" spans="1:6" ht="16.2" x14ac:dyDescent="0.35">
      <c r="A85" s="2">
        <v>45041</v>
      </c>
      <c r="B85" s="3">
        <f>WEEKDAY(MeditationData[[#This Row],[Date]])</f>
        <v>3</v>
      </c>
      <c r="C85" s="4" t="s">
        <v>15</v>
      </c>
      <c r="D85" s="6">
        <v>1.4143518518518519E-2</v>
      </c>
      <c r="E85" s="4" t="b">
        <v>1</v>
      </c>
      <c r="F85" s="27">
        <f t="shared" si="1"/>
        <v>1</v>
      </c>
    </row>
    <row r="86" spans="1:6" ht="16.2" x14ac:dyDescent="0.35">
      <c r="A86" s="2">
        <v>45042</v>
      </c>
      <c r="B86" s="3">
        <f>WEEKDAY(MeditationData[[#This Row],[Date]])</f>
        <v>4</v>
      </c>
      <c r="C86" s="4" t="s">
        <v>16</v>
      </c>
      <c r="D86" s="6">
        <v>2.1226851851851854E-2</v>
      </c>
      <c r="E86" s="4" t="b">
        <v>1</v>
      </c>
      <c r="F86" s="27">
        <f t="shared" si="1"/>
        <v>2</v>
      </c>
    </row>
    <row r="87" spans="1:6" ht="16.2" x14ac:dyDescent="0.35">
      <c r="A87" s="2">
        <v>45043</v>
      </c>
      <c r="B87" s="3">
        <f>WEEKDAY(MeditationData[[#This Row],[Date]])</f>
        <v>5</v>
      </c>
      <c r="C87" s="4" t="s">
        <v>17</v>
      </c>
      <c r="D87" s="6">
        <v>3.3425925925925921E-2</v>
      </c>
      <c r="E87" s="4" t="b">
        <v>1</v>
      </c>
      <c r="F87" s="27">
        <f t="shared" si="1"/>
        <v>3</v>
      </c>
    </row>
    <row r="88" spans="1:6" ht="16.2" x14ac:dyDescent="0.35">
      <c r="A88" s="2">
        <v>45044</v>
      </c>
      <c r="B88" s="3">
        <f>WEEKDAY(MeditationData[[#This Row],[Date]])</f>
        <v>6</v>
      </c>
      <c r="C88" s="4" t="s">
        <v>6</v>
      </c>
      <c r="D88" s="5">
        <v>1.3483796296296298E-2</v>
      </c>
      <c r="E88" s="4" t="b">
        <v>1</v>
      </c>
      <c r="F88" s="27">
        <f t="shared" si="1"/>
        <v>4</v>
      </c>
    </row>
    <row r="89" spans="1:6" ht="16.2" x14ac:dyDescent="0.35">
      <c r="A89" s="2">
        <v>45045</v>
      </c>
      <c r="B89" s="3">
        <f>WEEKDAY(MeditationData[[#This Row],[Date]])</f>
        <v>7</v>
      </c>
      <c r="C89" s="4" t="s">
        <v>6</v>
      </c>
      <c r="D89" s="5">
        <v>1.3483796296296298E-2</v>
      </c>
      <c r="E89" s="4" t="b">
        <v>1</v>
      </c>
      <c r="F89" s="27">
        <f t="shared" si="1"/>
        <v>5</v>
      </c>
    </row>
    <row r="90" spans="1:6" ht="16.2" x14ac:dyDescent="0.35">
      <c r="A90" s="2">
        <v>45046</v>
      </c>
      <c r="B90" s="3">
        <f>WEEKDAY(MeditationData[[#This Row],[Date]])</f>
        <v>1</v>
      </c>
      <c r="C90" s="4" t="s">
        <v>7</v>
      </c>
      <c r="D90" s="5">
        <v>1.3819444444444445E-2</v>
      </c>
      <c r="E90" s="4" t="b">
        <v>1</v>
      </c>
      <c r="F90" s="27">
        <f t="shared" si="1"/>
        <v>6</v>
      </c>
    </row>
    <row r="91" spans="1:6" ht="16.2" x14ac:dyDescent="0.35">
      <c r="A91" s="2">
        <v>45047</v>
      </c>
      <c r="B91" s="3">
        <f>WEEKDAY(MeditationData[[#This Row],[Date]])</f>
        <v>2</v>
      </c>
      <c r="C91" s="4" t="s">
        <v>6</v>
      </c>
      <c r="D91" s="5">
        <v>1.3483796296296298E-2</v>
      </c>
      <c r="E91" s="4" t="b">
        <v>1</v>
      </c>
      <c r="F91" s="27">
        <f t="shared" si="1"/>
        <v>7</v>
      </c>
    </row>
    <row r="97" customFormat="1" hidden="1" x14ac:dyDescent="0.3"/>
  </sheetData>
  <conditionalFormatting sqref="A2:D91">
    <cfRule type="expression" dxfId="42" priority="3">
      <formula>$D2&gt;TIME(0,25,0)</formula>
    </cfRule>
  </conditionalFormatting>
  <conditionalFormatting sqref="E2:E91">
    <cfRule type="expression" dxfId="41" priority="2">
      <formula>AND(A2&lt;=TODAY(), E2=FALSE)</formula>
    </cfRule>
    <cfRule type="cellIs" dxfId="40" priority="4" operator="equal">
      <formula>TRUE</formula>
    </cfRule>
  </conditionalFormatting>
  <conditionalFormatting sqref="F2:F91">
    <cfRule type="colorScale" priority="1">
      <colorScale>
        <cfvo type="min"/>
        <cfvo type="percentile" val="50"/>
        <cfvo type="max"/>
        <color rgb="FF413D45"/>
        <color rgb="FFFFCE00"/>
        <color rgb="FF0C6FF9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6112-BF87-4235-BBBD-299561102FB9}">
  <dimension ref="A1:F91"/>
  <sheetViews>
    <sheetView workbookViewId="0">
      <selection activeCell="B4" sqref="B4"/>
    </sheetView>
  </sheetViews>
  <sheetFormatPr defaultColWidth="0" defaultRowHeight="14.4" zeroHeight="1" x14ac:dyDescent="0.3"/>
  <cols>
    <col min="1" max="1" width="8.109375" bestFit="1" customWidth="1"/>
    <col min="2" max="2" width="30.77734375" bestFit="1" customWidth="1"/>
    <col min="3" max="3" width="11.77734375" bestFit="1" customWidth="1"/>
    <col min="4" max="4" width="1.77734375" customWidth="1"/>
    <col min="5" max="5" width="40.44140625" bestFit="1" customWidth="1"/>
    <col min="6" max="6" width="21.109375" bestFit="1" customWidth="1"/>
    <col min="7" max="16384" width="8.88671875" hidden="1"/>
  </cols>
  <sheetData>
    <row r="1" spans="1:6" ht="16.2" x14ac:dyDescent="0.35">
      <c r="A1" s="1" t="s">
        <v>0</v>
      </c>
      <c r="B1" s="4" t="s">
        <v>38</v>
      </c>
      <c r="C1" s="10" t="s">
        <v>3</v>
      </c>
      <c r="D1" s="11"/>
      <c r="E1" s="17" t="s">
        <v>4</v>
      </c>
      <c r="F1" s="12" t="s">
        <v>39</v>
      </c>
    </row>
    <row r="2" spans="1:6" ht="16.2" x14ac:dyDescent="0.35">
      <c r="A2" s="13">
        <v>44958</v>
      </c>
      <c r="B2" s="14">
        <v>1.3483796296296298E-2</v>
      </c>
      <c r="C2" s="14">
        <f>ChartData[[#This Row],[Cumulative Time Meditated]]</f>
        <v>1.3483796296296298E-2</v>
      </c>
      <c r="D2" s="11"/>
      <c r="E2" s="15"/>
      <c r="F2" s="15"/>
    </row>
    <row r="3" spans="1:6" ht="16.2" x14ac:dyDescent="0.35">
      <c r="A3" s="13">
        <v>44959</v>
      </c>
      <c r="B3" s="14">
        <f>IF(MeditationData[[#This Row],[Completed]]=TRUE, 'ChartData'!B2+MeditationData[[#This Row],[Duration]], 'ChartData'!B2)</f>
        <v>2.6967592592592595E-2</v>
      </c>
      <c r="C3" s="14">
        <f>ChartData[[#This Row],[Cumulative Time Meditated]]-B2</f>
        <v>1.3483796296296298E-2</v>
      </c>
      <c r="D3" s="11"/>
      <c r="E3" s="17" t="s">
        <v>40</v>
      </c>
      <c r="F3" s="12" t="s">
        <v>41</v>
      </c>
    </row>
    <row r="4" spans="1:6" ht="16.2" x14ac:dyDescent="0.35">
      <c r="A4" s="13">
        <v>44960</v>
      </c>
      <c r="B4" s="14">
        <f>IF(MeditationData[[#This Row],[Completed]]=TRUE, 'ChartData'!B3+MeditationData[[#This Row],[Duration]], 'ChartData'!B3)</f>
        <v>4.0787037037037038E-2</v>
      </c>
      <c r="C4" s="14">
        <f>ChartData[[#This Row],[Cumulative Time Meditated]]-B3</f>
        <v>1.3819444444444443E-2</v>
      </c>
      <c r="D4" s="11"/>
      <c r="E4" s="4" t="s">
        <v>8</v>
      </c>
      <c r="F4" s="10">
        <v>17</v>
      </c>
    </row>
    <row r="5" spans="1:6" ht="16.2" x14ac:dyDescent="0.35">
      <c r="A5" s="13">
        <v>44961</v>
      </c>
      <c r="B5" s="14">
        <f>IF(MeditationData[[#This Row],[Completed]]=TRUE, 'ChartData'!B4+MeditationData[[#This Row],[Duration]], 'ChartData'!B4)</f>
        <v>4.0787037037037038E-2</v>
      </c>
      <c r="C5" s="14">
        <f>ChartData[[#This Row],[Cumulative Time Meditated]]-B4</f>
        <v>0</v>
      </c>
      <c r="D5" s="11"/>
      <c r="E5" s="4" t="s">
        <v>6</v>
      </c>
      <c r="F5" s="10">
        <v>13</v>
      </c>
    </row>
    <row r="6" spans="1:6" ht="16.2" x14ac:dyDescent="0.35">
      <c r="A6" s="13">
        <v>44962</v>
      </c>
      <c r="B6" s="14">
        <f>IF(MeditationData[[#This Row],[Completed]]=TRUE, 'ChartData'!B5+MeditationData[[#This Row],[Duration]], 'ChartData'!B5)</f>
        <v>4.0787037037037038E-2</v>
      </c>
      <c r="C6" s="14">
        <f>ChartData[[#This Row],[Cumulative Time Meditated]]-B5</f>
        <v>0</v>
      </c>
      <c r="D6" s="11"/>
      <c r="E6" s="4" t="s">
        <v>15</v>
      </c>
      <c r="F6" s="10">
        <v>7</v>
      </c>
    </row>
    <row r="7" spans="1:6" ht="16.2" x14ac:dyDescent="0.35">
      <c r="A7" s="13">
        <v>44963</v>
      </c>
      <c r="B7" s="14">
        <f>IF(MeditationData[[#This Row],[Completed]]=TRUE, 'ChartData'!B6+MeditationData[[#This Row],[Duration]], 'ChartData'!B6)</f>
        <v>5.4270833333333338E-2</v>
      </c>
      <c r="C7" s="14">
        <f>ChartData[[#This Row],[Cumulative Time Meditated]]-B6</f>
        <v>1.3483796296296299E-2</v>
      </c>
      <c r="D7" s="11"/>
      <c r="E7" s="4" t="s">
        <v>12</v>
      </c>
      <c r="F7" s="10">
        <v>7</v>
      </c>
    </row>
    <row r="8" spans="1:6" ht="16.2" x14ac:dyDescent="0.35">
      <c r="A8" s="13">
        <v>44964</v>
      </c>
      <c r="B8" s="14">
        <f>IF(MeditationData[[#This Row],[Completed]]=TRUE, 'ChartData'!B7+MeditationData[[#This Row],[Duration]], 'ChartData'!B7)</f>
        <v>6.7754629629629637E-2</v>
      </c>
      <c r="C8" s="14">
        <f>ChartData[[#This Row],[Cumulative Time Meditated]]-B7</f>
        <v>1.3483796296296299E-2</v>
      </c>
      <c r="D8" s="11"/>
      <c r="E8" s="4" t="s">
        <v>10</v>
      </c>
      <c r="F8" s="10">
        <v>7</v>
      </c>
    </row>
    <row r="9" spans="1:6" ht="16.2" x14ac:dyDescent="0.35">
      <c r="A9" s="13">
        <v>44965</v>
      </c>
      <c r="B9" s="14">
        <f>IF(MeditationData[[#This Row],[Completed]]=TRUE, 'ChartData'!B8+MeditationData[[#This Row],[Duration]], 'ChartData'!B8)</f>
        <v>8.1574074074074077E-2</v>
      </c>
      <c r="C9" s="14">
        <f>ChartData[[#This Row],[Cumulative Time Meditated]]-B8</f>
        <v>1.381944444444444E-2</v>
      </c>
      <c r="D9" s="11"/>
      <c r="E9" s="4" t="s">
        <v>9</v>
      </c>
      <c r="F9" s="10">
        <v>7</v>
      </c>
    </row>
    <row r="10" spans="1:6" ht="16.2" x14ac:dyDescent="0.35">
      <c r="A10" s="13">
        <v>44966</v>
      </c>
      <c r="B10" s="14">
        <f>IF(MeditationData[[#This Row],[Completed]]=TRUE, 'ChartData'!B9+MeditationData[[#This Row],[Duration]], 'ChartData'!B9)</f>
        <v>0.10216435185185185</v>
      </c>
      <c r="C10" s="14">
        <f>ChartData[[#This Row],[Cumulative Time Meditated]]-B9</f>
        <v>2.0590277777777777E-2</v>
      </c>
      <c r="D10" s="11"/>
      <c r="E10" s="4" t="s">
        <v>7</v>
      </c>
      <c r="F10" s="10">
        <v>5</v>
      </c>
    </row>
    <row r="11" spans="1:6" ht="16.2" x14ac:dyDescent="0.35">
      <c r="A11" s="13">
        <v>44967</v>
      </c>
      <c r="B11" s="14">
        <f>IF(MeditationData[[#This Row],[Completed]]=TRUE, 'ChartData'!B10+MeditationData[[#This Row],[Duration]], 'ChartData'!B10)</f>
        <v>0.11590277777777779</v>
      </c>
      <c r="C11" s="14">
        <f>ChartData[[#This Row],[Cumulative Time Meditated]]-B10</f>
        <v>1.3738425925925932E-2</v>
      </c>
      <c r="D11" s="11"/>
      <c r="E11" s="4" t="s">
        <v>16</v>
      </c>
      <c r="F11" s="10">
        <v>4</v>
      </c>
    </row>
    <row r="12" spans="1:6" ht="16.2" x14ac:dyDescent="0.35">
      <c r="A12" s="13">
        <v>44968</v>
      </c>
      <c r="B12" s="14">
        <f>IF(MeditationData[[#This Row],[Completed]]=TRUE, 'ChartData'!B11+MeditationData[[#This Row],[Duration]], 'ChartData'!B11)</f>
        <v>0.12964120370370372</v>
      </c>
      <c r="C12" s="14">
        <f>ChartData[[#This Row],[Cumulative Time Meditated]]-B11</f>
        <v>1.3738425925925932E-2</v>
      </c>
      <c r="D12" s="11"/>
      <c r="E12" s="4" t="s">
        <v>13</v>
      </c>
      <c r="F12" s="10">
        <v>2</v>
      </c>
    </row>
    <row r="13" spans="1:6" ht="16.2" x14ac:dyDescent="0.35">
      <c r="A13" s="13">
        <v>44969</v>
      </c>
      <c r="B13" s="14">
        <f>IF(MeditationData[[#This Row],[Completed]]=TRUE, 'ChartData'!B12+MeditationData[[#This Row],[Duration]], 'ChartData'!B12)</f>
        <v>0.14337962962962963</v>
      </c>
      <c r="C13" s="14">
        <f>ChartData[[#This Row],[Cumulative Time Meditated]]-B12</f>
        <v>1.3738425925925918E-2</v>
      </c>
      <c r="D13" s="11"/>
      <c r="E13" s="4" t="s">
        <v>17</v>
      </c>
      <c r="F13" s="10">
        <v>2</v>
      </c>
    </row>
    <row r="14" spans="1:6" ht="16.2" x14ac:dyDescent="0.35">
      <c r="A14" s="13">
        <v>44970</v>
      </c>
      <c r="B14" s="14">
        <f>IF(MeditationData[[#This Row],[Completed]]=TRUE, 'ChartData'!B13+MeditationData[[#This Row],[Duration]], 'ChartData'!B13)</f>
        <v>0.15690972222222221</v>
      </c>
      <c r="C14" s="14">
        <f>ChartData[[#This Row],[Cumulative Time Meditated]]-B13</f>
        <v>1.353009259259258E-2</v>
      </c>
      <c r="D14" s="11"/>
      <c r="E14" s="4" t="s">
        <v>14</v>
      </c>
      <c r="F14" s="10">
        <v>1</v>
      </c>
    </row>
    <row r="15" spans="1:6" ht="16.2" x14ac:dyDescent="0.35">
      <c r="A15" s="13">
        <v>44971</v>
      </c>
      <c r="B15" s="14">
        <f>IF(MeditationData[[#This Row],[Completed]]=TRUE, 'ChartData'!B14+MeditationData[[#This Row],[Duration]], 'ChartData'!B14)</f>
        <v>0.17064814814814813</v>
      </c>
      <c r="C15" s="14">
        <f>ChartData[[#This Row],[Cumulative Time Meditated]]-B14</f>
        <v>1.3738425925925918E-2</v>
      </c>
      <c r="D15" s="11"/>
      <c r="E15" s="4" t="s">
        <v>11</v>
      </c>
      <c r="F15" s="10">
        <v>1</v>
      </c>
    </row>
    <row r="16" spans="1:6" ht="16.2" x14ac:dyDescent="0.35">
      <c r="A16" s="13">
        <v>44972</v>
      </c>
      <c r="B16" s="14">
        <f>IF(MeditationData[[#This Row],[Completed]]=TRUE, 'ChartData'!B15+MeditationData[[#This Row],[Duration]], 'ChartData'!B15)</f>
        <v>0.18417824074074074</v>
      </c>
      <c r="C16" s="14">
        <f>ChartData[[#This Row],[Cumulative Time Meditated]]-B15</f>
        <v>1.3530092592592607E-2</v>
      </c>
      <c r="D16" s="11"/>
      <c r="E16" s="16" t="s">
        <v>42</v>
      </c>
      <c r="F16" s="12">
        <v>73</v>
      </c>
    </row>
    <row r="17" spans="1:6" ht="16.2" x14ac:dyDescent="0.35">
      <c r="A17" s="13">
        <v>44973</v>
      </c>
      <c r="B17" s="14">
        <f>IF(MeditationData[[#This Row],[Completed]]=TRUE, 'ChartData'!B16+MeditationData[[#This Row],[Duration]], 'ChartData'!B16)</f>
        <v>0.20421296296296296</v>
      </c>
      <c r="C17" s="14">
        <f>ChartData[[#This Row],[Cumulative Time Meditated]]-B16</f>
        <v>2.0034722222222218E-2</v>
      </c>
      <c r="D17" s="11"/>
      <c r="E17" s="11"/>
      <c r="F17" s="11"/>
    </row>
    <row r="18" spans="1:6" ht="16.2" x14ac:dyDescent="0.35">
      <c r="A18" s="13">
        <v>44974</v>
      </c>
      <c r="B18" s="14">
        <f>IF(MeditationData[[#This Row],[Completed]]=TRUE, 'ChartData'!B17+MeditationData[[#This Row],[Duration]], 'ChartData'!B17)</f>
        <v>0.21834490740740739</v>
      </c>
      <c r="C18" s="14">
        <f>ChartData[[#This Row],[Cumulative Time Meditated]]-B17</f>
        <v>1.4131944444444433E-2</v>
      </c>
      <c r="D18" s="11"/>
      <c r="E18" s="11"/>
      <c r="F18" s="11"/>
    </row>
    <row r="19" spans="1:6" ht="16.2" x14ac:dyDescent="0.35">
      <c r="A19" s="13">
        <v>44975</v>
      </c>
      <c r="B19" s="14">
        <f>IF(MeditationData[[#This Row],[Completed]]=TRUE, 'ChartData'!B18+MeditationData[[#This Row],[Duration]], 'ChartData'!B18)</f>
        <v>0.23247685185185182</v>
      </c>
      <c r="C19" s="14">
        <f>ChartData[[#This Row],[Cumulative Time Meditated]]-B18</f>
        <v>1.4131944444444433E-2</v>
      </c>
      <c r="D19" s="11"/>
      <c r="E19" s="11"/>
      <c r="F19" s="11"/>
    </row>
    <row r="20" spans="1:6" ht="16.2" x14ac:dyDescent="0.35">
      <c r="A20" s="13">
        <v>44976</v>
      </c>
      <c r="B20" s="14">
        <f>IF(MeditationData[[#This Row],[Completed]]=TRUE, 'ChartData'!B19+MeditationData[[#This Row],[Duration]], 'ChartData'!B19)</f>
        <v>0.24740740740740738</v>
      </c>
      <c r="C20" s="14">
        <f>ChartData[[#This Row],[Cumulative Time Meditated]]-B19</f>
        <v>1.4930555555555558E-2</v>
      </c>
      <c r="D20" s="11"/>
      <c r="E20" s="11"/>
      <c r="F20" s="11"/>
    </row>
    <row r="21" spans="1:6" ht="16.2" x14ac:dyDescent="0.35">
      <c r="A21" s="13">
        <v>44977</v>
      </c>
      <c r="B21" s="14">
        <f>IF(MeditationData[[#This Row],[Completed]]=TRUE, 'ChartData'!B20+MeditationData[[#This Row],[Duration]], 'ChartData'!B20)</f>
        <v>0.26153935185185184</v>
      </c>
      <c r="C21" s="14">
        <f>ChartData[[#This Row],[Cumulative Time Meditated]]-B20</f>
        <v>1.4131944444444461E-2</v>
      </c>
      <c r="D21" s="11"/>
      <c r="E21" s="11"/>
      <c r="F21" s="11"/>
    </row>
    <row r="22" spans="1:6" ht="16.2" x14ac:dyDescent="0.35">
      <c r="A22" s="13">
        <v>44978</v>
      </c>
      <c r="B22" s="14">
        <f>IF(MeditationData[[#This Row],[Completed]]=TRUE, 'ChartData'!B21+MeditationData[[#This Row],[Duration]], 'ChartData'!B21)</f>
        <v>0.27567129629629628</v>
      </c>
      <c r="C22" s="14">
        <f>ChartData[[#This Row],[Cumulative Time Meditated]]-B21</f>
        <v>1.4131944444444433E-2</v>
      </c>
      <c r="D22" s="11"/>
      <c r="E22" s="11"/>
      <c r="F22" s="11"/>
    </row>
    <row r="23" spans="1:6" ht="16.2" x14ac:dyDescent="0.35">
      <c r="A23" s="13">
        <v>44979</v>
      </c>
      <c r="B23" s="14">
        <f>IF(MeditationData[[#This Row],[Completed]]=TRUE, 'ChartData'!B22+MeditationData[[#This Row],[Duration]], 'ChartData'!B22)</f>
        <v>0.28998842592592589</v>
      </c>
      <c r="C23" s="14">
        <f>ChartData[[#This Row],[Cumulative Time Meditated]]-B22</f>
        <v>1.431712962962961E-2</v>
      </c>
      <c r="D23" s="11"/>
      <c r="E23" s="11"/>
      <c r="F23" s="11"/>
    </row>
    <row r="24" spans="1:6" ht="16.2" x14ac:dyDescent="0.35">
      <c r="A24" s="13">
        <v>44980</v>
      </c>
      <c r="B24" s="14">
        <f>IF(MeditationData[[#This Row],[Completed]]=TRUE, 'ChartData'!B23+MeditationData[[#This Row],[Duration]], 'ChartData'!B23)</f>
        <v>0.30927083333333327</v>
      </c>
      <c r="C24" s="14">
        <f>ChartData[[#This Row],[Cumulative Time Meditated]]-B23</f>
        <v>1.9282407407407387E-2</v>
      </c>
      <c r="D24" s="11"/>
      <c r="E24" s="11"/>
      <c r="F24" s="11"/>
    </row>
    <row r="25" spans="1:6" ht="16.2" x14ac:dyDescent="0.35">
      <c r="A25" s="13">
        <v>44981</v>
      </c>
      <c r="B25" s="14">
        <f>IF(MeditationData[[#This Row],[Completed]]=TRUE, 'ChartData'!B24+MeditationData[[#This Row],[Duration]], 'ChartData'!B24)</f>
        <v>0.32300925925925922</v>
      </c>
      <c r="C25" s="14">
        <f>ChartData[[#This Row],[Cumulative Time Meditated]]-B24</f>
        <v>1.3738425925925946E-2</v>
      </c>
      <c r="D25" s="11"/>
      <c r="E25" s="11"/>
      <c r="F25" s="11"/>
    </row>
    <row r="26" spans="1:6" ht="16.2" x14ac:dyDescent="0.35">
      <c r="A26" s="13">
        <v>44982</v>
      </c>
      <c r="B26" s="14">
        <f>IF(MeditationData[[#This Row],[Completed]]=TRUE, 'ChartData'!B25+MeditationData[[#This Row],[Duration]], 'ChartData'!B25)</f>
        <v>0.33674768518518516</v>
      </c>
      <c r="C26" s="14">
        <f>ChartData[[#This Row],[Cumulative Time Meditated]]-B25</f>
        <v>1.3738425925925946E-2</v>
      </c>
      <c r="D26" s="11"/>
      <c r="E26" s="11"/>
      <c r="F26" s="11"/>
    </row>
    <row r="27" spans="1:6" ht="16.2" x14ac:dyDescent="0.35">
      <c r="A27" s="13">
        <v>44983</v>
      </c>
      <c r="B27" s="14">
        <f>IF(MeditationData[[#This Row],[Completed]]=TRUE, 'ChartData'!B26+MeditationData[[#This Row],[Duration]], 'ChartData'!B26)</f>
        <v>0.35027777777777774</v>
      </c>
      <c r="C27" s="14">
        <f>ChartData[[#This Row],[Cumulative Time Meditated]]-B26</f>
        <v>1.353009259259258E-2</v>
      </c>
      <c r="D27" s="11"/>
      <c r="E27" s="11"/>
      <c r="F27" s="11"/>
    </row>
    <row r="28" spans="1:6" ht="16.2" x14ac:dyDescent="0.35">
      <c r="A28" s="13">
        <v>44984</v>
      </c>
      <c r="B28" s="14">
        <f>IF(MeditationData[[#This Row],[Completed]]=TRUE, 'ChartData'!B27+MeditationData[[#This Row],[Duration]], 'ChartData'!B27)</f>
        <v>0.36401620370370369</v>
      </c>
      <c r="C28" s="14">
        <f>ChartData[[#This Row],[Cumulative Time Meditated]]-B27</f>
        <v>1.3738425925925946E-2</v>
      </c>
      <c r="D28" s="11"/>
      <c r="E28" s="11"/>
      <c r="F28" s="11"/>
    </row>
    <row r="29" spans="1:6" ht="16.2" x14ac:dyDescent="0.35">
      <c r="A29" s="13">
        <v>44985</v>
      </c>
      <c r="B29" s="14">
        <f>IF(MeditationData[[#This Row],[Completed]]=TRUE, 'ChartData'!B28+MeditationData[[#This Row],[Duration]], 'ChartData'!B28)</f>
        <v>0.37775462962962963</v>
      </c>
      <c r="C29" s="14">
        <f>ChartData[[#This Row],[Cumulative Time Meditated]]-B28</f>
        <v>1.3738425925925946E-2</v>
      </c>
      <c r="D29" s="11"/>
      <c r="E29" s="11"/>
      <c r="F29" s="11"/>
    </row>
    <row r="30" spans="1:6" ht="16.2" x14ac:dyDescent="0.35">
      <c r="A30" s="13">
        <v>44986</v>
      </c>
      <c r="B30" s="14">
        <f>IF(MeditationData[[#This Row],[Completed]]=TRUE, 'ChartData'!B29+MeditationData[[#This Row],[Duration]], 'ChartData'!B29)</f>
        <v>0.39128472222222221</v>
      </c>
      <c r="C30" s="14">
        <f>ChartData[[#This Row],[Cumulative Time Meditated]]-B29</f>
        <v>1.353009259259258E-2</v>
      </c>
      <c r="D30" s="11"/>
      <c r="E30" s="11"/>
      <c r="F30" s="11"/>
    </row>
    <row r="31" spans="1:6" ht="16.2" x14ac:dyDescent="0.35">
      <c r="A31" s="13">
        <v>44987</v>
      </c>
      <c r="B31" s="14">
        <f>IF(MeditationData[[#This Row],[Completed]]=TRUE, 'ChartData'!B30+MeditationData[[#This Row],[Duration]], 'ChartData'!B30)</f>
        <v>0.4123263888888889</v>
      </c>
      <c r="C31" s="14">
        <f>ChartData[[#This Row],[Cumulative Time Meditated]]-B30</f>
        <v>2.1041666666666681E-2</v>
      </c>
      <c r="D31" s="11"/>
      <c r="E31" s="11"/>
      <c r="F31" s="11"/>
    </row>
    <row r="32" spans="1:6" ht="16.2" x14ac:dyDescent="0.35">
      <c r="A32" s="13">
        <v>44988</v>
      </c>
      <c r="B32" s="14">
        <f>IF(MeditationData[[#This Row],[Completed]]=TRUE, 'ChartData'!B31+MeditationData[[#This Row],[Duration]], 'ChartData'!B31)</f>
        <v>0.42664351851851851</v>
      </c>
      <c r="C32" s="14">
        <f>ChartData[[#This Row],[Cumulative Time Meditated]]-B31</f>
        <v>1.431712962962961E-2</v>
      </c>
      <c r="D32" s="11"/>
      <c r="E32" s="11"/>
      <c r="F32" s="11"/>
    </row>
    <row r="33" spans="1:6" ht="16.2" x14ac:dyDescent="0.35">
      <c r="A33" s="13">
        <v>44989</v>
      </c>
      <c r="B33" s="14">
        <f>IF(MeditationData[[#This Row],[Completed]]=TRUE, 'ChartData'!B32+MeditationData[[#This Row],[Duration]], 'ChartData'!B32)</f>
        <v>0.44096064814814812</v>
      </c>
      <c r="C33" s="14">
        <f>ChartData[[#This Row],[Cumulative Time Meditated]]-B32</f>
        <v>1.431712962962961E-2</v>
      </c>
      <c r="D33" s="11"/>
      <c r="E33" s="11"/>
      <c r="F33" s="11"/>
    </row>
    <row r="34" spans="1:6" ht="16.2" x14ac:dyDescent="0.35">
      <c r="A34" s="13">
        <v>44990</v>
      </c>
      <c r="B34" s="14">
        <f>IF(MeditationData[[#This Row],[Completed]]=TRUE, 'ChartData'!B33+MeditationData[[#This Row],[Duration]], 'ChartData'!B33)</f>
        <v>0.45510416666666664</v>
      </c>
      <c r="C34" s="14">
        <f>ChartData[[#This Row],[Cumulative Time Meditated]]-B33</f>
        <v>1.4143518518518527E-2</v>
      </c>
      <c r="D34" s="11"/>
      <c r="E34" s="11"/>
      <c r="F34" s="11"/>
    </row>
    <row r="35" spans="1:6" ht="16.2" x14ac:dyDescent="0.35">
      <c r="A35" s="13">
        <v>44991</v>
      </c>
      <c r="B35" s="14">
        <f>IF(MeditationData[[#This Row],[Completed]]=TRUE, 'ChartData'!B34+MeditationData[[#This Row],[Duration]], 'ChartData'!B34)</f>
        <v>0.46942129629629625</v>
      </c>
      <c r="C35" s="14">
        <f>ChartData[[#This Row],[Cumulative Time Meditated]]-B34</f>
        <v>1.431712962962961E-2</v>
      </c>
      <c r="D35" s="11"/>
      <c r="E35" s="11"/>
      <c r="F35" s="11"/>
    </row>
    <row r="36" spans="1:6" ht="16.2" x14ac:dyDescent="0.35">
      <c r="A36" s="13">
        <v>44992</v>
      </c>
      <c r="B36" s="14">
        <f>IF(MeditationData[[#This Row],[Completed]]=TRUE, 'ChartData'!B35+MeditationData[[#This Row],[Duration]], 'ChartData'!B35)</f>
        <v>0.48373842592592586</v>
      </c>
      <c r="C36" s="14">
        <f>ChartData[[#This Row],[Cumulative Time Meditated]]-B35</f>
        <v>1.431712962962961E-2</v>
      </c>
      <c r="D36" s="11"/>
      <c r="E36" s="11"/>
      <c r="F36" s="11"/>
    </row>
    <row r="37" spans="1:6" ht="16.2" x14ac:dyDescent="0.35">
      <c r="A37" s="13">
        <v>44993</v>
      </c>
      <c r="B37" s="14">
        <f>IF(MeditationData[[#This Row],[Completed]]=TRUE, 'ChartData'!B36+MeditationData[[#This Row],[Duration]], 'ChartData'!B36)</f>
        <v>0.49788194444444439</v>
      </c>
      <c r="C37" s="14">
        <f>ChartData[[#This Row],[Cumulative Time Meditated]]-B36</f>
        <v>1.4143518518518527E-2</v>
      </c>
      <c r="D37" s="11"/>
      <c r="E37" s="11"/>
      <c r="F37" s="11"/>
    </row>
    <row r="38" spans="1:6" ht="16.2" x14ac:dyDescent="0.35">
      <c r="A38" s="13">
        <v>44994</v>
      </c>
      <c r="B38" s="14">
        <f>IF(MeditationData[[#This Row],[Completed]]=TRUE, 'ChartData'!B37+MeditationData[[#This Row],[Duration]], 'ChartData'!B37)</f>
        <v>0.51910879629629625</v>
      </c>
      <c r="C38" s="14">
        <f>ChartData[[#This Row],[Cumulative Time Meditated]]-B37</f>
        <v>2.1226851851851858E-2</v>
      </c>
      <c r="D38" s="11"/>
      <c r="E38" s="11"/>
      <c r="F38" s="11"/>
    </row>
    <row r="39" spans="1:6" ht="16.2" x14ac:dyDescent="0.35">
      <c r="A39" s="13">
        <v>44995</v>
      </c>
      <c r="B39" s="14">
        <f>IF(MeditationData[[#This Row],[Completed]]=TRUE, 'ChartData'!B38+MeditationData[[#This Row],[Duration]], 'ChartData'!B38)</f>
        <v>0.51910879629629625</v>
      </c>
      <c r="C39" s="14">
        <f>ChartData[[#This Row],[Cumulative Time Meditated]]-B38</f>
        <v>0</v>
      </c>
      <c r="D39" s="11"/>
      <c r="E39" s="11"/>
      <c r="F39" s="11"/>
    </row>
    <row r="40" spans="1:6" ht="16.2" x14ac:dyDescent="0.35">
      <c r="A40" s="13">
        <v>44996</v>
      </c>
      <c r="B40" s="14">
        <f>IF(MeditationData[[#This Row],[Completed]]=TRUE, 'ChartData'!B39+MeditationData[[#This Row],[Duration]], 'ChartData'!B39)</f>
        <v>0.53325231481481472</v>
      </c>
      <c r="C40" s="14">
        <f>ChartData[[#This Row],[Cumulative Time Meditated]]-B39</f>
        <v>1.4143518518518472E-2</v>
      </c>
      <c r="D40" s="11"/>
      <c r="E40" s="11"/>
      <c r="F40" s="11"/>
    </row>
    <row r="41" spans="1:6" ht="16.2" x14ac:dyDescent="0.35">
      <c r="A41" s="13">
        <v>44997</v>
      </c>
      <c r="B41" s="14">
        <f>IF(MeditationData[[#This Row],[Completed]]=TRUE, 'ChartData'!B40+MeditationData[[#This Row],[Duration]], 'ChartData'!B40)</f>
        <v>0.53325231481481472</v>
      </c>
      <c r="C41" s="14">
        <f>ChartData[[#This Row],[Cumulative Time Meditated]]-B40</f>
        <v>0</v>
      </c>
      <c r="D41" s="11"/>
      <c r="E41" s="11"/>
      <c r="F41" s="11"/>
    </row>
    <row r="42" spans="1:6" ht="16.2" x14ac:dyDescent="0.35">
      <c r="A42" s="13">
        <v>44998</v>
      </c>
      <c r="B42" s="14">
        <f>IF(MeditationData[[#This Row],[Completed]]=TRUE, 'ChartData'!B41+MeditationData[[#This Row],[Duration]], 'ChartData'!B41)</f>
        <v>0.54739583333333319</v>
      </c>
      <c r="C42" s="14">
        <f>ChartData[[#This Row],[Cumulative Time Meditated]]-B41</f>
        <v>1.4143518518518472E-2</v>
      </c>
      <c r="D42" s="11"/>
      <c r="E42" s="11"/>
      <c r="F42" s="11"/>
    </row>
    <row r="43" spans="1:6" ht="16.2" x14ac:dyDescent="0.35">
      <c r="A43" s="13">
        <v>44999</v>
      </c>
      <c r="B43" s="14">
        <f>IF(MeditationData[[#This Row],[Completed]]=TRUE, 'ChartData'!B42+MeditationData[[#This Row],[Duration]], 'ChartData'!B42)</f>
        <v>0.56153935185185166</v>
      </c>
      <c r="C43" s="14">
        <f>ChartData[[#This Row],[Cumulative Time Meditated]]-B42</f>
        <v>1.4143518518518472E-2</v>
      </c>
      <c r="D43" s="11"/>
      <c r="E43" s="11"/>
      <c r="F43" s="11"/>
    </row>
    <row r="44" spans="1:6" ht="16.2" x14ac:dyDescent="0.35">
      <c r="A44" s="13">
        <v>45000</v>
      </c>
      <c r="B44" s="14">
        <f>IF(MeditationData[[#This Row],[Completed]]=TRUE, 'ChartData'!B43+MeditationData[[#This Row],[Duration]], 'ChartData'!B43)</f>
        <v>0.58276620370370347</v>
      </c>
      <c r="C44" s="14">
        <f>ChartData[[#This Row],[Cumulative Time Meditated]]-B43</f>
        <v>2.1226851851851802E-2</v>
      </c>
      <c r="D44" s="11"/>
      <c r="E44" s="11"/>
      <c r="F44" s="11"/>
    </row>
    <row r="45" spans="1:6" ht="16.2" x14ac:dyDescent="0.35">
      <c r="A45" s="13">
        <v>45001</v>
      </c>
      <c r="B45" s="14">
        <f>IF(MeditationData[[#This Row],[Completed]]=TRUE, 'ChartData'!B44+MeditationData[[#This Row],[Duration]], 'ChartData'!B44)</f>
        <v>0.61619212962962944</v>
      </c>
      <c r="C45" s="14">
        <f>ChartData[[#This Row],[Cumulative Time Meditated]]-B44</f>
        <v>3.342592592592597E-2</v>
      </c>
      <c r="D45" s="11"/>
      <c r="E45" s="11"/>
      <c r="F45" s="11"/>
    </row>
    <row r="46" spans="1:6" ht="16.2" x14ac:dyDescent="0.35">
      <c r="A46" s="13">
        <v>45002</v>
      </c>
      <c r="B46" s="14">
        <f>IF(MeditationData[[#This Row],[Completed]]=TRUE, 'ChartData'!B45+MeditationData[[#This Row],[Duration]], 'ChartData'!B45)</f>
        <v>0.62967592592592569</v>
      </c>
      <c r="C46" s="14">
        <f>ChartData[[#This Row],[Cumulative Time Meditated]]-B45</f>
        <v>1.3483796296296258E-2</v>
      </c>
      <c r="D46" s="11"/>
      <c r="E46" s="11"/>
      <c r="F46" s="11"/>
    </row>
    <row r="47" spans="1:6" ht="16.2" x14ac:dyDescent="0.35">
      <c r="A47" s="13">
        <v>45003</v>
      </c>
      <c r="B47" s="14">
        <f>IF(MeditationData[[#This Row],[Completed]]=TRUE, 'ChartData'!B46+MeditationData[[#This Row],[Duration]], 'ChartData'!B46)</f>
        <v>0.64315972222222195</v>
      </c>
      <c r="C47" s="14">
        <f>ChartData[[#This Row],[Cumulative Time Meditated]]-B46</f>
        <v>1.3483796296296258E-2</v>
      </c>
      <c r="D47" s="11"/>
      <c r="E47" s="11"/>
      <c r="F47" s="11"/>
    </row>
    <row r="48" spans="1:6" ht="16.2" x14ac:dyDescent="0.35">
      <c r="A48" s="13">
        <v>45004</v>
      </c>
      <c r="B48" s="14">
        <f>IF(MeditationData[[#This Row],[Completed]]=TRUE, 'ChartData'!B47+MeditationData[[#This Row],[Duration]], 'ChartData'!B47)</f>
        <v>0.65697916666666645</v>
      </c>
      <c r="C48" s="14">
        <f>ChartData[[#This Row],[Cumulative Time Meditated]]-B47</f>
        <v>1.3819444444444495E-2</v>
      </c>
      <c r="D48" s="11"/>
      <c r="E48" s="11"/>
      <c r="F48" s="11"/>
    </row>
    <row r="49" spans="1:6" ht="16.2" x14ac:dyDescent="0.35">
      <c r="A49" s="13">
        <v>45005</v>
      </c>
      <c r="B49" s="14">
        <f>IF(MeditationData[[#This Row],[Completed]]=TRUE, 'ChartData'!B48+MeditationData[[#This Row],[Duration]], 'ChartData'!B48)</f>
        <v>0.67046296296296271</v>
      </c>
      <c r="C49" s="14">
        <f>ChartData[[#This Row],[Cumulative Time Meditated]]-B48</f>
        <v>1.3483796296296258E-2</v>
      </c>
      <c r="D49" s="11"/>
      <c r="E49" s="11"/>
      <c r="F49" s="11"/>
    </row>
    <row r="50" spans="1:6" ht="16.2" x14ac:dyDescent="0.35">
      <c r="A50" s="13">
        <v>45006</v>
      </c>
      <c r="B50" s="14">
        <f>IF(MeditationData[[#This Row],[Completed]]=TRUE, 'ChartData'!B49+MeditationData[[#This Row],[Duration]], 'ChartData'!B49)</f>
        <v>0.68394675925925896</v>
      </c>
      <c r="C50" s="14">
        <f>ChartData[[#This Row],[Cumulative Time Meditated]]-B49</f>
        <v>1.3483796296296258E-2</v>
      </c>
      <c r="D50" s="11"/>
      <c r="E50" s="11"/>
      <c r="F50" s="11"/>
    </row>
    <row r="51" spans="1:6" ht="16.2" x14ac:dyDescent="0.35">
      <c r="A51" s="13">
        <v>45007</v>
      </c>
      <c r="B51" s="14">
        <f>IF(MeditationData[[#This Row],[Completed]]=TRUE, 'ChartData'!B50+MeditationData[[#This Row],[Duration]], 'ChartData'!B50)</f>
        <v>0.69776620370370346</v>
      </c>
      <c r="C51" s="14">
        <f>ChartData[[#This Row],[Cumulative Time Meditated]]-B50</f>
        <v>1.3819444444444495E-2</v>
      </c>
      <c r="D51" s="11"/>
      <c r="E51" s="11"/>
      <c r="F51" s="11"/>
    </row>
    <row r="52" spans="1:6" ht="16.2" x14ac:dyDescent="0.35">
      <c r="A52" s="13">
        <v>45008</v>
      </c>
      <c r="B52" s="14">
        <f>IF(MeditationData[[#This Row],[Completed]]=TRUE, 'ChartData'!B51+MeditationData[[#This Row],[Duration]], 'ChartData'!B51)</f>
        <v>0.71835648148148123</v>
      </c>
      <c r="C52" s="14">
        <f>ChartData[[#This Row],[Cumulative Time Meditated]]-B51</f>
        <v>2.0590277777777777E-2</v>
      </c>
      <c r="D52" s="11"/>
      <c r="E52" s="11"/>
      <c r="F52" s="11"/>
    </row>
    <row r="53" spans="1:6" ht="16.2" x14ac:dyDescent="0.35">
      <c r="A53" s="13">
        <v>45009</v>
      </c>
      <c r="B53" s="14">
        <f>IF(MeditationData[[#This Row],[Completed]]=TRUE, 'ChartData'!B52+MeditationData[[#This Row],[Duration]], 'ChartData'!B52)</f>
        <v>0.73209490740740712</v>
      </c>
      <c r="C53" s="14">
        <f>ChartData[[#This Row],[Cumulative Time Meditated]]-B52</f>
        <v>1.373842592592589E-2</v>
      </c>
      <c r="D53" s="11"/>
      <c r="E53" s="11"/>
      <c r="F53" s="11"/>
    </row>
    <row r="54" spans="1:6" ht="16.2" x14ac:dyDescent="0.35">
      <c r="A54" s="13">
        <v>45010</v>
      </c>
      <c r="B54" s="14">
        <f>IF(MeditationData[[#This Row],[Completed]]=TRUE, 'ChartData'!B53+MeditationData[[#This Row],[Duration]], 'ChartData'!B53)</f>
        <v>0.74583333333333302</v>
      </c>
      <c r="C54" s="14">
        <f>ChartData[[#This Row],[Cumulative Time Meditated]]-B53</f>
        <v>1.373842592592589E-2</v>
      </c>
      <c r="D54" s="11"/>
      <c r="E54" s="11"/>
      <c r="F54" s="11"/>
    </row>
    <row r="55" spans="1:6" ht="16.2" x14ac:dyDescent="0.35">
      <c r="A55" s="13">
        <v>45011</v>
      </c>
      <c r="B55" s="14">
        <f>IF(MeditationData[[#This Row],[Completed]]=TRUE, 'ChartData'!B54+MeditationData[[#This Row],[Duration]], 'ChartData'!B54)</f>
        <v>0.75936342592592565</v>
      </c>
      <c r="C55" s="14">
        <f>ChartData[[#This Row],[Cumulative Time Meditated]]-B54</f>
        <v>1.3530092592592635E-2</v>
      </c>
      <c r="D55" s="11"/>
      <c r="E55" s="11"/>
      <c r="F55" s="11"/>
    </row>
    <row r="56" spans="1:6" ht="16.2" x14ac:dyDescent="0.35">
      <c r="A56" s="13">
        <v>45012</v>
      </c>
      <c r="B56" s="14">
        <f>IF(MeditationData[[#This Row],[Completed]]=TRUE, 'ChartData'!B55+MeditationData[[#This Row],[Duration]], 'ChartData'!B55)</f>
        <v>0.77310185185185154</v>
      </c>
      <c r="C56" s="14">
        <f>ChartData[[#This Row],[Cumulative Time Meditated]]-B55</f>
        <v>1.373842592592589E-2</v>
      </c>
      <c r="D56" s="11"/>
      <c r="E56" s="11"/>
      <c r="F56" s="11"/>
    </row>
    <row r="57" spans="1:6" ht="16.2" x14ac:dyDescent="0.35">
      <c r="A57" s="13">
        <v>45013</v>
      </c>
      <c r="B57" s="14">
        <f>IF(MeditationData[[#This Row],[Completed]]=TRUE, 'ChartData'!B56+MeditationData[[#This Row],[Duration]], 'ChartData'!B56)</f>
        <v>0.78684027777777743</v>
      </c>
      <c r="C57" s="14">
        <f>ChartData[[#This Row],[Cumulative Time Meditated]]-B56</f>
        <v>1.373842592592589E-2</v>
      </c>
      <c r="D57" s="11"/>
      <c r="E57" s="11"/>
      <c r="F57" s="11"/>
    </row>
    <row r="58" spans="1:6" ht="16.2" x14ac:dyDescent="0.35">
      <c r="A58" s="13">
        <v>45014</v>
      </c>
      <c r="B58" s="14">
        <f>IF(MeditationData[[#This Row],[Completed]]=TRUE, 'ChartData'!B57+MeditationData[[#This Row],[Duration]], 'ChartData'!B57)</f>
        <v>0.80037037037037007</v>
      </c>
      <c r="C58" s="14">
        <f>ChartData[[#This Row],[Cumulative Time Meditated]]-B57</f>
        <v>1.3530092592592635E-2</v>
      </c>
      <c r="D58" s="11"/>
      <c r="E58" s="11"/>
      <c r="F58" s="11"/>
    </row>
    <row r="59" spans="1:6" ht="16.2" x14ac:dyDescent="0.35">
      <c r="A59" s="13">
        <v>45015</v>
      </c>
      <c r="B59" s="14">
        <f>IF(MeditationData[[#This Row],[Completed]]=TRUE, 'ChartData'!B58+MeditationData[[#This Row],[Duration]], 'ChartData'!B58)</f>
        <v>0.82040509259259231</v>
      </c>
      <c r="C59" s="14">
        <f>ChartData[[#This Row],[Cumulative Time Meditated]]-B58</f>
        <v>2.0034722222222245E-2</v>
      </c>
      <c r="D59" s="11"/>
      <c r="E59" s="11"/>
      <c r="F59" s="11"/>
    </row>
    <row r="60" spans="1:6" ht="16.2" x14ac:dyDescent="0.35">
      <c r="A60" s="13">
        <v>45016</v>
      </c>
      <c r="B60" s="14">
        <f>IF(MeditationData[[#This Row],[Completed]]=TRUE, 'ChartData'!B59+MeditationData[[#This Row],[Duration]], 'ChartData'!B59)</f>
        <v>0.82040509259259231</v>
      </c>
      <c r="C60" s="14">
        <f>ChartData[[#This Row],[Cumulative Time Meditated]]-B59</f>
        <v>0</v>
      </c>
      <c r="D60" s="11"/>
      <c r="E60" s="11"/>
      <c r="F60" s="11"/>
    </row>
    <row r="61" spans="1:6" ht="16.2" x14ac:dyDescent="0.35">
      <c r="A61" s="13">
        <v>45017</v>
      </c>
      <c r="B61" s="14">
        <f>IF(MeditationData[[#This Row],[Completed]]=TRUE, 'ChartData'!B60+MeditationData[[#This Row],[Duration]], 'ChartData'!B60)</f>
        <v>0.83453703703703674</v>
      </c>
      <c r="C61" s="14">
        <f>ChartData[[#This Row],[Cumulative Time Meditated]]-B60</f>
        <v>1.4131944444444433E-2</v>
      </c>
      <c r="D61" s="11"/>
      <c r="E61" s="11"/>
      <c r="F61" s="11"/>
    </row>
    <row r="62" spans="1:6" ht="16.2" x14ac:dyDescent="0.35">
      <c r="A62" s="13">
        <v>45018</v>
      </c>
      <c r="B62" s="14">
        <f>IF(MeditationData[[#This Row],[Completed]]=TRUE, 'ChartData'!B61+MeditationData[[#This Row],[Duration]], 'ChartData'!B61)</f>
        <v>0.83453703703703674</v>
      </c>
      <c r="C62" s="14">
        <f>ChartData[[#This Row],[Cumulative Time Meditated]]-B61</f>
        <v>0</v>
      </c>
      <c r="D62" s="11"/>
      <c r="E62" s="11"/>
      <c r="F62" s="11"/>
    </row>
    <row r="63" spans="1:6" ht="16.2" x14ac:dyDescent="0.35">
      <c r="A63" s="13">
        <v>45019</v>
      </c>
      <c r="B63" s="14">
        <f>IF(MeditationData[[#This Row],[Completed]]=TRUE, 'ChartData'!B62+MeditationData[[#This Row],[Duration]], 'ChartData'!B62)</f>
        <v>0.84866898148148118</v>
      </c>
      <c r="C63" s="14">
        <f>ChartData[[#This Row],[Cumulative Time Meditated]]-B62</f>
        <v>1.4131944444444433E-2</v>
      </c>
      <c r="D63" s="11"/>
      <c r="E63" s="11"/>
      <c r="F63" s="11"/>
    </row>
    <row r="64" spans="1:6" ht="16.2" x14ac:dyDescent="0.35">
      <c r="A64" s="13">
        <v>45020</v>
      </c>
      <c r="B64" s="14">
        <f>IF(MeditationData[[#This Row],[Completed]]=TRUE, 'ChartData'!B63+MeditationData[[#This Row],[Duration]], 'ChartData'!B63)</f>
        <v>0.86280092592592561</v>
      </c>
      <c r="C64" s="14">
        <f>ChartData[[#This Row],[Cumulative Time Meditated]]-B63</f>
        <v>1.4131944444444433E-2</v>
      </c>
      <c r="D64" s="11"/>
      <c r="E64" s="11"/>
      <c r="F64" s="11"/>
    </row>
    <row r="65" spans="1:6" ht="16.2" x14ac:dyDescent="0.35">
      <c r="A65" s="13">
        <v>45021</v>
      </c>
      <c r="B65" s="14">
        <f>IF(MeditationData[[#This Row],[Completed]]=TRUE, 'ChartData'!B64+MeditationData[[#This Row],[Duration]], 'ChartData'!B64)</f>
        <v>0.87711805555555522</v>
      </c>
      <c r="C65" s="14">
        <f>ChartData[[#This Row],[Cumulative Time Meditated]]-B64</f>
        <v>1.431712962962961E-2</v>
      </c>
      <c r="D65" s="11"/>
      <c r="E65" s="11"/>
      <c r="F65" s="11"/>
    </row>
    <row r="66" spans="1:6" ht="16.2" x14ac:dyDescent="0.35">
      <c r="A66" s="13">
        <v>45022</v>
      </c>
      <c r="B66" s="14">
        <f>IF(MeditationData[[#This Row],[Completed]]=TRUE, 'ChartData'!B65+MeditationData[[#This Row],[Duration]], 'ChartData'!B65)</f>
        <v>0.89640046296296261</v>
      </c>
      <c r="C66" s="14">
        <f>ChartData[[#This Row],[Cumulative Time Meditated]]-B65</f>
        <v>1.9282407407407387E-2</v>
      </c>
      <c r="D66" s="11"/>
      <c r="E66" s="11"/>
      <c r="F66" s="11"/>
    </row>
    <row r="67" spans="1:6" ht="16.2" x14ac:dyDescent="0.35">
      <c r="A67" s="13">
        <v>45023</v>
      </c>
      <c r="B67" s="14">
        <f>IF(MeditationData[[#This Row],[Completed]]=TRUE, 'ChartData'!B66+MeditationData[[#This Row],[Duration]], 'ChartData'!B66)</f>
        <v>0.9101388888888885</v>
      </c>
      <c r="C67" s="14">
        <f>ChartData[[#This Row],[Cumulative Time Meditated]]-B66</f>
        <v>1.373842592592589E-2</v>
      </c>
      <c r="D67" s="11"/>
      <c r="E67" s="11"/>
      <c r="F67" s="11"/>
    </row>
    <row r="68" spans="1:6" ht="16.2" x14ac:dyDescent="0.35">
      <c r="A68" s="13">
        <v>45024</v>
      </c>
      <c r="B68" s="14">
        <f>IF(MeditationData[[#This Row],[Completed]]=TRUE, 'ChartData'!B67+MeditationData[[#This Row],[Duration]], 'ChartData'!B67)</f>
        <v>0.92387731481481439</v>
      </c>
      <c r="C68" s="14">
        <f>ChartData[[#This Row],[Cumulative Time Meditated]]-B67</f>
        <v>1.373842592592589E-2</v>
      </c>
      <c r="D68" s="11"/>
      <c r="E68" s="11"/>
      <c r="F68" s="11"/>
    </row>
    <row r="69" spans="1:6" ht="16.2" x14ac:dyDescent="0.35">
      <c r="A69" s="13">
        <v>45025</v>
      </c>
      <c r="B69" s="14">
        <f>IF(MeditationData[[#This Row],[Completed]]=TRUE, 'ChartData'!B68+MeditationData[[#This Row],[Duration]], 'ChartData'!B68)</f>
        <v>0.93740740740740702</v>
      </c>
      <c r="C69" s="14">
        <f>ChartData[[#This Row],[Cumulative Time Meditated]]-B68</f>
        <v>1.3530092592592635E-2</v>
      </c>
      <c r="D69" s="11"/>
      <c r="E69" s="11"/>
      <c r="F69" s="11"/>
    </row>
    <row r="70" spans="1:6" ht="16.2" x14ac:dyDescent="0.35">
      <c r="A70" s="13">
        <v>45026</v>
      </c>
      <c r="B70" s="14">
        <f>IF(MeditationData[[#This Row],[Completed]]=TRUE, 'ChartData'!B69+MeditationData[[#This Row],[Duration]], 'ChartData'!B69)</f>
        <v>0.93740740740740702</v>
      </c>
      <c r="C70" s="14">
        <f>ChartData[[#This Row],[Cumulative Time Meditated]]-B69</f>
        <v>0</v>
      </c>
      <c r="D70" s="11"/>
      <c r="E70" s="11"/>
      <c r="F70" s="11"/>
    </row>
    <row r="71" spans="1:6" ht="16.2" x14ac:dyDescent="0.35">
      <c r="A71" s="13">
        <v>45027</v>
      </c>
      <c r="B71" s="14">
        <f>IF(MeditationData[[#This Row],[Completed]]=TRUE, 'ChartData'!B70+MeditationData[[#This Row],[Duration]], 'ChartData'!B70)</f>
        <v>0.95114583333333291</v>
      </c>
      <c r="C71" s="14">
        <f>ChartData[[#This Row],[Cumulative Time Meditated]]-B70</f>
        <v>1.373842592592589E-2</v>
      </c>
      <c r="D71" s="11"/>
      <c r="E71" s="11"/>
      <c r="F71" s="11"/>
    </row>
    <row r="72" spans="1:6" ht="16.2" x14ac:dyDescent="0.35">
      <c r="A72" s="13">
        <v>45028</v>
      </c>
      <c r="B72" s="14">
        <f>IF(MeditationData[[#This Row],[Completed]]=TRUE, 'ChartData'!B71+MeditationData[[#This Row],[Duration]], 'ChartData'!B71)</f>
        <v>0.95114583333333291</v>
      </c>
      <c r="C72" s="14">
        <f>ChartData[[#This Row],[Cumulative Time Meditated]]-B71</f>
        <v>0</v>
      </c>
      <c r="D72" s="11"/>
      <c r="E72" s="11"/>
      <c r="F72" s="11"/>
    </row>
    <row r="73" spans="1:6" ht="16.2" x14ac:dyDescent="0.35">
      <c r="A73" s="13">
        <v>45029</v>
      </c>
      <c r="B73" s="14">
        <f>IF(MeditationData[[#This Row],[Completed]]=TRUE, 'ChartData'!B72+MeditationData[[#This Row],[Duration]], 'ChartData'!B72)</f>
        <v>0.95114583333333291</v>
      </c>
      <c r="C73" s="14">
        <f>ChartData[[#This Row],[Cumulative Time Meditated]]-B72</f>
        <v>0</v>
      </c>
      <c r="D73" s="11"/>
      <c r="E73" s="11"/>
      <c r="F73" s="11"/>
    </row>
    <row r="74" spans="1:6" ht="16.2" x14ac:dyDescent="0.35">
      <c r="A74" s="13">
        <v>45030</v>
      </c>
      <c r="B74" s="14">
        <f>IF(MeditationData[[#This Row],[Completed]]=TRUE, 'ChartData'!B73+MeditationData[[#This Row],[Duration]], 'ChartData'!B73)</f>
        <v>0.95114583333333291</v>
      </c>
      <c r="C74" s="14">
        <f>ChartData[[#This Row],[Cumulative Time Meditated]]-B73</f>
        <v>0</v>
      </c>
      <c r="D74" s="11"/>
      <c r="E74" s="11"/>
      <c r="F74" s="11"/>
    </row>
    <row r="75" spans="1:6" ht="16.2" x14ac:dyDescent="0.35">
      <c r="A75" s="13">
        <v>45031</v>
      </c>
      <c r="B75" s="14">
        <f>IF(MeditationData[[#This Row],[Completed]]=TRUE, 'ChartData'!B74+MeditationData[[#This Row],[Duration]], 'ChartData'!B74)</f>
        <v>0.95114583333333291</v>
      </c>
      <c r="C75" s="14">
        <f>ChartData[[#This Row],[Cumulative Time Meditated]]-B74</f>
        <v>0</v>
      </c>
      <c r="D75" s="11"/>
      <c r="E75" s="11"/>
      <c r="F75" s="11"/>
    </row>
    <row r="76" spans="1:6" ht="16.2" x14ac:dyDescent="0.35">
      <c r="A76" s="13">
        <v>45032</v>
      </c>
      <c r="B76" s="14">
        <f>IF(MeditationData[[#This Row],[Completed]]=TRUE, 'ChartData'!B75+MeditationData[[#This Row],[Duration]], 'ChartData'!B75)</f>
        <v>0.95114583333333291</v>
      </c>
      <c r="C76" s="14">
        <f>ChartData[[#This Row],[Cumulative Time Meditated]]-B75</f>
        <v>0</v>
      </c>
      <c r="D76" s="11"/>
      <c r="E76" s="11"/>
      <c r="F76" s="11"/>
    </row>
    <row r="77" spans="1:6" ht="16.2" x14ac:dyDescent="0.35">
      <c r="A77" s="13">
        <v>45033</v>
      </c>
      <c r="B77" s="14">
        <f>IF(MeditationData[[#This Row],[Completed]]=TRUE, 'ChartData'!B76+MeditationData[[#This Row],[Duration]], 'ChartData'!B76)</f>
        <v>0.95114583333333291</v>
      </c>
      <c r="C77" s="14">
        <f>ChartData[[#This Row],[Cumulative Time Meditated]]-B76</f>
        <v>0</v>
      </c>
      <c r="D77" s="11"/>
      <c r="E77" s="11"/>
      <c r="F77" s="11"/>
    </row>
    <row r="78" spans="1:6" ht="16.2" x14ac:dyDescent="0.35">
      <c r="A78" s="13">
        <v>45034</v>
      </c>
      <c r="B78" s="14">
        <f>IF(MeditationData[[#This Row],[Completed]]=TRUE, 'ChartData'!B77+MeditationData[[#This Row],[Duration]], 'ChartData'!B77)</f>
        <v>0.96546296296296252</v>
      </c>
      <c r="C78" s="14">
        <f>ChartData[[#This Row],[Cumulative Time Meditated]]-B77</f>
        <v>1.431712962962961E-2</v>
      </c>
      <c r="D78" s="11"/>
      <c r="E78" s="11"/>
      <c r="F78" s="11"/>
    </row>
    <row r="79" spans="1:6" ht="16.2" x14ac:dyDescent="0.35">
      <c r="A79" s="13">
        <v>45035</v>
      </c>
      <c r="B79" s="14">
        <f>IF(MeditationData[[#This Row],[Completed]]=TRUE, 'ChartData'!B78+MeditationData[[#This Row],[Duration]], 'ChartData'!B78)</f>
        <v>0.979606481481481</v>
      </c>
      <c r="C79" s="14">
        <f>ChartData[[#This Row],[Cumulative Time Meditated]]-B78</f>
        <v>1.4143518518518472E-2</v>
      </c>
      <c r="D79" s="11"/>
      <c r="E79" s="11"/>
      <c r="F79" s="11"/>
    </row>
    <row r="80" spans="1:6" ht="16.2" x14ac:dyDescent="0.35">
      <c r="A80" s="13">
        <v>45036</v>
      </c>
      <c r="B80" s="14">
        <f>IF(MeditationData[[#This Row],[Completed]]=TRUE, 'ChartData'!B79+MeditationData[[#This Row],[Duration]], 'ChartData'!B79)</f>
        <v>1.0008333333333328</v>
      </c>
      <c r="C80" s="14">
        <f>ChartData[[#This Row],[Cumulative Time Meditated]]-B79</f>
        <v>2.1226851851851802E-2</v>
      </c>
      <c r="D80" s="11"/>
      <c r="E80" s="11"/>
      <c r="F80" s="11"/>
    </row>
    <row r="81" spans="1:6" ht="16.2" x14ac:dyDescent="0.35">
      <c r="A81" s="13">
        <v>45037</v>
      </c>
      <c r="B81" s="14">
        <f>IF(MeditationData[[#This Row],[Completed]]=TRUE, 'ChartData'!B80+MeditationData[[#This Row],[Duration]], 'ChartData'!B80)</f>
        <v>1.0008333333333328</v>
      </c>
      <c r="C81" s="14">
        <f>ChartData[[#This Row],[Cumulative Time Meditated]]-B80</f>
        <v>0</v>
      </c>
      <c r="D81" s="11"/>
      <c r="E81" s="11"/>
      <c r="F81" s="11"/>
    </row>
    <row r="82" spans="1:6" ht="16.2" x14ac:dyDescent="0.35">
      <c r="A82" s="13">
        <v>45038</v>
      </c>
      <c r="B82" s="14">
        <f>IF(MeditationData[[#This Row],[Completed]]=TRUE, 'ChartData'!B81+MeditationData[[#This Row],[Duration]], 'ChartData'!B81)</f>
        <v>1.0008333333333328</v>
      </c>
      <c r="C82" s="14">
        <f>ChartData[[#This Row],[Cumulative Time Meditated]]-B81</f>
        <v>0</v>
      </c>
      <c r="D82" s="11"/>
      <c r="E82" s="11"/>
      <c r="F82" s="11"/>
    </row>
    <row r="83" spans="1:6" ht="16.2" x14ac:dyDescent="0.35">
      <c r="A83" s="13">
        <v>45039</v>
      </c>
      <c r="B83" s="14">
        <f>IF(MeditationData[[#This Row],[Completed]]=TRUE, 'ChartData'!B82+MeditationData[[#This Row],[Duration]], 'ChartData'!B82)</f>
        <v>1.0008333333333328</v>
      </c>
      <c r="C83" s="14">
        <f>ChartData[[#This Row],[Cumulative Time Meditated]]-B82</f>
        <v>0</v>
      </c>
      <c r="D83" s="11"/>
      <c r="E83" s="11"/>
      <c r="F83" s="11"/>
    </row>
    <row r="84" spans="1:6" ht="16.2" x14ac:dyDescent="0.35">
      <c r="A84" s="13">
        <v>45040</v>
      </c>
      <c r="B84" s="14">
        <f>IF(MeditationData[[#This Row],[Completed]]=TRUE, 'ChartData'!B83+MeditationData[[#This Row],[Duration]], 'ChartData'!B83)</f>
        <v>1.0008333333333328</v>
      </c>
      <c r="C84" s="14">
        <f>ChartData[[#This Row],[Cumulative Time Meditated]]-B83</f>
        <v>0</v>
      </c>
      <c r="D84" s="11"/>
      <c r="E84" s="11"/>
      <c r="F84" s="11"/>
    </row>
    <row r="85" spans="1:6" ht="16.2" x14ac:dyDescent="0.35">
      <c r="A85" s="13">
        <v>45041</v>
      </c>
      <c r="B85" s="14">
        <f>IF(MeditationData[[#This Row],[Completed]]=TRUE, 'ChartData'!B84+MeditationData[[#This Row],[Duration]], 'ChartData'!B84)</f>
        <v>1.0149768518518514</v>
      </c>
      <c r="C85" s="14">
        <f>ChartData[[#This Row],[Cumulative Time Meditated]]-B84</f>
        <v>1.4143518518518583E-2</v>
      </c>
      <c r="D85" s="11"/>
      <c r="E85" s="11"/>
      <c r="F85" s="11"/>
    </row>
    <row r="86" spans="1:6" ht="16.2" x14ac:dyDescent="0.35">
      <c r="A86" s="13">
        <v>45042</v>
      </c>
      <c r="B86" s="14">
        <f>IF(MeditationData[[#This Row],[Completed]]=TRUE, 'ChartData'!B85+MeditationData[[#This Row],[Duration]], 'ChartData'!B85)</f>
        <v>1.0362037037037033</v>
      </c>
      <c r="C86" s="14">
        <f>ChartData[[#This Row],[Cumulative Time Meditated]]-B85</f>
        <v>2.1226851851851913E-2</v>
      </c>
      <c r="D86" s="11"/>
      <c r="E86" s="11"/>
      <c r="F86" s="11"/>
    </row>
    <row r="87" spans="1:6" ht="16.2" x14ac:dyDescent="0.35">
      <c r="A87" s="13">
        <v>45043</v>
      </c>
      <c r="B87" s="14">
        <f>IF(MeditationData[[#This Row],[Completed]]=TRUE, 'ChartData'!B86+MeditationData[[#This Row],[Duration]], 'ChartData'!B86)</f>
        <v>1.0696296296296293</v>
      </c>
      <c r="C87" s="14">
        <f>ChartData[[#This Row],[Cumulative Time Meditated]]-B86</f>
        <v>3.342592592592597E-2</v>
      </c>
      <c r="D87" s="11"/>
      <c r="E87" s="11"/>
      <c r="F87" s="11"/>
    </row>
    <row r="88" spans="1:6" ht="16.2" x14ac:dyDescent="0.35">
      <c r="A88" s="13">
        <v>45044</v>
      </c>
      <c r="B88" s="14">
        <f>IF(MeditationData[[#This Row],[Completed]]=TRUE, 'ChartData'!B87+MeditationData[[#This Row],[Duration]], 'ChartData'!B87)</f>
        <v>1.0831134259259256</v>
      </c>
      <c r="C88" s="14">
        <f>ChartData[[#This Row],[Cumulative Time Meditated]]-B87</f>
        <v>1.3483796296296369E-2</v>
      </c>
      <c r="D88" s="11"/>
      <c r="E88" s="11"/>
      <c r="F88" s="11"/>
    </row>
    <row r="89" spans="1:6" ht="16.2" x14ac:dyDescent="0.35">
      <c r="A89" s="13">
        <v>45045</v>
      </c>
      <c r="B89" s="14">
        <f>IF(MeditationData[[#This Row],[Completed]]=TRUE, 'ChartData'!B88+MeditationData[[#This Row],[Duration]], 'ChartData'!B88)</f>
        <v>1.096597222222222</v>
      </c>
      <c r="C89" s="14">
        <f>ChartData[[#This Row],[Cumulative Time Meditated]]-B88</f>
        <v>1.3483796296296369E-2</v>
      </c>
      <c r="D89" s="11"/>
      <c r="E89" s="11"/>
      <c r="F89" s="11"/>
    </row>
    <row r="90" spans="1:6" ht="16.2" x14ac:dyDescent="0.35">
      <c r="A90" s="13">
        <v>45046</v>
      </c>
      <c r="B90" s="14">
        <f>IF(MeditationData[[#This Row],[Completed]]=TRUE, 'ChartData'!B89+MeditationData[[#This Row],[Duration]], 'ChartData'!B89)</f>
        <v>1.1104166666666664</v>
      </c>
      <c r="C90" s="14">
        <f>ChartData[[#This Row],[Cumulative Time Meditated]]-B89</f>
        <v>1.3819444444444384E-2</v>
      </c>
      <c r="D90" s="11"/>
      <c r="E90" s="11"/>
      <c r="F90" s="11"/>
    </row>
    <row r="91" spans="1:6" ht="16.2" x14ac:dyDescent="0.35">
      <c r="A91" s="13">
        <v>45047</v>
      </c>
      <c r="B91" s="14">
        <f>IF(MeditationData[[#This Row],[Completed]]=TRUE, 'ChartData'!B90+MeditationData[[#This Row],[Duration]], 'ChartData'!B90)</f>
        <v>1.1239004629629628</v>
      </c>
      <c r="C91" s="14">
        <f>ChartData[[#This Row],[Cumulative Time Meditated]]-B90</f>
        <v>1.3483796296296369E-2</v>
      </c>
      <c r="D91" s="11"/>
      <c r="E91" s="11"/>
      <c r="F91" s="11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42FF-CD0F-4B73-BB75-2DD97D26B397}">
  <dimension ref="A1:B13"/>
  <sheetViews>
    <sheetView workbookViewId="0">
      <selection activeCell="A3" sqref="A3"/>
    </sheetView>
  </sheetViews>
  <sheetFormatPr defaultColWidth="0" defaultRowHeight="14.4" zeroHeight="1" x14ac:dyDescent="0.3"/>
  <cols>
    <col min="1" max="1" width="34.77734375" bestFit="1" customWidth="1"/>
    <col min="2" max="2" width="47.88671875" customWidth="1"/>
    <col min="3" max="16384" width="8.88671875" hidden="1"/>
  </cols>
  <sheetData>
    <row r="1" spans="1:2" ht="24" x14ac:dyDescent="0.3">
      <c r="A1" s="7" t="s">
        <v>18</v>
      </c>
      <c r="B1" s="7" t="s">
        <v>19</v>
      </c>
    </row>
    <row r="2" spans="1:2" ht="75" customHeight="1" x14ac:dyDescent="0.3">
      <c r="A2" s="8" t="s">
        <v>6</v>
      </c>
      <c r="B2" s="9" t="s">
        <v>20</v>
      </c>
    </row>
    <row r="3" spans="1:2" ht="75" customHeight="1" x14ac:dyDescent="0.3">
      <c r="A3" s="8" t="s">
        <v>8</v>
      </c>
      <c r="B3" s="9" t="s">
        <v>21</v>
      </c>
    </row>
    <row r="4" spans="1:2" ht="75" customHeight="1" x14ac:dyDescent="0.3">
      <c r="A4" s="8" t="s">
        <v>22</v>
      </c>
      <c r="B4" s="9" t="s">
        <v>23</v>
      </c>
    </row>
    <row r="5" spans="1:2" ht="75" customHeight="1" x14ac:dyDescent="0.3">
      <c r="A5" s="8" t="s">
        <v>7</v>
      </c>
      <c r="B5" s="9" t="s">
        <v>24</v>
      </c>
    </row>
    <row r="6" spans="1:2" ht="75" customHeight="1" x14ac:dyDescent="0.3">
      <c r="A6" s="8" t="s">
        <v>9</v>
      </c>
      <c r="B6" s="9" t="s">
        <v>25</v>
      </c>
    </row>
    <row r="7" spans="1:2" ht="75" customHeight="1" x14ac:dyDescent="0.3">
      <c r="A7" s="8" t="s">
        <v>10</v>
      </c>
      <c r="B7" s="9" t="s">
        <v>26</v>
      </c>
    </row>
    <row r="8" spans="1:2" ht="75" customHeight="1" x14ac:dyDescent="0.3">
      <c r="A8" s="8" t="s">
        <v>11</v>
      </c>
      <c r="B8" s="9" t="s">
        <v>27</v>
      </c>
    </row>
    <row r="9" spans="1:2" ht="75" customHeight="1" x14ac:dyDescent="0.3">
      <c r="A9" s="8" t="s">
        <v>28</v>
      </c>
      <c r="B9" s="9" t="s">
        <v>29</v>
      </c>
    </row>
    <row r="10" spans="1:2" ht="75" customHeight="1" x14ac:dyDescent="0.3">
      <c r="A10" s="8" t="s">
        <v>30</v>
      </c>
      <c r="B10" s="9" t="s">
        <v>31</v>
      </c>
    </row>
    <row r="11" spans="1:2" ht="75" customHeight="1" x14ac:dyDescent="0.3">
      <c r="A11" s="8" t="s">
        <v>32</v>
      </c>
      <c r="B11" s="9" t="s">
        <v>33</v>
      </c>
    </row>
    <row r="12" spans="1:2" ht="75" customHeight="1" x14ac:dyDescent="0.3">
      <c r="A12" s="8" t="s">
        <v>34</v>
      </c>
      <c r="B12" s="9" t="s">
        <v>35</v>
      </c>
    </row>
    <row r="13" spans="1:2" ht="75" customHeight="1" x14ac:dyDescent="0.3">
      <c r="A13" s="8" t="s">
        <v>36</v>
      </c>
      <c r="B13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Dashboard</vt:lpstr>
      <vt:lpstr>MeditationData</vt:lpstr>
      <vt:lpstr>ChartData</vt:lpstr>
      <vt:lpstr>Descriptions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Curtis</dc:creator>
  <cp:lastModifiedBy>Harry Curtis</cp:lastModifiedBy>
  <dcterms:created xsi:type="dcterms:W3CDTF">2023-05-19T00:19:09Z</dcterms:created>
  <dcterms:modified xsi:type="dcterms:W3CDTF">2023-05-19T01:01:42Z</dcterms:modified>
</cp:coreProperties>
</file>