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6350" windowHeight="7875"/>
  </bookViews>
  <sheets>
    <sheet name="Final Calculations" sheetId="1" r:id="rId1"/>
    <sheet name="Technical" sheetId="2" r:id="rId2"/>
    <sheet name="Environmental" sheetId="7" r:id="rId3"/>
    <sheet name="Use Case" sheetId="8" r:id="rId4"/>
    <sheet name="Actor" sheetId="9" r:id="rId5"/>
  </sheets>
  <calcPr calcId="145621"/>
</workbook>
</file>

<file path=xl/calcChain.xml><?xml version="1.0" encoding="utf-8"?>
<calcChain xmlns="http://schemas.openxmlformats.org/spreadsheetml/2006/main">
  <c r="D10" i="8" l="1"/>
  <c r="B11" i="8"/>
  <c r="D11" i="8"/>
  <c r="E14" i="7" l="1"/>
  <c r="E15" i="7"/>
  <c r="E5" i="8" a="1"/>
  <c r="E5" i="8" s="1"/>
  <c r="E4" i="8" a="1"/>
  <c r="E4" i="8" s="1"/>
  <c r="E3" i="8" a="1"/>
  <c r="E3" i="8" s="1"/>
  <c r="E6" i="8" s="1" a="1"/>
  <c r="B12" i="8"/>
  <c r="B13" i="8" s="1"/>
  <c r="D13" i="8"/>
  <c r="D12" i="8"/>
  <c r="D10" i="9"/>
  <c r="E5" i="9" a="1"/>
  <c r="E5" i="9" s="1"/>
  <c r="E4" i="9" a="1"/>
  <c r="E4" i="9" s="1"/>
  <c r="E3" i="9" a="1"/>
  <c r="E3" i="9" s="1"/>
  <c r="E11" i="7" a="1"/>
  <c r="E11" i="7"/>
  <c r="E4" i="1" s="1"/>
  <c r="E16" i="2" a="1"/>
  <c r="E16" i="2"/>
  <c r="E3" i="1" s="1"/>
  <c r="E6" i="9" l="1" a="1"/>
  <c r="E6" i="9" s="1"/>
  <c r="E6" i="1" s="1"/>
  <c r="E6" i="8"/>
  <c r="E5" i="1" s="1"/>
  <c r="E16" i="7"/>
  <c r="E17" i="7" s="1"/>
  <c r="E10" i="1" s="1"/>
  <c r="E8" i="1" l="1"/>
  <c r="E12" i="1" s="1"/>
</calcChain>
</file>

<file path=xl/sharedStrings.xml><?xml version="1.0" encoding="utf-8"?>
<sst xmlns="http://schemas.openxmlformats.org/spreadsheetml/2006/main" count="136" uniqueCount="109">
  <si>
    <t>Technical Factor</t>
  </si>
  <si>
    <t>Multiplier</t>
  </si>
  <si>
    <t>Description</t>
  </si>
  <si>
    <t>Distributed System Required</t>
  </si>
  <si>
    <t>Response Time Is Important</t>
  </si>
  <si>
    <t>End User Efficiency</t>
  </si>
  <si>
    <t>Complex Internal Processing Required</t>
  </si>
  <si>
    <t>Reusable Code Must Be A Focus</t>
  </si>
  <si>
    <t>Installation Ease</t>
  </si>
  <si>
    <t>Usability</t>
  </si>
  <si>
    <t>Cross-Platform Support</t>
  </si>
  <si>
    <t>Easy To Change</t>
  </si>
  <si>
    <t>Highly Concurrent</t>
  </si>
  <si>
    <t>Custom Security</t>
  </si>
  <si>
    <t>Dependence On Third-Party Code</t>
  </si>
  <si>
    <t>User Training</t>
  </si>
  <si>
    <t>The architecture of the solution may be centralized or single-tenant , or it may be distributed (like an n-tier solution) or multi-tenant. Higher numbers represent a more complex architecture.</t>
  </si>
  <si>
    <t>The quickness of response for users is an important (and non-trivial) factor. For example, if the server load is expected to be very low, this may be a trivial factor. Higher numbers represent increasing importance of response time (a search engine would have a high number, a daily news aggregator would have a low number).</t>
  </si>
  <si>
    <t>Is the application being developed to optimize on user efficiency, or just capability? Higher numbers represent projects that rely more heavily on the application to improve user efficiency.</t>
  </si>
  <si>
    <t>Is there a lot of difficult algorithmic work to do and test? Complex algorithms (resource leveling, time-domain systems analysis, OLAP cubes) have higher numbers. Simple database queries would have low numbers.</t>
  </si>
  <si>
    <t>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The higher the level of re-use, the lower the number.</t>
  </si>
  <si>
    <t>Is ease of installation for end users a key factor? The higher the level of competence of the users, the lower the number.</t>
  </si>
  <si>
    <t>Is ease of use a primary criteria for acceptance? The greater the importance of usability, the higher the number.</t>
  </si>
  <si>
    <t>Is multi-platform support required? The more platforms that have to be supported (this could be browser versions, mobile devices, etc. or Windows/OSX/Unix), the higher the value.</t>
  </si>
  <si>
    <t>Does the customer require the ability to change or customize the application in the future? The more change / customization that is required in the future, the higher the value.</t>
  </si>
  <si>
    <t>Will you have to address database locking and other concurrency issues? The more attention you have to spend to resolving conflicts in the data or application, the higher the value.</t>
  </si>
  <si>
    <t>Can existing security solutions be leveraged, or must custom code be developed? The more custom security work you have to do (field level, page level, or role based security, for example), the higher the value.</t>
  </si>
  <si>
    <t>Will the application require the use of third party controls or libraries? Like re-usable code, third party code can reduce the effort required to deploy a solution. The more third party code (and the more reliable the third party code), the lower the number.</t>
  </si>
  <si>
    <t>How much user training is required? Is the application complex, or supporting complex activities? The longer it takes users to cross the suck threshold (achieve a level of mastery of the product), the higher the value.</t>
  </si>
  <si>
    <t>Relative Magnitude 
(Enter 0-5)</t>
  </si>
  <si>
    <t>Calculated TCF</t>
  </si>
  <si>
    <t>Calculations From Other Tabs</t>
  </si>
  <si>
    <t>TCF</t>
  </si>
  <si>
    <t>EF</t>
  </si>
  <si>
    <t>Environmental Factor</t>
  </si>
  <si>
    <t>AW</t>
  </si>
  <si>
    <t>UUCP</t>
  </si>
  <si>
    <t>Calculation of Use Case Points</t>
  </si>
  <si>
    <t>UCP</t>
  </si>
  <si>
    <t>Calculation of Estimated Effort</t>
  </si>
  <si>
    <t>Ratio</t>
  </si>
  <si>
    <t>Hours of Effort per Use Case Point</t>
  </si>
  <si>
    <t>Hours of Effort</t>
  </si>
  <si>
    <t>Use Case Points</t>
  </si>
  <si>
    <r>
      <t>Technical</t>
    </r>
    <r>
      <rPr>
        <sz val="12"/>
        <rFont val="Arial"/>
      </rPr>
      <t xml:space="preserve"> Complexity Factor</t>
    </r>
  </si>
  <si>
    <r>
      <t>Environmental</t>
    </r>
    <r>
      <rPr>
        <sz val="12"/>
        <rFont val="Arial"/>
      </rPr>
      <t xml:space="preserve"> Factor</t>
    </r>
  </si>
  <si>
    <r>
      <t xml:space="preserve">Unadjusted </t>
    </r>
    <r>
      <rPr>
        <sz val="12"/>
        <color indexed="16"/>
        <rFont val="Arial"/>
        <family val="2"/>
      </rPr>
      <t>Use Case</t>
    </r>
    <r>
      <rPr>
        <sz val="12"/>
        <rFont val="Arial"/>
      </rPr>
      <t xml:space="preserve"> Points</t>
    </r>
  </si>
  <si>
    <r>
      <t>Actor</t>
    </r>
    <r>
      <rPr>
        <sz val="12"/>
        <rFont val="Arial"/>
      </rPr>
      <t xml:space="preserve"> Weighting</t>
    </r>
  </si>
  <si>
    <t>Familiarity With The Project</t>
  </si>
  <si>
    <t>Application Experience</t>
  </si>
  <si>
    <t>OO Programming Experience</t>
  </si>
  <si>
    <t>Lead Analyst Capability</t>
  </si>
  <si>
    <t>Motivation</t>
  </si>
  <si>
    <t>Stable Requirements</t>
  </si>
  <si>
    <t>Part Time Staff</t>
  </si>
  <si>
    <t>Difficult Programming Language</t>
  </si>
  <si>
    <t>Calculated EF</t>
  </si>
  <si>
    <t>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Higher levels of experience get a higher number.</t>
  </si>
  <si>
    <t>How much experience does your team have with the application. This will only be relevant when making changes to an existing application. Higher numbers represent more experience. For a new application, everyone’s experience will be 0.</t>
  </si>
  <si>
    <t>How much experience does your team have at OO? It can be easy to forget that many people have no object oriented programming experience if you are used to having it. A user-centric or use-case-driven project will have an inherently OO structure in the implementation. Higher numbers represent more OO experience.</t>
  </si>
  <si>
    <t>How knowledgeable and capable is the person responsible for the requirements? Bad requirements are the number one killer of projects - the Standish Group reports that 40% to 60% of defects come from bad requirements. Higher numbers represent increased skill and knowledge.</t>
  </si>
  <si>
    <t>How motivated is your team? Higher numbers represent more motivation.</t>
  </si>
  <si>
    <t>Changes in requirements can cause increases in work. The way to avoid this is by planning for change and instituting a timing system for managing those changes. Most people don’t do this, and some rework will be unavoidable. Higher numbers represent more change (or a less effective system for managing change).</t>
  </si>
  <si>
    <t>Note, the multiplier for this number is negative. Higher numbers reflect team members that are part time, outside consultants, and developers who are splitting their time across projects. Context switching and other intangible factors make these team members less efficient.</t>
  </si>
  <si>
    <t>This multiplier is also negative. Harder languages represent higher numbers. We believe that difficulty is in the eye of the be-coder (groan). Java might be difficult for a fortran programmer. Think of it in terms of difficulty for your team, not abstract difficulty.</t>
  </si>
  <si>
    <t>Unadjusted
Use Case Points</t>
  </si>
  <si>
    <t>Calculated UUCP</t>
  </si>
  <si>
    <t>Simple</t>
  </si>
  <si>
    <t>Average</t>
  </si>
  <si>
    <t>Complex</t>
  </si>
  <si>
    <t>Number of Use Cases</t>
  </si>
  <si>
    <t>Simple Use Case - up to 3 transactions.</t>
  </si>
  <si>
    <t>Average Use Case - 4 to 7 transactions.</t>
  </si>
  <si>
    <t>Complex Use Case - more than 7 transactions.</t>
  </si>
  <si>
    <t>Calculated AW</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</si>
  <si>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</si>
  <si>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Average actors can either be human beings interacting in a well defined protocol, or they could be systems that interact through a more complex or flexible API.</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</si>
  <si>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</si>
  <si>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Number of Actors</t>
  </si>
  <si>
    <t>Actor Summary</t>
  </si>
  <si>
    <t>Individual Actors</t>
  </si>
  <si>
    <t>Actor Name</t>
  </si>
  <si>
    <t>Insert additional rows above this row and copy the cell values to automatically update the counts of actors by type</t>
  </si>
  <si>
    <t>Individual Use Cases</t>
  </si>
  <si>
    <t>Use Case Name</t>
  </si>
  <si>
    <t>Software Cost Estimation With Use Case Points - Introduction</t>
  </si>
  <si>
    <t>Software Cost Estimation With Use Case Points - Use Case Analysis</t>
  </si>
  <si>
    <t>How to Write Good Use Case Names - 7 Tips</t>
  </si>
  <si>
    <t>For additional guidance with this page, check out the following articles at Tyner Blain</t>
  </si>
  <si>
    <t>Software Cost Estimation With Use Case Points - Free Excel Spreadsheet</t>
  </si>
  <si>
    <t>Software Cost Estimation With Use Case Points - Actor Analysis</t>
  </si>
  <si>
    <t>Software Cost Estimation With Use Case Points - Technical Factors</t>
  </si>
  <si>
    <t>Software Cost Estimation With Use Case Points - Final Calculations</t>
  </si>
  <si>
    <t>Steps to Calculate Use Case Points</t>
  </si>
  <si>
    <t>Enter Technical Complexity Factors on the Technical tab</t>
  </si>
  <si>
    <t>Enter Environemental Factors on the Environmental tab</t>
  </si>
  <si>
    <t>Identify Use Cases on the Use Case tab</t>
  </si>
  <si>
    <t>Identify Actors on the Actor tab</t>
  </si>
  <si>
    <t>For all tabs, enter values only in the highlighted cells</t>
  </si>
  <si>
    <t>Number of E1 through E6 assigned value &lt; 3</t>
  </si>
  <si>
    <t>Number of E7 and E8 assigned value &gt; 3</t>
  </si>
  <si>
    <t>Sum</t>
  </si>
  <si>
    <t>PHM</t>
  </si>
  <si>
    <t>Person Hours Multiplier (PHM)</t>
  </si>
  <si>
    <t>Play Dots and Boxes</t>
  </si>
  <si>
    <t>Start the Game</t>
  </si>
  <si>
    <t>Score a Point</t>
  </si>
  <si>
    <t>Restarting the Game</t>
  </si>
  <si>
    <t>Player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</si>
</sst>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
  </numFmts>
  <fonts count="17" x14ac:knownFonts="1">
    <font>
      <sz val="10"/>
      <name val="Arial"/>
    </font>
    <font>
      <sz val="10"/>
      <name val="Arial"/>
    </font>
    <font>
      <sz val="8"/>
      <name val="Arial"/>
    </font>
    <font>
      <sz val="12"/>
      <name val="Arial"/>
    </font>
    <font>
      <b/>
      <sz val="14"/>
      <color indexed="16"/>
      <name val="Arial"/>
      <family val="2"/>
    </font>
    <font>
      <b/>
      <sz val="12"/>
      <name val="Arial"/>
      <family val="2"/>
    </font>
    <font>
      <sz val="12"/>
      <color indexed="9"/>
      <name val="Arial"/>
    </font>
    <font>
      <sz val="10"/>
      <color indexed="9"/>
      <name val="Arial"/>
    </font>
    <font>
      <b/>
      <sz val="14"/>
      <color indexed="9"/>
      <name val="Arial"/>
    </font>
    <font>
      <b/>
      <sz val="16"/>
      <color indexed="9"/>
      <name val="Arial"/>
      <family val="2"/>
    </font>
    <font>
      <sz val="12"/>
      <color indexed="16"/>
      <name val="Arial"/>
      <family val="2"/>
    </font>
    <font>
      <sz val="10"/>
      <name val="Arial"/>
      <family val="2"/>
    </font>
    <font>
      <b/>
      <sz val="16"/>
      <color indexed="16"/>
      <name val="Arial"/>
      <family val="2"/>
    </font>
    <font>
      <u/>
      <sz val="10"/>
      <color indexed="12"/>
      <name val="Arial"/>
    </font>
    <font>
      <b/>
      <sz val="10"/>
      <name val="Arial"/>
      <family val="2"/>
    </font>
    <font>
      <b/>
      <sz val="12"/>
      <color indexed="16"/>
      <name val="Arial"/>
      <family val="2"/>
    </font>
    <font>
      <b/>
      <sz val="11"/>
      <name val="Arial"/>
      <family val="2"/>
    </font>
  </fonts>
  <fills count="5">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indexed="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0" fontId="13" fillId="0" borderId="0" applyNumberFormat="0" applyFill="0" applyBorder="0" applyAlignment="0" applyProtection="0">
      <alignment vertical="top"/>
      <protection locked="0"/>
    </xf>
  </cellStyleXfs>
  <cellXfs count="6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0" xfId="0" applyAlignment="1">
      <alignment horizontal="right"/>
    </xf>
    <xf numFmtId="0" fontId="11" fillId="3" borderId="1" xfId="0" applyFont="1" applyFill="1" applyBorder="1" applyAlignment="1">
      <alignment horizontal="center" vertical="center" wrapText="1"/>
    </xf>
    <xf numFmtId="0" fontId="10" fillId="0" borderId="1" xfId="0" applyFont="1" applyBorder="1" applyAlignment="1">
      <alignment horizontal="right" indent="1"/>
    </xf>
    <xf numFmtId="0" fontId="3" fillId="0" borderId="1" xfId="0" applyFont="1" applyBorder="1" applyAlignment="1">
      <alignment horizontal="right" indent="1"/>
    </xf>
    <xf numFmtId="0" fontId="4" fillId="3" borderId="1" xfId="0" applyFont="1" applyFill="1" applyBorder="1" applyAlignment="1">
      <alignment horizontal="center" vertical="center"/>
    </xf>
    <xf numFmtId="0" fontId="13" fillId="0" borderId="0" xfId="2" applyAlignment="1" applyProtection="1"/>
    <xf numFmtId="0" fontId="15" fillId="0" borderId="0" xfId="0" applyFont="1" applyAlignment="1">
      <alignment wrapText="1"/>
    </xf>
    <xf numFmtId="0" fontId="13" fillId="0" borderId="0" xfId="2" applyAlignment="1" applyProtection="1">
      <alignment wrapText="1"/>
    </xf>
    <xf numFmtId="0" fontId="0" fillId="0" borderId="0" xfId="0" applyAlignment="1">
      <alignment horizontal="left"/>
    </xf>
    <xf numFmtId="0" fontId="14" fillId="0" borderId="0" xfId="0" applyFont="1" applyAlignment="1">
      <alignment horizontal="center"/>
    </xf>
    <xf numFmtId="0" fontId="3" fillId="0" borderId="9" xfId="0" applyFont="1" applyBorder="1"/>
    <xf numFmtId="165" fontId="3" fillId="0" borderId="9" xfId="0" applyNumberFormat="1" applyFont="1" applyBorder="1"/>
    <xf numFmtId="164" fontId="9" fillId="2" borderId="15" xfId="1" applyNumberFormat="1" applyFont="1" applyFill="1" applyBorder="1"/>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0" fillId="0" borderId="10" xfId="0" applyBorder="1" applyAlignment="1">
      <alignment horizontal="center" vertical="center"/>
    </xf>
    <xf numFmtId="0" fontId="0" fillId="0" borderId="9" xfId="0" applyBorder="1" applyAlignment="1">
      <alignment vertical="center" wrapText="1"/>
    </xf>
    <xf numFmtId="0" fontId="0" fillId="0" borderId="9" xfId="0" applyNumberFormat="1" applyBorder="1" applyAlignment="1">
      <alignment vertical="center" wrapText="1"/>
    </xf>
    <xf numFmtId="0" fontId="7" fillId="2" borderId="18" xfId="0" applyFont="1" applyFill="1" applyBorder="1" applyAlignment="1">
      <alignment horizontal="center"/>
    </xf>
    <xf numFmtId="0" fontId="8" fillId="2" borderId="18" xfId="0" applyFont="1" applyFill="1" applyBorder="1" applyAlignment="1">
      <alignment horizontal="center" vertical="center"/>
    </xf>
    <xf numFmtId="0" fontId="7" fillId="2" borderId="15" xfId="0" applyFont="1" applyFill="1" applyBorder="1" applyAlignment="1">
      <alignment wrapText="1"/>
    </xf>
    <xf numFmtId="0" fontId="16" fillId="0" borderId="0" xfId="0" applyFont="1"/>
    <xf numFmtId="0" fontId="0" fillId="0" borderId="0" xfId="0" applyAlignment="1">
      <alignment horizontal="right" wrapText="1"/>
    </xf>
    <xf numFmtId="0" fontId="3" fillId="0" borderId="9" xfId="0" applyFont="1" applyFill="1" applyBorder="1"/>
    <xf numFmtId="0" fontId="13" fillId="0" borderId="0" xfId="2" applyAlignment="1" applyProtection="1">
      <alignment horizontal="left"/>
    </xf>
    <xf numFmtId="0" fontId="13" fillId="0" borderId="0" xfId="2" applyAlignment="1" applyProtection="1">
      <alignment wrapText="1"/>
    </xf>
    <xf numFmtId="0" fontId="0" fillId="0" borderId="0" xfId="0" applyAlignment="1">
      <alignment horizontal="right"/>
    </xf>
    <xf numFmtId="0" fontId="0" fillId="0" borderId="0" xfId="0" applyAlignment="1"/>
    <xf numFmtId="0" fontId="13" fillId="0" borderId="0" xfId="2" applyAlignment="1" applyProtection="1"/>
    <xf numFmtId="0" fontId="0" fillId="3" borderId="0" xfId="0" applyFill="1" applyAlignment="1">
      <alignment horizontal="left"/>
    </xf>
    <xf numFmtId="0" fontId="6" fillId="2" borderId="4" xfId="0" applyFont="1" applyFill="1" applyBorder="1" applyAlignment="1"/>
    <xf numFmtId="0" fontId="6" fillId="2" borderId="2" xfId="0" applyFont="1" applyFill="1" applyBorder="1" applyAlignment="1"/>
    <xf numFmtId="0" fontId="6" fillId="2" borderId="3" xfId="0" applyFont="1" applyFill="1" applyBorder="1" applyAlignment="1"/>
    <xf numFmtId="0" fontId="3" fillId="0" borderId="8" xfId="0" applyFont="1" applyBorder="1" applyAlignment="1">
      <alignment horizontal="right"/>
    </xf>
    <xf numFmtId="0" fontId="0" fillId="0" borderId="3" xfId="0" applyBorder="1" applyAlignment="1">
      <alignment horizontal="right"/>
    </xf>
    <xf numFmtId="0" fontId="3" fillId="0" borderId="8" xfId="0" applyFont="1" applyBorder="1" applyAlignment="1"/>
    <xf numFmtId="0" fontId="0" fillId="0" borderId="2" xfId="0" applyBorder="1" applyAlignment="1"/>
    <xf numFmtId="0" fontId="0" fillId="0" borderId="11" xfId="0" applyBorder="1" applyAlignment="1"/>
    <xf numFmtId="0" fontId="12" fillId="4" borderId="12" xfId="0" applyFont="1" applyFill="1" applyBorder="1" applyAlignment="1">
      <alignment horizontal="right" indent="1"/>
    </xf>
    <xf numFmtId="0" fontId="0" fillId="0" borderId="13" xfId="0" applyBorder="1" applyAlignment="1">
      <alignment horizontal="right"/>
    </xf>
    <xf numFmtId="0" fontId="0" fillId="0" borderId="14" xfId="0" applyBorder="1" applyAlignment="1">
      <alignment horizontal="right"/>
    </xf>
    <xf numFmtId="0" fontId="15" fillId="0" borderId="0" xfId="0" applyFont="1" applyAlignment="1">
      <alignment vertical="center" wrapText="1"/>
    </xf>
    <xf numFmtId="0" fontId="0" fillId="0" borderId="0" xfId="0" applyAlignment="1">
      <alignment vertical="center"/>
    </xf>
    <xf numFmtId="0" fontId="6" fillId="2" borderId="5" xfId="0" applyFont="1" applyFill="1" applyBorder="1" applyAlignment="1"/>
    <xf numFmtId="0" fontId="6" fillId="2" borderId="6" xfId="0" applyFont="1" applyFill="1" applyBorder="1" applyAlignment="1"/>
    <xf numFmtId="0" fontId="6" fillId="2" borderId="7" xfId="0" applyFont="1" applyFill="1" applyBorder="1" applyAlignment="1"/>
    <xf numFmtId="0" fontId="6" fillId="2" borderId="10" xfId="0" applyFont="1" applyFill="1" applyBorder="1" applyAlignment="1"/>
    <xf numFmtId="0" fontId="6" fillId="2" borderId="1" xfId="0" applyFont="1" applyFill="1" applyBorder="1" applyAlignment="1"/>
    <xf numFmtId="0" fontId="6" fillId="2" borderId="9" xfId="0" applyFont="1" applyFill="1" applyBorder="1" applyAlignment="1"/>
    <xf numFmtId="0" fontId="6" fillId="2" borderId="16"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6"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0" fillId="0" borderId="20" xfId="0" applyBorder="1" applyAlignment="1">
      <alignment horizontal="center" vertical="center" wrapText="1"/>
    </xf>
    <xf numFmtId="0" fontId="6" fillId="2" borderId="13" xfId="0" applyFont="1" applyFill="1" applyBorder="1" applyAlignment="1">
      <alignment horizontal="center" vertical="center"/>
    </xf>
    <xf numFmtId="0" fontId="6" fillId="2" borderId="21" xfId="0" applyFont="1" applyFill="1" applyBorder="1" applyAlignment="1">
      <alignment horizontal="center" vertical="center"/>
    </xf>
    <xf numFmtId="0" fontId="0" fillId="3" borderId="4" xfId="0" applyNumberFormat="1" applyFill="1" applyBorder="1" applyAlignment="1">
      <alignment vertical="center" wrapText="1"/>
    </xf>
    <xf numFmtId="0" fontId="0" fillId="3" borderId="11" xfId="0" applyNumberFormat="1" applyFill="1" applyBorder="1" applyAlignment="1">
      <alignment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ynerblain.com/blog/2007/02/19/software-cost-estimation-ucp-6/"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tynerblain.com/blog/2007/02/13/software-cost-estimation-ucp-2/"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2/software-cost-estimation-ucp-1/" TargetMode="External"/><Relationship Id="rId1" Type="http://schemas.openxmlformats.org/officeDocument/2006/relationships/hyperlink" Target="http://tynerblain.com/blog/2007/02/15/software-cost-esimation-ucp-4/" TargetMode="External"/><Relationship Id="rId5" Type="http://schemas.openxmlformats.org/officeDocument/2006/relationships/printerSettings" Target="../printerSettings/printerSettings4.bin"/><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16/software-cost-estimation-ucp-5/"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6"/>
  <sheetViews>
    <sheetView tabSelected="1" workbookViewId="0">
      <selection activeCell="M17" sqref="M17"/>
    </sheetView>
  </sheetViews>
  <sheetFormatPr defaultRowHeight="12.75" x14ac:dyDescent="0.2"/>
  <cols>
    <col min="1" max="1" width="5.7109375" customWidth="1"/>
    <col min="2" max="2" width="3.140625" customWidth="1"/>
    <col min="3" max="3" width="6.5703125" customWidth="1"/>
    <col min="4" max="4" width="40.7109375" style="8" customWidth="1"/>
    <col min="5" max="5" width="12.5703125" customWidth="1"/>
  </cols>
  <sheetData>
    <row r="1" spans="2:5" ht="13.5" thickBot="1" x14ac:dyDescent="0.25"/>
    <row r="2" spans="2:5" ht="15" x14ac:dyDescent="0.2">
      <c r="B2" s="52" t="s">
        <v>31</v>
      </c>
      <c r="C2" s="53"/>
      <c r="D2" s="53"/>
      <c r="E2" s="54"/>
    </row>
    <row r="3" spans="2:5" ht="15" x14ac:dyDescent="0.2">
      <c r="B3" s="42" t="s">
        <v>32</v>
      </c>
      <c r="C3" s="43"/>
      <c r="D3" s="10" t="s">
        <v>44</v>
      </c>
      <c r="E3" s="18">
        <f>Technical!E16</f>
        <v>0.77499999999999991</v>
      </c>
    </row>
    <row r="4" spans="2:5" ht="15" x14ac:dyDescent="0.2">
      <c r="B4" s="42" t="s">
        <v>33</v>
      </c>
      <c r="C4" s="43"/>
      <c r="D4" s="10" t="s">
        <v>45</v>
      </c>
      <c r="E4" s="18">
        <f>Environmental!E11</f>
        <v>1.1299999999999999</v>
      </c>
    </row>
    <row r="5" spans="2:5" ht="15" x14ac:dyDescent="0.2">
      <c r="B5" s="42" t="s">
        <v>36</v>
      </c>
      <c r="C5" s="43"/>
      <c r="D5" s="11" t="s">
        <v>46</v>
      </c>
      <c r="E5" s="18">
        <f>'Use Case'!E6</f>
        <v>30</v>
      </c>
    </row>
    <row r="6" spans="2:5" ht="15" x14ac:dyDescent="0.2">
      <c r="B6" s="42" t="s">
        <v>35</v>
      </c>
      <c r="C6" s="43"/>
      <c r="D6" s="10" t="s">
        <v>47</v>
      </c>
      <c r="E6" s="18">
        <f>Actor!E6</f>
        <v>3</v>
      </c>
    </row>
    <row r="7" spans="2:5" ht="15" x14ac:dyDescent="0.2">
      <c r="B7" s="55" t="s">
        <v>37</v>
      </c>
      <c r="C7" s="56"/>
      <c r="D7" s="56"/>
      <c r="E7" s="57"/>
    </row>
    <row r="8" spans="2:5" ht="15" x14ac:dyDescent="0.2">
      <c r="B8" s="42" t="s">
        <v>38</v>
      </c>
      <c r="C8" s="43"/>
      <c r="D8" s="11" t="s">
        <v>43</v>
      </c>
      <c r="E8" s="19">
        <f>(E5+E6)*E3*E4</f>
        <v>28.899749999999994</v>
      </c>
    </row>
    <row r="9" spans="2:5" ht="15" x14ac:dyDescent="0.2">
      <c r="B9" s="55" t="s">
        <v>39</v>
      </c>
      <c r="C9" s="56"/>
      <c r="D9" s="56"/>
      <c r="E9" s="57"/>
    </row>
    <row r="10" spans="2:5" ht="15" x14ac:dyDescent="0.2">
      <c r="B10" s="42" t="s">
        <v>40</v>
      </c>
      <c r="C10" s="43"/>
      <c r="D10" s="11" t="s">
        <v>41</v>
      </c>
      <c r="E10" s="32">
        <f>Environmental!E17</f>
        <v>28</v>
      </c>
    </row>
    <row r="11" spans="2:5" ht="15" x14ac:dyDescent="0.2">
      <c r="B11" s="44"/>
      <c r="C11" s="45"/>
      <c r="D11" s="45"/>
      <c r="E11" s="46"/>
    </row>
    <row r="12" spans="2:5" ht="21" thickBot="1" x14ac:dyDescent="0.35">
      <c r="B12" s="47" t="s">
        <v>42</v>
      </c>
      <c r="C12" s="48"/>
      <c r="D12" s="49"/>
      <c r="E12" s="20">
        <f>E8*E10</f>
        <v>809.19299999999987</v>
      </c>
    </row>
    <row r="14" spans="2:5" s="3" customFormat="1" ht="38.25" customHeight="1" x14ac:dyDescent="0.2">
      <c r="C14" s="50" t="s">
        <v>88</v>
      </c>
      <c r="D14" s="51"/>
      <c r="E14" s="51"/>
    </row>
    <row r="15" spans="2:5" x14ac:dyDescent="0.2">
      <c r="C15" s="37" t="s">
        <v>85</v>
      </c>
      <c r="D15" s="36"/>
      <c r="E15" s="36"/>
    </row>
    <row r="16" spans="2:5" x14ac:dyDescent="0.2">
      <c r="C16" s="37" t="s">
        <v>92</v>
      </c>
      <c r="D16" s="36"/>
      <c r="E16" s="36"/>
    </row>
    <row r="17" spans="3:5" ht="25.5" customHeight="1" x14ac:dyDescent="0.2">
      <c r="C17" s="34" t="s">
        <v>89</v>
      </c>
      <c r="D17" s="35"/>
      <c r="E17" s="36"/>
    </row>
    <row r="20" spans="3:5" ht="15" x14ac:dyDescent="0.2">
      <c r="C20" s="39" t="s">
        <v>93</v>
      </c>
      <c r="D20" s="40"/>
      <c r="E20" s="41"/>
    </row>
    <row r="21" spans="3:5" x14ac:dyDescent="0.2">
      <c r="C21" s="17">
        <v>0</v>
      </c>
      <c r="D21" s="38" t="s">
        <v>98</v>
      </c>
      <c r="E21" s="38"/>
    </row>
    <row r="22" spans="3:5" x14ac:dyDescent="0.2">
      <c r="C22" s="17">
        <v>1</v>
      </c>
      <c r="D22" s="33" t="s">
        <v>94</v>
      </c>
      <c r="E22" s="33"/>
    </row>
    <row r="23" spans="3:5" x14ac:dyDescent="0.2">
      <c r="C23" s="17">
        <v>2</v>
      </c>
      <c r="D23" s="33" t="s">
        <v>95</v>
      </c>
      <c r="E23" s="33"/>
    </row>
    <row r="24" spans="3:5" x14ac:dyDescent="0.2">
      <c r="C24" s="17">
        <v>3</v>
      </c>
      <c r="D24" s="33" t="s">
        <v>96</v>
      </c>
      <c r="E24" s="33"/>
    </row>
    <row r="25" spans="3:5" x14ac:dyDescent="0.2">
      <c r="C25" s="17">
        <v>4</v>
      </c>
      <c r="D25" s="33" t="s">
        <v>97</v>
      </c>
      <c r="E25" s="33"/>
    </row>
    <row r="26" spans="3:5" x14ac:dyDescent="0.2">
      <c r="D26" s="16"/>
    </row>
  </sheetData>
  <mergeCells count="21">
    <mergeCell ref="B2:E2"/>
    <mergeCell ref="B7:E7"/>
    <mergeCell ref="B9:E9"/>
    <mergeCell ref="B3:C3"/>
    <mergeCell ref="B4:C4"/>
    <mergeCell ref="B5:C5"/>
    <mergeCell ref="B6:C6"/>
    <mergeCell ref="B8:C8"/>
    <mergeCell ref="C15:E15"/>
    <mergeCell ref="D21:E21"/>
    <mergeCell ref="C20:E20"/>
    <mergeCell ref="B10:C10"/>
    <mergeCell ref="B11:E11"/>
    <mergeCell ref="B12:D12"/>
    <mergeCell ref="C14:E14"/>
    <mergeCell ref="C16:E16"/>
    <mergeCell ref="D22:E22"/>
    <mergeCell ref="D23:E23"/>
    <mergeCell ref="D24:E24"/>
    <mergeCell ref="D25:E25"/>
    <mergeCell ref="C17:E17"/>
  </mergeCells>
  <phoneticPr fontId="2" type="noConversion"/>
  <hyperlinks>
    <hyperlink ref="C15" r:id="rId1" tooltip="Permanent Link: Software Cost Estimation With Use Case Points - Introduction" display="http://tynerblain.com/blog/2007/02/12/software-cost-estimation-ucp-1/"/>
    <hyperlink ref="C17" r:id="rId2"/>
    <hyperlink ref="C16" r:id="rId3" tooltip="Permanent Link: Software Cost Estimation With Use Case Points - Final Calculations" display="http://tynerblain.com/blog/2007/02/19/software-cost-estimation-ucp-6/"/>
    <hyperlink ref="D22:E22" location="Technical!E3" display="Enter Technical Complexity Factors on the Technical tab"/>
    <hyperlink ref="D23:E23" location="Environmental!E3" display="Enter Environemental Factors on the Environmental tab"/>
    <hyperlink ref="D24:E24" location="'Use Case'!E10" display="Identify Use Cases on the Use Case tab"/>
    <hyperlink ref="D25:E25" location="Actor!E10" display="Identify Actors on the Actor tab"/>
  </hyperlinks>
  <pageMargins left="0.75" right="0.75" top="1" bottom="1" header="0.5" footer="0.5"/>
  <pageSetup orientation="portrait"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topLeftCell="A8" workbookViewId="0">
      <selection activeCell="E24" sqref="E24"/>
    </sheetView>
  </sheetViews>
  <sheetFormatPr defaultRowHeight="12.75" x14ac:dyDescent="0.2"/>
  <cols>
    <col min="1" max="1" width="5.7109375" customWidth="1"/>
    <col min="3" max="3" width="20.7109375" style="2" customWidth="1"/>
    <col min="4" max="4" width="11.7109375" style="2" customWidth="1"/>
    <col min="5" max="5" width="13.5703125" customWidth="1"/>
    <col min="6" max="6" width="61.28515625" style="1" customWidth="1"/>
  </cols>
  <sheetData>
    <row r="1" spans="2:6" ht="13.5" thickBot="1" x14ac:dyDescent="0.25"/>
    <row r="2" spans="2:6" s="3" customFormat="1" ht="45" x14ac:dyDescent="0.2">
      <c r="B2" s="58" t="s">
        <v>0</v>
      </c>
      <c r="C2" s="59"/>
      <c r="D2" s="21" t="s">
        <v>1</v>
      </c>
      <c r="E2" s="22" t="s">
        <v>29</v>
      </c>
      <c r="F2" s="23" t="s">
        <v>2</v>
      </c>
    </row>
    <row r="3" spans="2:6" s="3" customFormat="1" ht="38.25" x14ac:dyDescent="0.2">
      <c r="B3" s="24">
        <v>1</v>
      </c>
      <c r="C3" s="6" t="s">
        <v>3</v>
      </c>
      <c r="D3" s="5">
        <v>2</v>
      </c>
      <c r="E3" s="12">
        <v>3</v>
      </c>
      <c r="F3" s="25" t="s">
        <v>16</v>
      </c>
    </row>
    <row r="4" spans="2:6" s="3" customFormat="1" ht="63.75" x14ac:dyDescent="0.2">
      <c r="B4" s="24">
        <v>2</v>
      </c>
      <c r="C4" s="6" t="s">
        <v>4</v>
      </c>
      <c r="D4" s="5">
        <v>1</v>
      </c>
      <c r="E4" s="12">
        <v>1</v>
      </c>
      <c r="F4" s="26" t="s">
        <v>17</v>
      </c>
    </row>
    <row r="5" spans="2:6" s="3" customFormat="1" ht="38.25" x14ac:dyDescent="0.2">
      <c r="B5" s="24">
        <v>3</v>
      </c>
      <c r="C5" s="6" t="s">
        <v>5</v>
      </c>
      <c r="D5" s="5">
        <v>1</v>
      </c>
      <c r="E5" s="12">
        <v>0</v>
      </c>
      <c r="F5" s="25" t="s">
        <v>18</v>
      </c>
    </row>
    <row r="6" spans="2:6" s="3" customFormat="1" ht="51" x14ac:dyDescent="0.2">
      <c r="B6" s="24">
        <v>4</v>
      </c>
      <c r="C6" s="6" t="s">
        <v>6</v>
      </c>
      <c r="D6" s="5">
        <v>1</v>
      </c>
      <c r="E6" s="12">
        <v>3</v>
      </c>
      <c r="F6" s="25" t="s">
        <v>19</v>
      </c>
    </row>
    <row r="7" spans="2:6" s="3" customFormat="1" ht="65.25" customHeight="1" x14ac:dyDescent="0.2">
      <c r="B7" s="24">
        <v>5</v>
      </c>
      <c r="C7" s="6" t="s">
        <v>7</v>
      </c>
      <c r="D7" s="5">
        <v>1</v>
      </c>
      <c r="E7" s="12">
        <v>2</v>
      </c>
      <c r="F7" s="26" t="s">
        <v>20</v>
      </c>
    </row>
    <row r="8" spans="2:6" s="3" customFormat="1" ht="25.5" x14ac:dyDescent="0.2">
      <c r="B8" s="24">
        <v>6</v>
      </c>
      <c r="C8" s="6" t="s">
        <v>8</v>
      </c>
      <c r="D8" s="5">
        <v>0.5</v>
      </c>
      <c r="E8" s="12">
        <v>0</v>
      </c>
      <c r="F8" s="25" t="s">
        <v>21</v>
      </c>
    </row>
    <row r="9" spans="2:6" s="3" customFormat="1" ht="25.5" x14ac:dyDescent="0.2">
      <c r="B9" s="24">
        <v>7</v>
      </c>
      <c r="C9" s="6" t="s">
        <v>9</v>
      </c>
      <c r="D9" s="5">
        <v>0.5</v>
      </c>
      <c r="E9" s="12">
        <v>1</v>
      </c>
      <c r="F9" s="25" t="s">
        <v>22</v>
      </c>
    </row>
    <row r="10" spans="2:6" s="3" customFormat="1" ht="38.25" x14ac:dyDescent="0.2">
      <c r="B10" s="24">
        <v>8</v>
      </c>
      <c r="C10" s="6" t="s">
        <v>10</v>
      </c>
      <c r="D10" s="5">
        <v>2</v>
      </c>
      <c r="E10" s="12">
        <v>0</v>
      </c>
      <c r="F10" s="25" t="s">
        <v>23</v>
      </c>
    </row>
    <row r="11" spans="2:6" s="3" customFormat="1" ht="38.25" x14ac:dyDescent="0.2">
      <c r="B11" s="24">
        <v>9</v>
      </c>
      <c r="C11" s="6" t="s">
        <v>11</v>
      </c>
      <c r="D11" s="5">
        <v>1</v>
      </c>
      <c r="E11" s="12">
        <v>3</v>
      </c>
      <c r="F11" s="25" t="s">
        <v>24</v>
      </c>
    </row>
    <row r="12" spans="2:6" s="3" customFormat="1" ht="38.25" x14ac:dyDescent="0.2">
      <c r="B12" s="24">
        <v>10</v>
      </c>
      <c r="C12" s="6" t="s">
        <v>12</v>
      </c>
      <c r="D12" s="5">
        <v>1</v>
      </c>
      <c r="E12" s="12">
        <v>1</v>
      </c>
      <c r="F12" s="25" t="s">
        <v>25</v>
      </c>
    </row>
    <row r="13" spans="2:6" s="3" customFormat="1" ht="38.25" x14ac:dyDescent="0.2">
      <c r="B13" s="24">
        <v>11</v>
      </c>
      <c r="C13" s="6" t="s">
        <v>13</v>
      </c>
      <c r="D13" s="5">
        <v>1</v>
      </c>
      <c r="E13" s="12">
        <v>0</v>
      </c>
      <c r="F13" s="25" t="s">
        <v>26</v>
      </c>
    </row>
    <row r="14" spans="2:6" s="3" customFormat="1" ht="51" x14ac:dyDescent="0.2">
      <c r="B14" s="24">
        <v>12</v>
      </c>
      <c r="C14" s="6" t="s">
        <v>14</v>
      </c>
      <c r="D14" s="5">
        <v>1</v>
      </c>
      <c r="E14" s="12">
        <v>1</v>
      </c>
      <c r="F14" s="26" t="s">
        <v>27</v>
      </c>
    </row>
    <row r="15" spans="2:6" s="3" customFormat="1" ht="51" x14ac:dyDescent="0.2">
      <c r="B15" s="24">
        <v>13</v>
      </c>
      <c r="C15" s="6" t="s">
        <v>15</v>
      </c>
      <c r="D15" s="5">
        <v>1</v>
      </c>
      <c r="E15" s="12">
        <v>0</v>
      </c>
      <c r="F15" s="25" t="s">
        <v>28</v>
      </c>
    </row>
    <row r="16" spans="2:6" ht="18.75" thickBot="1" x14ac:dyDescent="0.25">
      <c r="B16" s="60" t="s">
        <v>30</v>
      </c>
      <c r="C16" s="61"/>
      <c r="D16" s="27"/>
      <c r="E16" s="28">
        <f t="array" ref="E16">0.6+(SUM(D3:D15*E3:E15)/100)</f>
        <v>0.77499999999999991</v>
      </c>
      <c r="F16" s="29"/>
    </row>
    <row r="18" spans="6:6" ht="31.5" x14ac:dyDescent="0.25">
      <c r="F18" s="14" t="s">
        <v>88</v>
      </c>
    </row>
    <row r="19" spans="6:6" x14ac:dyDescent="0.2">
      <c r="F19" s="13" t="s">
        <v>85</v>
      </c>
    </row>
    <row r="20" spans="6:6" x14ac:dyDescent="0.2">
      <c r="F20" s="13" t="s">
        <v>91</v>
      </c>
    </row>
    <row r="21" spans="6:6" ht="25.5" x14ac:dyDescent="0.2">
      <c r="F21" s="15" t="s">
        <v>89</v>
      </c>
    </row>
  </sheetData>
  <mergeCells count="2">
    <mergeCell ref="B2:C2"/>
    <mergeCell ref="B16:C16"/>
  </mergeCells>
  <phoneticPr fontId="2" type="noConversion"/>
  <hyperlinks>
    <hyperlink ref="F19" r:id="rId1" tooltip="Permanent Link: Software Cost Estimation With Use Case Points - Introduction" display="http://tynerblain.com/blog/2007/02/12/software-cost-estimation-ucp-1/"/>
    <hyperlink ref="F21" r:id="rId2"/>
    <hyperlink ref="F20" r:id="rId3" tooltip="Permanent Link: Software Cost Estimation With Use Case Points - Technical Factors" display="http://tynerblain.com/blog/2007/02/13/software-cost-estimation-ucp-2/"/>
  </hyperlinks>
  <pageMargins left="0.75" right="0.75" top="1" bottom="1" header="0.5" footer="0.5"/>
  <pageSetup orientation="portrait"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topLeftCell="A5" workbookViewId="0">
      <selection activeCell="E19" sqref="E19"/>
    </sheetView>
  </sheetViews>
  <sheetFormatPr defaultRowHeight="12.75" x14ac:dyDescent="0.2"/>
  <cols>
    <col min="1" max="1" width="5.7109375" customWidth="1"/>
    <col min="3" max="3" width="20.7109375" style="2" customWidth="1"/>
    <col min="4" max="4" width="11.7109375" style="2" customWidth="1"/>
    <col min="5" max="5" width="13.5703125" customWidth="1"/>
    <col min="6" max="6" width="61.28515625" style="1" customWidth="1"/>
  </cols>
  <sheetData>
    <row r="1" spans="2:6" ht="13.5" thickBot="1" x14ac:dyDescent="0.25"/>
    <row r="2" spans="2:6" s="3" customFormat="1" ht="45" x14ac:dyDescent="0.2">
      <c r="B2" s="58" t="s">
        <v>34</v>
      </c>
      <c r="C2" s="59"/>
      <c r="D2" s="21" t="s">
        <v>1</v>
      </c>
      <c r="E2" s="22" t="s">
        <v>29</v>
      </c>
      <c r="F2" s="23" t="s">
        <v>2</v>
      </c>
    </row>
    <row r="3" spans="2:6" s="3" customFormat="1" ht="89.25" x14ac:dyDescent="0.2">
      <c r="B3" s="24">
        <v>1</v>
      </c>
      <c r="C3" s="6" t="s">
        <v>48</v>
      </c>
      <c r="D3" s="5">
        <v>1.5</v>
      </c>
      <c r="E3" s="12">
        <v>2</v>
      </c>
      <c r="F3" s="26" t="s">
        <v>57</v>
      </c>
    </row>
    <row r="4" spans="2:6" s="3" customFormat="1" ht="51" x14ac:dyDescent="0.2">
      <c r="B4" s="24">
        <v>2</v>
      </c>
      <c r="C4" s="6" t="s">
        <v>49</v>
      </c>
      <c r="D4" s="5">
        <v>0.5</v>
      </c>
      <c r="E4" s="12">
        <v>0</v>
      </c>
      <c r="F4" s="26" t="s">
        <v>58</v>
      </c>
    </row>
    <row r="5" spans="2:6" s="3" customFormat="1" ht="63.75" x14ac:dyDescent="0.2">
      <c r="B5" s="24">
        <v>3</v>
      </c>
      <c r="C5" s="6" t="s">
        <v>50</v>
      </c>
      <c r="D5" s="5">
        <v>1</v>
      </c>
      <c r="E5" s="12">
        <v>2</v>
      </c>
      <c r="F5" s="26" t="s">
        <v>59</v>
      </c>
    </row>
    <row r="6" spans="2:6" s="3" customFormat="1" ht="63.75" x14ac:dyDescent="0.2">
      <c r="B6" s="24">
        <v>4</v>
      </c>
      <c r="C6" s="6" t="s">
        <v>51</v>
      </c>
      <c r="D6" s="5">
        <v>0.5</v>
      </c>
      <c r="E6" s="12">
        <v>4</v>
      </c>
      <c r="F6" s="26" t="s">
        <v>60</v>
      </c>
    </row>
    <row r="7" spans="2:6" s="3" customFormat="1" ht="25.5" x14ac:dyDescent="0.2">
      <c r="B7" s="24">
        <v>5</v>
      </c>
      <c r="C7" s="6" t="s">
        <v>52</v>
      </c>
      <c r="D7" s="5">
        <v>1</v>
      </c>
      <c r="E7" s="12">
        <v>4</v>
      </c>
      <c r="F7" s="26" t="s">
        <v>61</v>
      </c>
    </row>
    <row r="8" spans="2:6" s="3" customFormat="1" ht="63.75" x14ac:dyDescent="0.2">
      <c r="B8" s="24">
        <v>6</v>
      </c>
      <c r="C8" s="6" t="s">
        <v>53</v>
      </c>
      <c r="D8" s="5">
        <v>2</v>
      </c>
      <c r="E8" s="12">
        <v>1</v>
      </c>
      <c r="F8" s="26" t="s">
        <v>62</v>
      </c>
    </row>
    <row r="9" spans="2:6" s="3" customFormat="1" ht="51" x14ac:dyDescent="0.2">
      <c r="B9" s="24">
        <v>7</v>
      </c>
      <c r="C9" s="6" t="s">
        <v>54</v>
      </c>
      <c r="D9" s="5">
        <v>-1</v>
      </c>
      <c r="E9" s="12">
        <v>1</v>
      </c>
      <c r="F9" s="26" t="s">
        <v>63</v>
      </c>
    </row>
    <row r="10" spans="2:6" s="3" customFormat="1" ht="51" x14ac:dyDescent="0.2">
      <c r="B10" s="24">
        <v>8</v>
      </c>
      <c r="C10" s="6" t="s">
        <v>55</v>
      </c>
      <c r="D10" s="5">
        <v>-1</v>
      </c>
      <c r="E10" s="12">
        <v>3</v>
      </c>
      <c r="F10" s="26" t="s">
        <v>64</v>
      </c>
    </row>
    <row r="11" spans="2:6" ht="18.75" thickBot="1" x14ac:dyDescent="0.25">
      <c r="B11" s="60" t="s">
        <v>56</v>
      </c>
      <c r="C11" s="61"/>
      <c r="D11" s="27"/>
      <c r="E11" s="28">
        <f t="array" ref="E11">1.4-(0.03*SUM(D3:D10*E3:E10))</f>
        <v>1.1299999999999999</v>
      </c>
      <c r="F11" s="29"/>
    </row>
    <row r="13" spans="2:6" ht="15.75" x14ac:dyDescent="0.25">
      <c r="B13" s="30" t="s">
        <v>103</v>
      </c>
      <c r="F13" s="14"/>
    </row>
    <row r="14" spans="2:6" x14ac:dyDescent="0.2">
      <c r="B14" t="s">
        <v>99</v>
      </c>
      <c r="E14">
        <f>IF(E3&lt;3,1,0)+IF(E4&lt;3,1,0)+IF(E5&lt;3,1,0)+IF(E6&lt;3,1,0)+IF(E7&lt;3,1,0)+IF(E8&lt;3,1,0)</f>
        <v>4</v>
      </c>
      <c r="F14" s="13"/>
    </row>
    <row r="15" spans="2:6" x14ac:dyDescent="0.2">
      <c r="B15" t="s">
        <v>100</v>
      </c>
      <c r="E15">
        <f>IF(E9&gt;3,1,0)+IF(E10&gt;3,1,0)</f>
        <v>0</v>
      </c>
      <c r="F15" s="13"/>
    </row>
    <row r="16" spans="2:6" x14ac:dyDescent="0.2">
      <c r="D16" s="2" t="s">
        <v>101</v>
      </c>
      <c r="E16">
        <f>E14+E15</f>
        <v>4</v>
      </c>
      <c r="F16" s="15"/>
    </row>
    <row r="17" spans="4:6" x14ac:dyDescent="0.2">
      <c r="D17" s="17" t="s">
        <v>102</v>
      </c>
      <c r="E17" s="16">
        <f>IF(E16&lt;=2,20,IF(OR(E16=3,E16=4),28,"Risk of failure!"))</f>
        <v>28</v>
      </c>
    </row>
    <row r="21" spans="4:6" x14ac:dyDescent="0.2">
      <c r="F21" s="31"/>
    </row>
  </sheetData>
  <mergeCells count="2">
    <mergeCell ref="B2:C2"/>
    <mergeCell ref="B11:C11"/>
  </mergeCells>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0"/>
  <sheetViews>
    <sheetView workbookViewId="0">
      <selection activeCell="D16" sqref="D16"/>
    </sheetView>
  </sheetViews>
  <sheetFormatPr defaultRowHeight="12.75" x14ac:dyDescent="0.2"/>
  <cols>
    <col min="1" max="1" width="5.7109375" customWidth="1"/>
    <col min="3" max="3" width="20.7109375" style="2" customWidth="1"/>
    <col min="4" max="4" width="11.7109375" style="2" customWidth="1"/>
    <col min="5" max="5" width="13.5703125" customWidth="1"/>
    <col min="6" max="6" width="61.28515625" style="1" customWidth="1"/>
  </cols>
  <sheetData>
    <row r="1" spans="2:6" ht="13.5" thickBot="1" x14ac:dyDescent="0.25"/>
    <row r="2" spans="2:6" s="3" customFormat="1" ht="30" x14ac:dyDescent="0.2">
      <c r="B2" s="62" t="s">
        <v>65</v>
      </c>
      <c r="C2" s="59"/>
      <c r="D2" s="21" t="s">
        <v>1</v>
      </c>
      <c r="E2" s="22" t="s">
        <v>70</v>
      </c>
      <c r="F2" s="23" t="s">
        <v>2</v>
      </c>
    </row>
    <row r="3" spans="2:6" s="3" customFormat="1" ht="18" x14ac:dyDescent="0.2">
      <c r="B3" s="24">
        <v>1</v>
      </c>
      <c r="C3" s="6" t="s">
        <v>67</v>
      </c>
      <c r="D3" s="5">
        <v>5</v>
      </c>
      <c r="E3" s="7">
        <f t="array" ref="E3">SUM(IF(C$9:C$14=C3,1,0)*IF(E$9:F$14&lt;&gt;"",1,0))</f>
        <v>3</v>
      </c>
      <c r="F3" s="26" t="s">
        <v>71</v>
      </c>
    </row>
    <row r="4" spans="2:6" s="3" customFormat="1" ht="18" x14ac:dyDescent="0.2">
      <c r="B4" s="24">
        <v>2</v>
      </c>
      <c r="C4" s="6" t="s">
        <v>68</v>
      </c>
      <c r="D4" s="5">
        <v>10</v>
      </c>
      <c r="E4" s="7">
        <f t="array" ref="E4">SUM(IF(C$9:C$14=C4,1,0)*IF(E$9:F$14&lt;&gt;"",1,0))</f>
        <v>0</v>
      </c>
      <c r="F4" s="26" t="s">
        <v>72</v>
      </c>
    </row>
    <row r="5" spans="2:6" s="3" customFormat="1" ht="18" x14ac:dyDescent="0.2">
      <c r="B5" s="24">
        <v>3</v>
      </c>
      <c r="C5" s="6" t="s">
        <v>69</v>
      </c>
      <c r="D5" s="5">
        <v>15</v>
      </c>
      <c r="E5" s="7">
        <f t="array" ref="E5">SUM(IF(C$9:C$14=C5,1,0)*IF(E$9:F$14&lt;&gt;"",1,0))</f>
        <v>1</v>
      </c>
      <c r="F5" s="26" t="s">
        <v>73</v>
      </c>
    </row>
    <row r="6" spans="2:6" ht="18.75" thickBot="1" x14ac:dyDescent="0.25">
      <c r="B6" s="60" t="s">
        <v>66</v>
      </c>
      <c r="C6" s="61"/>
      <c r="D6" s="27"/>
      <c r="E6" s="28">
        <f t="array" ref="E6">SUM(D3:D5*E3:E5)</f>
        <v>30</v>
      </c>
      <c r="F6" s="29"/>
    </row>
    <row r="8" spans="2:6" ht="13.5" thickBot="1" x14ac:dyDescent="0.25"/>
    <row r="9" spans="2:6" ht="15" x14ac:dyDescent="0.2">
      <c r="B9" s="62" t="s">
        <v>83</v>
      </c>
      <c r="C9" s="59"/>
      <c r="D9" s="21" t="s">
        <v>1</v>
      </c>
      <c r="E9" s="63" t="s">
        <v>84</v>
      </c>
      <c r="F9" s="64"/>
    </row>
    <row r="10" spans="2:6" ht="12.75" customHeight="1" x14ac:dyDescent="0.2">
      <c r="B10" s="24">
        <v>1</v>
      </c>
      <c r="C10" s="9" t="s">
        <v>69</v>
      </c>
      <c r="D10" s="5">
        <f>SUMIF(C$3:C$5,C10,D$3:D$5)</f>
        <v>15</v>
      </c>
      <c r="E10" s="67" t="s">
        <v>104</v>
      </c>
      <c r="F10" s="68"/>
    </row>
    <row r="11" spans="2:6" x14ac:dyDescent="0.2">
      <c r="B11" s="24">
        <f t="shared" ref="B11:B13" si="0">B10+1</f>
        <v>2</v>
      </c>
      <c r="C11" s="9" t="s">
        <v>67</v>
      </c>
      <c r="D11" s="5">
        <f>SUMIF(C$3:C$5,C11,D$3:D$5)</f>
        <v>5</v>
      </c>
      <c r="E11" s="67" t="s">
        <v>105</v>
      </c>
      <c r="F11" s="68"/>
    </row>
    <row r="12" spans="2:6" x14ac:dyDescent="0.2">
      <c r="B12" s="24">
        <f>B11+1</f>
        <v>3</v>
      </c>
      <c r="C12" s="9" t="s">
        <v>67</v>
      </c>
      <c r="D12" s="5">
        <f t="shared" ref="D12:D13" si="1">SUMIF(C$3:C$5,C12,D$3:D$5)</f>
        <v>5</v>
      </c>
      <c r="E12" s="67" t="s">
        <v>106</v>
      </c>
      <c r="F12" s="68"/>
    </row>
    <row r="13" spans="2:6" x14ac:dyDescent="0.2">
      <c r="B13" s="24">
        <f t="shared" si="0"/>
        <v>4</v>
      </c>
      <c r="C13" s="9" t="s">
        <v>67</v>
      </c>
      <c r="D13" s="5">
        <f t="shared" si="1"/>
        <v>5</v>
      </c>
      <c r="E13" s="67" t="s">
        <v>107</v>
      </c>
      <c r="F13" s="68"/>
    </row>
    <row r="14" spans="2:6" ht="15.75" thickBot="1" x14ac:dyDescent="0.25">
      <c r="B14" s="60" t="s">
        <v>82</v>
      </c>
      <c r="C14" s="65"/>
      <c r="D14" s="65"/>
      <c r="E14" s="65"/>
      <c r="F14" s="66"/>
    </row>
    <row r="16" spans="2:6" ht="31.5" x14ac:dyDescent="0.25">
      <c r="F16" s="14" t="s">
        <v>88</v>
      </c>
    </row>
    <row r="17" spans="6:6" x14ac:dyDescent="0.2">
      <c r="F17" s="13" t="s">
        <v>85</v>
      </c>
    </row>
    <row r="18" spans="6:6" x14ac:dyDescent="0.2">
      <c r="F18" s="13" t="s">
        <v>86</v>
      </c>
    </row>
    <row r="19" spans="6:6" x14ac:dyDescent="0.2">
      <c r="F19" s="13" t="s">
        <v>87</v>
      </c>
    </row>
    <row r="20" spans="6:6" ht="25.5" x14ac:dyDescent="0.2">
      <c r="F20" s="15" t="s">
        <v>89</v>
      </c>
    </row>
  </sheetData>
  <mergeCells count="9">
    <mergeCell ref="B2:C2"/>
    <mergeCell ref="B6:C6"/>
    <mergeCell ref="B9:C9"/>
    <mergeCell ref="E9:F9"/>
    <mergeCell ref="B14:F14"/>
    <mergeCell ref="E10:F10"/>
    <mergeCell ref="E11:F11"/>
    <mergeCell ref="E12:F12"/>
    <mergeCell ref="E13:F13"/>
  </mergeCells>
  <phoneticPr fontId="2" type="noConversion"/>
  <dataValidations count="1">
    <dataValidation type="list" allowBlank="1" showInputMessage="1" showErrorMessage="1" sqref="C10:C13">
      <formula1>$C$3:$C$5</formula1>
    </dataValidation>
  </dataValidations>
  <hyperlinks>
    <hyperlink ref="F18" r:id="rId1" tooltip="Permanent Link: Software Cost Estimation With Use Case Points - Use Case Analysis" display="http://tynerblain.com/blog/2007/02/15/software-cost-esimation-ucp-4/"/>
    <hyperlink ref="F17" r:id="rId2" tooltip="Permanent Link: Software Cost Estimation With Use Case Points - Introduction" display="http://tynerblain.com/blog/2007/02/12/software-cost-estimation-ucp-1/"/>
    <hyperlink ref="F19" r:id="rId3" tooltip="Permanent Link: How to Write Good Use Case Names - 7 Tips" display="http://tynerblain.com/blog/2007/01/22/how-to-write-good-use-case-names/"/>
    <hyperlink ref="F20" r:id="rId4"/>
  </hyperlinks>
  <pageMargins left="0.75" right="0.75" top="1" bottom="1" header="0.5" footer="0.5"/>
  <pageSetup orientation="portrait" r:id="rId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workbookViewId="0">
      <selection activeCell="C8" sqref="C8"/>
    </sheetView>
  </sheetViews>
  <sheetFormatPr defaultRowHeight="12.75" x14ac:dyDescent="0.2"/>
  <cols>
    <col min="1" max="1" width="5.7109375" customWidth="1"/>
    <col min="3" max="3" width="20.7109375" style="2" customWidth="1"/>
    <col min="4" max="4" width="11.7109375" style="2" customWidth="1"/>
    <col min="5" max="5" width="13.5703125" customWidth="1"/>
    <col min="6" max="6" width="61.28515625" style="1" customWidth="1"/>
  </cols>
  <sheetData>
    <row r="1" spans="2:6" ht="13.5" thickBot="1" x14ac:dyDescent="0.25"/>
    <row r="2" spans="2:6" s="3" customFormat="1" ht="30" x14ac:dyDescent="0.2">
      <c r="B2" s="62" t="s">
        <v>79</v>
      </c>
      <c r="C2" s="59"/>
      <c r="D2" s="21" t="s">
        <v>1</v>
      </c>
      <c r="E2" s="22" t="s">
        <v>78</v>
      </c>
      <c r="F2" s="23" t="s">
        <v>2</v>
      </c>
    </row>
    <row r="3" spans="2:6" s="3" customFormat="1" ht="63.75" x14ac:dyDescent="0.2">
      <c r="B3" s="24">
        <v>1</v>
      </c>
      <c r="C3" s="6" t="s">
        <v>67</v>
      </c>
      <c r="D3" s="5">
        <v>1</v>
      </c>
      <c r="E3" s="7">
        <f t="array" ref="E3">SUM(IF(C$9:C$11=C3,1,0)*IF(E$9:F$11&lt;&gt;"",1,0))</f>
        <v>0</v>
      </c>
      <c r="F3" s="26" t="s">
        <v>75</v>
      </c>
    </row>
    <row r="4" spans="2:6" s="3" customFormat="1" ht="38.25" x14ac:dyDescent="0.2">
      <c r="B4" s="24">
        <v>2</v>
      </c>
      <c r="C4" s="6" t="s">
        <v>68</v>
      </c>
      <c r="D4" s="5">
        <v>2</v>
      </c>
      <c r="E4" s="7">
        <f t="array" ref="E4">SUM(IF(C$9:C$11=C4,1,0)*IF(E$9:F$11&lt;&gt;"",1,0))</f>
        <v>0</v>
      </c>
      <c r="F4" s="26" t="s">
        <v>76</v>
      </c>
    </row>
    <row r="5" spans="2:6" s="3" customFormat="1" ht="89.25" x14ac:dyDescent="0.2">
      <c r="B5" s="24">
        <v>3</v>
      </c>
      <c r="C5" s="6" t="s">
        <v>69</v>
      </c>
      <c r="D5" s="5">
        <v>3</v>
      </c>
      <c r="E5" s="7">
        <f t="array" ref="E5">SUM(IF(C$9:C$11=C5,1,0)*IF(E$9:F$11&lt;&gt;"",1,0))</f>
        <v>1</v>
      </c>
      <c r="F5" s="26" t="s">
        <v>77</v>
      </c>
    </row>
    <row r="6" spans="2:6" ht="18.75" thickBot="1" x14ac:dyDescent="0.25">
      <c r="B6" s="60" t="s">
        <v>74</v>
      </c>
      <c r="C6" s="61"/>
      <c r="D6" s="27"/>
      <c r="E6" s="28">
        <f t="array" ref="E6">SUM(D3:D5*E3:E5)</f>
        <v>3</v>
      </c>
      <c r="F6" s="29"/>
    </row>
    <row r="8" spans="2:6" ht="13.5" thickBot="1" x14ac:dyDescent="0.25"/>
    <row r="9" spans="2:6" ht="15" x14ac:dyDescent="0.2">
      <c r="B9" s="62" t="s">
        <v>80</v>
      </c>
      <c r="C9" s="59"/>
      <c r="D9" s="21" t="s">
        <v>1</v>
      </c>
      <c r="E9" s="63" t="s">
        <v>81</v>
      </c>
      <c r="F9" s="64"/>
    </row>
    <row r="10" spans="2:6" x14ac:dyDescent="0.2">
      <c r="B10" s="24">
        <v>1</v>
      </c>
      <c r="C10" s="9" t="s">
        <v>69</v>
      </c>
      <c r="D10" s="5">
        <f>SUMIF(C$3:C$5,C10,D$3:D$5)</f>
        <v>3</v>
      </c>
      <c r="E10" s="67" t="s">
        <v>108</v>
      </c>
      <c r="F10" s="68"/>
    </row>
    <row r="11" spans="2:6" s="4" customFormat="1" ht="21.75" customHeight="1" thickBot="1" x14ac:dyDescent="0.25">
      <c r="B11" s="60" t="s">
        <v>82</v>
      </c>
      <c r="C11" s="65"/>
      <c r="D11" s="65"/>
      <c r="E11" s="65"/>
      <c r="F11" s="66"/>
    </row>
    <row r="13" spans="2:6" ht="31.5" x14ac:dyDescent="0.25">
      <c r="F13" s="14" t="s">
        <v>88</v>
      </c>
    </row>
    <row r="14" spans="2:6" x14ac:dyDescent="0.2">
      <c r="F14" s="13" t="s">
        <v>85</v>
      </c>
    </row>
    <row r="15" spans="2:6" x14ac:dyDescent="0.2">
      <c r="F15" s="13" t="s">
        <v>90</v>
      </c>
    </row>
    <row r="16" spans="2:6" ht="25.5" x14ac:dyDescent="0.2">
      <c r="F16" s="15" t="s">
        <v>89</v>
      </c>
    </row>
  </sheetData>
  <mergeCells count="6">
    <mergeCell ref="B2:C2"/>
    <mergeCell ref="B6:C6"/>
    <mergeCell ref="B9:C9"/>
    <mergeCell ref="E9:F9"/>
    <mergeCell ref="E10:F10"/>
    <mergeCell ref="B11:F11"/>
  </mergeCells>
  <phoneticPr fontId="2" type="noConversion"/>
  <dataValidations count="1">
    <dataValidation type="list" allowBlank="1" showInputMessage="1" showErrorMessage="1" sqref="C10">
      <formula1>$C$3:$C$5</formula1>
    </dataValidation>
  </dataValidations>
  <hyperlinks>
    <hyperlink ref="F14" r:id="rId1" tooltip="Permanent Link: Software Cost Estimation With Use Case Points - Introduction" display="http://tynerblain.com/blog/2007/02/12/software-cost-estimation-ucp-1/"/>
    <hyperlink ref="F16" r:id="rId2"/>
    <hyperlink ref="F15" r:id="rId3" tooltip="Permanent Link: Software Cost Estimation With Use Case Points - Actor Analysis" display="http://tynerblain.com/blog/2007/02/16/software-cost-estimation-ucp-5/"/>
  </hyperlinks>
  <pageMargins left="0.75" right="0.75" top="1" bottom="1" header="0.5" footer="0.5"/>
  <pageSetup orientation="portrait"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Final Calculations</vt:lpstr>
      <vt:lpstr>Technical</vt:lpstr>
      <vt:lpstr>Environmental</vt:lpstr>
      <vt:lpstr>Use Case</vt:lpstr>
      <vt:lpstr>Actor</vt:lpstr>
    </vt:vector>
  </TitlesOfParts>
  <Company>Tyner Blain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Points Calculator</dc:title>
  <dc:creator>Scott Sehlhorst</dc:creator>
  <cp:lastModifiedBy>Russell F Walters</cp:lastModifiedBy>
  <dcterms:created xsi:type="dcterms:W3CDTF">2007-02-21T01:19:06Z</dcterms:created>
  <dcterms:modified xsi:type="dcterms:W3CDTF">2013-03-12T19:16:47Z</dcterms:modified>
</cp:coreProperties>
</file>