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rt0477\Pycharm projects\data_process\csvfiles\"/>
    </mc:Choice>
  </mc:AlternateContent>
  <bookViews>
    <workbookView xWindow="0" yWindow="0" windowWidth="21840" windowHeight="7320" tabRatio="1000" activeTab="1"/>
  </bookViews>
  <sheets>
    <sheet name="sample" sheetId="2" r:id="rId1"/>
    <sheet name="proc_air" sheetId="3" r:id="rId2"/>
    <sheet name="proc_blank" sheetId="4" r:id="rId3"/>
    <sheet name="ovn_air" sheetId="6" r:id="rId4"/>
    <sheet name="ovn_blank" sheetId="5" r:id="rId5"/>
    <sheet name="air_ratios" sheetId="7" r:id="rId6"/>
    <sheet name="Sheet1" sheetId="8" r:id="rId7"/>
  </sheets>
  <calcPr calcId="162913"/>
</workbook>
</file>

<file path=xl/calcChain.xml><?xml version="1.0" encoding="utf-8"?>
<calcChain xmlns="http://schemas.openxmlformats.org/spreadsheetml/2006/main">
  <c r="P8" i="7" l="1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AW16" i="4"/>
  <c r="AV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X16" i="4"/>
  <c r="W16" i="4"/>
  <c r="V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E39" i="3"/>
  <c r="D39" i="3"/>
  <c r="E37" i="3"/>
  <c r="D37" i="3"/>
  <c r="E36" i="3"/>
  <c r="D36" i="3"/>
  <c r="AX29" i="3"/>
  <c r="AW29" i="3"/>
  <c r="AV29" i="3"/>
  <c r="AT29" i="3"/>
  <c r="AS29" i="3"/>
  <c r="AQ29" i="3"/>
  <c r="AP29" i="3"/>
  <c r="AO29" i="3"/>
  <c r="AL29" i="3"/>
  <c r="AK29" i="3"/>
  <c r="AJ29" i="3"/>
  <c r="AI29" i="3"/>
  <c r="AH29" i="3"/>
  <c r="AF29" i="3"/>
  <c r="AE29" i="3"/>
  <c r="AB29" i="3"/>
  <c r="AA29" i="3"/>
  <c r="Y29" i="3"/>
  <c r="X29" i="3"/>
  <c r="V29" i="3"/>
  <c r="U29" i="3"/>
  <c r="T29" i="3"/>
  <c r="S29" i="3"/>
  <c r="Q29" i="3"/>
  <c r="P29" i="3"/>
  <c r="O29" i="3"/>
  <c r="N29" i="3"/>
  <c r="M29" i="3"/>
  <c r="H29" i="3"/>
  <c r="D25" i="3"/>
  <c r="H24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L22" i="3"/>
  <c r="AK22" i="3"/>
  <c r="AJ22" i="3"/>
  <c r="AI22" i="3"/>
  <c r="AH22" i="3"/>
  <c r="AG22" i="3"/>
  <c r="AF22" i="3"/>
  <c r="AE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K22" i="3"/>
  <c r="J22" i="3"/>
  <c r="H22" i="3"/>
  <c r="H21" i="3"/>
  <c r="H20" i="3"/>
  <c r="AP16" i="3"/>
  <c r="AO16" i="3"/>
  <c r="AC16" i="3"/>
  <c r="AB16" i="3"/>
  <c r="AA16" i="3"/>
  <c r="Y16" i="3"/>
  <c r="V16" i="3"/>
  <c r="T16" i="3"/>
  <c r="S16" i="3"/>
  <c r="Q16" i="3"/>
  <c r="P16" i="3"/>
  <c r="O16" i="3"/>
  <c r="M16" i="3"/>
  <c r="AP15" i="3"/>
  <c r="AO15" i="3"/>
  <c r="AC15" i="3"/>
  <c r="AB15" i="3"/>
  <c r="AA15" i="3"/>
  <c r="Y15" i="3"/>
  <c r="W15" i="3"/>
  <c r="V15" i="3"/>
  <c r="T15" i="3"/>
  <c r="S15" i="3"/>
  <c r="Q15" i="3"/>
  <c r="P15" i="3"/>
  <c r="O15" i="3"/>
  <c r="M15" i="3"/>
  <c r="AP12" i="3"/>
  <c r="AO12" i="3"/>
  <c r="AC12" i="3"/>
  <c r="AB12" i="3"/>
  <c r="AA12" i="3"/>
  <c r="Y12" i="3"/>
  <c r="W12" i="3"/>
  <c r="V12" i="3"/>
  <c r="T12" i="3"/>
  <c r="S12" i="3"/>
  <c r="Q12" i="3"/>
  <c r="P12" i="3"/>
  <c r="O12" i="3"/>
  <c r="M12" i="3"/>
  <c r="AP11" i="3"/>
  <c r="AO11" i="3"/>
  <c r="AC11" i="3"/>
  <c r="AB11" i="3"/>
  <c r="AA11" i="3"/>
  <c r="Y11" i="3"/>
  <c r="W11" i="3"/>
  <c r="V11" i="3"/>
  <c r="T11" i="3"/>
  <c r="S11" i="3"/>
  <c r="Q11" i="3"/>
  <c r="P11" i="3"/>
  <c r="O11" i="3"/>
  <c r="M11" i="3"/>
  <c r="AP10" i="3"/>
  <c r="AO10" i="3"/>
  <c r="AC10" i="3"/>
  <c r="AB10" i="3"/>
  <c r="AA10" i="3"/>
  <c r="Y10" i="3"/>
  <c r="W10" i="3"/>
  <c r="V10" i="3"/>
  <c r="T10" i="3"/>
  <c r="S10" i="3"/>
  <c r="Q10" i="3"/>
  <c r="P10" i="3"/>
  <c r="O10" i="3"/>
  <c r="M10" i="3"/>
  <c r="AP9" i="3"/>
  <c r="AO9" i="3"/>
  <c r="AC9" i="3"/>
  <c r="AB9" i="3"/>
  <c r="AA9" i="3"/>
  <c r="Y9" i="3"/>
  <c r="W9" i="3"/>
  <c r="V9" i="3"/>
  <c r="T9" i="3"/>
  <c r="S9" i="3"/>
  <c r="Q9" i="3"/>
  <c r="P9" i="3"/>
  <c r="O9" i="3"/>
  <c r="M9" i="3"/>
  <c r="E89" i="2"/>
  <c r="D89" i="2"/>
  <c r="E88" i="2"/>
  <c r="D88" i="2"/>
  <c r="E85" i="2"/>
  <c r="D85" i="2"/>
  <c r="E84" i="2"/>
  <c r="D84" i="2"/>
  <c r="E83" i="2"/>
  <c r="D83" i="2"/>
  <c r="E82" i="2"/>
  <c r="D82" i="2"/>
  <c r="E81" i="2"/>
  <c r="D81" i="2"/>
  <c r="H55" i="2"/>
  <c r="D53" i="2"/>
  <c r="D51" i="2"/>
  <c r="D50" i="2"/>
  <c r="H48" i="2"/>
  <c r="H45" i="2"/>
  <c r="H42" i="2"/>
  <c r="H32" i="2"/>
  <c r="H31" i="2"/>
  <c r="H30" i="2"/>
  <c r="H29" i="2"/>
  <c r="H28" i="2"/>
  <c r="H27" i="2"/>
</calcChain>
</file>

<file path=xl/sharedStrings.xml><?xml version="1.0" encoding="utf-8"?>
<sst xmlns="http://schemas.openxmlformats.org/spreadsheetml/2006/main" count="1467" uniqueCount="467">
  <si>
    <t>Sample</t>
  </si>
  <si>
    <t>Date</t>
  </si>
  <si>
    <t>vol</t>
  </si>
  <si>
    <t>split</t>
  </si>
  <si>
    <t>Proc_Blank_124_Sample_1316</t>
  </si>
  <si>
    <t>Placerita_PW_York_36_Sample_1319</t>
  </si>
  <si>
    <t>Placerita_PW_Kraft_9_21_3_Sample_1320</t>
  </si>
  <si>
    <t>Boggy_Creek_2_91214_Sample_1321</t>
  </si>
  <si>
    <t>Proc_Air_185_Sample_1322</t>
  </si>
  <si>
    <t>N/A</t>
  </si>
  <si>
    <t>Number</t>
  </si>
  <si>
    <t>Label</t>
  </si>
  <si>
    <t>New_York_2_5_4k_rep_Sample_1311</t>
  </si>
  <si>
    <t>New_York_2_5_4k_rest of tube_Sample_1314</t>
  </si>
  <si>
    <t>Cherokee_182c_Sample_182</t>
  </si>
  <si>
    <t>Seneca_Header_rep_Sample_1317</t>
  </si>
  <si>
    <t>Placerita_Kennedy_NRC_10_2_Sample_1318</t>
  </si>
  <si>
    <t>Proc_Air_188_Sample_1330_0506</t>
  </si>
  <si>
    <t>Proc_Air_190_Sample_1332</t>
  </si>
  <si>
    <t>Prep Air 1890</t>
  </si>
  <si>
    <t>Prep Air 1892</t>
  </si>
  <si>
    <t>Prep Air 1894</t>
  </si>
  <si>
    <t>Prep Air 1895</t>
  </si>
  <si>
    <t>Prep Air 1896</t>
  </si>
  <si>
    <t>Prep Air 1898</t>
  </si>
  <si>
    <t>Prep Air 1899</t>
  </si>
  <si>
    <t>Prep Air 1900</t>
  </si>
  <si>
    <t>Prep Air 1902</t>
  </si>
  <si>
    <t>Prep Air 1891</t>
  </si>
  <si>
    <t>Prep Air 1893</t>
  </si>
  <si>
    <t>Prep Air 1897</t>
  </si>
  <si>
    <t>Prep Air 1901</t>
  </si>
  <si>
    <t>Prep Air 1903</t>
  </si>
  <si>
    <t>pressure</t>
  </si>
  <si>
    <t>pressureerr</t>
  </si>
  <si>
    <t>MCD-LHSp-3w-2A_rerun_0506__Sample_1326</t>
  </si>
  <si>
    <t>MCD-LHSp-Bw-1B_0506_Sample_1327</t>
  </si>
  <si>
    <t>UNKNOWN</t>
  </si>
  <si>
    <t>Prep Air 1889</t>
  </si>
  <si>
    <t>Prep Blank</t>
  </si>
  <si>
    <t>Notes</t>
  </si>
  <si>
    <t>84Kr_h1</t>
  </si>
  <si>
    <t>84Kr_h2</t>
  </si>
  <si>
    <t>85Kr (miss)</t>
  </si>
  <si>
    <t>78Kr_ax</t>
  </si>
  <si>
    <t xml:space="preserve">86Kr (miss) </t>
  </si>
  <si>
    <t>82Kr (H1)</t>
  </si>
  <si>
    <t>80Kr_ax</t>
  </si>
  <si>
    <t>80Kr_ax2</t>
  </si>
  <si>
    <t>84Kr_h1_err</t>
  </si>
  <si>
    <t>84Kr_h2_err</t>
  </si>
  <si>
    <t>80Kr_ax_err</t>
  </si>
  <si>
    <t>82Kr (H1)_err</t>
  </si>
  <si>
    <t>86Kr (miss) _err</t>
  </si>
  <si>
    <t>80Kr_ax2_err</t>
  </si>
  <si>
    <t>136Xe</t>
  </si>
  <si>
    <t>132Xe</t>
  </si>
  <si>
    <t>129Xe</t>
  </si>
  <si>
    <t>134Xe</t>
  </si>
  <si>
    <t>130Xe</t>
  </si>
  <si>
    <t>126Xe</t>
  </si>
  <si>
    <t>134.5Xe (bkrd)</t>
  </si>
  <si>
    <t>131Xe</t>
  </si>
  <si>
    <t>128Xe</t>
  </si>
  <si>
    <t>124Xe</t>
  </si>
  <si>
    <t>136Xe_err</t>
  </si>
  <si>
    <t>132Xe_err</t>
  </si>
  <si>
    <t>129Xe_err</t>
  </si>
  <si>
    <t>137Xe (bkrd)_err</t>
  </si>
  <si>
    <t>134Xe_err</t>
  </si>
  <si>
    <t>130Xe_err</t>
  </si>
  <si>
    <t>126Xe_err</t>
  </si>
  <si>
    <t>131Xe_err</t>
  </si>
  <si>
    <t>128Xe_err</t>
  </si>
  <si>
    <t>124Xe_err</t>
  </si>
  <si>
    <t>allgas</t>
  </si>
  <si>
    <t>86Kr</t>
  </si>
  <si>
    <t>82Kr</t>
  </si>
  <si>
    <t>83Kr</t>
  </si>
  <si>
    <t>78Kr</t>
  </si>
  <si>
    <t>86Kr_err</t>
  </si>
  <si>
    <t>82Kr_err</t>
  </si>
  <si>
    <t>83Kr_err</t>
  </si>
  <si>
    <t>78Kr_err</t>
  </si>
  <si>
    <t>3/13/2020 2:11:24 AM</t>
  </si>
  <si>
    <t>3/13/2020 11:20:23 PM</t>
  </si>
  <si>
    <t>3/15/2020 6:11:57 AM</t>
  </si>
  <si>
    <t>3/16/2020 1:05:37 AM</t>
  </si>
  <si>
    <t>3/17/2020 12:44:29 AM</t>
  </si>
  <si>
    <t>3/18/2020 12:24:47 AM</t>
  </si>
  <si>
    <t>3/13/2020 6:05:52 AM</t>
  </si>
  <si>
    <t>3/14/2020 3:17:52 AM</t>
  </si>
  <si>
    <t>3/17/2020 4:40:01 AM</t>
  </si>
  <si>
    <t>3/18/2020 4:22:13 AM</t>
  </si>
  <si>
    <t>137Xe</t>
  </si>
  <si>
    <t>134.5Xe</t>
  </si>
  <si>
    <t>136.3Xe</t>
  </si>
  <si>
    <t>3/14/2020 7:08:15 AM</t>
  </si>
  <si>
    <t>3/16/2020 4:55:45 AM</t>
  </si>
  <si>
    <t>3/17/2020 8:28:35 AM</t>
  </si>
  <si>
    <t>3/18/2020 8:12:32 AM</t>
  </si>
  <si>
    <t>t1</t>
  </si>
  <si>
    <t>e1</t>
  </si>
  <si>
    <t>e2</t>
  </si>
  <si>
    <t>78Kr_ax_err</t>
  </si>
  <si>
    <t>80Kr</t>
  </si>
  <si>
    <t>Concentration</t>
  </si>
  <si>
    <t>84Kr</t>
  </si>
  <si>
    <t>Total air conc</t>
  </si>
  <si>
    <t>Percet atomic abundance</t>
  </si>
  <si>
    <t>val78</t>
  </si>
  <si>
    <t>val80</t>
  </si>
  <si>
    <t>val82</t>
  </si>
  <si>
    <t>val83</t>
  </si>
  <si>
    <t>val124</t>
  </si>
  <si>
    <t>val126</t>
  </si>
  <si>
    <t>val128</t>
  </si>
  <si>
    <t>val129</t>
  </si>
  <si>
    <t>val131</t>
  </si>
  <si>
    <t>val134</t>
  </si>
  <si>
    <t>val136</t>
  </si>
  <si>
    <t>a1</t>
  </si>
  <si>
    <t>a2</t>
  </si>
  <si>
    <t>Proc_Air_184_Sample_1310</t>
  </si>
  <si>
    <t>78Kr/84Kr</t>
  </si>
  <si>
    <t>80Kr/84Kr</t>
  </si>
  <si>
    <t>82Kr/84Kr</t>
  </si>
  <si>
    <t>83Kr/84Kr</t>
  </si>
  <si>
    <t>124Xe/132Xe</t>
  </si>
  <si>
    <t>126Xe/132Xe</t>
  </si>
  <si>
    <t>128Xe/132Xe</t>
  </si>
  <si>
    <t>129Xe/132Xe</t>
  </si>
  <si>
    <t>131Xe/132Xe</t>
  </si>
  <si>
    <t>134Xe/132Xe</t>
  </si>
  <si>
    <t>136Xe/132Xe</t>
  </si>
  <si>
    <t>Air ratios</t>
  </si>
  <si>
    <t>val86</t>
  </si>
  <si>
    <t>val130</t>
  </si>
  <si>
    <t>130Xe/132Xe</t>
  </si>
  <si>
    <t>86Kr/84Kr</t>
  </si>
  <si>
    <t>F1004_Well15_0506_Sample_1377</t>
  </si>
  <si>
    <t>F1002_Well18_0506_Sample_1379</t>
  </si>
  <si>
    <t>F1007_Gwisho_Sample_1380_0506</t>
  </si>
  <si>
    <t>Proc Air 199 Sample 1382</t>
  </si>
  <si>
    <t>Proc Blank 128 Sample 1384</t>
  </si>
  <si>
    <t>MS PW Seneca Injectate Sample 1385</t>
  </si>
  <si>
    <t>MS PW Fee Surge Tank Sample 1386</t>
  </si>
  <si>
    <t>Ms PW 2-2 Outflow Sample 1387</t>
  </si>
  <si>
    <t>ASW92 Sample 1388</t>
  </si>
  <si>
    <t>Ms Gov Surge Tank Sample 1389</t>
  </si>
  <si>
    <t>Placerita Delhy Injectate Influent 3 Sample 1390</t>
  </si>
  <si>
    <t>Proc Blank 129 Sample 1392</t>
  </si>
  <si>
    <t>Ms Gov Surge Tank 2 Sample 1393</t>
  </si>
  <si>
    <t>Placerita Sedlacek WD8 Sample 1394</t>
  </si>
  <si>
    <t>mani</t>
  </si>
  <si>
    <t>Prep Air 1967</t>
  </si>
  <si>
    <t>Prep Air 1968</t>
  </si>
  <si>
    <t>Prep Air 1989</t>
  </si>
  <si>
    <t>Prep Air 1970</t>
  </si>
  <si>
    <t>Prep Air 1971</t>
  </si>
  <si>
    <t>Prep Air 1972</t>
  </si>
  <si>
    <t>Prep Air 1974</t>
  </si>
  <si>
    <t>Prep Air 1975</t>
  </si>
  <si>
    <t>8/13/2020 6:13:59 AM</t>
  </si>
  <si>
    <t>Prep Air 1977</t>
  </si>
  <si>
    <t>8/13/2020 11:32:36 PM</t>
  </si>
  <si>
    <t>Prep Air 1978</t>
  </si>
  <si>
    <t>8/14/2020 3:23:30 AM</t>
  </si>
  <si>
    <t>Prep Air 1979</t>
  </si>
  <si>
    <t>8/15/2020 2:27:07 AM</t>
  </si>
  <si>
    <t>Prep Air 1980</t>
  </si>
  <si>
    <t>8/15/2020 9:52:59 PM</t>
  </si>
  <si>
    <t>Prep Air 1981</t>
  </si>
  <si>
    <t>8/16/2020 8:51:18 PM</t>
  </si>
  <si>
    <t>Prep Air 1982</t>
  </si>
  <si>
    <t>8/17/2020 12:39:24 AM</t>
  </si>
  <si>
    <t>Prep Air 1983</t>
  </si>
  <si>
    <t>8/13/2020 10:04:00 AM</t>
  </si>
  <si>
    <t>8/14/2020 7:13:35 AM</t>
  </si>
  <si>
    <t>8/15/2020 6:17:32 AM</t>
  </si>
  <si>
    <t>8/16/2020 1:43:19 AM</t>
  </si>
  <si>
    <t>8/17/2020 4:26:35 AM</t>
  </si>
  <si>
    <t>Proc Air 219; Sample 1495</t>
  </si>
  <si>
    <t>MCD-LHSp-3w-2A_0506__Sample_1497</t>
  </si>
  <si>
    <t>MCD-LHSp-Bw-1B_0506_Sample_1498</t>
  </si>
  <si>
    <t>Proc Blank 118</t>
  </si>
  <si>
    <t>11/21/19</t>
  </si>
  <si>
    <t>Placerita PW Delhy Injectate T1Inf</t>
  </si>
  <si>
    <t>11/22/19</t>
  </si>
  <si>
    <t>ASW 86 Sample 1086</t>
  </si>
  <si>
    <t>Maricopa West Pond Sample 1087</t>
  </si>
  <si>
    <t>11/23/19</t>
  </si>
  <si>
    <t>ASW87 Sample 1088</t>
  </si>
  <si>
    <t>Placerita PW Delhy Injectate T1 Effluent</t>
  </si>
  <si>
    <t>11/24/19</t>
  </si>
  <si>
    <t>Midway Sunset SE Taft</t>
  </si>
  <si>
    <t>Nixon 5 2/2 Sample 1434</t>
  </si>
  <si>
    <t>Placerita PW Pryor Sample 1435</t>
  </si>
  <si>
    <t>ASW 96 Sample 1436</t>
  </si>
  <si>
    <t>ASW 97 Sample 1437</t>
  </si>
  <si>
    <t>weight</t>
  </si>
  <si>
    <t>temp</t>
  </si>
  <si>
    <t>temp_err</t>
  </si>
  <si>
    <t>water_batch</t>
  </si>
  <si>
    <t>weight_err</t>
  </si>
  <si>
    <t>Allgas</t>
  </si>
  <si>
    <t>Mani</t>
  </si>
  <si>
    <t>ASW8687comp</t>
  </si>
  <si>
    <t>Placerita PW Orwig 8H (3) Sample 994</t>
  </si>
  <si>
    <t>Proc Air 152 Sample 991</t>
  </si>
  <si>
    <t>Proc Blank 115</t>
  </si>
  <si>
    <t>10/20/19</t>
  </si>
  <si>
    <t>Proc Air 153 Sample 997</t>
  </si>
  <si>
    <t>10/14/19</t>
  </si>
  <si>
    <t>Prep Air 1581</t>
  </si>
  <si>
    <t>Prep Air 1582</t>
  </si>
  <si>
    <t>10/13/2019 2:14:02 AM</t>
  </si>
  <si>
    <t>Prep Air 1583</t>
  </si>
  <si>
    <t>10/14/2019 1:20:47 AM</t>
  </si>
  <si>
    <t>Prep Air 1584</t>
  </si>
  <si>
    <t>10/14/2019 5:08:02 AM</t>
  </si>
  <si>
    <t>Prep Air 1585</t>
  </si>
  <si>
    <t>10/15/2019 12:03:20 AM</t>
  </si>
  <si>
    <t>Prep Air 1586</t>
  </si>
  <si>
    <t>10/15/2019 10:52:31 PM</t>
  </si>
  <si>
    <t>Prep Air 1587</t>
  </si>
  <si>
    <t>10/16/2019 2:39:51 AM</t>
  </si>
  <si>
    <t>Prep Air 1588</t>
  </si>
  <si>
    <t>10/16/2019 10:31:57 PM</t>
  </si>
  <si>
    <t>Prep Air 1589</t>
  </si>
  <si>
    <t>10/17/2019 2:19:19 AM</t>
  </si>
  <si>
    <t>Prep Air 1590</t>
  </si>
  <si>
    <t>10/17/2019 10:06:08 PM</t>
  </si>
  <si>
    <t>Prep Air 1591</t>
  </si>
  <si>
    <t>10/18/2019 1:53:30 AM</t>
  </si>
  <si>
    <t>Prep Air 1592</t>
  </si>
  <si>
    <t>10/20/2019 1:58:04 AM</t>
  </si>
  <si>
    <t>Prep Air 1593</t>
  </si>
  <si>
    <t>10/20/2019 6:46:16 AM</t>
  </si>
  <si>
    <t>Prep Air 1594</t>
  </si>
  <si>
    <t>10/20/2019 11:17:42 PM</t>
  </si>
  <si>
    <t>Prep Air 1595</t>
  </si>
  <si>
    <t>10/21/2019 3:05:05 AM</t>
  </si>
  <si>
    <t>Prep Air 1596</t>
  </si>
  <si>
    <t>10/21/2019 9:25:07 PM</t>
  </si>
  <si>
    <t>Prep Air 1597</t>
  </si>
  <si>
    <t>10/22/2019 1:12:25 AM</t>
  </si>
  <si>
    <t>Prep Air 1598</t>
  </si>
  <si>
    <t>10/23/2019 12:08:38 AM</t>
  </si>
  <si>
    <t>Prep Air 1599</t>
  </si>
  <si>
    <t>Annie ASW</t>
  </si>
  <si>
    <t xml:space="preserve">ASW 102 Sample 1508 </t>
  </si>
  <si>
    <t>Proc Blank Sample 1509</t>
  </si>
  <si>
    <t>ASW 103 Sample 1510</t>
  </si>
  <si>
    <t>Physic Well 3 Sample 1511</t>
  </si>
  <si>
    <t>Badger Well 1 Sample 1512</t>
  </si>
  <si>
    <t>Physic Well 1 Sample 1513</t>
  </si>
  <si>
    <t>All line</t>
  </si>
  <si>
    <t>ASW Comp</t>
  </si>
  <si>
    <t>Proc Blank Sample 1514</t>
  </si>
  <si>
    <t>11/21/2020 8:07:30 PM</t>
  </si>
  <si>
    <t>PC PW - USL 17 - 35 Sample 1517</t>
  </si>
  <si>
    <t>11/23/2020 1:25:40 PM</t>
  </si>
  <si>
    <t>MS PW-Ethel D 605 Sample 1518</t>
  </si>
  <si>
    <t>11/24/2020 2:31:28 PM</t>
  </si>
  <si>
    <t>McVan - 21 Sample 1519</t>
  </si>
  <si>
    <t>11/24/2020 8:09:22 PM</t>
  </si>
  <si>
    <t>Pc PW-Enas 23 - 2R Sample 1520</t>
  </si>
  <si>
    <t>11/25/2020 4:55:51 PM</t>
  </si>
  <si>
    <t>MS PW-Ethel D 605 Dup Sample 1521</t>
  </si>
  <si>
    <t>11/26/2020 2:44:17 PM</t>
  </si>
  <si>
    <t>MS PW-Ethel 469 Sample 1522</t>
  </si>
  <si>
    <t>11/26/2020 8:01:33 PM</t>
  </si>
  <si>
    <t>PC PW-Enas 23-2R Dup Sample 1523</t>
  </si>
  <si>
    <t>11/27/2020 2:30:45 PM</t>
  </si>
  <si>
    <t>Proc Air 224 Sample 1525</t>
  </si>
  <si>
    <t>11/30/2020 4:38:51 PM</t>
  </si>
  <si>
    <t>Proc Blank Sample 1526</t>
  </si>
  <si>
    <t>11/30/2020 9:19:35 PM</t>
  </si>
  <si>
    <t>Haylayn 200227 C1 Sample 1527</t>
  </si>
  <si>
    <t>Shumayt 20027 B1 Sample 1528</t>
  </si>
  <si>
    <t>Dima 200229 E1 Sample 1529</t>
  </si>
  <si>
    <t>Al Towarah 200226 A1 Sample 1530</t>
  </si>
  <si>
    <t>Misfah 200301 F1 Sample 1531</t>
  </si>
  <si>
    <t>Proc Air 225 Sample 1532</t>
  </si>
  <si>
    <t>Proc Air 226 Sample 1533</t>
  </si>
  <si>
    <t>Proc Air 228 Sample 1535</t>
  </si>
  <si>
    <t>84Kr (H1)</t>
  </si>
  <si>
    <t>82Kr (AX)</t>
  </si>
  <si>
    <t>83Kr (AX)</t>
  </si>
  <si>
    <t>78Kr (AX)</t>
  </si>
  <si>
    <t>84Kr (H2)</t>
  </si>
  <si>
    <t>80Kr (AX)</t>
  </si>
  <si>
    <t>78Kr (L1)</t>
  </si>
  <si>
    <t>86Kr (H2)</t>
  </si>
  <si>
    <t>Order Pre Dec 2020</t>
  </si>
  <si>
    <t>136Xe (H1)</t>
  </si>
  <si>
    <t>132Xe (AX)</t>
  </si>
  <si>
    <t>129Xe (L1)</t>
  </si>
  <si>
    <t>134Xe (L1)</t>
  </si>
  <si>
    <t>130Xe (L2)</t>
  </si>
  <si>
    <t>131Xe (L1)</t>
  </si>
  <si>
    <t>128Xe (L2)</t>
  </si>
  <si>
    <t>124Xe (CDD)</t>
  </si>
  <si>
    <t>126Xe (CDD)</t>
  </si>
  <si>
    <t>11/23/2020 4:52:23 AM</t>
  </si>
  <si>
    <t>Prep Air 2196</t>
  </si>
  <si>
    <t>11/24/2020 1:15:06 AM</t>
  </si>
  <si>
    <t>Prep Air 2197</t>
  </si>
  <si>
    <t>11/26/2020 11:53:18 PM</t>
  </si>
  <si>
    <t>Prep Air 2198</t>
  </si>
  <si>
    <t>11/27/2020 3:44:54 AM</t>
  </si>
  <si>
    <t>Prep Air 2199</t>
  </si>
  <si>
    <t>11/27/2020 7:07:04 PM</t>
  </si>
  <si>
    <t>Prep Air 2200</t>
  </si>
  <si>
    <t>11/27/2020 10:58:39 PM</t>
  </si>
  <si>
    <t>Prep Air 2201</t>
  </si>
  <si>
    <t>11/29/2020 2:29:15 AM</t>
  </si>
  <si>
    <t>Prep Air 2202</t>
  </si>
  <si>
    <t>11/29/2020 6:20:48 AM</t>
  </si>
  <si>
    <t>Prep Air 2203</t>
  </si>
  <si>
    <t>Prep Air 2204</t>
  </si>
  <si>
    <t>Prep Air 2205</t>
  </si>
  <si>
    <t>Prep Air 2206</t>
  </si>
  <si>
    <t>Prep Air 2207</t>
  </si>
  <si>
    <t>Prep Air 2208</t>
  </si>
  <si>
    <t>Prep Air 2209</t>
  </si>
  <si>
    <t>Prep Air 2210</t>
  </si>
  <si>
    <t>Prep Air 2211</t>
  </si>
  <si>
    <t>Prep Air 2212</t>
  </si>
  <si>
    <t>Prep Air 2213</t>
  </si>
  <si>
    <t>Prep Air 2214</t>
  </si>
  <si>
    <t>Prep Air 2215</t>
  </si>
  <si>
    <t>Sample (before Dec 202)</t>
  </si>
  <si>
    <t>Sample before dec 2020</t>
  </si>
  <si>
    <t>84Kr/84Kr</t>
  </si>
  <si>
    <t>132Xe/132Xe</t>
  </si>
  <si>
    <t>Comp Blank</t>
  </si>
  <si>
    <t>cogg detection limit</t>
  </si>
  <si>
    <t>Blank</t>
  </si>
  <si>
    <t>Lubungu 2 Sample 1827 0506</t>
  </si>
  <si>
    <t>Mosali 2 Sample 1829 0506</t>
  </si>
  <si>
    <t>20B Sample 1830 0506</t>
  </si>
  <si>
    <t>20B new pip vol Sample 1831 0405</t>
  </si>
  <si>
    <t>20A Sample 1832 0506</t>
  </si>
  <si>
    <t>Proc Air 280 Sample 1835 0506</t>
  </si>
  <si>
    <t>Proc Air 281 Sample 1836</t>
  </si>
  <si>
    <t>5/29/2021 5:25:04 PM</t>
  </si>
  <si>
    <t>20B rerun</t>
  </si>
  <si>
    <t xml:space="preserve">Proc Air 314 Sample 2023 </t>
  </si>
  <si>
    <t>136Xe_h1</t>
  </si>
  <si>
    <t>132Xe_ax</t>
  </si>
  <si>
    <t>129Xe_l1</t>
  </si>
  <si>
    <t>134Xe_l1</t>
  </si>
  <si>
    <t>130Xe_l2</t>
  </si>
  <si>
    <t>131Xe_l1</t>
  </si>
  <si>
    <t>128Xe_l2</t>
  </si>
  <si>
    <t>124Xe_cdd</t>
  </si>
  <si>
    <t>126Xe_cdd</t>
  </si>
  <si>
    <t>86Kr_h2</t>
  </si>
  <si>
    <t>84Kr_ax</t>
  </si>
  <si>
    <t>82Kr_ax</t>
  </si>
  <si>
    <t>83Kr_ax</t>
  </si>
  <si>
    <t>78Kr_l1</t>
  </si>
  <si>
    <t>136Xe_h1_err</t>
  </si>
  <si>
    <t>132Xe_ax_err</t>
  </si>
  <si>
    <t>129Xe_l1_err</t>
  </si>
  <si>
    <t>134Xe_l1_err</t>
  </si>
  <si>
    <t>130Xe_l2_err</t>
  </si>
  <si>
    <t>131Xe_l1_err</t>
  </si>
  <si>
    <t>128Xe_l2_err</t>
  </si>
  <si>
    <t>124Xe_cdd_err</t>
  </si>
  <si>
    <t>126Xe_cdd_err</t>
  </si>
  <si>
    <t>86Kr_h2_err</t>
  </si>
  <si>
    <t>84Kr_ax_err</t>
  </si>
  <si>
    <t>82Kr_ax_err</t>
  </si>
  <si>
    <t>83Kr_ax_err</t>
  </si>
  <si>
    <t>78Kr_l1_err</t>
  </si>
  <si>
    <t>Worfklow</t>
  </si>
  <si>
    <t>Workflow</t>
  </si>
  <si>
    <t>Proc Air 230 Sample 1542</t>
  </si>
  <si>
    <t>KrXe_AllGas_15May18</t>
  </si>
  <si>
    <t>Proc Air 231 Sample 1550</t>
  </si>
  <si>
    <t>ASW 104 Sample 1543</t>
  </si>
  <si>
    <t>ASW 105 Sample 1553</t>
  </si>
  <si>
    <t>ASW 106 Sample 1554</t>
  </si>
  <si>
    <t>ASW 107 Sample 1555</t>
  </si>
  <si>
    <t>ASW 108 Sample 1560</t>
  </si>
  <si>
    <t>Proc Air 274 Sample 1817</t>
  </si>
  <si>
    <t>Proc Air 275 Sample 1818</t>
  </si>
  <si>
    <t>Proc Air 277 Sample 1820</t>
  </si>
  <si>
    <t>Mosali 2 Sample 1829</t>
  </si>
  <si>
    <t>20B Sample 1830</t>
  </si>
  <si>
    <t>KrXe_AllGas_15May18_source_trip</t>
  </si>
  <si>
    <t>Proc Air 180 Sample 1835</t>
  </si>
  <si>
    <t>Proc Air 290; Sample 1892</t>
  </si>
  <si>
    <t>Proc Air 291; Sample 1893</t>
  </si>
  <si>
    <t>Proc Blank Sample 1894</t>
  </si>
  <si>
    <t>Proc Air 292 Sample 1897</t>
  </si>
  <si>
    <t>ASW 110 A4 Sample 1898</t>
  </si>
  <si>
    <t>ASW 111 A5 Sample 1899</t>
  </si>
  <si>
    <t>Proc Blank Sample 1900</t>
  </si>
  <si>
    <t>SA PW Tank T-2101 Inj Sample 1901</t>
  </si>
  <si>
    <t>Proc Blank Sample 1902</t>
  </si>
  <si>
    <t>Proc Air 293 Sample 1904</t>
  </si>
  <si>
    <t>Proc Air 294 Sample 1905</t>
  </si>
  <si>
    <t>Kern PW Tank T-2101 Inj REP Sample 1922</t>
  </si>
  <si>
    <t>KrXe_AllGas_15May18_stab52k</t>
  </si>
  <si>
    <t>Kern PW T-5000 Excess PW Sample 1924</t>
  </si>
  <si>
    <t>ASW A9R Sample 1925</t>
  </si>
  <si>
    <t>Proc Air 297 Sample 1927</t>
  </si>
  <si>
    <t>Kern PW T-7602 Brine Sample 1928</t>
  </si>
  <si>
    <t>Kern PW Monte Crist 27-1A Sample 1929</t>
  </si>
  <si>
    <t>Green and Whit 10R Sample 1930</t>
  </si>
  <si>
    <t>SA PW Ros 40B Sample 1931</t>
  </si>
  <si>
    <t>Kern PW Chanslor 93 Sample 1932</t>
  </si>
  <si>
    <t>KrXe_AllGas_15May18_compressorcrash</t>
  </si>
  <si>
    <t>ASW A11 Sample 1933</t>
  </si>
  <si>
    <t>ASW A12 Sample 1934</t>
  </si>
  <si>
    <t>SA PW RO Reject Brine Sample 1935</t>
  </si>
  <si>
    <t>SA PW ROS 275 Sample 1937</t>
  </si>
  <si>
    <t>Ros 197-1A Sample 1939</t>
  </si>
  <si>
    <t>Proc Air 299 Sample 1944</t>
  </si>
  <si>
    <t>Proc Blank Sample 1945</t>
  </si>
  <si>
    <t>Proc Air 300 Sample 1946</t>
  </si>
  <si>
    <t>Proc Blank 350C Sample 1948</t>
  </si>
  <si>
    <t>CRC OWE 006 Sample 2002</t>
  </si>
  <si>
    <t>Proc Blank Sample 1990</t>
  </si>
  <si>
    <t>ORR-1161HA-12 residual Sample 1992</t>
  </si>
  <si>
    <t xml:space="preserve">ORR 1017-11 Sample 1993 </t>
  </si>
  <si>
    <t>ORR 1087HA-12 Sample 1994</t>
  </si>
  <si>
    <t xml:space="preserve">ORR 112A-1 Sample 1995 </t>
  </si>
  <si>
    <t>CRC-OWE-008 Sample 1997</t>
  </si>
  <si>
    <t>Proc Air 308 sample 2001</t>
  </si>
  <si>
    <t>CRC-OSD-008 Sample 2003</t>
  </si>
  <si>
    <t>CRC-OSD-008 tube1rerun Sample 2005</t>
  </si>
  <si>
    <t xml:space="preserve">CRC OSF 017 Sample 2006 </t>
  </si>
  <si>
    <t>Proc Air 309 Sample 2007</t>
  </si>
  <si>
    <t>Proc Air 311 Sample 2009</t>
  </si>
  <si>
    <t>Metson K119-24 sample 2011</t>
  </si>
  <si>
    <t>Metson K119-24 REP sample 2012</t>
  </si>
  <si>
    <t>Proc Blank sample 2013</t>
  </si>
  <si>
    <t>ORR 1087HA-12 REP Sample 2014</t>
  </si>
  <si>
    <t>20B Sample 2024</t>
  </si>
  <si>
    <t>Proc Air 316 Sample 2057</t>
  </si>
  <si>
    <t>Proc Air 317 Sample 2058</t>
  </si>
  <si>
    <t>KrXe_Manifold_15May18</t>
  </si>
  <si>
    <t>Proc Blank Sample 2059</t>
  </si>
  <si>
    <t>Proc Air 318 Sample 2060</t>
  </si>
  <si>
    <t xml:space="preserve">Aera Metson Injectate Sample 2061 </t>
  </si>
  <si>
    <t>Orrande Outflow Injectate Sample 2062</t>
  </si>
  <si>
    <t>Lobos spring Sample 2063</t>
  </si>
  <si>
    <t>CRC T 7501 Inject Sample 2064</t>
  </si>
  <si>
    <t>Orrande J16-3 Sample 2065</t>
  </si>
  <si>
    <t>Proc Air 319 Sample 2066</t>
  </si>
  <si>
    <t>Orrande J2-10 Sample 2067</t>
  </si>
  <si>
    <t xml:space="preserve">Kern CO 39 2045-9 Sample 2068 </t>
  </si>
  <si>
    <t>Proc Blank Sample 2069</t>
  </si>
  <si>
    <t>ProcAir 320 Sample 2071</t>
  </si>
  <si>
    <t>ProcAir 321 Sample 2081</t>
  </si>
  <si>
    <t>Proc Blank Sample 2090</t>
  </si>
  <si>
    <t>ASW 2/7 Sample 2091</t>
  </si>
  <si>
    <t>ASW 4/7 Sample 2092</t>
  </si>
  <si>
    <t>ASW 3/7 Sample 2093</t>
  </si>
  <si>
    <t>Proc Air 322 Sample 2099</t>
  </si>
  <si>
    <t>CRC-OWE-006 Sample 2002</t>
  </si>
  <si>
    <t>KrXe run on Sample Dec2020 and named 'Proc Blank Sample 1990'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</si>
</sst>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"/>
    <numFmt numFmtId="166" formatCode="0.000000"/>
    <numFmt numFmtId="167" formatCode="mm/dd/yy;@"/>
    <numFmt numFmtId="168" formatCode="0.0"/>
    <numFmt numFmtId="169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/>
    <xf numFmtId="0" fontId="0" fillId="0" borderId="1" xfId="0" applyBorder="1"/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/>
    <xf numFmtId="11" fontId="0" fillId="0" borderId="0" xfId="0" applyNumberFormat="1"/>
    <xf numFmtId="1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1" fontId="0" fillId="0" borderId="1" xfId="0" applyNumberFormat="1" applyBorder="1"/>
    <xf numFmtId="165" fontId="0" fillId="0" borderId="0" xfId="0" applyNumberFormat="1"/>
    <xf numFmtId="0" fontId="0" fillId="0" borderId="0" xfId="0" applyBorder="1"/>
    <xf numFmtId="11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4" fontId="0" fillId="0" borderId="0" xfId="0" applyNumberFormat="1" applyAlignment="1">
      <alignment horizontal="right"/>
    </xf>
    <xf numFmtId="11" fontId="0" fillId="0" borderId="0" xfId="0" applyNumberFormat="1" applyFill="1" applyBorder="1"/>
    <xf numFmtId="4" fontId="0" fillId="0" borderId="0" xfId="0" applyNumberFormat="1" applyAlignment="1">
      <alignment vertical="center" wrapText="1"/>
    </xf>
    <xf numFmtId="22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2" fontId="0" fillId="0" borderId="0" xfId="0" applyNumberFormat="1" applyAlignment="1">
      <alignment horizontal="right"/>
    </xf>
    <xf numFmtId="2" fontId="0" fillId="0" borderId="0" xfId="0" applyNumberFormat="1" applyFont="1"/>
    <xf numFmtId="4" fontId="0" fillId="0" borderId="0" xfId="0" applyNumberFormat="1"/>
    <xf numFmtId="0" fontId="0" fillId="0" borderId="0" xfId="0" applyNumberFormat="1" applyFill="1"/>
    <xf numFmtId="11" fontId="0" fillId="0" borderId="1" xfId="0" applyNumberFormat="1" applyFill="1" applyBorder="1"/>
    <xf numFmtId="10" fontId="1" fillId="0" borderId="0" xfId="0" applyNumberFormat="1" applyFont="1"/>
    <xf numFmtId="0" fontId="0" fillId="0" borderId="0" xfId="0" quotePrefix="1"/>
    <xf numFmtId="0" fontId="0" fillId="0" borderId="3" xfId="0" applyBorder="1"/>
    <xf numFmtId="0" fontId="0" fillId="0" borderId="2" xfId="0" applyBorder="1"/>
    <xf numFmtId="166" fontId="0" fillId="0" borderId="0" xfId="0" applyNumberFormat="1"/>
    <xf numFmtId="0" fontId="2" fillId="0" borderId="0" xfId="0" applyFont="1"/>
    <xf numFmtId="0" fontId="0" fillId="2" borderId="0" xfId="0" applyFill="1"/>
    <xf numFmtId="167" fontId="0" fillId="0" borderId="0" xfId="0" applyNumberFormat="1"/>
    <xf numFmtId="0" fontId="0" fillId="2" borderId="1" xfId="0" applyFill="1" applyBorder="1"/>
    <xf numFmtId="2" fontId="0" fillId="2" borderId="0" xfId="0" applyNumberFormat="1" applyFill="1"/>
    <xf numFmtId="0" fontId="0" fillId="3" borderId="0" xfId="0" applyFill="1"/>
    <xf numFmtId="168" fontId="0" fillId="4" borderId="0" xfId="0" applyNumberFormat="1" applyFill="1"/>
    <xf numFmtId="0" fontId="2" fillId="4" borderId="0" xfId="0" applyFont="1" applyFill="1" applyBorder="1"/>
    <xf numFmtId="168" fontId="0" fillId="4" borderId="0" xfId="0" applyNumberFormat="1" applyFill="1" applyBorder="1"/>
    <xf numFmtId="0" fontId="3" fillId="0" borderId="0" xfId="0" applyFont="1"/>
    <xf numFmtId="168" fontId="0" fillId="5" borderId="0" xfId="0" applyNumberFormat="1" applyFill="1" applyBorder="1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Alignment="1"/>
    <xf numFmtId="22" fontId="0" fillId="0" borderId="0" xfId="0" applyNumberFormat="1"/>
    <xf numFmtId="22" fontId="3" fillId="0" borderId="0" xfId="0" applyNumberFormat="1" applyFont="1"/>
    <xf numFmtId="1" fontId="0" fillId="0" borderId="0" xfId="0" applyNumberFormat="1"/>
    <xf numFmtId="0" fontId="0" fillId="5" borderId="4" xfId="0" applyFill="1" applyBorder="1"/>
    <xf numFmtId="0" fontId="0" fillId="6" borderId="5" xfId="0" applyFill="1" applyBorder="1"/>
    <xf numFmtId="0" fontId="0" fillId="6" borderId="4" xfId="0" applyFill="1" applyBorder="1"/>
    <xf numFmtId="0" fontId="0" fillId="5" borderId="5" xfId="0" applyFill="1" applyBorder="1"/>
    <xf numFmtId="11" fontId="0" fillId="2" borderId="1" xfId="0" applyNumberFormat="1" applyFill="1" applyBorder="1"/>
    <xf numFmtId="0" fontId="0" fillId="5" borderId="6" xfId="0" applyFill="1" applyBorder="1"/>
    <xf numFmtId="0" fontId="0" fillId="6" borderId="6" xfId="0" applyFill="1" applyBorder="1"/>
    <xf numFmtId="168" fontId="0" fillId="0" borderId="0" xfId="0" applyNumberFormat="1"/>
    <xf numFmtId="4" fontId="0" fillId="0" borderId="0" xfId="0" applyNumberFormat="1" applyAlignment="1"/>
    <xf numFmtId="22" fontId="0" fillId="0" borderId="0" xfId="0" applyNumberFormat="1" applyAlignment="1"/>
    <xf numFmtId="168" fontId="0" fillId="0" borderId="0" xfId="0" applyNumberFormat="1" applyFill="1"/>
    <xf numFmtId="0" fontId="1" fillId="0" borderId="1" xfId="0" applyFont="1" applyBorder="1"/>
    <xf numFmtId="11" fontId="1" fillId="0" borderId="1" xfId="0" applyNumberFormat="1" applyFont="1" applyBorder="1"/>
    <xf numFmtId="169" fontId="0" fillId="0" borderId="0" xfId="0" applyNumberFormat="1"/>
    <xf numFmtId="0" fontId="4" fillId="0" borderId="7" xfId="0" applyFont="1" applyBorder="1" applyAlignment="1">
      <alignment horizontal="center" vertical="top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theme="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7"/>
  <sheetViews>
    <sheetView zoomScale="89" zoomScaleNormal="89"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G133" sqref="G133:G139"/>
    </sheetView>
  </sheetViews>
  <sheetFormatPr defaultRowHeight="14.4" x14ac:dyDescent="0.3"/>
  <cols>
    <col min="1" max="1" width="37.88671875" customWidth="1"/>
    <col min="2" max="2" width="17.88671875" customWidth="1"/>
    <col min="3" max="3" width="12.77734375" customWidth="1"/>
    <col min="4" max="12" width="10.5546875" customWidth="1"/>
    <col min="22" max="22" width="10.6640625" customWidth="1"/>
    <col min="23" max="23" width="9.5546875" bestFit="1" customWidth="1"/>
    <col min="24" max="24" width="10.88671875" customWidth="1"/>
    <col min="25" max="25" width="11.44140625" customWidth="1"/>
    <col min="26" max="26" width="9" bestFit="1" customWidth="1"/>
    <col min="28" max="28" width="12" style="6" bestFit="1" customWidth="1"/>
    <col min="29" max="29" width="10.109375" style="6" customWidth="1"/>
    <col min="30" max="30" width="10.21875" style="6" customWidth="1"/>
    <col min="40" max="40" width="8.44140625" style="6" customWidth="1"/>
    <col min="41" max="41" width="10.5546875" bestFit="1" customWidth="1"/>
    <col min="42" max="42" width="9" bestFit="1" customWidth="1"/>
    <col min="43" max="43" width="9" style="34" bestFit="1" customWidth="1"/>
    <col min="44" max="44" width="9" bestFit="1" customWidth="1"/>
  </cols>
  <sheetData>
    <row r="1" spans="1:54" s="61" customFormat="1" x14ac:dyDescent="0.3">
      <c r="A1" s="61" t="s">
        <v>0</v>
      </c>
      <c r="B1" s="61" t="s">
        <v>1</v>
      </c>
      <c r="C1" s="61" t="s">
        <v>378</v>
      </c>
      <c r="D1" s="61" t="s">
        <v>33</v>
      </c>
      <c r="E1" s="61" t="s">
        <v>34</v>
      </c>
      <c r="F1" s="61" t="s">
        <v>2</v>
      </c>
      <c r="G1" s="61" t="s">
        <v>3</v>
      </c>
      <c r="H1" s="61" t="s">
        <v>200</v>
      </c>
      <c r="I1" s="61" t="s">
        <v>204</v>
      </c>
      <c r="J1" s="61" t="s">
        <v>201</v>
      </c>
      <c r="K1" s="61" t="s">
        <v>202</v>
      </c>
      <c r="L1" s="61" t="s">
        <v>203</v>
      </c>
      <c r="M1" s="61" t="s">
        <v>55</v>
      </c>
      <c r="N1" s="61" t="s">
        <v>56</v>
      </c>
      <c r="O1" s="61" t="s">
        <v>57</v>
      </c>
      <c r="P1" s="61" t="s">
        <v>58</v>
      </c>
      <c r="Q1" s="61" t="s">
        <v>59</v>
      </c>
      <c r="R1" s="61" t="s">
        <v>62</v>
      </c>
      <c r="S1" s="61" t="s">
        <v>63</v>
      </c>
      <c r="T1" s="61" t="s">
        <v>64</v>
      </c>
      <c r="U1" s="61" t="s">
        <v>60</v>
      </c>
      <c r="V1" s="61" t="s">
        <v>76</v>
      </c>
      <c r="W1" s="61" t="s">
        <v>41</v>
      </c>
      <c r="X1" s="61" t="s">
        <v>77</v>
      </c>
      <c r="Y1" s="61" t="s">
        <v>78</v>
      </c>
      <c r="Z1" s="61" t="s">
        <v>44</v>
      </c>
      <c r="AA1" s="61" t="s">
        <v>42</v>
      </c>
      <c r="AB1" s="62" t="s">
        <v>47</v>
      </c>
      <c r="AC1" s="62" t="s">
        <v>79</v>
      </c>
      <c r="AD1" s="62" t="s">
        <v>48</v>
      </c>
      <c r="AE1" s="61" t="s">
        <v>65</v>
      </c>
      <c r="AF1" s="61" t="s">
        <v>66</v>
      </c>
      <c r="AG1" s="61" t="s">
        <v>67</v>
      </c>
      <c r="AH1" s="61" t="s">
        <v>69</v>
      </c>
      <c r="AI1" s="61" t="s">
        <v>70</v>
      </c>
      <c r="AJ1" s="61" t="s">
        <v>72</v>
      </c>
      <c r="AK1" s="61" t="s">
        <v>73</v>
      </c>
      <c r="AL1" s="61" t="s">
        <v>74</v>
      </c>
      <c r="AM1" s="61" t="s">
        <v>71</v>
      </c>
      <c r="AN1" s="61" t="s">
        <v>80</v>
      </c>
      <c r="AO1" s="61" t="s">
        <v>49</v>
      </c>
      <c r="AP1" s="61" t="s">
        <v>81</v>
      </c>
      <c r="AQ1" s="61" t="s">
        <v>82</v>
      </c>
      <c r="AR1" s="61" t="s">
        <v>104</v>
      </c>
      <c r="AS1" s="61" t="s">
        <v>50</v>
      </c>
      <c r="AT1" s="62" t="s">
        <v>51</v>
      </c>
      <c r="AU1" s="62" t="s">
        <v>83</v>
      </c>
      <c r="AV1" s="62" t="s">
        <v>54</v>
      </c>
      <c r="AW1" s="62"/>
      <c r="AX1" s="62"/>
    </row>
    <row r="2" spans="1:54" s="36" customFormat="1" x14ac:dyDescent="0.3">
      <c r="A2" s="36" t="s">
        <v>295</v>
      </c>
      <c r="B2" s="36" t="s">
        <v>1</v>
      </c>
      <c r="D2" s="36" t="s">
        <v>33</v>
      </c>
      <c r="E2" s="36" t="s">
        <v>34</v>
      </c>
      <c r="F2" s="36" t="s">
        <v>2</v>
      </c>
      <c r="G2" s="36" t="s">
        <v>3</v>
      </c>
      <c r="H2" s="36" t="s">
        <v>200</v>
      </c>
      <c r="I2" s="36" t="s">
        <v>204</v>
      </c>
      <c r="J2" s="36" t="s">
        <v>201</v>
      </c>
      <c r="K2" s="36" t="s">
        <v>202</v>
      </c>
      <c r="L2" s="36" t="s">
        <v>203</v>
      </c>
      <c r="M2" s="36" t="s">
        <v>55</v>
      </c>
      <c r="N2" s="36" t="s">
        <v>56</v>
      </c>
      <c r="O2" s="36" t="s">
        <v>57</v>
      </c>
      <c r="P2" s="36" t="s">
        <v>58</v>
      </c>
      <c r="Q2" s="36" t="s">
        <v>59</v>
      </c>
      <c r="R2" s="36" t="s">
        <v>61</v>
      </c>
      <c r="S2" s="36" t="s">
        <v>62</v>
      </c>
      <c r="T2" s="36" t="s">
        <v>63</v>
      </c>
      <c r="U2" s="36" t="s">
        <v>65</v>
      </c>
      <c r="V2" s="36" t="s">
        <v>76</v>
      </c>
      <c r="W2" s="36" t="s">
        <v>41</v>
      </c>
      <c r="X2" s="36" t="s">
        <v>42</v>
      </c>
      <c r="Y2" s="36" t="s">
        <v>77</v>
      </c>
      <c r="Z2" s="36" t="s">
        <v>43</v>
      </c>
      <c r="AA2" s="36" t="s">
        <v>78</v>
      </c>
      <c r="AB2" s="54" t="s">
        <v>79</v>
      </c>
      <c r="AC2" s="54" t="s">
        <v>44</v>
      </c>
      <c r="AD2" s="54" t="s">
        <v>45</v>
      </c>
      <c r="AE2" s="36" t="s">
        <v>66</v>
      </c>
      <c r="AF2" s="36" t="s">
        <v>67</v>
      </c>
      <c r="AG2" s="36" t="s">
        <v>68</v>
      </c>
      <c r="AH2" s="36" t="s">
        <v>70</v>
      </c>
      <c r="AI2" s="36" t="s">
        <v>71</v>
      </c>
      <c r="AJ2" s="36" t="s">
        <v>72</v>
      </c>
      <c r="AK2" s="36" t="s">
        <v>73</v>
      </c>
      <c r="AL2" s="36" t="s">
        <v>74</v>
      </c>
      <c r="AN2" s="36" t="s">
        <v>46</v>
      </c>
      <c r="AO2" s="36" t="s">
        <v>47</v>
      </c>
      <c r="AP2" s="36" t="s">
        <v>48</v>
      </c>
      <c r="AQ2" s="36" t="s">
        <v>80</v>
      </c>
      <c r="AR2" s="36" t="s">
        <v>49</v>
      </c>
      <c r="AS2" s="36" t="s">
        <v>50</v>
      </c>
      <c r="AT2" s="36" t="s">
        <v>81</v>
      </c>
      <c r="AU2" s="36" t="s">
        <v>43</v>
      </c>
      <c r="AV2" s="54" t="s">
        <v>82</v>
      </c>
      <c r="AW2" s="54" t="s">
        <v>83</v>
      </c>
      <c r="AX2" s="54" t="s">
        <v>104</v>
      </c>
      <c r="AY2" s="36" t="s">
        <v>53</v>
      </c>
      <c r="AZ2" s="36" t="s">
        <v>52</v>
      </c>
      <c r="BA2" s="36" t="s">
        <v>51</v>
      </c>
      <c r="BB2" s="36" t="s">
        <v>54</v>
      </c>
    </row>
    <row r="3" spans="1:54" x14ac:dyDescent="0.3">
      <c r="A3" t="s">
        <v>12</v>
      </c>
      <c r="B3" s="1">
        <v>43899</v>
      </c>
      <c r="C3" s="1"/>
      <c r="D3" s="8">
        <v>364.40000000000003</v>
      </c>
      <c r="E3" s="8">
        <v>0.22360679774997899</v>
      </c>
      <c r="F3" s="8">
        <v>406</v>
      </c>
      <c r="G3" s="5" t="s">
        <v>75</v>
      </c>
      <c r="H3" s="8"/>
      <c r="I3" s="8"/>
      <c r="J3" s="8"/>
      <c r="K3" s="8"/>
      <c r="L3" s="8"/>
      <c r="M3">
        <v>817.53837099999998</v>
      </c>
      <c r="N3">
        <v>2451.0561069999999</v>
      </c>
      <c r="O3">
        <v>2360.369612</v>
      </c>
      <c r="P3">
        <v>939.31022900000005</v>
      </c>
      <c r="Q3">
        <v>360.69232299999999</v>
      </c>
      <c r="R3" t="s">
        <v>9</v>
      </c>
      <c r="S3">
        <v>1907.719486</v>
      </c>
      <c r="T3">
        <v>168.64507699999999</v>
      </c>
      <c r="U3">
        <v>1.532519</v>
      </c>
      <c r="V3" s="23">
        <v>629.62172199999998</v>
      </c>
      <c r="W3" s="23">
        <v>2058.8289049999998</v>
      </c>
      <c r="X3" s="23">
        <v>2079.426258</v>
      </c>
      <c r="Y3" s="23">
        <v>412.91469000000001</v>
      </c>
      <c r="Z3" s="23"/>
      <c r="AA3" s="23">
        <v>409.19456700000001</v>
      </c>
      <c r="AB3" s="23">
        <v>12.242948999999999</v>
      </c>
      <c r="AC3" s="8">
        <v>12.45261</v>
      </c>
      <c r="AD3" s="8"/>
      <c r="AE3">
        <v>4.5205650000000004</v>
      </c>
      <c r="AF3">
        <v>4.2005340000000002</v>
      </c>
      <c r="AG3" t="s">
        <v>9</v>
      </c>
      <c r="AH3">
        <v>0.657057</v>
      </c>
      <c r="AI3">
        <v>1.4293999999999999E-2</v>
      </c>
      <c r="AJ3">
        <v>3.511536</v>
      </c>
      <c r="AK3">
        <v>0.32033899999999998</v>
      </c>
      <c r="AL3">
        <v>1.7888000000000001E-2</v>
      </c>
      <c r="AN3" s="8"/>
      <c r="AO3" s="8">
        <v>81.210932</v>
      </c>
      <c r="AP3" s="8">
        <v>81.269738000000004</v>
      </c>
      <c r="AQ3" s="37">
        <v>3.2350409999999998</v>
      </c>
      <c r="AR3" s="8">
        <v>12.084493999999999</v>
      </c>
      <c r="AS3" s="8">
        <v>12.144544</v>
      </c>
      <c r="AT3" s="8">
        <v>2.3423039999999999</v>
      </c>
      <c r="AV3">
        <v>2.2458619999999998</v>
      </c>
      <c r="AW3">
        <v>7.2946999999999998E-2</v>
      </c>
      <c r="AX3">
        <v>6.9206000000000004E-2</v>
      </c>
      <c r="BA3">
        <v>0.47425099999999998</v>
      </c>
      <c r="BB3">
        <v>0.480935</v>
      </c>
    </row>
    <row r="4" spans="1:54" x14ac:dyDescent="0.3">
      <c r="A4" t="s">
        <v>13</v>
      </c>
      <c r="B4" s="1">
        <v>43901</v>
      </c>
      <c r="C4" s="1"/>
      <c r="D4" s="8">
        <v>117.10000000000001</v>
      </c>
      <c r="E4" s="8">
        <v>0.22360679774997899</v>
      </c>
      <c r="F4" s="8">
        <v>206</v>
      </c>
      <c r="G4" s="5" t="s">
        <v>75</v>
      </c>
      <c r="H4" s="8"/>
      <c r="I4" s="8"/>
      <c r="J4" s="8"/>
      <c r="K4" s="8"/>
      <c r="L4" s="8"/>
      <c r="M4">
        <v>673.74443199999996</v>
      </c>
      <c r="N4">
        <v>2021.7692750000001</v>
      </c>
      <c r="O4">
        <v>1942.2607049999999</v>
      </c>
      <c r="P4">
        <v>774.32510300000001</v>
      </c>
      <c r="Q4">
        <v>296.80712999999997</v>
      </c>
      <c r="R4" t="s">
        <v>9</v>
      </c>
      <c r="S4">
        <v>1571.3756989999999</v>
      </c>
      <c r="T4">
        <v>138.81509800000001</v>
      </c>
      <c r="U4">
        <v>1.188823</v>
      </c>
      <c r="V4" s="23">
        <v>581.19949899999995</v>
      </c>
      <c r="W4" s="23">
        <v>1898.3883960000001</v>
      </c>
      <c r="X4" s="23">
        <v>1915.5991770000001</v>
      </c>
      <c r="Y4" s="23">
        <v>388.99610699999999</v>
      </c>
      <c r="Z4" s="23"/>
      <c r="AA4" s="23">
        <v>378.59741100000002</v>
      </c>
      <c r="AB4" s="23">
        <v>11.422727</v>
      </c>
      <c r="AC4" s="8">
        <v>11.53342</v>
      </c>
      <c r="AD4" s="8"/>
      <c r="AE4">
        <v>3.3963939999999999</v>
      </c>
      <c r="AF4">
        <v>3.1503070000000002</v>
      </c>
      <c r="AG4" t="s">
        <v>9</v>
      </c>
      <c r="AH4">
        <v>0.49477100000000002</v>
      </c>
      <c r="AI4">
        <v>1.5758000000000001E-2</v>
      </c>
      <c r="AJ4">
        <v>2.6687090000000002</v>
      </c>
      <c r="AK4">
        <v>0.22742799999999999</v>
      </c>
      <c r="AL4">
        <v>1.1365999999999999E-2</v>
      </c>
      <c r="AN4" s="8"/>
      <c r="AO4" s="8">
        <v>75.287102000000004</v>
      </c>
      <c r="AP4" s="8">
        <v>75.251121999999995</v>
      </c>
      <c r="AQ4" s="37">
        <v>1.6132299999999999</v>
      </c>
      <c r="AR4" s="8">
        <v>6.296214</v>
      </c>
      <c r="AS4" s="8">
        <v>6.383839</v>
      </c>
      <c r="AT4" s="8">
        <v>1.2101299999999999</v>
      </c>
      <c r="AV4">
        <v>1.1638770000000001</v>
      </c>
      <c r="AW4">
        <v>6.0911E-2</v>
      </c>
      <c r="AX4">
        <v>4.8514000000000002E-2</v>
      </c>
      <c r="BA4">
        <v>0.26480100000000001</v>
      </c>
      <c r="BB4">
        <v>0.260432</v>
      </c>
    </row>
    <row r="5" spans="1:54" x14ac:dyDescent="0.3">
      <c r="A5" t="s">
        <v>14</v>
      </c>
      <c r="B5" s="1">
        <v>43901</v>
      </c>
      <c r="C5" s="1"/>
      <c r="D5" s="8">
        <v>178.1</v>
      </c>
      <c r="E5" s="8">
        <v>0.22360679774997899</v>
      </c>
      <c r="F5" s="8">
        <v>206</v>
      </c>
      <c r="G5" s="5" t="s">
        <v>75</v>
      </c>
      <c r="H5" s="8"/>
      <c r="I5" s="8"/>
      <c r="J5" s="8"/>
      <c r="K5" s="8"/>
      <c r="L5" s="8"/>
      <c r="M5">
        <v>76.716914000000003</v>
      </c>
      <c r="N5">
        <v>230.23677599999999</v>
      </c>
      <c r="O5">
        <v>222.15651199999999</v>
      </c>
      <c r="P5">
        <v>88.353233000000003</v>
      </c>
      <c r="Q5">
        <v>33.904331999999997</v>
      </c>
      <c r="R5" t="s">
        <v>9</v>
      </c>
      <c r="S5">
        <v>179.148123</v>
      </c>
      <c r="T5">
        <v>15.906646</v>
      </c>
      <c r="U5">
        <v>0.25057000000000001</v>
      </c>
      <c r="V5" s="23">
        <v>829.92643599999997</v>
      </c>
      <c r="W5" s="23">
        <v>2693.3241739999999</v>
      </c>
      <c r="X5" s="23">
        <v>2712.296871</v>
      </c>
      <c r="Y5" s="23">
        <v>539.55364899999995</v>
      </c>
      <c r="Z5" s="23"/>
      <c r="AA5" s="23">
        <v>536.18964400000004</v>
      </c>
      <c r="AB5" s="23">
        <v>15.989701</v>
      </c>
      <c r="AC5" s="8">
        <v>16.203785</v>
      </c>
      <c r="AD5" s="8"/>
      <c r="AE5">
        <v>0.77310100000000004</v>
      </c>
      <c r="AF5">
        <v>0.70982299999999998</v>
      </c>
      <c r="AG5" t="s">
        <v>9</v>
      </c>
      <c r="AH5">
        <v>0.12100900000000001</v>
      </c>
      <c r="AI5">
        <v>3.0300000000000001E-3</v>
      </c>
      <c r="AJ5">
        <v>0.60084199999999999</v>
      </c>
      <c r="AK5">
        <v>5.6953999999999998E-2</v>
      </c>
      <c r="AL5">
        <v>3.552E-3</v>
      </c>
      <c r="AN5" s="8"/>
      <c r="AO5" s="8">
        <v>105.523308</v>
      </c>
      <c r="AP5" s="8">
        <v>105.734853</v>
      </c>
      <c r="AQ5" s="37">
        <v>1.36069</v>
      </c>
      <c r="AR5" s="8">
        <v>3.833796</v>
      </c>
      <c r="AS5" s="8">
        <v>3.9487719999999999</v>
      </c>
      <c r="AT5" s="8">
        <v>0.81605399999999995</v>
      </c>
      <c r="AV5">
        <v>0.87770800000000004</v>
      </c>
      <c r="AW5">
        <v>3.6346000000000003E-2</v>
      </c>
      <c r="AX5">
        <v>5.1790999999999997E-2</v>
      </c>
      <c r="BA5">
        <v>0.16279199999999999</v>
      </c>
      <c r="BB5">
        <v>0.17621500000000001</v>
      </c>
    </row>
    <row r="6" spans="1:54" x14ac:dyDescent="0.3">
      <c r="A6" t="s">
        <v>15</v>
      </c>
      <c r="B6" s="1">
        <v>43902</v>
      </c>
      <c r="C6" s="1"/>
      <c r="D6" s="8">
        <v>653.79999999999995</v>
      </c>
      <c r="E6" s="8">
        <v>0.44721359549995798</v>
      </c>
      <c r="F6" s="8">
        <v>406</v>
      </c>
      <c r="G6" s="5" t="s">
        <v>75</v>
      </c>
      <c r="H6" s="8"/>
      <c r="I6" s="8"/>
      <c r="J6" s="8"/>
      <c r="K6" s="8"/>
      <c r="L6" s="8"/>
      <c r="M6">
        <v>6226.9581209999997</v>
      </c>
      <c r="N6">
        <v>18705.358554999999</v>
      </c>
      <c r="O6">
        <v>18047.102587000001</v>
      </c>
      <c r="P6">
        <v>7170.2443800000001</v>
      </c>
      <c r="Q6">
        <v>2754.5410769999999</v>
      </c>
      <c r="R6">
        <v>3.914844</v>
      </c>
      <c r="S6">
        <v>14571.665236999999</v>
      </c>
      <c r="T6">
        <v>1290.9983340000001</v>
      </c>
      <c r="U6">
        <v>17.095624999999998</v>
      </c>
      <c r="V6" s="23">
        <v>48843.734015000002</v>
      </c>
      <c r="W6" s="23">
        <v>48562.831166000004</v>
      </c>
      <c r="X6" s="23">
        <v>159369.09105799999</v>
      </c>
      <c r="Y6" s="23">
        <v>31800.512546000002</v>
      </c>
      <c r="Z6" s="23"/>
      <c r="AA6" s="23">
        <v>31616.650186999999</v>
      </c>
      <c r="AB6" s="23">
        <v>944.34677599999998</v>
      </c>
      <c r="AC6" s="8">
        <v>961.89772300000004</v>
      </c>
      <c r="AD6" s="8"/>
      <c r="AE6">
        <v>52.868786999999998</v>
      </c>
      <c r="AF6">
        <v>48.891520999999997</v>
      </c>
      <c r="AG6">
        <v>4.7357999999999997E-2</v>
      </c>
      <c r="AH6">
        <v>7.8468929999999997</v>
      </c>
      <c r="AI6">
        <v>0.123903</v>
      </c>
      <c r="AJ6">
        <v>41.437102000000003</v>
      </c>
      <c r="AK6">
        <v>3.547377</v>
      </c>
      <c r="AL6">
        <v>0.14200099999999999</v>
      </c>
      <c r="AN6" s="8"/>
      <c r="AO6" s="8">
        <v>6229.5979459999999</v>
      </c>
      <c r="AP6" s="8">
        <v>6239.2119910000001</v>
      </c>
      <c r="AQ6" s="37">
        <v>58.216295000000002</v>
      </c>
      <c r="AR6" s="8">
        <v>2.7264E-2</v>
      </c>
      <c r="AS6" s="8">
        <v>169.07396199999999</v>
      </c>
      <c r="AT6" s="8">
        <v>32.720616</v>
      </c>
      <c r="AV6">
        <v>37.136721000000001</v>
      </c>
      <c r="AW6">
        <v>0.97753400000000001</v>
      </c>
      <c r="AX6">
        <v>0.97454200000000002</v>
      </c>
      <c r="BA6">
        <v>6.398765</v>
      </c>
      <c r="BB6">
        <v>6.6485940000000001</v>
      </c>
    </row>
    <row r="7" spans="1:54" x14ac:dyDescent="0.3">
      <c r="A7" t="s">
        <v>16</v>
      </c>
      <c r="B7" s="1">
        <v>43902</v>
      </c>
      <c r="C7" s="1"/>
      <c r="D7" s="8">
        <v>748.2</v>
      </c>
      <c r="E7" s="8">
        <v>0.53851648071345048</v>
      </c>
      <c r="F7" s="8">
        <v>406</v>
      </c>
      <c r="G7" s="5" t="s">
        <v>75</v>
      </c>
      <c r="H7" s="8"/>
      <c r="I7" s="8"/>
      <c r="J7" s="8"/>
      <c r="K7" s="8"/>
      <c r="L7" s="8"/>
      <c r="M7">
        <v>161.6919</v>
      </c>
      <c r="N7">
        <v>485.30274900000001</v>
      </c>
      <c r="O7">
        <v>467.28728999999998</v>
      </c>
      <c r="P7">
        <v>185.99024399999999</v>
      </c>
      <c r="Q7">
        <v>71.391251999999994</v>
      </c>
      <c r="R7" t="s">
        <v>9</v>
      </c>
      <c r="S7">
        <v>377.96007100000003</v>
      </c>
      <c r="T7">
        <v>33.494033999999999</v>
      </c>
      <c r="U7">
        <v>0.54895799999999995</v>
      </c>
      <c r="V7" s="23">
        <v>1293.143026</v>
      </c>
      <c r="W7" s="23">
        <v>4191.1916979999996</v>
      </c>
      <c r="X7" s="23">
        <v>4220.622574</v>
      </c>
      <c r="Y7" s="23">
        <v>840.16049699999996</v>
      </c>
      <c r="Z7" s="23"/>
      <c r="AA7" s="23">
        <v>836.25751400000001</v>
      </c>
      <c r="AB7" s="23">
        <v>24.854237000000001</v>
      </c>
      <c r="AC7" s="8">
        <v>25.346136000000001</v>
      </c>
      <c r="AD7" s="8"/>
      <c r="AE7">
        <v>1.6691929999999999</v>
      </c>
      <c r="AF7">
        <v>1.570921</v>
      </c>
      <c r="AG7" t="s">
        <v>9</v>
      </c>
      <c r="AH7">
        <v>0.258241</v>
      </c>
      <c r="AI7">
        <v>7.2100000000000003E-3</v>
      </c>
      <c r="AJ7">
        <v>1.3048729999999999</v>
      </c>
      <c r="AK7">
        <v>0.118093</v>
      </c>
      <c r="AL7">
        <v>5.1510000000000002E-3</v>
      </c>
      <c r="AN7" s="8"/>
      <c r="AO7" s="8">
        <v>164.404</v>
      </c>
      <c r="AP7" s="8">
        <v>164.72643299999999</v>
      </c>
      <c r="AQ7" s="37">
        <v>1.886083</v>
      </c>
      <c r="AR7" s="8">
        <v>4.8294360000000003</v>
      </c>
      <c r="AS7" s="8">
        <v>5.2829170000000003</v>
      </c>
      <c r="AT7" s="8">
        <v>0.99381200000000003</v>
      </c>
      <c r="AV7">
        <v>1.1664019999999999</v>
      </c>
      <c r="AW7">
        <v>6.3047000000000006E-2</v>
      </c>
      <c r="AX7">
        <v>4.1987999999999998E-2</v>
      </c>
      <c r="BA7">
        <v>0.210642</v>
      </c>
      <c r="BB7">
        <v>0.214725</v>
      </c>
    </row>
    <row r="8" spans="1:54" x14ac:dyDescent="0.3">
      <c r="A8" t="s">
        <v>5</v>
      </c>
      <c r="B8" s="1">
        <v>43903</v>
      </c>
      <c r="C8" s="1"/>
      <c r="D8" s="8">
        <v>522.1</v>
      </c>
      <c r="E8" s="8">
        <v>0.44721359549995798</v>
      </c>
      <c r="F8" s="8">
        <v>406</v>
      </c>
      <c r="G8" s="5" t="s">
        <v>75</v>
      </c>
      <c r="H8" s="8"/>
      <c r="I8" s="8"/>
      <c r="J8" s="8"/>
      <c r="K8" s="8"/>
      <c r="L8" s="8"/>
      <c r="M8">
        <v>1419.5319059999999</v>
      </c>
      <c r="N8">
        <v>4300.0055830000001</v>
      </c>
      <c r="O8">
        <v>4122.6761390000001</v>
      </c>
      <c r="P8">
        <v>1639.090555</v>
      </c>
      <c r="Q8">
        <v>630.92269499999998</v>
      </c>
      <c r="R8">
        <v>0.35782999999999998</v>
      </c>
      <c r="S8">
        <v>3357.225555</v>
      </c>
      <c r="T8">
        <v>294.10664600000001</v>
      </c>
      <c r="U8">
        <v>4.1166099999999997</v>
      </c>
      <c r="V8" s="23">
        <v>16593.032242000001</v>
      </c>
      <c r="W8" s="23">
        <v>53277.202679000002</v>
      </c>
      <c r="X8" s="23">
        <v>53606.478182999999</v>
      </c>
      <c r="Y8" s="23">
        <v>10760.270645000001</v>
      </c>
      <c r="Z8" s="23"/>
      <c r="AA8" s="23">
        <v>10741.971103</v>
      </c>
      <c r="AB8" s="23">
        <v>318.780643</v>
      </c>
      <c r="AC8" s="8">
        <v>324.66233599999998</v>
      </c>
      <c r="AD8" s="8"/>
      <c r="AE8">
        <v>13.829666</v>
      </c>
      <c r="AF8">
        <v>12.218332</v>
      </c>
      <c r="AG8" t="s">
        <v>9</v>
      </c>
      <c r="AH8">
        <v>2.01214</v>
      </c>
      <c r="AI8">
        <v>3.5326999999999997E-2</v>
      </c>
      <c r="AJ8">
        <v>10.964600000000001</v>
      </c>
      <c r="AK8">
        <v>0.91902200000000001</v>
      </c>
      <c r="AL8">
        <v>4.2887000000000002E-2</v>
      </c>
      <c r="AN8" s="8"/>
      <c r="AO8" s="8">
        <v>2107.4101500000002</v>
      </c>
      <c r="AP8" s="8">
        <v>2110.3992840000001</v>
      </c>
      <c r="AQ8" s="37">
        <v>22.878572999999999</v>
      </c>
      <c r="AR8" s="8">
        <v>60.170838000000003</v>
      </c>
      <c r="AS8" s="8">
        <v>61.835526000000002</v>
      </c>
      <c r="AT8" s="8">
        <v>11.801409</v>
      </c>
      <c r="AV8">
        <v>14.971143</v>
      </c>
      <c r="AW8">
        <v>0.39393099999999998</v>
      </c>
      <c r="AX8">
        <v>0.34848099999999999</v>
      </c>
      <c r="BA8">
        <v>2.4522240000000002</v>
      </c>
      <c r="BB8">
        <v>2.4428610000000002</v>
      </c>
    </row>
    <row r="9" spans="1:54" x14ac:dyDescent="0.3">
      <c r="A9" t="s">
        <v>6</v>
      </c>
      <c r="B9" s="1">
        <v>43903</v>
      </c>
      <c r="C9" s="1"/>
      <c r="D9" s="8">
        <v>291.2</v>
      </c>
      <c r="E9" s="8">
        <v>0.22360679774997899</v>
      </c>
      <c r="F9" s="8">
        <v>406</v>
      </c>
      <c r="G9" s="5" t="s">
        <v>75</v>
      </c>
      <c r="H9" s="8"/>
      <c r="I9" s="8"/>
      <c r="J9" s="8"/>
      <c r="K9" s="8"/>
      <c r="L9" s="8"/>
      <c r="M9">
        <v>1313.4085480000001</v>
      </c>
      <c r="N9">
        <v>3943.3812360000002</v>
      </c>
      <c r="O9">
        <v>3803.446805</v>
      </c>
      <c r="P9">
        <v>1510.8248530000001</v>
      </c>
      <c r="Q9">
        <v>580.61153400000001</v>
      </c>
      <c r="R9" t="s">
        <v>9</v>
      </c>
      <c r="S9">
        <v>3068.8965640000001</v>
      </c>
      <c r="T9">
        <v>272.092873</v>
      </c>
      <c r="U9">
        <v>3.2806700000000002</v>
      </c>
      <c r="V9" s="8">
        <v>7551.8967670000002</v>
      </c>
      <c r="W9" s="8">
        <v>24519.114720000001</v>
      </c>
      <c r="X9" s="8">
        <v>24681.630390999999</v>
      </c>
      <c r="Y9" s="8">
        <v>4930.9289060000001</v>
      </c>
      <c r="Z9" s="8"/>
      <c r="AA9" s="8">
        <v>4897.1616720000002</v>
      </c>
      <c r="AB9" s="8">
        <v>146.564989</v>
      </c>
      <c r="AC9" s="8">
        <v>149.34089399999999</v>
      </c>
      <c r="AD9" s="8"/>
      <c r="AE9">
        <v>10.268447</v>
      </c>
      <c r="AF9">
        <v>9.5142199999999999</v>
      </c>
      <c r="AG9" t="s">
        <v>9</v>
      </c>
      <c r="AH9">
        <v>1.5231440000000001</v>
      </c>
      <c r="AI9">
        <v>2.5447000000000001E-2</v>
      </c>
      <c r="AJ9">
        <v>8.0546970000000009</v>
      </c>
      <c r="AK9">
        <v>0.66523399999999999</v>
      </c>
      <c r="AL9">
        <v>2.8340000000000001E-2</v>
      </c>
      <c r="AN9" s="8"/>
      <c r="AO9" s="8">
        <v>966.09283200000004</v>
      </c>
      <c r="AP9" s="8">
        <v>967.193082</v>
      </c>
      <c r="AQ9" s="37">
        <v>6.7272230000000004</v>
      </c>
      <c r="AR9" s="8">
        <v>16.808938000000001</v>
      </c>
      <c r="AS9" s="8">
        <v>16.951369</v>
      </c>
      <c r="AT9" s="8">
        <v>3.4186299999999998</v>
      </c>
      <c r="AV9">
        <v>4.2574990000000001</v>
      </c>
      <c r="AW9">
        <v>0.12037299999999999</v>
      </c>
      <c r="AX9">
        <v>0.10323499999999999</v>
      </c>
      <c r="BA9">
        <v>0.68582799999999999</v>
      </c>
      <c r="BB9">
        <v>0.67296699999999998</v>
      </c>
    </row>
    <row r="10" spans="1:54" x14ac:dyDescent="0.3">
      <c r="A10" t="s">
        <v>7</v>
      </c>
      <c r="B10" s="1">
        <v>43904</v>
      </c>
      <c r="C10" s="1"/>
      <c r="D10" s="8">
        <v>644.5</v>
      </c>
      <c r="E10" s="8">
        <v>0.53851648071345048</v>
      </c>
      <c r="F10" s="8">
        <v>406</v>
      </c>
      <c r="G10" s="5" t="s">
        <v>75</v>
      </c>
      <c r="H10" s="8"/>
      <c r="I10" s="8"/>
      <c r="J10" s="8"/>
      <c r="K10" s="8"/>
      <c r="L10" s="8"/>
      <c r="M10">
        <v>56.050671999999999</v>
      </c>
      <c r="N10">
        <v>167.45444599999999</v>
      </c>
      <c r="O10">
        <v>163.65464800000001</v>
      </c>
      <c r="P10">
        <v>64.495242000000005</v>
      </c>
      <c r="Q10">
        <v>24.773342</v>
      </c>
      <c r="R10" t="s">
        <v>9</v>
      </c>
      <c r="S10">
        <v>131.10055199999999</v>
      </c>
      <c r="T10">
        <v>11.653433</v>
      </c>
      <c r="U10">
        <v>9.1868000000000005E-2</v>
      </c>
      <c r="V10" s="8">
        <v>953.55823899999996</v>
      </c>
      <c r="W10" s="8">
        <v>3125.8910639999999</v>
      </c>
      <c r="X10" s="8">
        <v>3148.4841230000002</v>
      </c>
      <c r="Y10" s="8">
        <v>632.41344300000003</v>
      </c>
      <c r="Z10" s="8"/>
      <c r="AA10" s="8">
        <v>624.97653700000001</v>
      </c>
      <c r="AB10" s="8">
        <v>19.157606999999999</v>
      </c>
      <c r="AC10" s="8">
        <v>19.509433999999999</v>
      </c>
      <c r="AD10" s="8"/>
      <c r="AE10">
        <v>0.18618699999999999</v>
      </c>
      <c r="AF10">
        <v>0.22957900000000001</v>
      </c>
      <c r="AG10" t="s">
        <v>9</v>
      </c>
      <c r="AH10">
        <v>3.0106999999999998E-2</v>
      </c>
      <c r="AI10">
        <v>2.5460000000000001E-3</v>
      </c>
      <c r="AJ10">
        <v>0.123404</v>
      </c>
      <c r="AK10">
        <v>3.5569000000000003E-2</v>
      </c>
      <c r="AL10">
        <v>2.2829999999999999E-3</v>
      </c>
      <c r="AN10" s="8"/>
      <c r="AO10" s="8">
        <v>124.927971</v>
      </c>
      <c r="AP10" s="8">
        <v>125.059404</v>
      </c>
      <c r="AQ10" s="37">
        <v>0.65754400000000002</v>
      </c>
      <c r="AR10" s="8">
        <v>1.0615289999999999</v>
      </c>
      <c r="AS10" s="8">
        <v>1.008745</v>
      </c>
      <c r="AT10" s="8">
        <v>0.26885100000000001</v>
      </c>
      <c r="AV10">
        <v>0.40748699999999999</v>
      </c>
      <c r="AW10">
        <v>4.7001000000000001E-2</v>
      </c>
      <c r="AX10">
        <v>3.1351999999999998E-2</v>
      </c>
      <c r="BA10">
        <v>6.6587999999999994E-2</v>
      </c>
      <c r="BB10">
        <v>6.7323999999999995E-2</v>
      </c>
    </row>
    <row r="11" spans="1:54" x14ac:dyDescent="0.3">
      <c r="A11" t="s">
        <v>35</v>
      </c>
      <c r="B11" s="1">
        <v>43906</v>
      </c>
      <c r="C11" s="1"/>
      <c r="D11" s="8">
        <v>318.89999999999998</v>
      </c>
      <c r="E11" s="8">
        <v>0.31622776601683794</v>
      </c>
      <c r="F11" s="8">
        <v>506</v>
      </c>
      <c r="G11" s="5" t="s">
        <v>75</v>
      </c>
      <c r="H11" s="8"/>
      <c r="I11" s="8"/>
      <c r="J11" s="8"/>
      <c r="K11" s="8"/>
      <c r="L11" s="8"/>
      <c r="M11">
        <v>13388.516715</v>
      </c>
      <c r="N11">
        <v>40015.160496999997</v>
      </c>
      <c r="O11">
        <v>38547.674300999999</v>
      </c>
      <c r="P11">
        <v>15337.090859</v>
      </c>
      <c r="Q11">
        <v>5884.5564180000001</v>
      </c>
      <c r="R11">
        <v>17.131367000000001</v>
      </c>
      <c r="S11">
        <v>31071.881433999999</v>
      </c>
      <c r="T11">
        <v>2755.262154</v>
      </c>
      <c r="U11">
        <v>41.912208</v>
      </c>
      <c r="V11" s="8">
        <v>125820.379791</v>
      </c>
      <c r="W11" s="8" t="s">
        <v>9</v>
      </c>
      <c r="X11" s="8">
        <v>409765.37710699998</v>
      </c>
      <c r="Y11" s="8" t="s">
        <v>9</v>
      </c>
      <c r="Z11" s="8"/>
      <c r="AA11" s="8" t="s">
        <v>9</v>
      </c>
      <c r="AB11" s="8">
        <v>2417.0502350000002</v>
      </c>
      <c r="AC11" s="8">
        <v>2467.2369899999999</v>
      </c>
      <c r="AD11" s="8"/>
      <c r="AE11">
        <v>129.334959</v>
      </c>
      <c r="AF11">
        <v>120.326499</v>
      </c>
      <c r="AG11">
        <v>8.1233E-2</v>
      </c>
      <c r="AH11">
        <v>17.673017999999999</v>
      </c>
      <c r="AI11">
        <v>0.24263899999999999</v>
      </c>
      <c r="AJ11">
        <v>94.158035999999996</v>
      </c>
      <c r="AK11">
        <v>7.9890460000000001</v>
      </c>
      <c r="AL11">
        <v>0.26635500000000001</v>
      </c>
      <c r="AN11" s="8"/>
      <c r="AO11" s="8">
        <v>15955.528166</v>
      </c>
      <c r="AP11" s="8">
        <v>15983.183220999999</v>
      </c>
      <c r="AQ11" s="37">
        <v>158.992377</v>
      </c>
      <c r="AR11" s="8" t="s">
        <v>9</v>
      </c>
      <c r="AS11" s="8">
        <v>476.49421999999998</v>
      </c>
      <c r="AT11" s="8" t="s">
        <v>9</v>
      </c>
      <c r="AV11" t="s">
        <v>9</v>
      </c>
      <c r="AW11">
        <v>2.7025380000000001</v>
      </c>
      <c r="AX11">
        <v>2.5346129999999998</v>
      </c>
      <c r="BA11">
        <v>17.694133999999998</v>
      </c>
      <c r="BB11">
        <v>17.756997999999999</v>
      </c>
    </row>
    <row r="12" spans="1:54" x14ac:dyDescent="0.3">
      <c r="A12" t="s">
        <v>36</v>
      </c>
      <c r="B12" s="1">
        <v>43906</v>
      </c>
      <c r="C12" s="1"/>
      <c r="D12" s="8">
        <v>44.1</v>
      </c>
      <c r="E12" s="8">
        <v>0.31622776601683794</v>
      </c>
      <c r="F12" s="8">
        <v>506</v>
      </c>
      <c r="G12" s="5" t="s">
        <v>75</v>
      </c>
      <c r="H12" s="8"/>
      <c r="I12" s="8"/>
      <c r="J12" s="8"/>
      <c r="K12" s="8"/>
      <c r="L12" s="8"/>
      <c r="M12">
        <v>2681.2008089999999</v>
      </c>
      <c r="N12">
        <v>8034.616336</v>
      </c>
      <c r="O12">
        <v>7747.9658659999996</v>
      </c>
      <c r="P12">
        <v>3086.529493</v>
      </c>
      <c r="Q12">
        <v>1180.835707</v>
      </c>
      <c r="R12">
        <v>1.1313070000000001</v>
      </c>
      <c r="S12">
        <v>6248.1058009999997</v>
      </c>
      <c r="T12">
        <v>553.26037299999996</v>
      </c>
      <c r="U12">
        <v>5.2648330000000003</v>
      </c>
      <c r="V12" s="8">
        <v>29943.579293999999</v>
      </c>
      <c r="W12" s="8" t="s">
        <v>9</v>
      </c>
      <c r="X12" s="8">
        <v>97619.790158000003</v>
      </c>
      <c r="Y12" s="8">
        <v>19469.569793999999</v>
      </c>
      <c r="Z12" s="8"/>
      <c r="AA12" s="8">
        <v>19358.350600000002</v>
      </c>
      <c r="AB12" s="8">
        <v>576.35678600000006</v>
      </c>
      <c r="AC12" s="8">
        <v>587.12998200000004</v>
      </c>
      <c r="AD12" s="8"/>
      <c r="AE12">
        <v>16.960639</v>
      </c>
      <c r="AF12">
        <v>15.320491000000001</v>
      </c>
      <c r="AG12" t="s">
        <v>9</v>
      </c>
      <c r="AH12">
        <v>2.5427379999999999</v>
      </c>
      <c r="AI12">
        <v>4.8454999999999998E-2</v>
      </c>
      <c r="AJ12">
        <v>13.501777000000001</v>
      </c>
      <c r="AK12">
        <v>1.1417330000000001</v>
      </c>
      <c r="AL12">
        <v>4.3334999999999999E-2</v>
      </c>
      <c r="AN12" s="8"/>
      <c r="AO12" s="8">
        <v>3807.8131920000001</v>
      </c>
      <c r="AP12" s="8">
        <v>3811.390598</v>
      </c>
      <c r="AQ12" s="37">
        <v>26.715285000000002</v>
      </c>
      <c r="AR12" s="8" t="s">
        <v>9</v>
      </c>
      <c r="AS12" s="8">
        <v>78.109233000000003</v>
      </c>
      <c r="AT12" s="8">
        <v>13.970921000000001</v>
      </c>
      <c r="AV12">
        <v>19.652362</v>
      </c>
      <c r="AW12">
        <v>0.44536399999999998</v>
      </c>
      <c r="AX12">
        <v>0.45063999999999999</v>
      </c>
      <c r="BA12">
        <v>2.7194020000000001</v>
      </c>
      <c r="BB12">
        <v>3.0010210000000002</v>
      </c>
    </row>
    <row r="13" spans="1:54" x14ac:dyDescent="0.3">
      <c r="A13" t="s">
        <v>18</v>
      </c>
      <c r="B13">
        <v>43908</v>
      </c>
      <c r="D13" s="8">
        <v>189</v>
      </c>
      <c r="E13" s="8">
        <v>0.28284271247461906</v>
      </c>
      <c r="F13" s="8">
        <v>406</v>
      </c>
      <c r="G13" s="5" t="s">
        <v>75</v>
      </c>
      <c r="H13" s="8"/>
      <c r="I13" s="8"/>
      <c r="J13" s="8"/>
      <c r="K13" s="8"/>
      <c r="L13" s="8"/>
      <c r="M13">
        <v>3167.920478</v>
      </c>
      <c r="N13">
        <v>9526.7453010000008</v>
      </c>
      <c r="O13">
        <v>9194.5340209999995</v>
      </c>
      <c r="P13">
        <v>3654.5487440000002</v>
      </c>
      <c r="Q13">
        <v>1401.7124389999999</v>
      </c>
      <c r="R13">
        <v>2.4076170000000001</v>
      </c>
      <c r="S13">
        <v>7417.8521909999999</v>
      </c>
      <c r="T13">
        <v>655.58403499999997</v>
      </c>
      <c r="U13">
        <v>9.1348629999999993</v>
      </c>
      <c r="V13">
        <v>51224.653453999999</v>
      </c>
      <c r="W13" t="s">
        <v>9</v>
      </c>
      <c r="X13">
        <v>166315.29894099999</v>
      </c>
      <c r="Y13">
        <v>33241.286781000003</v>
      </c>
      <c r="AA13">
        <v>33106.118600000002</v>
      </c>
      <c r="AB13" s="6">
        <v>983.36082999999996</v>
      </c>
      <c r="AC13" s="6">
        <v>1003.104272</v>
      </c>
      <c r="AE13">
        <v>31.023434000000002</v>
      </c>
      <c r="AF13">
        <v>29.725904</v>
      </c>
      <c r="AG13">
        <v>4.5536E-2</v>
      </c>
      <c r="AH13">
        <v>5.1016389999999996</v>
      </c>
      <c r="AI13">
        <v>8.9057999999999998E-2</v>
      </c>
      <c r="AJ13">
        <v>25.105191999999999</v>
      </c>
      <c r="AK13">
        <v>2.2616480000000001</v>
      </c>
      <c r="AL13">
        <v>9.3825000000000006E-2</v>
      </c>
      <c r="AO13">
        <v>6494.4220949999999</v>
      </c>
      <c r="AP13">
        <v>6501.1396580000001</v>
      </c>
      <c r="AQ13" s="34">
        <v>137.76700099999999</v>
      </c>
      <c r="AR13">
        <v>3.3994000000000003E-2</v>
      </c>
      <c r="AS13">
        <v>474.37305500000002</v>
      </c>
      <c r="AT13">
        <v>92.425043000000002</v>
      </c>
      <c r="AV13">
        <v>94.816045000000003</v>
      </c>
      <c r="AW13">
        <v>3.3082530000000001</v>
      </c>
      <c r="AX13">
        <v>3.0341659999999999</v>
      </c>
      <c r="BA13">
        <v>20.261500000000002</v>
      </c>
      <c r="BB13">
        <v>20.661086000000001</v>
      </c>
    </row>
    <row r="14" spans="1:54" x14ac:dyDescent="0.3">
      <c r="D14" s="8"/>
      <c r="E14" s="8"/>
      <c r="F14" s="8"/>
      <c r="G14" s="5"/>
      <c r="H14" s="8"/>
      <c r="I14" s="8"/>
      <c r="J14" s="8"/>
      <c r="K14" s="8"/>
      <c r="L14" s="8"/>
    </row>
    <row r="15" spans="1:54" x14ac:dyDescent="0.3">
      <c r="A15" t="s">
        <v>140</v>
      </c>
      <c r="B15" s="1">
        <v>44050</v>
      </c>
      <c r="C15" s="1"/>
      <c r="D15" s="8">
        <v>149</v>
      </c>
      <c r="E15" s="8">
        <v>0.3</v>
      </c>
      <c r="F15" s="5">
        <v>506</v>
      </c>
      <c r="G15" s="5" t="s">
        <v>154</v>
      </c>
      <c r="H15" s="8"/>
      <c r="I15" s="8"/>
      <c r="J15" s="8"/>
      <c r="K15" s="8"/>
      <c r="L15" s="8"/>
      <c r="M15">
        <v>4518.0425539999997</v>
      </c>
      <c r="N15">
        <v>13495.400061</v>
      </c>
      <c r="O15">
        <v>13119.877558</v>
      </c>
      <c r="P15">
        <v>5214.1332709999997</v>
      </c>
      <c r="Q15">
        <v>2015.853879</v>
      </c>
      <c r="R15">
        <v>4.0317369999999997</v>
      </c>
      <c r="S15">
        <v>10541.984801000001</v>
      </c>
      <c r="T15">
        <v>942.94169399999998</v>
      </c>
      <c r="U15">
        <v>43.081764999999997</v>
      </c>
      <c r="V15">
        <v>57783.343597999999</v>
      </c>
      <c r="W15" t="s">
        <v>9</v>
      </c>
      <c r="X15">
        <v>188590.881345</v>
      </c>
      <c r="Y15">
        <v>38029.618444</v>
      </c>
      <c r="Z15" s="5"/>
      <c r="AA15" s="5">
        <v>36614.127330000003</v>
      </c>
      <c r="AB15" s="5">
        <v>1144.980325</v>
      </c>
      <c r="AC15" s="5">
        <v>1157.327734</v>
      </c>
      <c r="AE15">
        <v>139.22887700000001</v>
      </c>
      <c r="AF15">
        <v>125.11423600000001</v>
      </c>
      <c r="AG15">
        <v>0.10516499999999999</v>
      </c>
      <c r="AH15">
        <v>21.300488000000001</v>
      </c>
      <c r="AI15">
        <v>0.35155900000000001</v>
      </c>
      <c r="AJ15">
        <v>110.56318</v>
      </c>
      <c r="AK15">
        <v>9.0771669999999993</v>
      </c>
      <c r="AL15">
        <v>0.38716</v>
      </c>
      <c r="AO15">
        <v>7478.3857200000002</v>
      </c>
      <c r="AP15">
        <v>7489.1857879999998</v>
      </c>
      <c r="AQ15" s="34">
        <v>216.56548100000001</v>
      </c>
      <c r="AR15" t="s">
        <v>9</v>
      </c>
      <c r="AS15">
        <v>549.31292699999995</v>
      </c>
      <c r="AT15">
        <v>109.58440899999999</v>
      </c>
      <c r="AV15">
        <v>120.782127</v>
      </c>
      <c r="AW15">
        <v>3.939079</v>
      </c>
      <c r="AX15">
        <v>3.843836</v>
      </c>
      <c r="BA15">
        <v>25.488544000000001</v>
      </c>
      <c r="BB15">
        <v>25.666599999999999</v>
      </c>
    </row>
    <row r="16" spans="1:54" x14ac:dyDescent="0.3">
      <c r="A16" t="s">
        <v>141</v>
      </c>
      <c r="B16" s="1">
        <v>44051</v>
      </c>
      <c r="C16" s="1"/>
      <c r="D16" s="8">
        <v>287.8</v>
      </c>
      <c r="E16" s="8">
        <v>0.3</v>
      </c>
      <c r="F16" s="5">
        <v>506</v>
      </c>
      <c r="G16" s="5" t="s">
        <v>154</v>
      </c>
      <c r="H16" s="8"/>
      <c r="I16" s="8"/>
      <c r="J16" s="8"/>
      <c r="K16" s="8"/>
      <c r="L16" s="8"/>
      <c r="M16">
        <v>12357.257801</v>
      </c>
      <c r="N16">
        <v>36937.113183000001</v>
      </c>
      <c r="O16">
        <v>36082.968694000003</v>
      </c>
      <c r="P16">
        <v>14243.375206000001</v>
      </c>
      <c r="Q16">
        <v>5522.3376239999998</v>
      </c>
      <c r="R16">
        <v>21.559781000000001</v>
      </c>
      <c r="S16">
        <v>28855.384764999999</v>
      </c>
      <c r="T16">
        <v>2568.8576200000002</v>
      </c>
      <c r="U16">
        <v>131.881732</v>
      </c>
      <c r="V16">
        <v>129465.349694</v>
      </c>
      <c r="W16" t="s">
        <v>9</v>
      </c>
      <c r="X16">
        <v>422254.70113</v>
      </c>
      <c r="Y16">
        <v>82052.140784000003</v>
      </c>
      <c r="AA16">
        <v>82065.376319000003</v>
      </c>
      <c r="AB16" s="5">
        <v>2571.577933</v>
      </c>
      <c r="AC16" s="5">
        <v>2602.9015439999998</v>
      </c>
      <c r="AE16">
        <v>403.51763199999999</v>
      </c>
      <c r="AF16">
        <v>383.43323199999998</v>
      </c>
      <c r="AG16">
        <v>0.16758300000000001</v>
      </c>
      <c r="AH16">
        <v>60.804710999999998</v>
      </c>
      <c r="AI16">
        <v>0.95852899999999996</v>
      </c>
      <c r="AJ16">
        <v>318.42993300000001</v>
      </c>
      <c r="AK16">
        <v>25.367529000000001</v>
      </c>
      <c r="AL16">
        <v>1.05237</v>
      </c>
      <c r="AO16">
        <v>16793.679528000001</v>
      </c>
      <c r="AP16">
        <v>16815.862625999998</v>
      </c>
      <c r="AQ16" s="34">
        <v>476.48160799999999</v>
      </c>
      <c r="AR16" t="s">
        <v>9</v>
      </c>
      <c r="AS16">
        <v>1233.739973</v>
      </c>
      <c r="AT16">
        <v>199.51240899999999</v>
      </c>
      <c r="AV16">
        <v>261.36064299999998</v>
      </c>
      <c r="AW16">
        <v>8.7264839999999992</v>
      </c>
      <c r="AX16">
        <v>8.9329809999999998</v>
      </c>
      <c r="BA16">
        <v>56.556817000000002</v>
      </c>
      <c r="BB16">
        <v>56.416110000000003</v>
      </c>
    </row>
    <row r="17" spans="1:54" x14ac:dyDescent="0.3">
      <c r="A17" t="s">
        <v>142</v>
      </c>
      <c r="B17" s="1">
        <v>44051</v>
      </c>
      <c r="C17" s="1"/>
      <c r="D17" s="8">
        <v>130.1</v>
      </c>
      <c r="E17" s="8">
        <v>0.3</v>
      </c>
      <c r="F17" s="5">
        <v>506</v>
      </c>
      <c r="G17" s="5" t="s">
        <v>154</v>
      </c>
      <c r="H17" s="8"/>
      <c r="I17" s="8"/>
      <c r="J17" s="8"/>
      <c r="K17" s="8"/>
      <c r="L17" s="8"/>
      <c r="M17">
        <v>6544.0775540000004</v>
      </c>
      <c r="N17">
        <v>19469.076842999999</v>
      </c>
      <c r="O17">
        <v>19037.494858999999</v>
      </c>
      <c r="P17">
        <v>7503.2600149999998</v>
      </c>
      <c r="Q17">
        <v>2910.4478049999998</v>
      </c>
      <c r="R17">
        <v>8.0852419999999992</v>
      </c>
      <c r="S17">
        <v>15223.872918999999</v>
      </c>
      <c r="T17">
        <v>1353.5856719999999</v>
      </c>
      <c r="U17">
        <v>69.282923999999994</v>
      </c>
      <c r="V17">
        <v>82678.258168</v>
      </c>
      <c r="W17" t="s">
        <v>9</v>
      </c>
      <c r="X17">
        <v>269520.301982</v>
      </c>
      <c r="Y17">
        <v>54354.791733999999</v>
      </c>
      <c r="AA17">
        <v>52264.333135000001</v>
      </c>
      <c r="AB17" s="5">
        <v>1639.873681</v>
      </c>
      <c r="AC17" s="5">
        <v>1657.8267189999999</v>
      </c>
      <c r="AE17">
        <v>210.71450899999999</v>
      </c>
      <c r="AF17">
        <v>200.79958300000001</v>
      </c>
      <c r="AG17">
        <v>0.14336699999999999</v>
      </c>
      <c r="AH17">
        <v>31.878425</v>
      </c>
      <c r="AI17">
        <v>0.53143700000000005</v>
      </c>
      <c r="AJ17">
        <v>167.05283700000001</v>
      </c>
      <c r="AK17">
        <v>13.288729999999999</v>
      </c>
      <c r="AL17">
        <v>0.57195200000000002</v>
      </c>
      <c r="AO17">
        <v>10704.244686</v>
      </c>
      <c r="AP17">
        <v>10718.304725</v>
      </c>
      <c r="AQ17" s="34">
        <v>326.075602</v>
      </c>
      <c r="AR17" t="s">
        <v>9</v>
      </c>
      <c r="AS17">
        <v>877.81486900000004</v>
      </c>
      <c r="AT17">
        <v>171.593706</v>
      </c>
      <c r="AV17">
        <v>180.800883</v>
      </c>
      <c r="AW17">
        <v>6.0012259999999999</v>
      </c>
      <c r="AX17">
        <v>5.9815529999999999</v>
      </c>
      <c r="BA17">
        <v>39.087541999999999</v>
      </c>
      <c r="BB17">
        <v>39.072192999999999</v>
      </c>
    </row>
    <row r="18" spans="1:54" x14ac:dyDescent="0.3">
      <c r="B18" s="1"/>
      <c r="C18" s="1"/>
    </row>
    <row r="19" spans="1:54" x14ac:dyDescent="0.3">
      <c r="B19" s="1"/>
      <c r="C19" s="1"/>
    </row>
    <row r="20" spans="1:54" x14ac:dyDescent="0.3">
      <c r="B20" s="1"/>
      <c r="C20" s="1"/>
      <c r="D20" s="5"/>
      <c r="F20" s="8"/>
      <c r="G20" s="5"/>
    </row>
    <row r="21" spans="1:54" x14ac:dyDescent="0.3">
      <c r="A21" t="s">
        <v>182</v>
      </c>
      <c r="B21" s="1">
        <v>44122</v>
      </c>
      <c r="C21" s="1"/>
      <c r="D21">
        <v>315.60000000000002</v>
      </c>
      <c r="E21">
        <v>0.42</v>
      </c>
      <c r="F21" s="8"/>
      <c r="G21" s="5"/>
    </row>
    <row r="22" spans="1:54" x14ac:dyDescent="0.3">
      <c r="A22" t="s">
        <v>183</v>
      </c>
      <c r="B22" s="1">
        <v>44123</v>
      </c>
      <c r="C22" s="1"/>
      <c r="D22">
        <v>296.39999999999998</v>
      </c>
      <c r="E22">
        <v>0.42</v>
      </c>
      <c r="F22" s="8"/>
      <c r="G22" s="5"/>
    </row>
    <row r="23" spans="1:54" x14ac:dyDescent="0.3">
      <c r="A23" t="s">
        <v>184</v>
      </c>
      <c r="B23" s="1">
        <v>44124</v>
      </c>
      <c r="C23" s="1"/>
      <c r="D23">
        <v>93.699999999999989</v>
      </c>
      <c r="E23">
        <v>0.42</v>
      </c>
      <c r="F23" s="8"/>
      <c r="G23" s="5"/>
      <c r="L23" s="1"/>
    </row>
    <row r="24" spans="1:54" x14ac:dyDescent="0.3">
      <c r="D24" s="5"/>
      <c r="F24" s="8"/>
      <c r="G24" s="5"/>
    </row>
    <row r="25" spans="1:54" x14ac:dyDescent="0.3">
      <c r="D25" s="5"/>
      <c r="F25" s="8"/>
      <c r="G25" s="5"/>
      <c r="AB25"/>
      <c r="AC25"/>
      <c r="AD25"/>
      <c r="AN25"/>
    </row>
    <row r="26" spans="1:54" x14ac:dyDescent="0.3">
      <c r="A26" t="s">
        <v>185</v>
      </c>
      <c r="B26" t="s">
        <v>186</v>
      </c>
      <c r="F26" s="8"/>
      <c r="G26" t="s">
        <v>205</v>
      </c>
      <c r="M26">
        <v>1.3987270000000001</v>
      </c>
      <c r="N26">
        <v>4.2831700000000001</v>
      </c>
      <c r="O26">
        <v>4.1287609999999999</v>
      </c>
      <c r="P26">
        <v>1.5578620000000001</v>
      </c>
      <c r="Q26">
        <v>0.68138299999999996</v>
      </c>
      <c r="R26" t="s">
        <v>9</v>
      </c>
      <c r="S26">
        <v>3.2832949999999999</v>
      </c>
      <c r="T26">
        <v>0.33407599999999998</v>
      </c>
      <c r="U26">
        <v>3.168E-2</v>
      </c>
      <c r="V26">
        <v>8.5856999999999992</v>
      </c>
      <c r="W26">
        <v>29.497111</v>
      </c>
      <c r="X26">
        <v>30.343979999999998</v>
      </c>
      <c r="Y26">
        <v>5.7976219999999996</v>
      </c>
      <c r="AA26">
        <v>5.6370560000000003</v>
      </c>
      <c r="AB26">
        <v>0.14180499999999999</v>
      </c>
      <c r="AC26">
        <v>0.137323</v>
      </c>
      <c r="AD26"/>
      <c r="AE26">
        <v>6.0166999999999998E-2</v>
      </c>
      <c r="AF26">
        <v>5.1582999999999997E-2</v>
      </c>
      <c r="AG26" t="s">
        <v>9</v>
      </c>
      <c r="AH26">
        <v>2.8417000000000001E-2</v>
      </c>
      <c r="AI26">
        <v>3.6400000000000001E-4</v>
      </c>
      <c r="AJ26">
        <v>5.2202999999999999E-2</v>
      </c>
      <c r="AK26">
        <v>2.7607E-2</v>
      </c>
      <c r="AL26">
        <v>3.3599999999999998E-4</v>
      </c>
      <c r="AN26"/>
      <c r="AO26">
        <v>1.1784779999999999</v>
      </c>
      <c r="AP26">
        <v>1.141516</v>
      </c>
      <c r="AQ26" s="34">
        <v>0.33876099999999998</v>
      </c>
      <c r="AR26">
        <v>1.1832100000000001</v>
      </c>
      <c r="AS26">
        <v>1.168423</v>
      </c>
      <c r="AT26">
        <v>0.23181399999999999</v>
      </c>
      <c r="AV26">
        <v>0.22557099999999999</v>
      </c>
      <c r="AW26">
        <v>1.7288000000000001E-2</v>
      </c>
      <c r="AX26">
        <v>9.8359999999999993E-3</v>
      </c>
      <c r="BA26">
        <v>4.2292000000000003E-2</v>
      </c>
      <c r="BB26">
        <v>4.6995000000000002E-2</v>
      </c>
    </row>
    <row r="27" spans="1:54" x14ac:dyDescent="0.3">
      <c r="A27" t="s">
        <v>187</v>
      </c>
      <c r="B27" t="s">
        <v>188</v>
      </c>
      <c r="G27" t="s">
        <v>205</v>
      </c>
      <c r="H27">
        <f>350.84-337.57</f>
        <v>13.269999999999982</v>
      </c>
      <c r="M27">
        <v>922.00344800000005</v>
      </c>
      <c r="N27">
        <v>2772.3756090000002</v>
      </c>
      <c r="O27">
        <v>2681.2169100000001</v>
      </c>
      <c r="P27">
        <v>1063.999194</v>
      </c>
      <c r="Q27">
        <v>409.21526299999999</v>
      </c>
      <c r="R27">
        <v>0.334397</v>
      </c>
      <c r="S27">
        <v>2160.3473880000001</v>
      </c>
      <c r="T27">
        <v>191.94679300000001</v>
      </c>
      <c r="U27">
        <v>2.2020029999999999</v>
      </c>
      <c r="V27">
        <v>12145.806236</v>
      </c>
      <c r="W27">
        <v>39448.939035000003</v>
      </c>
      <c r="X27">
        <v>39696.244763000002</v>
      </c>
      <c r="Y27">
        <v>7932.2912189999997</v>
      </c>
      <c r="AA27">
        <v>7886.916158</v>
      </c>
      <c r="AB27">
        <v>236.15200100000001</v>
      </c>
      <c r="AC27">
        <v>240.04233600000001</v>
      </c>
      <c r="AD27"/>
      <c r="AE27">
        <v>7.043488</v>
      </c>
      <c r="AF27">
        <v>6.4265420000000004</v>
      </c>
      <c r="AG27" t="s">
        <v>9</v>
      </c>
      <c r="AH27">
        <v>1.036286</v>
      </c>
      <c r="AI27">
        <v>1.908E-2</v>
      </c>
      <c r="AJ27">
        <v>5.4761699999999998</v>
      </c>
      <c r="AK27">
        <v>0.45000099999999998</v>
      </c>
      <c r="AL27">
        <v>2.4568E-2</v>
      </c>
      <c r="AN27"/>
      <c r="AO27">
        <v>1553.1278669999999</v>
      </c>
      <c r="AP27">
        <v>1556.0207350000001</v>
      </c>
      <c r="AQ27" s="34">
        <v>12.077443000000001</v>
      </c>
      <c r="AR27">
        <v>34.516593</v>
      </c>
      <c r="AS27">
        <v>33.474699000000001</v>
      </c>
      <c r="AT27">
        <v>6.5940180000000002</v>
      </c>
      <c r="AV27">
        <v>6.6398739999999998</v>
      </c>
      <c r="AW27">
        <v>0.19075300000000001</v>
      </c>
      <c r="AX27">
        <v>0.20985799999999999</v>
      </c>
      <c r="BA27">
        <v>1.256119</v>
      </c>
      <c r="BB27">
        <v>1.3171870000000001</v>
      </c>
    </row>
    <row r="28" spans="1:54" x14ac:dyDescent="0.3">
      <c r="A28" s="33" t="s">
        <v>189</v>
      </c>
      <c r="B28" t="s">
        <v>188</v>
      </c>
      <c r="G28" t="s">
        <v>205</v>
      </c>
      <c r="H28">
        <f>345.97-332.49</f>
        <v>13.480000000000018</v>
      </c>
      <c r="J28">
        <v>18.5</v>
      </c>
      <c r="K28">
        <v>0.2</v>
      </c>
      <c r="L28" s="1">
        <v>43760</v>
      </c>
      <c r="M28">
        <v>4910.9053290000002</v>
      </c>
      <c r="N28">
        <v>14725.181033000001</v>
      </c>
      <c r="O28">
        <v>14222.476626</v>
      </c>
      <c r="P28">
        <v>5652.7918980000004</v>
      </c>
      <c r="Q28">
        <v>2173.6808729999998</v>
      </c>
      <c r="R28">
        <v>2.8100489999999998</v>
      </c>
      <c r="S28">
        <v>11471.679353</v>
      </c>
      <c r="T28">
        <v>1017.58038</v>
      </c>
      <c r="U28">
        <v>12.199873999999999</v>
      </c>
      <c r="V28">
        <v>44190.210610000002</v>
      </c>
      <c r="W28">
        <v>48562.556657000001</v>
      </c>
      <c r="X28">
        <v>144236.912255</v>
      </c>
      <c r="Y28">
        <v>28782.764534999998</v>
      </c>
      <c r="AA28">
        <v>28412.568936</v>
      </c>
      <c r="AB28">
        <v>854.20391900000004</v>
      </c>
      <c r="AC28">
        <v>868.81202099999996</v>
      </c>
      <c r="AD28"/>
      <c r="AE28">
        <v>38.273868</v>
      </c>
      <c r="AF28">
        <v>35.290354999999998</v>
      </c>
      <c r="AG28" t="s">
        <v>9</v>
      </c>
      <c r="AH28">
        <v>5.5690739999999996</v>
      </c>
      <c r="AI28">
        <v>0.11221200000000001</v>
      </c>
      <c r="AJ28">
        <v>30.186620000000001</v>
      </c>
      <c r="AK28">
        <v>2.5959650000000001</v>
      </c>
      <c r="AL28">
        <v>0.112511</v>
      </c>
      <c r="AN28"/>
      <c r="AO28">
        <v>5626.4479110000002</v>
      </c>
      <c r="AP28">
        <v>5635.0912369999996</v>
      </c>
      <c r="AQ28" s="34">
        <v>39.075150000000001</v>
      </c>
      <c r="AR28">
        <v>2.3886999999999999E-2</v>
      </c>
      <c r="AS28">
        <v>116.94590599999999</v>
      </c>
      <c r="AT28">
        <v>20.833856999999998</v>
      </c>
      <c r="AV28">
        <v>22.343360000000001</v>
      </c>
      <c r="AW28">
        <v>0.62998500000000002</v>
      </c>
      <c r="AX28">
        <v>0.65175399999999994</v>
      </c>
      <c r="BA28">
        <v>4.1537550000000003</v>
      </c>
      <c r="BB28">
        <v>4.2408679999999999</v>
      </c>
    </row>
    <row r="29" spans="1:54" x14ac:dyDescent="0.3">
      <c r="A29" t="s">
        <v>190</v>
      </c>
      <c r="B29" t="s">
        <v>191</v>
      </c>
      <c r="G29" t="s">
        <v>205</v>
      </c>
      <c r="H29">
        <f>590.99-578.14</f>
        <v>12.850000000000023</v>
      </c>
      <c r="M29">
        <v>3510.7182440000001</v>
      </c>
      <c r="N29">
        <v>10544.036153999999</v>
      </c>
      <c r="O29">
        <v>10185.045088000001</v>
      </c>
      <c r="P29">
        <v>4048.851212</v>
      </c>
      <c r="Q29">
        <v>1556.1612620000001</v>
      </c>
      <c r="R29">
        <v>1.6398170000000001</v>
      </c>
      <c r="S29">
        <v>8214.7328809999999</v>
      </c>
      <c r="T29">
        <v>728.69266300000004</v>
      </c>
      <c r="U29">
        <v>8.6159879999999998</v>
      </c>
      <c r="V29">
        <v>33234.012269999999</v>
      </c>
      <c r="W29">
        <v>48562.581978000002</v>
      </c>
      <c r="X29">
        <v>108426.300185</v>
      </c>
      <c r="Y29">
        <v>21662.659296000002</v>
      </c>
      <c r="AA29">
        <v>21559.839929999998</v>
      </c>
      <c r="AB29">
        <v>643.11473799999999</v>
      </c>
      <c r="AC29">
        <v>653.820649</v>
      </c>
      <c r="AD29"/>
      <c r="AE29">
        <v>26.986395999999999</v>
      </c>
      <c r="AF29">
        <v>24.646170000000001</v>
      </c>
      <c r="AG29" t="s">
        <v>9</v>
      </c>
      <c r="AH29">
        <v>4.0051350000000001</v>
      </c>
      <c r="AI29">
        <v>8.3131999999999998E-2</v>
      </c>
      <c r="AJ29">
        <v>21.158505999999999</v>
      </c>
      <c r="AK29">
        <v>1.774904</v>
      </c>
      <c r="AL29">
        <v>8.8764999999999997E-2</v>
      </c>
      <c r="AN29"/>
      <c r="AO29">
        <v>4236.2053139999998</v>
      </c>
      <c r="AP29">
        <v>4242.7649259999998</v>
      </c>
      <c r="AQ29" s="34">
        <v>28.756399999999999</v>
      </c>
      <c r="AR29">
        <v>2.7533999999999999E-2</v>
      </c>
      <c r="AS29">
        <v>82.302615000000003</v>
      </c>
      <c r="AT29">
        <v>15.165075999999999</v>
      </c>
      <c r="AV29">
        <v>18.153790999999998</v>
      </c>
      <c r="AW29">
        <v>0.46311600000000003</v>
      </c>
      <c r="AX29">
        <v>0.48914800000000003</v>
      </c>
      <c r="BA29">
        <v>3.0469119999999998</v>
      </c>
      <c r="BB29">
        <v>3.0703930000000001</v>
      </c>
    </row>
    <row r="30" spans="1:54" x14ac:dyDescent="0.3">
      <c r="A30" s="33" t="s">
        <v>192</v>
      </c>
      <c r="B30" t="s">
        <v>191</v>
      </c>
      <c r="G30" t="s">
        <v>205</v>
      </c>
      <c r="H30">
        <f>345.19-331.74</f>
        <v>13.449999999999989</v>
      </c>
      <c r="J30">
        <v>18.5</v>
      </c>
      <c r="K30">
        <v>0.2</v>
      </c>
      <c r="L30" s="1">
        <v>43760</v>
      </c>
      <c r="M30">
        <v>5054.9084119999998</v>
      </c>
      <c r="N30">
        <v>15156.833791999999</v>
      </c>
      <c r="O30">
        <v>14641.440490000001</v>
      </c>
      <c r="P30">
        <v>5818.9251940000004</v>
      </c>
      <c r="Q30">
        <v>2237.983776</v>
      </c>
      <c r="R30">
        <v>3.0330460000000001</v>
      </c>
      <c r="S30">
        <v>11807.956260999999</v>
      </c>
      <c r="T30">
        <v>1047.7081270000001</v>
      </c>
      <c r="U30">
        <v>12.540614</v>
      </c>
      <c r="V30">
        <v>45124.817507</v>
      </c>
      <c r="W30">
        <v>48562.412543999999</v>
      </c>
      <c r="X30">
        <v>147305.805108</v>
      </c>
      <c r="Y30">
        <v>29398.345361</v>
      </c>
      <c r="AA30">
        <v>29015.179402999998</v>
      </c>
      <c r="AB30">
        <v>872.80658600000004</v>
      </c>
      <c r="AC30">
        <v>887.49121300000002</v>
      </c>
      <c r="AD30"/>
      <c r="AE30">
        <v>39.374471999999997</v>
      </c>
      <c r="AF30">
        <v>36.080209000000004</v>
      </c>
      <c r="AG30" t="s">
        <v>9</v>
      </c>
      <c r="AH30">
        <v>5.8723510000000001</v>
      </c>
      <c r="AI30">
        <v>0.108097</v>
      </c>
      <c r="AJ30">
        <v>30.906278</v>
      </c>
      <c r="AK30">
        <v>2.6034980000000001</v>
      </c>
      <c r="AL30">
        <v>0.113714</v>
      </c>
      <c r="AN30"/>
      <c r="AO30">
        <v>5747.6767870000003</v>
      </c>
      <c r="AP30">
        <v>5756.7368720000004</v>
      </c>
      <c r="AQ30" s="34">
        <v>39.076954999999998</v>
      </c>
      <c r="AR30">
        <v>3.9029000000000001E-2</v>
      </c>
      <c r="AS30">
        <v>114.27917100000001</v>
      </c>
      <c r="AT30">
        <v>20.361395999999999</v>
      </c>
      <c r="AV30">
        <v>22.010279000000001</v>
      </c>
      <c r="AW30">
        <v>0.60996300000000003</v>
      </c>
      <c r="AX30">
        <v>0.54691800000000002</v>
      </c>
      <c r="BA30">
        <v>3.99783</v>
      </c>
      <c r="BB30">
        <v>4.1576510000000004</v>
      </c>
    </row>
    <row r="31" spans="1:54" x14ac:dyDescent="0.3">
      <c r="A31" t="s">
        <v>193</v>
      </c>
      <c r="B31" t="s">
        <v>194</v>
      </c>
      <c r="G31" t="s">
        <v>205</v>
      </c>
      <c r="H31">
        <f>353.94-341.15</f>
        <v>12.79000000000002</v>
      </c>
      <c r="M31">
        <v>410.65845000000002</v>
      </c>
      <c r="N31">
        <v>1233.2420050000001</v>
      </c>
      <c r="O31">
        <v>1191.3462890000001</v>
      </c>
      <c r="P31">
        <v>473.48607700000002</v>
      </c>
      <c r="Q31">
        <v>181.97170499999999</v>
      </c>
      <c r="R31" t="s">
        <v>9</v>
      </c>
      <c r="S31">
        <v>960.91149499999995</v>
      </c>
      <c r="T31">
        <v>85.244971000000007</v>
      </c>
      <c r="U31">
        <v>1.056381</v>
      </c>
      <c r="V31">
        <v>2919.3317480000001</v>
      </c>
      <c r="W31">
        <v>9474.5193070000005</v>
      </c>
      <c r="X31">
        <v>9536.6166689999991</v>
      </c>
      <c r="Y31">
        <v>1904.1596950000001</v>
      </c>
      <c r="AA31">
        <v>1894.220456</v>
      </c>
      <c r="AB31">
        <v>56.614105000000002</v>
      </c>
      <c r="AC31">
        <v>57.519787000000001</v>
      </c>
      <c r="AD31"/>
      <c r="AE31">
        <v>3.3717920000000001</v>
      </c>
      <c r="AF31">
        <v>3.020518</v>
      </c>
      <c r="AG31" t="s">
        <v>9</v>
      </c>
      <c r="AH31">
        <v>0.50588</v>
      </c>
      <c r="AI31">
        <v>1.3592999999999999E-2</v>
      </c>
      <c r="AJ31">
        <v>2.718766</v>
      </c>
      <c r="AK31">
        <v>0.23786399999999999</v>
      </c>
      <c r="AL31">
        <v>1.1773E-2</v>
      </c>
      <c r="AN31"/>
      <c r="AO31">
        <v>372.55298900000003</v>
      </c>
      <c r="AP31">
        <v>373.25970100000001</v>
      </c>
      <c r="AQ31" s="34">
        <v>3.0329350000000002</v>
      </c>
      <c r="AR31">
        <v>8.2313259999999993</v>
      </c>
      <c r="AS31">
        <v>7.6098679999999996</v>
      </c>
      <c r="AT31">
        <v>1.644012</v>
      </c>
      <c r="AV31">
        <v>1.9180200000000001</v>
      </c>
      <c r="AW31">
        <v>6.9293999999999994E-2</v>
      </c>
      <c r="AX31">
        <v>7.1929000000000007E-2</v>
      </c>
      <c r="BA31">
        <v>0.34157399999999999</v>
      </c>
      <c r="BB31">
        <v>0.31237399999999999</v>
      </c>
    </row>
    <row r="32" spans="1:54" x14ac:dyDescent="0.3">
      <c r="A32" t="s">
        <v>195</v>
      </c>
      <c r="B32" t="s">
        <v>194</v>
      </c>
      <c r="G32" t="s">
        <v>205</v>
      </c>
      <c r="H32">
        <f>591.03-578.21</f>
        <v>12.819999999999936</v>
      </c>
      <c r="M32">
        <v>4276.1408199999996</v>
      </c>
      <c r="N32">
        <v>12818.288349</v>
      </c>
      <c r="O32">
        <v>12383.553848</v>
      </c>
      <c r="P32">
        <v>4921.2556560000003</v>
      </c>
      <c r="Q32">
        <v>1891.714536</v>
      </c>
      <c r="R32">
        <v>2.2411789999999998</v>
      </c>
      <c r="S32">
        <v>9987.6077060000007</v>
      </c>
      <c r="T32">
        <v>886.10896400000001</v>
      </c>
      <c r="U32">
        <v>10.008747</v>
      </c>
      <c r="V32">
        <v>39039.726201999998</v>
      </c>
      <c r="W32">
        <v>48562.820035999997</v>
      </c>
      <c r="X32">
        <v>127427.17896999999</v>
      </c>
      <c r="Y32">
        <v>25434.149701999999</v>
      </c>
      <c r="AA32">
        <v>25145.012210000001</v>
      </c>
      <c r="AB32">
        <v>755.11800200000005</v>
      </c>
      <c r="AC32">
        <v>767.89661000000001</v>
      </c>
      <c r="AD32"/>
      <c r="AE32">
        <v>31.704353000000001</v>
      </c>
      <c r="AF32">
        <v>28.893640999999999</v>
      </c>
      <c r="AG32" t="s">
        <v>9</v>
      </c>
      <c r="AH32">
        <v>4.7314470000000002</v>
      </c>
      <c r="AI32">
        <v>9.8577999999999999E-2</v>
      </c>
      <c r="AJ32">
        <v>25.085885000000001</v>
      </c>
      <c r="AK32">
        <v>2.107237</v>
      </c>
      <c r="AL32">
        <v>9.5476000000000005E-2</v>
      </c>
      <c r="AN32"/>
      <c r="AO32">
        <v>4972.6128230000004</v>
      </c>
      <c r="AP32">
        <v>4980.8014380000004</v>
      </c>
      <c r="AQ32" s="34">
        <v>32.148871999999997</v>
      </c>
      <c r="AR32">
        <v>2.6955E-2</v>
      </c>
      <c r="AS32">
        <v>92.387703000000002</v>
      </c>
      <c r="AT32">
        <v>15.948566</v>
      </c>
      <c r="AV32">
        <v>17.438068999999999</v>
      </c>
      <c r="AW32">
        <v>0.48682199999999998</v>
      </c>
      <c r="AX32">
        <v>0.45846599999999998</v>
      </c>
      <c r="BA32">
        <v>3.347607</v>
      </c>
      <c r="BB32">
        <v>3.3404569999999998</v>
      </c>
    </row>
    <row r="33" spans="1:54" x14ac:dyDescent="0.3">
      <c r="A33" s="34"/>
      <c r="B33" s="34"/>
      <c r="C33" s="34"/>
      <c r="H33" s="34"/>
      <c r="I33" s="34"/>
      <c r="J33" s="34"/>
      <c r="K33" s="34"/>
      <c r="L33" s="34"/>
    </row>
    <row r="34" spans="1:54" x14ac:dyDescent="0.3">
      <c r="A34" t="s">
        <v>144</v>
      </c>
      <c r="B34" s="35">
        <v>44053</v>
      </c>
      <c r="C34" s="35"/>
      <c r="G34" t="s">
        <v>205</v>
      </c>
      <c r="M34">
        <v>1.805507</v>
      </c>
      <c r="N34">
        <v>5.2657420000000004</v>
      </c>
      <c r="O34">
        <v>5.1446420000000002</v>
      </c>
      <c r="P34">
        <v>2.00976</v>
      </c>
      <c r="Q34">
        <v>0.77760600000000002</v>
      </c>
      <c r="R34" t="s">
        <v>9</v>
      </c>
      <c r="S34">
        <v>4.1250070000000001</v>
      </c>
      <c r="T34">
        <v>0.35109400000000002</v>
      </c>
      <c r="U34">
        <v>5.8992000000000003E-2</v>
      </c>
      <c r="V34">
        <v>24.048209</v>
      </c>
      <c r="W34">
        <v>83.698316000000005</v>
      </c>
      <c r="X34">
        <v>84.799959999999999</v>
      </c>
      <c r="Y34">
        <v>16.927417999999999</v>
      </c>
      <c r="AA34">
        <v>15.867673999999999</v>
      </c>
      <c r="AB34">
        <v>0.45583899999999999</v>
      </c>
      <c r="AC34">
        <v>0.51131000000000004</v>
      </c>
      <c r="AD34"/>
      <c r="AE34">
        <v>0.158916</v>
      </c>
      <c r="AF34">
        <v>0.16018199999999999</v>
      </c>
      <c r="AG34" t="s">
        <v>9</v>
      </c>
      <c r="AH34">
        <v>2.2842000000000001E-2</v>
      </c>
      <c r="AI34">
        <v>3.97E-4</v>
      </c>
      <c r="AJ34">
        <v>0.118232</v>
      </c>
      <c r="AK34">
        <v>2.1978000000000001E-2</v>
      </c>
      <c r="AL34">
        <v>4.9700000000000005E-4</v>
      </c>
      <c r="AN34"/>
      <c r="AO34">
        <v>3.3215750000000002</v>
      </c>
      <c r="AP34">
        <v>3.2713830000000002</v>
      </c>
      <c r="AQ34" s="34">
        <v>0.83653200000000005</v>
      </c>
      <c r="AR34">
        <v>2.9972370000000002</v>
      </c>
      <c r="AS34">
        <v>2.9940549999999999</v>
      </c>
      <c r="AT34">
        <v>0.60660400000000003</v>
      </c>
      <c r="AV34">
        <v>0.56259800000000004</v>
      </c>
      <c r="AW34">
        <v>2.5921E-2</v>
      </c>
      <c r="AX34">
        <v>2.6041999999999999E-2</v>
      </c>
      <c r="BA34">
        <v>0.107893</v>
      </c>
      <c r="BB34">
        <v>0.116589</v>
      </c>
    </row>
    <row r="35" spans="1:54" x14ac:dyDescent="0.3">
      <c r="A35" t="s">
        <v>145</v>
      </c>
      <c r="B35" s="35">
        <v>44053</v>
      </c>
      <c r="C35" s="35"/>
      <c r="G35" t="s">
        <v>206</v>
      </c>
      <c r="H35">
        <v>12.83</v>
      </c>
      <c r="M35">
        <v>639.12499000000003</v>
      </c>
      <c r="N35">
        <v>1919.7062759999999</v>
      </c>
      <c r="O35">
        <v>1865.9121130000001</v>
      </c>
      <c r="P35">
        <v>741.05925000000002</v>
      </c>
      <c r="Q35">
        <v>286.78502500000002</v>
      </c>
      <c r="R35">
        <v>0.226467</v>
      </c>
      <c r="S35">
        <v>1499.408821</v>
      </c>
      <c r="T35">
        <v>134.13437500000001</v>
      </c>
      <c r="U35">
        <v>6.3733620000000002</v>
      </c>
      <c r="V35">
        <v>7899.9164780000001</v>
      </c>
      <c r="W35">
        <v>25684.047720999999</v>
      </c>
      <c r="X35">
        <v>25777.193351000002</v>
      </c>
      <c r="Y35">
        <v>5203.5532910000002</v>
      </c>
      <c r="AA35">
        <v>5219.7992729999996</v>
      </c>
      <c r="AB35" s="5">
        <v>156.95296999999999</v>
      </c>
      <c r="AC35" s="5">
        <v>158.66978900000001</v>
      </c>
      <c r="AE35">
        <v>20.920238000000001</v>
      </c>
      <c r="AF35">
        <v>18.757711</v>
      </c>
      <c r="AG35" t="s">
        <v>9</v>
      </c>
      <c r="AH35">
        <v>3.1781429999999999</v>
      </c>
      <c r="AI35">
        <v>4.8889000000000002E-2</v>
      </c>
      <c r="AJ35">
        <v>16.543989</v>
      </c>
      <c r="AK35">
        <v>1.378514</v>
      </c>
      <c r="AL35">
        <v>5.5168000000000002E-2</v>
      </c>
      <c r="AO35">
        <v>1024.602504</v>
      </c>
      <c r="AP35">
        <v>1026.3341379999999</v>
      </c>
      <c r="AQ35" s="34">
        <v>30.346623999999998</v>
      </c>
      <c r="AR35">
        <v>76.672599000000005</v>
      </c>
      <c r="AS35">
        <v>77.187803000000002</v>
      </c>
      <c r="AT35">
        <v>15.469013</v>
      </c>
      <c r="AV35">
        <v>19.900189999999998</v>
      </c>
      <c r="AW35">
        <v>0.56125400000000003</v>
      </c>
      <c r="AX35">
        <v>0.56294500000000003</v>
      </c>
      <c r="BA35">
        <v>3.5885479999999998</v>
      </c>
      <c r="BB35">
        <v>3.604406</v>
      </c>
    </row>
    <row r="36" spans="1:54" x14ac:dyDescent="0.3">
      <c r="A36" t="s">
        <v>146</v>
      </c>
      <c r="B36" s="35">
        <v>44054</v>
      </c>
      <c r="C36" s="35"/>
      <c r="G36" t="s">
        <v>206</v>
      </c>
      <c r="H36">
        <v>12.89</v>
      </c>
      <c r="M36">
        <v>487.31435699999997</v>
      </c>
      <c r="N36">
        <v>1481.1084960000001</v>
      </c>
      <c r="O36">
        <v>1425.396019</v>
      </c>
      <c r="P36">
        <v>566.30356099999995</v>
      </c>
      <c r="Q36">
        <v>221.40275600000001</v>
      </c>
      <c r="R36" t="s">
        <v>9</v>
      </c>
      <c r="S36">
        <v>1155.2806559999999</v>
      </c>
      <c r="T36">
        <v>103.68678</v>
      </c>
      <c r="U36">
        <v>4.8701889999999999</v>
      </c>
      <c r="V36">
        <v>3092.557777</v>
      </c>
      <c r="W36">
        <v>10090.88782</v>
      </c>
      <c r="X36">
        <v>10132.053782999999</v>
      </c>
      <c r="Y36">
        <v>2044.9400720000001</v>
      </c>
      <c r="AA36">
        <v>2023.617945</v>
      </c>
      <c r="AB36" s="5">
        <v>61.140801000000003</v>
      </c>
      <c r="AC36" s="5">
        <v>61.822479999999999</v>
      </c>
      <c r="AE36">
        <v>16.422560000000001</v>
      </c>
      <c r="AF36">
        <v>14.185886999999999</v>
      </c>
      <c r="AG36" t="s">
        <v>9</v>
      </c>
      <c r="AH36">
        <v>2.460391</v>
      </c>
      <c r="AI36">
        <v>4.4519000000000003E-2</v>
      </c>
      <c r="AJ36">
        <v>12.861224</v>
      </c>
      <c r="AK36">
        <v>1.1794910000000001</v>
      </c>
      <c r="AL36">
        <v>4.7319E-2</v>
      </c>
      <c r="AO36">
        <v>401.12009999999998</v>
      </c>
      <c r="AP36">
        <v>401.58098999999999</v>
      </c>
      <c r="AQ36" s="34">
        <v>10.325405999999999</v>
      </c>
      <c r="AR36">
        <v>25.901</v>
      </c>
      <c r="AS36">
        <v>26.341441</v>
      </c>
      <c r="AT36">
        <v>5.3345589999999996</v>
      </c>
      <c r="AV36">
        <v>5.6827969999999999</v>
      </c>
      <c r="AW36">
        <v>0.19187199999999999</v>
      </c>
      <c r="AX36">
        <v>0.17171900000000001</v>
      </c>
      <c r="BA36">
        <v>1.122185</v>
      </c>
      <c r="BB36">
        <v>1.106841</v>
      </c>
    </row>
    <row r="37" spans="1:54" x14ac:dyDescent="0.3">
      <c r="A37" t="s">
        <v>147</v>
      </c>
      <c r="B37" s="35">
        <v>44054</v>
      </c>
      <c r="C37" s="35"/>
      <c r="G37" t="s">
        <v>206</v>
      </c>
      <c r="H37">
        <v>12.99</v>
      </c>
      <c r="M37">
        <v>566.92400799999996</v>
      </c>
      <c r="N37">
        <v>1721.808624</v>
      </c>
      <c r="O37">
        <v>1657.76992</v>
      </c>
      <c r="P37">
        <v>658.68368399999997</v>
      </c>
      <c r="Q37">
        <v>257.66170499999998</v>
      </c>
      <c r="R37" t="s">
        <v>9</v>
      </c>
      <c r="S37">
        <v>1342.947228</v>
      </c>
      <c r="T37">
        <v>120.634339</v>
      </c>
      <c r="U37">
        <v>5.5733220000000001</v>
      </c>
      <c r="V37">
        <v>4023.9207219999998</v>
      </c>
      <c r="W37">
        <v>13090.50438</v>
      </c>
      <c r="X37">
        <v>13143.8642</v>
      </c>
      <c r="Y37">
        <v>2652.362365</v>
      </c>
      <c r="AA37">
        <v>2658.2778520000002</v>
      </c>
      <c r="AB37" s="5">
        <v>79.988821000000002</v>
      </c>
      <c r="AC37" s="5">
        <v>80.918334000000002</v>
      </c>
      <c r="AE37">
        <v>19.020078000000002</v>
      </c>
      <c r="AF37">
        <v>16.366548000000002</v>
      </c>
      <c r="AG37" t="s">
        <v>9</v>
      </c>
      <c r="AH37">
        <v>2.8854739999999999</v>
      </c>
      <c r="AI37">
        <v>4.8201000000000001E-2</v>
      </c>
      <c r="AJ37">
        <v>14.979977</v>
      </c>
      <c r="AK37">
        <v>1.327955</v>
      </c>
      <c r="AL37">
        <v>5.5766000000000003E-2</v>
      </c>
      <c r="AO37">
        <v>522.56383700000004</v>
      </c>
      <c r="AP37">
        <v>523.33315100000004</v>
      </c>
      <c r="AQ37" s="34">
        <v>13.360464</v>
      </c>
      <c r="AR37">
        <v>32.106428999999999</v>
      </c>
      <c r="AS37">
        <v>32.492486999999997</v>
      </c>
      <c r="AT37">
        <v>6.4565830000000002</v>
      </c>
      <c r="AV37">
        <v>8.5842349999999996</v>
      </c>
      <c r="AW37">
        <v>0.23976600000000001</v>
      </c>
      <c r="AX37">
        <v>0.22819200000000001</v>
      </c>
      <c r="BA37">
        <v>1.5005980000000001</v>
      </c>
      <c r="BB37">
        <v>1.499036</v>
      </c>
    </row>
    <row r="38" spans="1:54" x14ac:dyDescent="0.3">
      <c r="A38" s="33" t="s">
        <v>148</v>
      </c>
      <c r="B38" s="35">
        <v>44055</v>
      </c>
      <c r="C38" s="35"/>
      <c r="G38" t="s">
        <v>206</v>
      </c>
      <c r="H38">
        <v>13.42</v>
      </c>
      <c r="J38">
        <v>18.8</v>
      </c>
      <c r="K38">
        <v>0.3</v>
      </c>
      <c r="L38" s="1">
        <v>43893</v>
      </c>
      <c r="M38">
        <v>2441.5266609999999</v>
      </c>
      <c r="N38">
        <v>7349.0460720000001</v>
      </c>
      <c r="O38">
        <v>7132.4823219999998</v>
      </c>
      <c r="P38">
        <v>2831.2117349999999</v>
      </c>
      <c r="Q38">
        <v>1097.505521</v>
      </c>
      <c r="R38">
        <v>1.081191</v>
      </c>
      <c r="S38">
        <v>5737.6872020000001</v>
      </c>
      <c r="T38">
        <v>512.320109</v>
      </c>
      <c r="U38">
        <v>24.067809</v>
      </c>
      <c r="V38">
        <v>24982.852662000001</v>
      </c>
      <c r="W38">
        <v>78958.403980000003</v>
      </c>
      <c r="X38">
        <v>81454.180666</v>
      </c>
      <c r="Y38">
        <v>16441.412138</v>
      </c>
      <c r="AA38">
        <v>16503.499115999999</v>
      </c>
      <c r="AB38" s="5">
        <v>496.40998400000001</v>
      </c>
      <c r="AC38" s="5">
        <v>501.64642700000002</v>
      </c>
      <c r="AE38">
        <v>78.425822999999994</v>
      </c>
      <c r="AF38">
        <v>70.733767999999998</v>
      </c>
      <c r="AG38" t="s">
        <v>9</v>
      </c>
      <c r="AH38">
        <v>12.040592999999999</v>
      </c>
      <c r="AI38">
        <v>0.19487199999999999</v>
      </c>
      <c r="AJ38">
        <v>61.785477999999998</v>
      </c>
      <c r="AK38">
        <v>5.1067150000000003</v>
      </c>
      <c r="AL38">
        <v>0.20962800000000001</v>
      </c>
      <c r="AO38">
        <v>3240.1034719999998</v>
      </c>
      <c r="AP38">
        <v>3243.7206529999999</v>
      </c>
      <c r="AQ38" s="34">
        <v>82.838776999999993</v>
      </c>
      <c r="AR38">
        <v>183.18902600000001</v>
      </c>
      <c r="AS38">
        <v>208.20573899999999</v>
      </c>
      <c r="AT38">
        <v>41.086565999999998</v>
      </c>
      <c r="AV38">
        <v>54.539132000000002</v>
      </c>
      <c r="AW38">
        <v>1.486588</v>
      </c>
      <c r="AX38">
        <v>1.4825520000000001</v>
      </c>
      <c r="BA38">
        <v>9.7177969999999991</v>
      </c>
      <c r="BB38">
        <v>9.7316099999999999</v>
      </c>
    </row>
    <row r="39" spans="1:54" x14ac:dyDescent="0.3">
      <c r="A39" t="s">
        <v>149</v>
      </c>
      <c r="B39" s="35">
        <v>44055</v>
      </c>
      <c r="C39" s="35"/>
      <c r="G39" t="s">
        <v>206</v>
      </c>
      <c r="H39">
        <v>12.94</v>
      </c>
      <c r="M39">
        <v>6137.2626309999996</v>
      </c>
      <c r="N39">
        <v>18351.807195000001</v>
      </c>
      <c r="O39">
        <v>17835.100898000001</v>
      </c>
      <c r="P39">
        <v>7078.7110140000004</v>
      </c>
      <c r="Q39">
        <v>2740.3380040000002</v>
      </c>
      <c r="R39">
        <v>3.9673370000000001</v>
      </c>
      <c r="S39">
        <v>61.037899000000003</v>
      </c>
      <c r="T39">
        <v>14.145517</v>
      </c>
      <c r="U39">
        <v>62.294144000000003</v>
      </c>
      <c r="V39">
        <v>82374.662928999998</v>
      </c>
      <c r="W39" t="s">
        <v>9</v>
      </c>
      <c r="X39">
        <v>268434.10902600002</v>
      </c>
      <c r="Y39">
        <v>54145.128271000001</v>
      </c>
      <c r="AA39">
        <v>52328.327471999997</v>
      </c>
      <c r="AB39" s="5">
        <v>1629.071324</v>
      </c>
      <c r="AC39" s="5">
        <v>1646.877774</v>
      </c>
      <c r="AE39">
        <v>200.756281</v>
      </c>
      <c r="AF39">
        <v>181.57383200000001</v>
      </c>
      <c r="AG39">
        <v>0.114634</v>
      </c>
      <c r="AH39">
        <v>30.373146999999999</v>
      </c>
      <c r="AI39">
        <v>0.50026099999999996</v>
      </c>
      <c r="AJ39">
        <v>0.66568799999999995</v>
      </c>
      <c r="AK39">
        <v>0.16530500000000001</v>
      </c>
      <c r="AL39">
        <v>2.8830000000000001E-3</v>
      </c>
      <c r="AO39">
        <v>10641.25441</v>
      </c>
      <c r="AP39">
        <v>10655.179237</v>
      </c>
      <c r="AQ39" s="34">
        <v>353.35817800000001</v>
      </c>
      <c r="AR39" t="s">
        <v>9</v>
      </c>
      <c r="AS39">
        <v>963.99795900000004</v>
      </c>
      <c r="AT39">
        <v>186.03348299999999</v>
      </c>
      <c r="AV39">
        <v>209.654402</v>
      </c>
      <c r="AW39">
        <v>6.468318</v>
      </c>
      <c r="AX39">
        <v>6.4839589999999996</v>
      </c>
      <c r="BA39">
        <v>42.283209999999997</v>
      </c>
      <c r="BB39">
        <v>42.621788000000002</v>
      </c>
    </row>
    <row r="40" spans="1:54" x14ac:dyDescent="0.3">
      <c r="A40" t="s">
        <v>150</v>
      </c>
      <c r="B40" s="35">
        <v>44056</v>
      </c>
      <c r="C40" s="35"/>
      <c r="G40" t="s">
        <v>206</v>
      </c>
      <c r="H40">
        <v>12.740000000000009</v>
      </c>
      <c r="M40">
        <v>120.16092</v>
      </c>
      <c r="N40">
        <v>364.76230800000002</v>
      </c>
      <c r="O40">
        <v>352.80436800000001</v>
      </c>
      <c r="P40">
        <v>139.64006900000001</v>
      </c>
      <c r="Q40">
        <v>54.612043999999997</v>
      </c>
      <c r="R40" t="s">
        <v>9</v>
      </c>
      <c r="S40">
        <v>284.65905900000001</v>
      </c>
      <c r="T40">
        <v>25.647165999999999</v>
      </c>
      <c r="U40">
        <v>1.624754</v>
      </c>
      <c r="V40">
        <v>841.378423</v>
      </c>
      <c r="W40">
        <v>2753.3182969999998</v>
      </c>
      <c r="X40">
        <v>2762.6577219999999</v>
      </c>
      <c r="Y40">
        <v>558.82064200000002</v>
      </c>
      <c r="AA40">
        <v>558.13212199999998</v>
      </c>
      <c r="AB40" s="5">
        <v>16.938341999999999</v>
      </c>
      <c r="AC40" s="5">
        <v>17.124611000000002</v>
      </c>
      <c r="AE40">
        <v>5.4258819999999996</v>
      </c>
      <c r="AF40">
        <v>4.7267650000000003</v>
      </c>
      <c r="AG40" t="s">
        <v>9</v>
      </c>
      <c r="AH40">
        <v>0.81586199999999998</v>
      </c>
      <c r="AI40">
        <v>1.6003E-2</v>
      </c>
      <c r="AJ40">
        <v>4.2508280000000003</v>
      </c>
      <c r="AK40">
        <v>0.399119</v>
      </c>
      <c r="AL40">
        <v>1.5415E-2</v>
      </c>
      <c r="AO40">
        <v>110.13821799999999</v>
      </c>
      <c r="AP40">
        <v>110.22578</v>
      </c>
      <c r="AQ40" s="34">
        <v>4.0684259999999997</v>
      </c>
      <c r="AR40">
        <v>10.098082</v>
      </c>
      <c r="AS40">
        <v>10.201521</v>
      </c>
      <c r="AT40">
        <v>2.0232299999999999</v>
      </c>
      <c r="AV40">
        <v>2.5839080000000001</v>
      </c>
      <c r="AW40">
        <v>0.102422</v>
      </c>
      <c r="AX40">
        <v>8.1512000000000001E-2</v>
      </c>
      <c r="BA40">
        <v>0.46621600000000002</v>
      </c>
      <c r="BB40">
        <v>0.46085900000000002</v>
      </c>
    </row>
    <row r="41" spans="1:54" x14ac:dyDescent="0.3">
      <c r="A41" t="s">
        <v>151</v>
      </c>
      <c r="B41" s="35">
        <v>44057</v>
      </c>
      <c r="C41" s="35"/>
      <c r="G41" t="s">
        <v>205</v>
      </c>
      <c r="M41">
        <v>1.6632070000000001</v>
      </c>
      <c r="N41">
        <v>4.8277739999999998</v>
      </c>
      <c r="O41">
        <v>4.7249350000000003</v>
      </c>
      <c r="P41">
        <v>1.897025</v>
      </c>
      <c r="Q41">
        <v>0.74143800000000004</v>
      </c>
      <c r="R41" t="s">
        <v>9</v>
      </c>
      <c r="S41">
        <v>3.8001040000000001</v>
      </c>
      <c r="T41">
        <v>0.412248</v>
      </c>
      <c r="U41">
        <v>4.7098000000000001E-2</v>
      </c>
      <c r="V41">
        <v>19.558586999999999</v>
      </c>
      <c r="W41">
        <v>68.062253999999996</v>
      </c>
      <c r="X41">
        <v>68.854461000000001</v>
      </c>
      <c r="Y41">
        <v>13.838813999999999</v>
      </c>
      <c r="AA41">
        <v>12.903335</v>
      </c>
      <c r="AB41" s="5">
        <v>0.42317900000000003</v>
      </c>
      <c r="AC41" s="5">
        <v>0.43707299999999999</v>
      </c>
      <c r="AE41">
        <v>0.124789</v>
      </c>
      <c r="AF41">
        <v>0.128993</v>
      </c>
      <c r="AG41" t="s">
        <v>9</v>
      </c>
      <c r="AH41">
        <v>2.2539E-2</v>
      </c>
      <c r="AI41">
        <v>2.8800000000000001E-4</v>
      </c>
      <c r="AJ41">
        <v>0.10150000000000001</v>
      </c>
      <c r="AK41">
        <v>2.2648000000000001E-2</v>
      </c>
      <c r="AL41">
        <v>3.9399999999999998E-4</v>
      </c>
      <c r="AO41">
        <v>2.7208049999999999</v>
      </c>
      <c r="AP41">
        <v>2.701498</v>
      </c>
      <c r="AQ41" s="34">
        <v>0.68068899999999999</v>
      </c>
      <c r="AR41">
        <v>2.4141539999999999</v>
      </c>
      <c r="AS41">
        <v>2.4190429999999998</v>
      </c>
      <c r="AT41">
        <v>0.48902099999999998</v>
      </c>
      <c r="AV41">
        <v>0.447046</v>
      </c>
      <c r="AW41">
        <v>2.1045999999999999E-2</v>
      </c>
      <c r="AX41">
        <v>1.9845000000000002E-2</v>
      </c>
      <c r="BA41">
        <v>9.1614000000000001E-2</v>
      </c>
      <c r="BB41">
        <v>9.7833000000000003E-2</v>
      </c>
    </row>
    <row r="42" spans="1:54" x14ac:dyDescent="0.3">
      <c r="A42" t="s">
        <v>152</v>
      </c>
      <c r="B42" s="35">
        <v>44057</v>
      </c>
      <c r="C42" s="35"/>
      <c r="G42" s="38" t="s">
        <v>205</v>
      </c>
      <c r="H42">
        <f>359.7-346.78</f>
        <v>12.920000000000016</v>
      </c>
      <c r="M42">
        <v>285.681445</v>
      </c>
      <c r="N42">
        <v>863.18438500000002</v>
      </c>
      <c r="O42">
        <v>835.33377800000005</v>
      </c>
      <c r="P42">
        <v>332.10742399999998</v>
      </c>
      <c r="Q42">
        <v>128.97371699999999</v>
      </c>
      <c r="R42" t="s">
        <v>9</v>
      </c>
      <c r="S42">
        <v>673.48207600000001</v>
      </c>
      <c r="T42">
        <v>60.119512</v>
      </c>
      <c r="U42">
        <v>3.0873309999999998</v>
      </c>
      <c r="V42">
        <v>1353.6216750000001</v>
      </c>
      <c r="W42">
        <v>4412.6506829999998</v>
      </c>
      <c r="X42">
        <v>4430.1106120000004</v>
      </c>
      <c r="Y42">
        <v>894.21849099999997</v>
      </c>
      <c r="AA42">
        <v>895.08295199999998</v>
      </c>
      <c r="AB42" s="5">
        <v>26.966165</v>
      </c>
      <c r="AC42" s="5">
        <v>27.299643</v>
      </c>
      <c r="AE42">
        <v>9.7332079999999994</v>
      </c>
      <c r="AF42">
        <v>8.8899729999999995</v>
      </c>
      <c r="AG42" t="s">
        <v>9</v>
      </c>
      <c r="AH42">
        <v>1.451756</v>
      </c>
      <c r="AI42">
        <v>2.6648000000000002E-2</v>
      </c>
      <c r="AJ42">
        <v>7.8551820000000001</v>
      </c>
      <c r="AK42">
        <v>0.61485500000000004</v>
      </c>
      <c r="AL42">
        <v>2.5950999999999998E-2</v>
      </c>
      <c r="AO42">
        <v>176.198093</v>
      </c>
      <c r="AP42">
        <v>176.42289600000001</v>
      </c>
      <c r="AQ42" s="34">
        <v>4.4325479999999997</v>
      </c>
      <c r="AR42">
        <v>10.416807</v>
      </c>
      <c r="AS42">
        <v>10.601858</v>
      </c>
      <c r="AT42">
        <v>2.0844490000000002</v>
      </c>
      <c r="AV42">
        <v>2.8275600000000001</v>
      </c>
      <c r="AW42">
        <v>9.4357999999999997E-2</v>
      </c>
      <c r="AX42">
        <v>8.9981000000000005E-2</v>
      </c>
      <c r="BA42">
        <v>0.48635699999999998</v>
      </c>
      <c r="BB42">
        <v>0.48851499999999998</v>
      </c>
    </row>
    <row r="43" spans="1:54" x14ac:dyDescent="0.3">
      <c r="A43" t="s">
        <v>153</v>
      </c>
      <c r="B43" s="35">
        <v>44058</v>
      </c>
      <c r="C43" s="35"/>
      <c r="G43" s="38" t="s">
        <v>205</v>
      </c>
      <c r="H43">
        <v>13.04</v>
      </c>
      <c r="M43">
        <v>345.80559399999999</v>
      </c>
      <c r="N43">
        <v>1044.8066690000001</v>
      </c>
      <c r="O43">
        <v>1009.744233</v>
      </c>
      <c r="P43">
        <v>401.23465900000002</v>
      </c>
      <c r="Q43">
        <v>156.01189600000001</v>
      </c>
      <c r="R43" t="s">
        <v>9</v>
      </c>
      <c r="S43">
        <v>815.32697099999996</v>
      </c>
      <c r="T43">
        <v>73.360705999999993</v>
      </c>
      <c r="U43">
        <v>3.1673399999999998</v>
      </c>
      <c r="V43">
        <v>4574.1302690000002</v>
      </c>
      <c r="W43">
        <v>14868.252587999999</v>
      </c>
      <c r="X43">
        <v>14928.578116999999</v>
      </c>
      <c r="Y43">
        <v>3012.5107109999999</v>
      </c>
      <c r="AA43">
        <v>3022.5257240000001</v>
      </c>
      <c r="AB43" s="5">
        <v>90.828670000000002</v>
      </c>
      <c r="AC43" s="5">
        <v>91.913826999999998</v>
      </c>
      <c r="AE43">
        <v>11.118375</v>
      </c>
      <c r="AF43">
        <v>9.4359970000000004</v>
      </c>
      <c r="AG43" t="s">
        <v>9</v>
      </c>
      <c r="AH43">
        <v>1.7332590000000001</v>
      </c>
      <c r="AI43">
        <v>2.8894E-2</v>
      </c>
      <c r="AJ43">
        <v>8.7569490000000005</v>
      </c>
      <c r="AK43">
        <v>0.76783999999999997</v>
      </c>
      <c r="AL43">
        <v>3.0897999999999998E-2</v>
      </c>
      <c r="AO43">
        <v>593.35175400000003</v>
      </c>
      <c r="AP43">
        <v>594.00361799999996</v>
      </c>
      <c r="AQ43" s="34">
        <v>17.507335000000001</v>
      </c>
      <c r="AR43">
        <v>44.934663</v>
      </c>
      <c r="AS43">
        <v>45.343063999999998</v>
      </c>
      <c r="AT43">
        <v>9.0488009999999992</v>
      </c>
      <c r="AV43">
        <v>11.552199</v>
      </c>
      <c r="AW43">
        <v>0.32736399999999999</v>
      </c>
      <c r="AX43">
        <v>0.32082300000000002</v>
      </c>
      <c r="BA43">
        <v>2.0701719999999999</v>
      </c>
      <c r="BB43">
        <v>2.1049639999999998</v>
      </c>
    </row>
    <row r="44" spans="1:54" x14ac:dyDescent="0.3">
      <c r="A44" s="34"/>
      <c r="B44" s="34"/>
      <c r="C44" s="34"/>
      <c r="H44" s="34"/>
      <c r="I44" s="34"/>
      <c r="J44" s="34"/>
      <c r="K44" s="34"/>
      <c r="L44" s="34"/>
    </row>
    <row r="45" spans="1:54" x14ac:dyDescent="0.3">
      <c r="A45" t="s">
        <v>196</v>
      </c>
      <c r="B45" s="35">
        <v>44083</v>
      </c>
      <c r="C45" s="35"/>
      <c r="G45" t="s">
        <v>205</v>
      </c>
      <c r="H45">
        <f>371.04-357.77</f>
        <v>13.270000000000039</v>
      </c>
      <c r="M45">
        <v>534.13018299999999</v>
      </c>
      <c r="N45">
        <v>1639.1298549999999</v>
      </c>
      <c r="O45">
        <v>1571.034486</v>
      </c>
      <c r="P45">
        <v>623.90939200000003</v>
      </c>
      <c r="Q45">
        <v>245.87343000000001</v>
      </c>
      <c r="R45" s="34"/>
      <c r="S45">
        <v>1278.7533289999999</v>
      </c>
      <c r="T45">
        <v>115.32307400000001</v>
      </c>
      <c r="U45">
        <v>3.88849</v>
      </c>
      <c r="V45">
        <v>825.31264199999998</v>
      </c>
      <c r="W45">
        <v>2706.6053959999999</v>
      </c>
      <c r="X45">
        <v>2718.0112779999999</v>
      </c>
      <c r="Y45">
        <v>551.00865699999997</v>
      </c>
      <c r="Z45" s="34"/>
      <c r="AA45">
        <v>550.25128299999994</v>
      </c>
      <c r="AB45">
        <v>16.695069</v>
      </c>
      <c r="AC45">
        <v>16.859311999999999</v>
      </c>
      <c r="AD45" s="34"/>
      <c r="AE45">
        <v>12.546383000000001</v>
      </c>
      <c r="AF45">
        <v>11.007476</v>
      </c>
      <c r="AG45" t="s">
        <v>9</v>
      </c>
      <c r="AH45">
        <v>1.9419329999999999</v>
      </c>
      <c r="AI45">
        <v>3.0616999999999998E-2</v>
      </c>
      <c r="AJ45">
        <v>9.9391510000000007</v>
      </c>
      <c r="AK45">
        <v>0.83072999999999997</v>
      </c>
      <c r="AL45">
        <v>3.2903000000000002E-2</v>
      </c>
      <c r="AN45" s="34"/>
      <c r="AO45">
        <v>109.333195</v>
      </c>
      <c r="AQ45">
        <v>1.383041</v>
      </c>
      <c r="AR45">
        <v>2.1230030000000002</v>
      </c>
      <c r="AS45">
        <v>2.3729689999999999</v>
      </c>
      <c r="AT45">
        <v>0.44388100000000003</v>
      </c>
      <c r="AU45" s="34"/>
      <c r="AV45">
        <v>0.67604299999999995</v>
      </c>
      <c r="AW45">
        <v>7.4829999999999994E-2</v>
      </c>
      <c r="AX45">
        <v>7.4829999999999994E-2</v>
      </c>
      <c r="AY45" s="34"/>
      <c r="AZ45" s="34"/>
      <c r="BA45">
        <v>0.117688</v>
      </c>
      <c r="BB45">
        <v>0.117688</v>
      </c>
    </row>
    <row r="46" spans="1:54" x14ac:dyDescent="0.3">
      <c r="A46" t="s">
        <v>197</v>
      </c>
      <c r="B46" s="35">
        <v>44083</v>
      </c>
      <c r="C46" s="35"/>
      <c r="G46" t="s">
        <v>205</v>
      </c>
      <c r="H46">
        <v>13.15</v>
      </c>
      <c r="M46">
        <v>833.63837000000001</v>
      </c>
      <c r="N46">
        <v>2509.1620910000001</v>
      </c>
      <c r="O46">
        <v>2436.5499340000001</v>
      </c>
      <c r="P46">
        <v>967.412282</v>
      </c>
      <c r="Q46">
        <v>375.34483499999999</v>
      </c>
      <c r="R46" s="34"/>
      <c r="S46">
        <v>1960.1348170000001</v>
      </c>
      <c r="T46">
        <v>175.03488200000001</v>
      </c>
      <c r="U46">
        <v>9.2288569999999996</v>
      </c>
      <c r="V46">
        <v>10889.181863</v>
      </c>
      <c r="W46">
        <v>35387.667279000001</v>
      </c>
      <c r="X46">
        <v>35493.814237999999</v>
      </c>
      <c r="Y46">
        <v>7173.3010439999998</v>
      </c>
      <c r="Z46" s="34"/>
      <c r="AA46">
        <v>7203.4903889999996</v>
      </c>
      <c r="AB46">
        <v>216.65299200000001</v>
      </c>
      <c r="AC46">
        <v>218.86707200000001</v>
      </c>
      <c r="AD46" s="34"/>
      <c r="AE46">
        <v>29.765765999999999</v>
      </c>
      <c r="AF46">
        <v>27.200697999999999</v>
      </c>
      <c r="AG46" t="s">
        <v>9</v>
      </c>
      <c r="AH46">
        <v>4.541315</v>
      </c>
      <c r="AI46">
        <v>7.1257000000000001E-2</v>
      </c>
      <c r="AJ46">
        <v>23.710052000000001</v>
      </c>
      <c r="AK46">
        <v>1.9864360000000001</v>
      </c>
      <c r="AL46">
        <v>8.1517999999999993E-2</v>
      </c>
      <c r="AN46" s="34"/>
      <c r="AO46">
        <v>1412.8755169999999</v>
      </c>
      <c r="AQ46">
        <v>52.149650999999999</v>
      </c>
      <c r="AR46">
        <v>144.08208999999999</v>
      </c>
      <c r="AS46">
        <v>146.22301899999999</v>
      </c>
      <c r="AT46">
        <v>29.135619999999999</v>
      </c>
      <c r="AU46" s="34"/>
      <c r="AV46">
        <v>34.703536999999997</v>
      </c>
      <c r="AW46">
        <v>1.0078</v>
      </c>
      <c r="AX46">
        <v>1.0078</v>
      </c>
      <c r="AY46" s="34"/>
      <c r="AZ46" s="34"/>
      <c r="BA46">
        <v>6.5367379999999997</v>
      </c>
      <c r="BB46">
        <v>6.5367379999999997</v>
      </c>
    </row>
    <row r="47" spans="1:54" x14ac:dyDescent="0.3">
      <c r="A47" s="33" t="s">
        <v>198</v>
      </c>
      <c r="B47" s="35">
        <v>44084</v>
      </c>
      <c r="C47" s="35"/>
      <c r="G47" t="s">
        <v>205</v>
      </c>
      <c r="H47">
        <v>13.5</v>
      </c>
      <c r="J47">
        <v>18.8</v>
      </c>
      <c r="K47">
        <v>0.3</v>
      </c>
      <c r="L47" s="1">
        <v>43893</v>
      </c>
      <c r="R47" s="34"/>
      <c r="V47" t="s">
        <v>9</v>
      </c>
      <c r="W47" t="s">
        <v>9</v>
      </c>
      <c r="X47" t="s">
        <v>9</v>
      </c>
      <c r="Y47" t="s">
        <v>9</v>
      </c>
      <c r="Z47" s="34"/>
      <c r="AA47" t="s">
        <v>9</v>
      </c>
      <c r="AB47" t="s">
        <v>9</v>
      </c>
      <c r="AC47" t="s">
        <v>9</v>
      </c>
      <c r="AD47" s="34"/>
      <c r="AN47" s="34"/>
      <c r="AO47" t="s">
        <v>9</v>
      </c>
      <c r="AQ47" t="s">
        <v>9</v>
      </c>
      <c r="AR47" t="s">
        <v>9</v>
      </c>
      <c r="AS47" t="s">
        <v>9</v>
      </c>
      <c r="AT47" t="s">
        <v>9</v>
      </c>
      <c r="AU47" s="34"/>
      <c r="AV47" t="s">
        <v>9</v>
      </c>
      <c r="AW47" t="s">
        <v>9</v>
      </c>
      <c r="AX47" t="s">
        <v>9</v>
      </c>
      <c r="AY47" s="34"/>
      <c r="AZ47" s="34"/>
      <c r="BA47" t="s">
        <v>9</v>
      </c>
      <c r="BB47" t="s">
        <v>9</v>
      </c>
    </row>
    <row r="48" spans="1:54" x14ac:dyDescent="0.3">
      <c r="A48" s="33" t="s">
        <v>199</v>
      </c>
      <c r="B48" s="35">
        <v>44084</v>
      </c>
      <c r="C48" s="35"/>
      <c r="G48" t="s">
        <v>205</v>
      </c>
      <c r="H48">
        <f>350.82-337.33</f>
        <v>13.490000000000009</v>
      </c>
      <c r="J48">
        <v>19.8</v>
      </c>
      <c r="K48">
        <v>0.2</v>
      </c>
      <c r="L48" s="1">
        <v>44070</v>
      </c>
      <c r="M48">
        <v>3558.6365099999998</v>
      </c>
      <c r="N48">
        <v>10747.094880000001</v>
      </c>
      <c r="O48">
        <v>10437.669502000001</v>
      </c>
      <c r="P48">
        <v>4134.3786369999998</v>
      </c>
      <c r="Q48">
        <v>1608.291381</v>
      </c>
      <c r="R48" s="34"/>
      <c r="S48">
        <v>8396.4887350000008</v>
      </c>
      <c r="T48">
        <v>751.00235799999996</v>
      </c>
      <c r="U48">
        <v>38.937747999999999</v>
      </c>
      <c r="V48">
        <v>37540.832817000002</v>
      </c>
      <c r="W48" t="s">
        <v>9</v>
      </c>
      <c r="X48">
        <v>122426.356935</v>
      </c>
      <c r="Y48">
        <v>24776.471441000002</v>
      </c>
      <c r="Z48" s="34"/>
      <c r="AA48">
        <v>24866.838637000001</v>
      </c>
      <c r="AB48">
        <v>749.26341500000001</v>
      </c>
      <c r="AC48">
        <v>756.91394500000001</v>
      </c>
      <c r="AD48" s="34"/>
      <c r="AE48">
        <v>125.543251</v>
      </c>
      <c r="AF48">
        <v>114.66215200000001</v>
      </c>
      <c r="AG48" t="s">
        <v>9</v>
      </c>
      <c r="AH48">
        <v>19.213346999999999</v>
      </c>
      <c r="AI48">
        <v>0.309585</v>
      </c>
      <c r="AJ48">
        <v>99.478890000000007</v>
      </c>
      <c r="AK48">
        <v>8.3658900000000003</v>
      </c>
      <c r="AL48">
        <v>0.33473399999999998</v>
      </c>
      <c r="AN48" s="34"/>
      <c r="AO48">
        <v>4886.3952040000004</v>
      </c>
      <c r="AQ48">
        <v>168.769665</v>
      </c>
      <c r="AR48">
        <v>229.80529899999999</v>
      </c>
      <c r="AS48">
        <v>469.17241100000001</v>
      </c>
      <c r="AT48">
        <v>93.655417999999997</v>
      </c>
      <c r="AU48" s="34"/>
      <c r="AV48">
        <v>111.602977</v>
      </c>
      <c r="AW48">
        <v>3.222137</v>
      </c>
      <c r="AX48">
        <v>3.222137</v>
      </c>
      <c r="AY48" s="34"/>
      <c r="AZ48" s="34"/>
      <c r="BA48">
        <v>20.929220000000001</v>
      </c>
      <c r="BB48">
        <v>20.929220000000001</v>
      </c>
    </row>
    <row r="49" spans="1:50" x14ac:dyDescent="0.3">
      <c r="B49" s="35"/>
      <c r="C49" s="35"/>
    </row>
    <row r="50" spans="1:50" x14ac:dyDescent="0.3">
      <c r="A50" t="s">
        <v>208</v>
      </c>
      <c r="B50" s="35">
        <v>43809</v>
      </c>
      <c r="C50" s="35"/>
      <c r="D50" s="39">
        <f>488-7.7</f>
        <v>480.3</v>
      </c>
      <c r="E50">
        <v>2</v>
      </c>
      <c r="F50">
        <v>604</v>
      </c>
      <c r="G50" t="s">
        <v>205</v>
      </c>
      <c r="M50">
        <v>500.18100500000003</v>
      </c>
      <c r="N50">
        <v>1506.9875730000001</v>
      </c>
      <c r="O50">
        <v>1458.0798090000001</v>
      </c>
      <c r="P50">
        <v>578.44658300000003</v>
      </c>
      <c r="Q50">
        <v>222.82465999999999</v>
      </c>
      <c r="R50" t="s">
        <v>9</v>
      </c>
      <c r="S50">
        <v>1175.1759050000001</v>
      </c>
      <c r="T50">
        <v>104.31170299999999</v>
      </c>
      <c r="U50">
        <v>1.079777</v>
      </c>
      <c r="V50">
        <v>2672.3225309999998</v>
      </c>
      <c r="W50">
        <v>8719.7480300000007</v>
      </c>
      <c r="X50">
        <v>8761.7988810000006</v>
      </c>
      <c r="Y50">
        <v>1752.892642</v>
      </c>
      <c r="AA50">
        <v>1742.985725</v>
      </c>
      <c r="AB50" s="6">
        <v>52.242707000000003</v>
      </c>
      <c r="AC50" s="6">
        <v>53.067224000000003</v>
      </c>
      <c r="AE50">
        <v>3.3085939999999998</v>
      </c>
      <c r="AF50">
        <v>3.1103730000000001</v>
      </c>
      <c r="AG50" t="s">
        <v>9</v>
      </c>
      <c r="AH50">
        <v>0.50879200000000002</v>
      </c>
      <c r="AI50">
        <v>1.3202E-2</v>
      </c>
      <c r="AJ50">
        <v>2.519965</v>
      </c>
      <c r="AK50">
        <v>0.233903</v>
      </c>
      <c r="AL50">
        <v>1.7132999999999999E-2</v>
      </c>
      <c r="AO50">
        <v>343.51561700000002</v>
      </c>
      <c r="AP50">
        <v>343.83300600000001</v>
      </c>
      <c r="AQ50" s="34">
        <v>2.3035619999999999</v>
      </c>
      <c r="AR50">
        <v>6.634455</v>
      </c>
      <c r="AS50">
        <v>6.7050289999999997</v>
      </c>
      <c r="AT50">
        <v>1.213265</v>
      </c>
      <c r="AV50">
        <v>1.4274910000000001</v>
      </c>
      <c r="AW50">
        <v>5.7773999999999999E-2</v>
      </c>
      <c r="AX50">
        <v>7.4798000000000003E-2</v>
      </c>
    </row>
    <row r="51" spans="1:50" x14ac:dyDescent="0.3">
      <c r="A51" s="40" t="s">
        <v>209</v>
      </c>
      <c r="B51" s="35"/>
      <c r="C51" s="35"/>
      <c r="D51" s="41">
        <f>47-8.3</f>
        <v>38.700000000000003</v>
      </c>
      <c r="E51">
        <v>0.3</v>
      </c>
      <c r="F51">
        <v>604</v>
      </c>
      <c r="G51" t="s">
        <v>205</v>
      </c>
    </row>
    <row r="52" spans="1:50" x14ac:dyDescent="0.3">
      <c r="A52" s="42" t="s">
        <v>210</v>
      </c>
      <c r="B52" s="1" t="s">
        <v>211</v>
      </c>
      <c r="C52" s="1"/>
      <c r="M52">
        <v>5.3554550000000001</v>
      </c>
      <c r="N52">
        <v>16.450451000000001</v>
      </c>
      <c r="O52">
        <v>15.993012</v>
      </c>
      <c r="P52">
        <v>6.2631579999999998</v>
      </c>
      <c r="Q52">
        <v>2.5113310000000002</v>
      </c>
      <c r="R52" t="s">
        <v>9</v>
      </c>
      <c r="S52">
        <v>12.909697</v>
      </c>
      <c r="T52">
        <v>1.220499</v>
      </c>
      <c r="U52">
        <v>3.7670000000000002E-2</v>
      </c>
      <c r="V52">
        <v>8.0607229999999994</v>
      </c>
      <c r="W52">
        <v>26.017955000000001</v>
      </c>
      <c r="X52">
        <v>27.073854999999998</v>
      </c>
      <c r="Y52">
        <v>5.1453800000000003</v>
      </c>
      <c r="AA52">
        <v>5.129715</v>
      </c>
      <c r="AB52">
        <v>0.102564</v>
      </c>
      <c r="AC52">
        <v>0.101872</v>
      </c>
      <c r="AD52"/>
      <c r="AE52">
        <v>4.4721999999999998E-2</v>
      </c>
      <c r="AF52">
        <v>4.4468000000000001E-2</v>
      </c>
      <c r="AG52" t="s">
        <v>9</v>
      </c>
      <c r="AH52">
        <v>2.9687999999999999E-2</v>
      </c>
      <c r="AI52">
        <v>7.2199999999999999E-4</v>
      </c>
      <c r="AJ52">
        <v>4.2825000000000002E-2</v>
      </c>
      <c r="AK52">
        <v>2.9278999999999999E-2</v>
      </c>
      <c r="AL52">
        <v>5.6099999999999998E-4</v>
      </c>
      <c r="AN52"/>
      <c r="AO52">
        <v>1.0550219999999999</v>
      </c>
      <c r="AP52">
        <v>1.039153</v>
      </c>
      <c r="AQ52">
        <v>0.53960300000000005</v>
      </c>
      <c r="AR52">
        <v>1.806513</v>
      </c>
      <c r="AS52">
        <v>1.857694</v>
      </c>
      <c r="AT52">
        <v>0.36432300000000001</v>
      </c>
      <c r="AV52">
        <v>0.36147200000000002</v>
      </c>
      <c r="AW52">
        <v>4.2437999999999997E-2</v>
      </c>
      <c r="AX52">
        <v>3.3207E-2</v>
      </c>
    </row>
    <row r="53" spans="1:50" x14ac:dyDescent="0.3">
      <c r="A53" s="42" t="s">
        <v>212</v>
      </c>
      <c r="B53" s="1" t="s">
        <v>213</v>
      </c>
      <c r="C53" s="1"/>
      <c r="D53" s="43">
        <f>84.9-9</f>
        <v>75.900000000000006</v>
      </c>
      <c r="E53">
        <v>0.4</v>
      </c>
      <c r="F53">
        <v>604</v>
      </c>
      <c r="G53" t="s">
        <v>205</v>
      </c>
      <c r="M53">
        <v>2065.6816749999998</v>
      </c>
      <c r="N53">
        <v>6207.2138089999999</v>
      </c>
      <c r="O53">
        <v>6003.9492419999997</v>
      </c>
      <c r="P53">
        <v>2386.883867</v>
      </c>
      <c r="Q53">
        <v>917.71295399999997</v>
      </c>
      <c r="R53">
        <v>1.175443</v>
      </c>
      <c r="S53">
        <v>4839.8124150000003</v>
      </c>
      <c r="T53">
        <v>429.83621099999999</v>
      </c>
      <c r="U53">
        <v>4.304748</v>
      </c>
      <c r="V53">
        <v>33038.550012</v>
      </c>
      <c r="W53">
        <v>48563.374524999999</v>
      </c>
      <c r="X53">
        <v>108019.188089</v>
      </c>
      <c r="Y53">
        <v>21591.960709999999</v>
      </c>
      <c r="AA53">
        <v>21494.204276</v>
      </c>
      <c r="AB53">
        <v>640.97613999999999</v>
      </c>
      <c r="AC53">
        <v>651.44254999999998</v>
      </c>
      <c r="AD53"/>
      <c r="AE53">
        <v>13.933547000000001</v>
      </c>
      <c r="AF53">
        <v>12.577171999999999</v>
      </c>
      <c r="AG53" t="s">
        <v>9</v>
      </c>
      <c r="AH53">
        <v>2.1265390000000002</v>
      </c>
      <c r="AI53">
        <v>5.3811999999999999E-2</v>
      </c>
      <c r="AJ53">
        <v>11.147505000000001</v>
      </c>
      <c r="AK53">
        <v>0.90156599999999998</v>
      </c>
      <c r="AL53">
        <v>5.0985999999999997E-2</v>
      </c>
      <c r="AN53"/>
      <c r="AO53">
        <v>4221.952233</v>
      </c>
      <c r="AP53">
        <v>4225.7115540000004</v>
      </c>
      <c r="AQ53">
        <v>33.546005000000001</v>
      </c>
      <c r="AR53">
        <v>3.0783999999999999E-2</v>
      </c>
      <c r="AS53">
        <v>102.488919</v>
      </c>
      <c r="AT53">
        <v>18.999199999999998</v>
      </c>
      <c r="AV53">
        <v>22.129484000000001</v>
      </c>
      <c r="AW53">
        <v>0.55862500000000004</v>
      </c>
      <c r="AX53">
        <v>0.61189800000000005</v>
      </c>
    </row>
    <row r="55" spans="1:50" x14ac:dyDescent="0.3">
      <c r="A55" t="s">
        <v>250</v>
      </c>
      <c r="B55" s="1">
        <v>44127</v>
      </c>
      <c r="C55" s="1"/>
      <c r="F55" t="s">
        <v>257</v>
      </c>
      <c r="H55">
        <f>345.29-331.78</f>
        <v>13.510000000000048</v>
      </c>
      <c r="J55">
        <v>18.8</v>
      </c>
      <c r="K55">
        <v>0.3</v>
      </c>
      <c r="L55" s="1">
        <v>43893</v>
      </c>
    </row>
    <row r="59" spans="1:50" x14ac:dyDescent="0.3">
      <c r="A59" t="s">
        <v>254</v>
      </c>
      <c r="B59" s="1">
        <v>44140</v>
      </c>
      <c r="C59" s="1"/>
      <c r="F59" t="s">
        <v>257</v>
      </c>
      <c r="H59">
        <v>13.75</v>
      </c>
      <c r="M59">
        <v>6002.8984389999996</v>
      </c>
      <c r="N59">
        <v>17897.671742999999</v>
      </c>
      <c r="O59">
        <v>17494.525548000001</v>
      </c>
      <c r="P59">
        <v>6898.5044820000003</v>
      </c>
      <c r="Q59">
        <v>2684.0161629999998</v>
      </c>
      <c r="S59">
        <v>14030.395431999999</v>
      </c>
      <c r="T59">
        <v>1246.0582039999999</v>
      </c>
      <c r="U59" s="34">
        <v>67.878585000000001</v>
      </c>
      <c r="V59">
        <v>57314.334501999998</v>
      </c>
      <c r="W59" t="s">
        <v>9</v>
      </c>
      <c r="X59">
        <v>187220.80160800001</v>
      </c>
      <c r="Y59">
        <v>37842.898313999998</v>
      </c>
      <c r="AA59">
        <v>36533.788145999999</v>
      </c>
      <c r="AB59">
        <v>1152.293357</v>
      </c>
      <c r="AE59" s="34">
        <v>204.76372000000001</v>
      </c>
      <c r="AF59" s="34">
        <v>196.714225</v>
      </c>
      <c r="AG59" t="s">
        <v>9</v>
      </c>
      <c r="AH59" s="34">
        <v>31.952159000000002</v>
      </c>
      <c r="AI59" s="34">
        <v>0.45444299999999999</v>
      </c>
      <c r="AK59" s="34">
        <v>13.451309999999999</v>
      </c>
      <c r="AL59" s="34">
        <v>0.50484200000000001</v>
      </c>
      <c r="AO59">
        <v>7455.8748729999998</v>
      </c>
      <c r="AP59">
        <v>30.217639999999999</v>
      </c>
      <c r="AQ59">
        <v>57196.169652999997</v>
      </c>
      <c r="AR59" t="s">
        <v>9</v>
      </c>
      <c r="AS59">
        <v>705.00324000000001</v>
      </c>
      <c r="AT59">
        <v>37768.943664999999</v>
      </c>
      <c r="AV59">
        <v>140.39033599999999</v>
      </c>
      <c r="AW59">
        <v>4.6787679999999998</v>
      </c>
      <c r="AX59">
        <v>4.6787679999999998</v>
      </c>
    </row>
    <row r="60" spans="1:50" x14ac:dyDescent="0.3">
      <c r="A60" t="s">
        <v>255</v>
      </c>
      <c r="B60" s="1">
        <v>44141</v>
      </c>
      <c r="C60" s="1"/>
      <c r="F60" t="s">
        <v>257</v>
      </c>
      <c r="H60">
        <v>13.670000000000016</v>
      </c>
      <c r="M60">
        <v>5904.619377</v>
      </c>
      <c r="N60">
        <v>17776.440902999999</v>
      </c>
      <c r="O60">
        <v>17278.645863999998</v>
      </c>
      <c r="P60">
        <v>6855.4905310000004</v>
      </c>
      <c r="Q60">
        <v>2667.8460770000002</v>
      </c>
      <c r="S60">
        <v>13912.638203</v>
      </c>
      <c r="T60">
        <v>1244.8221430000001</v>
      </c>
      <c r="U60" s="34">
        <v>63.014682999999998</v>
      </c>
      <c r="V60">
        <v>56696.097772000001</v>
      </c>
      <c r="W60" t="s">
        <v>9</v>
      </c>
      <c r="X60">
        <v>185618.67704499999</v>
      </c>
      <c r="Y60">
        <v>37623.765121999997</v>
      </c>
      <c r="AA60">
        <v>35677.898679999998</v>
      </c>
      <c r="AB60">
        <v>1137.1724489999999</v>
      </c>
      <c r="AE60" s="34">
        <v>200.88467600000001</v>
      </c>
      <c r="AF60" s="34">
        <v>183.62271200000001</v>
      </c>
      <c r="AG60" t="s">
        <v>9</v>
      </c>
      <c r="AH60" s="34">
        <v>30.774236999999999</v>
      </c>
      <c r="AI60" s="34">
        <v>0.43171999999999999</v>
      </c>
      <c r="AK60" s="34">
        <v>13.453120999999999</v>
      </c>
      <c r="AL60" s="34">
        <v>0.484682</v>
      </c>
      <c r="AO60">
        <v>7376.5608789999997</v>
      </c>
      <c r="AP60">
        <v>26.481967000000001</v>
      </c>
      <c r="AQ60">
        <v>15.927609</v>
      </c>
      <c r="AR60">
        <v>37313.853465</v>
      </c>
      <c r="AS60">
        <v>625.81976199999997</v>
      </c>
      <c r="AT60">
        <v>3.5781849999999999</v>
      </c>
      <c r="AV60">
        <v>105.351006</v>
      </c>
      <c r="AW60">
        <v>4.0169119999999996</v>
      </c>
      <c r="AX60">
        <v>4.0169119999999996</v>
      </c>
    </row>
    <row r="61" spans="1:50" x14ac:dyDescent="0.3">
      <c r="A61" t="s">
        <v>256</v>
      </c>
      <c r="B61" s="1">
        <v>44144</v>
      </c>
      <c r="C61" s="1"/>
      <c r="F61" t="s">
        <v>257</v>
      </c>
      <c r="H61">
        <v>13.549999999999955</v>
      </c>
    </row>
    <row r="62" spans="1:50" ht="15" thickBot="1" x14ac:dyDescent="0.35">
      <c r="M62" s="53" t="s">
        <v>296</v>
      </c>
      <c r="N62" s="50" t="s">
        <v>297</v>
      </c>
      <c r="O62" s="50" t="s">
        <v>298</v>
      </c>
      <c r="P62" s="50" t="s">
        <v>299</v>
      </c>
      <c r="Q62" s="50" t="s">
        <v>300</v>
      </c>
      <c r="R62" s="50" t="s">
        <v>301</v>
      </c>
      <c r="S62" s="50" t="s">
        <v>302</v>
      </c>
      <c r="T62" s="50" t="s">
        <v>303</v>
      </c>
      <c r="U62" s="55" t="s">
        <v>304</v>
      </c>
      <c r="V62" s="53" t="s">
        <v>294</v>
      </c>
      <c r="W62" s="50" t="s">
        <v>287</v>
      </c>
      <c r="X62" s="50" t="s">
        <v>288</v>
      </c>
      <c r="Y62" s="50" t="s">
        <v>289</v>
      </c>
      <c r="Z62" s="50" t="s">
        <v>290</v>
      </c>
      <c r="AA62" s="50" t="s">
        <v>291</v>
      </c>
      <c r="AB62" s="50" t="s">
        <v>292</v>
      </c>
      <c r="AC62" s="50" t="s">
        <v>293</v>
      </c>
      <c r="AD62" s="50" t="s">
        <v>292</v>
      </c>
      <c r="AE62" s="51" t="s">
        <v>296</v>
      </c>
      <c r="AF62" s="52" t="s">
        <v>297</v>
      </c>
      <c r="AG62" s="52" t="s">
        <v>298</v>
      </c>
      <c r="AH62" s="52" t="s">
        <v>299</v>
      </c>
      <c r="AI62" s="52" t="s">
        <v>300</v>
      </c>
      <c r="AJ62" s="52" t="s">
        <v>301</v>
      </c>
      <c r="AK62" s="52" t="s">
        <v>302</v>
      </c>
      <c r="AL62" s="52" t="s">
        <v>303</v>
      </c>
      <c r="AM62" s="56" t="s">
        <v>304</v>
      </c>
      <c r="AN62" s="51" t="s">
        <v>294</v>
      </c>
      <c r="AO62" s="52" t="s">
        <v>287</v>
      </c>
      <c r="AP62" s="52" t="s">
        <v>288</v>
      </c>
      <c r="AQ62" s="52" t="s">
        <v>289</v>
      </c>
      <c r="AR62" s="52" t="s">
        <v>290</v>
      </c>
      <c r="AS62" s="52" t="s">
        <v>291</v>
      </c>
      <c r="AT62" s="52" t="s">
        <v>292</v>
      </c>
      <c r="AU62" s="52" t="s">
        <v>293</v>
      </c>
      <c r="AV62" s="52" t="s">
        <v>292</v>
      </c>
    </row>
    <row r="64" spans="1:50" x14ac:dyDescent="0.3">
      <c r="A64" s="42" t="s">
        <v>261</v>
      </c>
      <c r="B64" t="s">
        <v>262</v>
      </c>
      <c r="D64">
        <v>811.8</v>
      </c>
      <c r="E64">
        <v>1.0440306508910551</v>
      </c>
      <c r="F64">
        <v>604</v>
      </c>
      <c r="G64" t="s">
        <v>205</v>
      </c>
      <c r="M64">
        <v>5680.0933940000004</v>
      </c>
      <c r="N64">
        <v>17200.696581</v>
      </c>
      <c r="O64">
        <v>16689.501675</v>
      </c>
      <c r="P64">
        <v>6617.9539420000001</v>
      </c>
      <c r="Q64">
        <v>2570.3462720000002</v>
      </c>
      <c r="R64">
        <v>13469.797699000001</v>
      </c>
      <c r="S64">
        <v>1201.8038919999999</v>
      </c>
      <c r="T64">
        <v>39.753115000000001</v>
      </c>
      <c r="U64">
        <v>36.054952999999998</v>
      </c>
      <c r="V64">
        <v>26830.824487000002</v>
      </c>
      <c r="W64" t="s">
        <v>9</v>
      </c>
      <c r="X64">
        <v>17697.986492</v>
      </c>
      <c r="Y64">
        <v>17593.945274000002</v>
      </c>
      <c r="Z64">
        <v>537.01332200000002</v>
      </c>
      <c r="AA64">
        <v>87583.125272999998</v>
      </c>
      <c r="AB64">
        <v>3481.2559369999999</v>
      </c>
      <c r="AC64">
        <v>531.794218</v>
      </c>
      <c r="AD64">
        <v>3478.0611479999998</v>
      </c>
      <c r="AE64">
        <v>13.167299999999999</v>
      </c>
      <c r="AF64">
        <v>39.363154999999999</v>
      </c>
      <c r="AG64">
        <v>36.674405999999998</v>
      </c>
      <c r="AH64">
        <v>14.888647000000001</v>
      </c>
      <c r="AI64">
        <v>5.8854839999999999</v>
      </c>
      <c r="AJ64">
        <v>30.701550000000001</v>
      </c>
      <c r="AK64">
        <v>2.6014620000000002</v>
      </c>
      <c r="AL64">
        <v>8.7914000000000006E-2</v>
      </c>
      <c r="AM64">
        <v>8.3031999999999995E-2</v>
      </c>
      <c r="AN64">
        <v>23.363358999999999</v>
      </c>
      <c r="AO64" t="s">
        <v>9</v>
      </c>
      <c r="AP64">
        <v>12.067118000000001</v>
      </c>
      <c r="AQ64">
        <v>14.590403999999999</v>
      </c>
      <c r="AR64">
        <v>0.31319999999999998</v>
      </c>
      <c r="AS64">
        <v>61.359048999999999</v>
      </c>
      <c r="AT64">
        <v>2.2179500000000001</v>
      </c>
      <c r="AU64">
        <v>0.32103199999999998</v>
      </c>
      <c r="AV64">
        <v>2.3217349999999999</v>
      </c>
    </row>
    <row r="65" spans="1:54" x14ac:dyDescent="0.3">
      <c r="A65" s="42" t="s">
        <v>263</v>
      </c>
      <c r="B65" t="s">
        <v>264</v>
      </c>
      <c r="D65">
        <v>226.39999999999998</v>
      </c>
      <c r="E65">
        <v>0.58309518948452999</v>
      </c>
      <c r="F65">
        <v>604</v>
      </c>
      <c r="G65" t="s">
        <v>205</v>
      </c>
      <c r="M65">
        <v>323.85020900000001</v>
      </c>
      <c r="N65">
        <v>979.18869500000005</v>
      </c>
      <c r="O65">
        <v>949.769543</v>
      </c>
      <c r="P65">
        <v>376.66834699999998</v>
      </c>
      <c r="Q65">
        <v>146.13006999999999</v>
      </c>
      <c r="R65">
        <v>767.25631499999997</v>
      </c>
      <c r="S65">
        <v>68.314284999999998</v>
      </c>
      <c r="T65">
        <v>2.2229619999999999</v>
      </c>
      <c r="U65">
        <v>1.9988680000000001</v>
      </c>
      <c r="V65">
        <v>463.47579000000002</v>
      </c>
      <c r="W65">
        <v>1519.197101</v>
      </c>
      <c r="X65">
        <v>308.21527600000002</v>
      </c>
      <c r="Y65">
        <v>305.48855800000001</v>
      </c>
      <c r="Z65">
        <v>9.4270580000000006</v>
      </c>
      <c r="AA65">
        <v>1526.6391410000001</v>
      </c>
      <c r="AB65">
        <v>61.057124999999999</v>
      </c>
      <c r="AC65">
        <v>9.3309999999999995</v>
      </c>
      <c r="AD65">
        <v>61.143676999999997</v>
      </c>
      <c r="AE65">
        <v>0.73477999999999999</v>
      </c>
      <c r="AF65">
        <v>2.2819189999999998</v>
      </c>
      <c r="AG65">
        <v>2.0787179999999998</v>
      </c>
      <c r="AH65">
        <v>0.86153100000000005</v>
      </c>
      <c r="AI65">
        <v>0.36758999999999997</v>
      </c>
      <c r="AJ65">
        <v>1.802046</v>
      </c>
      <c r="AK65">
        <v>0.178449</v>
      </c>
      <c r="AL65">
        <v>8.7150000000000005E-3</v>
      </c>
      <c r="AM65">
        <v>9.4199999999999996E-3</v>
      </c>
      <c r="AN65">
        <v>1.188401</v>
      </c>
      <c r="AO65">
        <v>4.5027100000000004</v>
      </c>
      <c r="AP65">
        <v>0.91901299999999997</v>
      </c>
      <c r="AQ65">
        <v>0.87666599999999995</v>
      </c>
      <c r="AR65">
        <v>5.1347999999999998E-2</v>
      </c>
      <c r="AS65">
        <v>4.7174719999999999</v>
      </c>
      <c r="AT65">
        <v>0.200043</v>
      </c>
      <c r="AU65">
        <v>4.9024999999999999E-2</v>
      </c>
      <c r="AV65">
        <v>0.210477</v>
      </c>
    </row>
    <row r="66" spans="1:54" x14ac:dyDescent="0.3">
      <c r="A66" s="42" t="s">
        <v>265</v>
      </c>
      <c r="B66" t="s">
        <v>266</v>
      </c>
      <c r="D66" s="42">
        <v>814.6</v>
      </c>
      <c r="E66" s="42">
        <v>1.0440306508910551</v>
      </c>
      <c r="F66" s="42">
        <v>604</v>
      </c>
      <c r="G66" t="s">
        <v>205</v>
      </c>
      <c r="M66">
        <v>7621.6412190000001</v>
      </c>
      <c r="N66">
        <v>23105.666412999999</v>
      </c>
      <c r="O66">
        <v>22436.123978</v>
      </c>
      <c r="P66">
        <v>8892.9738880000004</v>
      </c>
      <c r="Q66">
        <v>3456.357728</v>
      </c>
      <c r="R66">
        <v>18098.307670999999</v>
      </c>
      <c r="S66">
        <v>1617.302297</v>
      </c>
      <c r="T66">
        <v>53.228957000000001</v>
      </c>
      <c r="U66">
        <v>48.511423999999998</v>
      </c>
      <c r="V66">
        <v>66825.355452999996</v>
      </c>
      <c r="W66" t="s">
        <v>9</v>
      </c>
      <c r="X66">
        <v>44141.563188</v>
      </c>
      <c r="Y66">
        <v>43888.733475000001</v>
      </c>
      <c r="Z66">
        <v>1340.2470619999999</v>
      </c>
      <c r="AA66">
        <v>218193.752741</v>
      </c>
      <c r="AB66">
        <v>8681.0184869999994</v>
      </c>
      <c r="AC66">
        <v>1327.952851</v>
      </c>
      <c r="AD66">
        <v>8672.4652339999993</v>
      </c>
      <c r="AE66">
        <v>23.397445999999999</v>
      </c>
      <c r="AF66">
        <v>71.215434999999999</v>
      </c>
      <c r="AG66">
        <v>66.730317999999997</v>
      </c>
      <c r="AH66">
        <v>26.954979000000002</v>
      </c>
      <c r="AI66">
        <v>10.850911999999999</v>
      </c>
      <c r="AJ66">
        <v>56.736646</v>
      </c>
      <c r="AK66">
        <v>4.8501479999999999</v>
      </c>
      <c r="AL66">
        <v>0.153284</v>
      </c>
      <c r="AM66">
        <v>0.14368900000000001</v>
      </c>
      <c r="AN66">
        <v>84.457604000000003</v>
      </c>
      <c r="AO66" t="s">
        <v>9</v>
      </c>
      <c r="AP66">
        <v>48.470011</v>
      </c>
      <c r="AQ66">
        <v>55.798251</v>
      </c>
      <c r="AR66">
        <v>1.4873320000000001</v>
      </c>
      <c r="AS66">
        <v>247.70929899999999</v>
      </c>
      <c r="AT66">
        <v>9.5551860000000008</v>
      </c>
      <c r="AU66">
        <v>1.48749</v>
      </c>
      <c r="AV66">
        <v>9.7760409999999993</v>
      </c>
    </row>
    <row r="67" spans="1:54" x14ac:dyDescent="0.3">
      <c r="A67" s="42" t="s">
        <v>267</v>
      </c>
      <c r="B67" t="s">
        <v>268</v>
      </c>
      <c r="D67">
        <v>212.1</v>
      </c>
      <c r="E67">
        <v>0.85440037453175322</v>
      </c>
      <c r="F67">
        <v>604</v>
      </c>
      <c r="G67" t="s">
        <v>205</v>
      </c>
      <c r="M67">
        <v>1068.901597</v>
      </c>
      <c r="N67">
        <v>3242.8302429999999</v>
      </c>
      <c r="O67">
        <v>3151.0617849999999</v>
      </c>
      <c r="P67">
        <v>1246.6173899999999</v>
      </c>
      <c r="Q67">
        <v>484.50980299999998</v>
      </c>
      <c r="R67">
        <v>2540.5212660000002</v>
      </c>
      <c r="S67">
        <v>226.94413299999999</v>
      </c>
      <c r="T67">
        <v>7.4617250000000004</v>
      </c>
      <c r="U67">
        <v>6.7622359999999997</v>
      </c>
      <c r="V67">
        <v>6975.0795859999998</v>
      </c>
      <c r="W67">
        <v>22794.014141</v>
      </c>
      <c r="X67">
        <v>4629.239654</v>
      </c>
      <c r="Y67">
        <v>4595.4819170000001</v>
      </c>
      <c r="Z67">
        <v>141.33103800000001</v>
      </c>
      <c r="AA67">
        <v>22856.550136999998</v>
      </c>
      <c r="AB67">
        <v>912.689031</v>
      </c>
      <c r="AC67">
        <v>139.75058899999999</v>
      </c>
      <c r="AD67">
        <v>911.91338299999995</v>
      </c>
      <c r="AE67">
        <v>2.9515910000000001</v>
      </c>
      <c r="AF67">
        <v>9.0801160000000003</v>
      </c>
      <c r="AG67">
        <v>8.4530180000000001</v>
      </c>
      <c r="AH67">
        <v>3.3465579999999999</v>
      </c>
      <c r="AI67">
        <v>1.403186</v>
      </c>
      <c r="AJ67">
        <v>7.1899230000000003</v>
      </c>
      <c r="AK67">
        <v>0.60779700000000003</v>
      </c>
      <c r="AL67">
        <v>2.1656999999999999E-2</v>
      </c>
      <c r="AM67">
        <v>2.1697999999999999E-2</v>
      </c>
      <c r="AN67">
        <v>7.5749690000000003</v>
      </c>
      <c r="AO67">
        <v>20.489761000000001</v>
      </c>
      <c r="AP67">
        <v>4.1517910000000002</v>
      </c>
      <c r="AQ67">
        <v>4.9452809999999996</v>
      </c>
      <c r="AR67">
        <v>0.134128</v>
      </c>
      <c r="AS67">
        <v>20.320609999999999</v>
      </c>
      <c r="AT67">
        <v>0.78813100000000003</v>
      </c>
      <c r="AU67">
        <v>0.123306</v>
      </c>
      <c r="AV67">
        <v>0.83434200000000003</v>
      </c>
    </row>
    <row r="68" spans="1:54" x14ac:dyDescent="0.3">
      <c r="A68" s="42" t="s">
        <v>269</v>
      </c>
      <c r="B68" t="s">
        <v>270</v>
      </c>
      <c r="D68">
        <v>714.2</v>
      </c>
      <c r="E68">
        <v>1.019803902718557</v>
      </c>
      <c r="F68">
        <v>206</v>
      </c>
      <c r="G68" t="s">
        <v>205</v>
      </c>
      <c r="M68">
        <v>2202.4445919999998</v>
      </c>
      <c r="N68">
        <v>6665.3465960000003</v>
      </c>
      <c r="O68">
        <v>6463.8329940000003</v>
      </c>
      <c r="P68">
        <v>2563.3450360000002</v>
      </c>
      <c r="Q68">
        <v>995.24438299999997</v>
      </c>
      <c r="R68">
        <v>5219.0862100000004</v>
      </c>
      <c r="S68">
        <v>465.49060900000001</v>
      </c>
      <c r="T68">
        <v>15.367307</v>
      </c>
      <c r="U68">
        <v>13.915694</v>
      </c>
      <c r="V68">
        <v>3753.0260450000001</v>
      </c>
      <c r="W68">
        <v>12277.950817000001</v>
      </c>
      <c r="X68">
        <v>2493.4582949999999</v>
      </c>
      <c r="Y68">
        <v>2472.2553480000001</v>
      </c>
      <c r="Z68">
        <v>76.012073000000001</v>
      </c>
      <c r="AA68">
        <v>12320.194213999999</v>
      </c>
      <c r="AB68">
        <v>492.909629</v>
      </c>
      <c r="AC68">
        <v>75.236575999999999</v>
      </c>
      <c r="AD68">
        <v>492.37119100000001</v>
      </c>
      <c r="AE68">
        <v>3.3685809999999998</v>
      </c>
      <c r="AF68">
        <v>10.041632</v>
      </c>
      <c r="AG68">
        <v>9.4225490000000001</v>
      </c>
      <c r="AH68">
        <v>3.9419080000000002</v>
      </c>
      <c r="AI68">
        <v>1.505951</v>
      </c>
      <c r="AJ68">
        <v>8.0219819999999995</v>
      </c>
      <c r="AK68">
        <v>0.67642800000000003</v>
      </c>
      <c r="AL68">
        <v>2.6173999999999999E-2</v>
      </c>
      <c r="AM68">
        <v>3.1317999999999999E-2</v>
      </c>
      <c r="AN68">
        <v>2.664504</v>
      </c>
      <c r="AO68">
        <v>12.367487000000001</v>
      </c>
      <c r="AP68">
        <v>2.4833180000000001</v>
      </c>
      <c r="AQ68">
        <v>1.9197949999999999</v>
      </c>
      <c r="AR68">
        <v>0.10945100000000001</v>
      </c>
      <c r="AS68">
        <v>12.360416000000001</v>
      </c>
      <c r="AT68">
        <v>0.58891199999999999</v>
      </c>
      <c r="AU68">
        <v>9.6533999999999995E-2</v>
      </c>
      <c r="AV68">
        <v>0.60919900000000005</v>
      </c>
    </row>
    <row r="69" spans="1:54" x14ac:dyDescent="0.3">
      <c r="A69" s="42" t="s">
        <v>271</v>
      </c>
      <c r="B69" t="s">
        <v>272</v>
      </c>
      <c r="D69">
        <v>659.3</v>
      </c>
      <c r="E69">
        <v>1.0440306508910551</v>
      </c>
      <c r="F69">
        <v>206</v>
      </c>
      <c r="G69" t="s">
        <v>205</v>
      </c>
      <c r="M69">
        <v>1412.3507099999999</v>
      </c>
      <c r="N69">
        <v>4276.2001499999997</v>
      </c>
      <c r="O69">
        <v>4148.9921329999997</v>
      </c>
      <c r="P69">
        <v>1644.970057</v>
      </c>
      <c r="Q69">
        <v>638.61759099999995</v>
      </c>
      <c r="R69">
        <v>3348.3519379999998</v>
      </c>
      <c r="S69">
        <v>298.53981599999997</v>
      </c>
      <c r="T69">
        <v>9.8400800000000004</v>
      </c>
      <c r="U69">
        <v>8.9109090000000002</v>
      </c>
      <c r="V69">
        <v>4824.3058440000004</v>
      </c>
      <c r="W69">
        <v>15740.362555</v>
      </c>
      <c r="X69">
        <v>3192.87408</v>
      </c>
      <c r="Y69">
        <v>3169.7057220000002</v>
      </c>
      <c r="Z69">
        <v>97.062256000000005</v>
      </c>
      <c r="AA69">
        <v>15786.825714000001</v>
      </c>
      <c r="AB69">
        <v>629.00617399999999</v>
      </c>
      <c r="AC69">
        <v>96.229963999999995</v>
      </c>
      <c r="AD69">
        <v>628.56265900000005</v>
      </c>
      <c r="AE69">
        <v>3.1856779999999998</v>
      </c>
      <c r="AF69">
        <v>9.4786680000000008</v>
      </c>
      <c r="AG69">
        <v>8.9082880000000007</v>
      </c>
      <c r="AH69">
        <v>3.6390799999999999</v>
      </c>
      <c r="AI69">
        <v>1.4280930000000001</v>
      </c>
      <c r="AJ69">
        <v>7.5828300000000004</v>
      </c>
      <c r="AK69">
        <v>0.697021</v>
      </c>
      <c r="AL69">
        <v>2.4809999999999999E-2</v>
      </c>
      <c r="AM69">
        <v>2.4754999999999999E-2</v>
      </c>
      <c r="AN69">
        <v>2.5998459999999999</v>
      </c>
      <c r="AO69">
        <v>4.3901849999999998</v>
      </c>
      <c r="AP69">
        <v>0.82698400000000005</v>
      </c>
      <c r="AQ69">
        <v>1.4355789999999999</v>
      </c>
      <c r="AR69">
        <v>5.3012999999999998E-2</v>
      </c>
      <c r="AS69">
        <v>4.8028820000000003</v>
      </c>
      <c r="AT69">
        <v>0.15700900000000001</v>
      </c>
      <c r="AU69">
        <v>5.9087000000000001E-2</v>
      </c>
      <c r="AV69">
        <v>0.190696</v>
      </c>
    </row>
    <row r="70" spans="1:54" x14ac:dyDescent="0.3">
      <c r="A70" s="42" t="s">
        <v>273</v>
      </c>
      <c r="B70" t="s">
        <v>274</v>
      </c>
      <c r="D70">
        <v>223.60000000000002</v>
      </c>
      <c r="E70">
        <v>0.14142135623730953</v>
      </c>
      <c r="F70">
        <v>604</v>
      </c>
      <c r="G70" t="s">
        <v>205</v>
      </c>
      <c r="M70">
        <v>2704.1078689999999</v>
      </c>
      <c r="N70">
        <v>8198.5353749999995</v>
      </c>
      <c r="O70">
        <v>7963.2742189999999</v>
      </c>
      <c r="P70">
        <v>3153.5747179999998</v>
      </c>
      <c r="Q70">
        <v>1225.6376729999999</v>
      </c>
      <c r="R70">
        <v>6422.9145909999997</v>
      </c>
      <c r="S70">
        <v>573.31492100000003</v>
      </c>
      <c r="T70">
        <v>18.863944</v>
      </c>
      <c r="U70">
        <v>17.121490999999999</v>
      </c>
      <c r="V70">
        <v>16129.603793</v>
      </c>
      <c r="W70">
        <v>52651.842573000002</v>
      </c>
      <c r="X70">
        <v>10687.137787</v>
      </c>
      <c r="Y70">
        <v>10613.74402</v>
      </c>
      <c r="Z70">
        <v>325.61522300000001</v>
      </c>
      <c r="AA70">
        <v>52795.460804000002</v>
      </c>
      <c r="AB70">
        <v>2105.7032669999999</v>
      </c>
      <c r="AC70">
        <v>322.20435300000003</v>
      </c>
      <c r="AD70">
        <v>2103.2313399999998</v>
      </c>
      <c r="AE70">
        <v>6.9468220000000001</v>
      </c>
      <c r="AF70">
        <v>21.091569</v>
      </c>
      <c r="AG70">
        <v>19.685677999999999</v>
      </c>
      <c r="AH70">
        <v>7.9529329999999998</v>
      </c>
      <c r="AI70">
        <v>3.126363</v>
      </c>
      <c r="AJ70">
        <v>16.531738000000001</v>
      </c>
      <c r="AK70">
        <v>1.4159790000000001</v>
      </c>
      <c r="AL70">
        <v>4.9270000000000001E-2</v>
      </c>
      <c r="AM70">
        <v>4.6278E-2</v>
      </c>
      <c r="AN70">
        <v>15.305182</v>
      </c>
      <c r="AO70">
        <v>40.905828999999997</v>
      </c>
      <c r="AP70">
        <v>8.1426259999999999</v>
      </c>
      <c r="AQ70">
        <v>9.7118439999999993</v>
      </c>
      <c r="AR70">
        <v>0.24340999999999999</v>
      </c>
      <c r="AS70">
        <v>40.951312999999999</v>
      </c>
      <c r="AT70">
        <v>1.5504119999999999</v>
      </c>
      <c r="AU70">
        <v>0.26379599999999997</v>
      </c>
      <c r="AV70">
        <v>1.6124890000000001</v>
      </c>
    </row>
    <row r="71" spans="1:54" x14ac:dyDescent="0.3">
      <c r="A71" s="42" t="s">
        <v>279</v>
      </c>
      <c r="B71" s="47">
        <v>43842.536157407405</v>
      </c>
      <c r="C71" s="47"/>
      <c r="D71">
        <v>227.70000000000002</v>
      </c>
      <c r="E71">
        <v>0.22360679774997899</v>
      </c>
      <c r="F71">
        <v>604</v>
      </c>
      <c r="G71" t="s">
        <v>205</v>
      </c>
      <c r="M71" s="8">
        <v>1111.1024299999999</v>
      </c>
      <c r="N71" s="57">
        <v>3370.5660119999998</v>
      </c>
      <c r="O71" s="8">
        <v>3274.8595959999998</v>
      </c>
      <c r="P71" s="8">
        <v>1298.1784620000001</v>
      </c>
      <c r="Q71" s="8">
        <v>503.28419400000001</v>
      </c>
      <c r="R71" s="8">
        <v>2642.2408500000001</v>
      </c>
      <c r="S71" s="8">
        <v>235.89160699999999</v>
      </c>
      <c r="T71" s="8">
        <v>7.7429230000000002</v>
      </c>
      <c r="U71" s="8">
        <v>7.0710769999999998</v>
      </c>
      <c r="V71" s="8">
        <v>15623.138650999999</v>
      </c>
      <c r="W71" s="8">
        <v>50994.207613999999</v>
      </c>
      <c r="X71" s="8">
        <v>10320.514931</v>
      </c>
      <c r="Y71" s="8">
        <v>10251.481975000001</v>
      </c>
      <c r="Z71" s="8">
        <v>313.33334500000001</v>
      </c>
      <c r="AA71" s="49">
        <v>51137.598394000001</v>
      </c>
      <c r="AB71" s="8">
        <v>2029.697964</v>
      </c>
      <c r="AC71" s="8">
        <v>310.52780100000001</v>
      </c>
      <c r="AD71" s="8">
        <v>2026.81089</v>
      </c>
      <c r="AE71">
        <v>3.1319900000000001</v>
      </c>
      <c r="AF71">
        <v>9.9092769999999994</v>
      </c>
      <c r="AG71">
        <v>9.2008410000000005</v>
      </c>
      <c r="AH71">
        <v>3.7182230000000001</v>
      </c>
      <c r="AI71">
        <v>1.5360799999999999</v>
      </c>
      <c r="AJ71">
        <v>7.8840300000000001</v>
      </c>
      <c r="AK71">
        <v>0.68114799999999998</v>
      </c>
      <c r="AL71">
        <v>2.5974000000000001E-2</v>
      </c>
      <c r="AM71">
        <v>2.2894999999999999E-2</v>
      </c>
      <c r="AN71" s="8">
        <v>19.180700000000002</v>
      </c>
      <c r="AO71" s="8">
        <v>55.543982</v>
      </c>
      <c r="AP71" s="8">
        <v>11.122923</v>
      </c>
      <c r="AQ71" s="8">
        <v>12.562785</v>
      </c>
      <c r="AR71" s="8">
        <v>0.34685500000000002</v>
      </c>
      <c r="AS71">
        <v>56.514304000000003</v>
      </c>
      <c r="AT71">
        <v>2.3335360000000001</v>
      </c>
      <c r="AU71">
        <v>0.33063399999999998</v>
      </c>
      <c r="AV71">
        <v>2.345755</v>
      </c>
    </row>
    <row r="72" spans="1:54" x14ac:dyDescent="0.3">
      <c r="A72" s="42" t="s">
        <v>280</v>
      </c>
      <c r="B72" s="47">
        <v>43842.777916666666</v>
      </c>
      <c r="C72" s="47"/>
      <c r="D72">
        <v>117.39999999999999</v>
      </c>
      <c r="E72">
        <v>0.22360679774997899</v>
      </c>
      <c r="F72">
        <v>604</v>
      </c>
      <c r="G72" t="s">
        <v>205</v>
      </c>
      <c r="M72" s="8">
        <v>1923.128414</v>
      </c>
      <c r="N72" s="57">
        <v>5825.0851309999998</v>
      </c>
      <c r="O72" s="8">
        <v>5659.3889159999999</v>
      </c>
      <c r="P72" s="8">
        <v>2244.6843899999999</v>
      </c>
      <c r="Q72" s="8">
        <v>869.46822999999995</v>
      </c>
      <c r="R72" s="8">
        <v>4564.4040510000004</v>
      </c>
      <c r="S72" s="8">
        <v>407.27444700000001</v>
      </c>
      <c r="T72" s="8">
        <v>13.319948</v>
      </c>
      <c r="U72" s="8">
        <v>4.0262409999999997</v>
      </c>
      <c r="V72" s="8">
        <v>25756.147781</v>
      </c>
      <c r="W72" s="8" t="s">
        <v>9</v>
      </c>
      <c r="X72" s="8">
        <v>16992.566233000001</v>
      </c>
      <c r="Y72" s="8">
        <v>16885.658686999999</v>
      </c>
      <c r="Z72" s="8">
        <v>515.47768900000005</v>
      </c>
      <c r="AA72" s="49">
        <v>84247.109469000003</v>
      </c>
      <c r="AB72" s="8">
        <v>3338.303367</v>
      </c>
      <c r="AC72" s="8">
        <v>510.83244100000002</v>
      </c>
      <c r="AD72" s="8">
        <v>3335.0518830000001</v>
      </c>
      <c r="AE72">
        <v>5.5257350000000001</v>
      </c>
      <c r="AF72">
        <v>17.05789</v>
      </c>
      <c r="AG72">
        <v>15.866675000000001</v>
      </c>
      <c r="AH72">
        <v>6.3256759999999996</v>
      </c>
      <c r="AI72">
        <v>2.5798670000000001</v>
      </c>
      <c r="AJ72">
        <v>13.553972</v>
      </c>
      <c r="AK72">
        <v>1.1513329999999999</v>
      </c>
      <c r="AL72">
        <v>4.2243000000000003E-2</v>
      </c>
      <c r="AM72">
        <v>2.1361000000000002E-2</v>
      </c>
      <c r="AN72" s="8">
        <v>32.226385000000001</v>
      </c>
      <c r="AO72" s="8" t="s">
        <v>9</v>
      </c>
      <c r="AP72" s="8">
        <v>18.734358</v>
      </c>
      <c r="AQ72" s="8">
        <v>20.506592999999999</v>
      </c>
      <c r="AR72" s="8">
        <v>0.58729900000000002</v>
      </c>
      <c r="AS72">
        <v>96.033242000000001</v>
      </c>
      <c r="AT72">
        <v>3.7994340000000002</v>
      </c>
      <c r="AU72">
        <v>0.59597100000000003</v>
      </c>
      <c r="AV72">
        <v>3.9192040000000001</v>
      </c>
    </row>
    <row r="73" spans="1:54" x14ac:dyDescent="0.3">
      <c r="A73" s="42" t="s">
        <v>281</v>
      </c>
      <c r="B73" s="47">
        <v>43873.445590277777</v>
      </c>
      <c r="C73" s="47"/>
      <c r="D73">
        <v>214.8</v>
      </c>
      <c r="E73">
        <v>0.22360679774997899</v>
      </c>
      <c r="F73">
        <v>604</v>
      </c>
      <c r="G73" t="s">
        <v>205</v>
      </c>
      <c r="M73" s="8">
        <v>2904.3601140000001</v>
      </c>
      <c r="N73" s="57">
        <v>8826.7677000000003</v>
      </c>
      <c r="O73" s="8">
        <v>8576.9811860000009</v>
      </c>
      <c r="P73" s="8">
        <v>3399.1189789999999</v>
      </c>
      <c r="Q73" s="8">
        <v>1319.0883449999999</v>
      </c>
      <c r="R73" s="8">
        <v>6919.8404700000001</v>
      </c>
      <c r="S73" s="8">
        <v>617.31177300000002</v>
      </c>
      <c r="T73" s="8">
        <v>20.26482</v>
      </c>
      <c r="U73" s="8">
        <v>18.729348000000002</v>
      </c>
      <c r="V73" s="8">
        <v>46446.301165999997</v>
      </c>
      <c r="W73" s="8" t="s">
        <v>9</v>
      </c>
      <c r="X73" s="8">
        <v>30640.803703000001</v>
      </c>
      <c r="Y73" s="8">
        <v>30466.911953999999</v>
      </c>
      <c r="Z73" s="8">
        <v>929.46976500000005</v>
      </c>
      <c r="AA73" s="49">
        <v>151674.732785</v>
      </c>
      <c r="AB73" s="8">
        <v>6024.8356590000003</v>
      </c>
      <c r="AC73" s="8">
        <v>921.15606600000001</v>
      </c>
      <c r="AD73" s="8">
        <v>6018.4037340000004</v>
      </c>
      <c r="AE73">
        <v>8.8438049999999997</v>
      </c>
      <c r="AF73">
        <v>27.801915000000001</v>
      </c>
      <c r="AG73">
        <v>25.902798000000001</v>
      </c>
      <c r="AH73">
        <v>10.226221000000001</v>
      </c>
      <c r="AI73">
        <v>4.2407320000000004</v>
      </c>
      <c r="AJ73">
        <v>22.245418000000001</v>
      </c>
      <c r="AK73">
        <v>1.909491</v>
      </c>
      <c r="AL73">
        <v>6.7579E-2</v>
      </c>
      <c r="AM73">
        <v>5.9961E-2</v>
      </c>
      <c r="AN73" s="8">
        <v>64.087254000000001</v>
      </c>
      <c r="AO73" s="8" t="s">
        <v>9</v>
      </c>
      <c r="AP73" s="8">
        <v>37.590958999999998</v>
      </c>
      <c r="AQ73" s="8">
        <v>41.962333999999998</v>
      </c>
      <c r="AR73" s="8">
        <v>1.124824</v>
      </c>
      <c r="AS73">
        <v>185.16530299999999</v>
      </c>
      <c r="AT73">
        <v>7.4140220000000001</v>
      </c>
      <c r="AU73">
        <v>1.114757</v>
      </c>
      <c r="AV73">
        <v>7.6256909999999998</v>
      </c>
    </row>
    <row r="74" spans="1:54" x14ac:dyDescent="0.3">
      <c r="A74" s="42" t="s">
        <v>282</v>
      </c>
      <c r="B74" s="47">
        <v>43873.635879629626</v>
      </c>
      <c r="C74" s="47"/>
      <c r="D74">
        <v>200.6</v>
      </c>
      <c r="E74">
        <v>0.14142135623730953</v>
      </c>
      <c r="F74">
        <v>604</v>
      </c>
      <c r="G74" t="s">
        <v>205</v>
      </c>
      <c r="M74" s="8">
        <v>1393.5722539999999</v>
      </c>
      <c r="N74" s="57">
        <v>4253.7919519999996</v>
      </c>
      <c r="O74" s="8">
        <v>4122.98261</v>
      </c>
      <c r="P74" s="8">
        <v>1635.5368109999999</v>
      </c>
      <c r="Q74" s="8">
        <v>635.02769999999998</v>
      </c>
      <c r="R74" s="8">
        <v>3346.8047660000002</v>
      </c>
      <c r="S74" s="8">
        <v>296.96737200000001</v>
      </c>
      <c r="T74" s="8">
        <v>9.6855039999999999</v>
      </c>
      <c r="U74" s="8">
        <v>3.7756110000000001</v>
      </c>
      <c r="V74" s="8">
        <v>20576.614686000001</v>
      </c>
      <c r="W74" s="8" t="s">
        <v>9</v>
      </c>
      <c r="X74" s="8">
        <v>13572.510679000001</v>
      </c>
      <c r="Y74" s="8">
        <v>13498.776528</v>
      </c>
      <c r="Z74" s="8">
        <v>412.00896299999999</v>
      </c>
      <c r="AA74" s="49">
        <v>66983.582190000001</v>
      </c>
      <c r="AB74" s="8">
        <v>2671.903691</v>
      </c>
      <c r="AC74" s="8">
        <v>407.95119699999998</v>
      </c>
      <c r="AD74" s="8">
        <v>2669.1860310000002</v>
      </c>
      <c r="AE74">
        <v>4.7995359999999998</v>
      </c>
      <c r="AF74">
        <v>15.368838</v>
      </c>
      <c r="AG74">
        <v>14.261271000000001</v>
      </c>
      <c r="AH74">
        <v>5.5847889999999998</v>
      </c>
      <c r="AI74">
        <v>2.375963</v>
      </c>
      <c r="AJ74">
        <v>12.278017</v>
      </c>
      <c r="AK74">
        <v>1.0211330000000001</v>
      </c>
      <c r="AL74">
        <v>3.7518000000000003E-2</v>
      </c>
      <c r="AM74">
        <v>2.1951999999999999E-2</v>
      </c>
      <c r="AN74" s="8">
        <v>29.465644999999999</v>
      </c>
      <c r="AO74" s="8" t="s">
        <v>9</v>
      </c>
      <c r="AP74" s="8">
        <v>16.129389</v>
      </c>
      <c r="AQ74" s="8">
        <v>19.429907</v>
      </c>
      <c r="AR74" s="8">
        <v>0.55927300000000002</v>
      </c>
      <c r="AS74">
        <v>82.870887999999994</v>
      </c>
      <c r="AT74">
        <v>3.3434590000000002</v>
      </c>
      <c r="AU74">
        <v>0.54688999999999999</v>
      </c>
      <c r="AV74">
        <v>3.6002700000000001</v>
      </c>
    </row>
    <row r="75" spans="1:54" x14ac:dyDescent="0.3">
      <c r="A75" s="42" t="s">
        <v>283</v>
      </c>
      <c r="B75" s="47">
        <v>43873.796805555554</v>
      </c>
      <c r="C75" s="47"/>
      <c r="D75">
        <v>116</v>
      </c>
      <c r="E75">
        <v>0.28284271247461906</v>
      </c>
      <c r="F75">
        <v>604</v>
      </c>
      <c r="G75" t="s">
        <v>205</v>
      </c>
      <c r="M75" s="8">
        <v>2615.0435630000002</v>
      </c>
      <c r="N75" s="57">
        <v>7924.4251389999999</v>
      </c>
      <c r="O75" s="8">
        <v>7700.4025069999998</v>
      </c>
      <c r="P75" s="8">
        <v>3055.2843830000002</v>
      </c>
      <c r="Q75" s="8">
        <v>1183.2040850000001</v>
      </c>
      <c r="R75" s="8">
        <v>6210.9617429999998</v>
      </c>
      <c r="S75" s="8">
        <v>554.41095299999995</v>
      </c>
      <c r="T75" s="8">
        <v>18.100027999999998</v>
      </c>
      <c r="U75" s="8">
        <v>7.3931870000000002</v>
      </c>
      <c r="V75" s="8">
        <v>38500.724319000001</v>
      </c>
      <c r="W75" s="8" t="s">
        <v>9</v>
      </c>
      <c r="X75" s="8">
        <v>25419.081346999999</v>
      </c>
      <c r="Y75" s="8">
        <v>25246.819544999998</v>
      </c>
      <c r="Z75" s="8">
        <v>770.73448800000006</v>
      </c>
      <c r="AA75" s="49">
        <v>125949.512131</v>
      </c>
      <c r="AB75" s="8">
        <v>4992.5976620000001</v>
      </c>
      <c r="AC75" s="8">
        <v>763.54168500000003</v>
      </c>
      <c r="AD75" s="8">
        <v>4987.6593629999998</v>
      </c>
      <c r="AE75">
        <v>7.5735659999999996</v>
      </c>
      <c r="AF75">
        <v>23.69896</v>
      </c>
      <c r="AG75">
        <v>21.981501000000002</v>
      </c>
      <c r="AH75">
        <v>8.8560770000000009</v>
      </c>
      <c r="AI75">
        <v>3.602859</v>
      </c>
      <c r="AJ75">
        <v>18.884888</v>
      </c>
      <c r="AK75">
        <v>1.6133139999999999</v>
      </c>
      <c r="AL75">
        <v>5.2079E-2</v>
      </c>
      <c r="AM75">
        <v>2.6780000000000002E-2</v>
      </c>
      <c r="AN75" s="8">
        <v>49.577770000000001</v>
      </c>
      <c r="AO75" s="8" t="s">
        <v>9</v>
      </c>
      <c r="AP75" s="8">
        <v>28.626200000000001</v>
      </c>
      <c r="AQ75" s="8">
        <v>32.097613000000003</v>
      </c>
      <c r="AR75" s="8">
        <v>0.85803300000000005</v>
      </c>
      <c r="AS75">
        <v>143.63910000000001</v>
      </c>
      <c r="AT75">
        <v>5.7886749999999996</v>
      </c>
      <c r="AU75">
        <v>0.83877299999999999</v>
      </c>
      <c r="AV75">
        <v>5.8742869999999998</v>
      </c>
    </row>
    <row r="78" spans="1:54" x14ac:dyDescent="0.3">
      <c r="A78" t="s">
        <v>337</v>
      </c>
      <c r="B78" t="s">
        <v>338</v>
      </c>
      <c r="D78">
        <v>400</v>
      </c>
      <c r="E78">
        <v>1</v>
      </c>
      <c r="F78">
        <v>206</v>
      </c>
      <c r="G78" t="s">
        <v>205</v>
      </c>
      <c r="M78">
        <v>1.8337965714285716</v>
      </c>
      <c r="N78">
        <v>5.550674857142857</v>
      </c>
      <c r="O78">
        <v>5.344684571428572</v>
      </c>
      <c r="P78">
        <v>2.0972128571428574</v>
      </c>
      <c r="Q78">
        <v>0.86095600000000005</v>
      </c>
      <c r="R78">
        <v>1.6495490000000002</v>
      </c>
      <c r="S78">
        <v>3.923657285714286</v>
      </c>
      <c r="T78">
        <v>0.36199628571428566</v>
      </c>
      <c r="U78">
        <v>3.1932714285714286E-2</v>
      </c>
      <c r="V78">
        <v>12.559337857142856</v>
      </c>
      <c r="W78">
        <v>42.897412857142854</v>
      </c>
      <c r="X78">
        <v>39.264024571428571</v>
      </c>
      <c r="Y78">
        <v>8.651644285714287</v>
      </c>
      <c r="Z78">
        <v>0.15177599999999999</v>
      </c>
      <c r="AA78">
        <v>12.844406428571428</v>
      </c>
      <c r="AB78">
        <v>0.43845485714285715</v>
      </c>
      <c r="AC78">
        <v>0.22728571428571429</v>
      </c>
      <c r="AD78">
        <v>0.81912000000000007</v>
      </c>
      <c r="AE78">
        <v>7.8977999999999993E-2</v>
      </c>
      <c r="AF78">
        <v>9.6248E-2</v>
      </c>
      <c r="AG78">
        <v>0.10114000000000001</v>
      </c>
      <c r="AH78">
        <v>3.4317714285714285E-2</v>
      </c>
      <c r="AI78">
        <v>1.0722142857142859E-2</v>
      </c>
      <c r="AJ78">
        <v>7.8478714285714291E-2</v>
      </c>
      <c r="AK78">
        <v>2.7728857142857142E-2</v>
      </c>
      <c r="AL78">
        <v>4.6271428571428576E-4</v>
      </c>
      <c r="AM78">
        <v>2.4499999999999999E-4</v>
      </c>
      <c r="AN78">
        <v>0.39185499999999995</v>
      </c>
      <c r="AO78">
        <v>1.8452334285714287</v>
      </c>
      <c r="AP78" s="6">
        <v>1.5362965714285717</v>
      </c>
      <c r="AQ78" s="6">
        <v>0.47391814285714284</v>
      </c>
      <c r="AR78" s="6">
        <v>1.417351142857143</v>
      </c>
      <c r="AS78" s="6">
        <v>1.7785752857142858</v>
      </c>
      <c r="AT78">
        <v>0.30225271428571432</v>
      </c>
      <c r="AU78">
        <v>3.1337999999999998E-2</v>
      </c>
      <c r="AV78" s="34">
        <v>0.28770428571428575</v>
      </c>
      <c r="AW78">
        <v>2.5338599999999999E-2</v>
      </c>
      <c r="AX78">
        <v>2.19746E-2</v>
      </c>
      <c r="AY78">
        <v>0</v>
      </c>
      <c r="AZ78">
        <v>0</v>
      </c>
      <c r="BA78">
        <v>7.560675E-2</v>
      </c>
      <c r="BB78">
        <v>7.9030249999999996E-2</v>
      </c>
    </row>
    <row r="80" spans="1:54" x14ac:dyDescent="0.3">
      <c r="D80" s="5"/>
      <c r="E80" s="5"/>
    </row>
    <row r="81" spans="1:48" x14ac:dyDescent="0.3">
      <c r="A81" t="s">
        <v>340</v>
      </c>
      <c r="B81" s="63">
        <v>44341.562890381952</v>
      </c>
      <c r="C81" t="s">
        <v>381</v>
      </c>
      <c r="D81" s="5">
        <f>78-33.1</f>
        <v>44.9</v>
      </c>
      <c r="E81" s="5">
        <f>SQRT(0.2^2+0.2^2)</f>
        <v>0.28284271247461906</v>
      </c>
      <c r="F81">
        <v>506</v>
      </c>
      <c r="G81" t="s">
        <v>205</v>
      </c>
      <c r="M81">
        <v>2353.1720249999998</v>
      </c>
      <c r="N81">
        <v>7205.3907129999998</v>
      </c>
      <c r="O81">
        <v>6984.7459490000001</v>
      </c>
      <c r="P81">
        <v>2786.6890330000001</v>
      </c>
      <c r="Q81">
        <v>1075.1175479999999</v>
      </c>
      <c r="R81">
        <v>5635.4968529999996</v>
      </c>
      <c r="S81">
        <v>500.22494999999998</v>
      </c>
      <c r="T81">
        <v>14.904387</v>
      </c>
      <c r="U81">
        <v>5.2913069999999998</v>
      </c>
      <c r="V81">
        <v>33505.477767999997</v>
      </c>
      <c r="W81" t="s">
        <v>9</v>
      </c>
      <c r="X81">
        <v>22173.212904</v>
      </c>
      <c r="Y81">
        <v>21982.862400999998</v>
      </c>
      <c r="Z81">
        <v>669.25671599999998</v>
      </c>
      <c r="AA81">
        <v>108584.399284</v>
      </c>
      <c r="AB81" s="6">
        <v>4336.9421050000001</v>
      </c>
      <c r="AC81" s="6">
        <v>663.00905799999998</v>
      </c>
      <c r="AD81" s="6">
        <v>4333.5952589999997</v>
      </c>
      <c r="AE81">
        <v>9.2823460000000004</v>
      </c>
      <c r="AF81">
        <v>28.941143</v>
      </c>
      <c r="AG81">
        <v>27.097643999999999</v>
      </c>
      <c r="AH81">
        <v>10.710735</v>
      </c>
      <c r="AI81">
        <v>4.4313289999999999</v>
      </c>
      <c r="AJ81">
        <v>22.952688999999999</v>
      </c>
      <c r="AK81">
        <v>1.950812</v>
      </c>
      <c r="AL81">
        <v>6.4712000000000006E-2</v>
      </c>
      <c r="AM81">
        <v>2.4198000000000001E-2</v>
      </c>
      <c r="AN81" s="6">
        <v>54.060549999999999</v>
      </c>
      <c r="AO81" t="s">
        <v>9</v>
      </c>
      <c r="AP81">
        <v>30.799009000000002</v>
      </c>
      <c r="AQ81" s="34">
        <v>34.877423999999998</v>
      </c>
      <c r="AR81">
        <v>0.991981</v>
      </c>
      <c r="AS81">
        <v>155.17180999999999</v>
      </c>
      <c r="AT81">
        <v>6.2852740000000002</v>
      </c>
      <c r="AU81">
        <v>0.97423300000000002</v>
      </c>
      <c r="AV81">
        <v>6.2938660000000004</v>
      </c>
    </row>
    <row r="82" spans="1:48" x14ac:dyDescent="0.3">
      <c r="A82" t="s">
        <v>341</v>
      </c>
      <c r="B82" s="63">
        <v>44342.629113414347</v>
      </c>
      <c r="C82" t="s">
        <v>381</v>
      </c>
      <c r="D82" s="5">
        <f>148.1-33</f>
        <v>115.1</v>
      </c>
      <c r="E82" s="5">
        <f>SQRT(0.2^2+0.2^2)</f>
        <v>0.28284271247461906</v>
      </c>
      <c r="F82">
        <v>506</v>
      </c>
      <c r="G82" t="s">
        <v>205</v>
      </c>
      <c r="M82">
        <v>3716.9282189999999</v>
      </c>
      <c r="N82">
        <v>11199.256452</v>
      </c>
      <c r="O82">
        <v>10889.157740000001</v>
      </c>
      <c r="P82">
        <v>4329.1467339999999</v>
      </c>
      <c r="Q82">
        <v>1679.5707110000001</v>
      </c>
      <c r="R82">
        <v>8794.462974</v>
      </c>
      <c r="S82">
        <v>785.57969600000001</v>
      </c>
      <c r="T82">
        <v>23.643008999999999</v>
      </c>
      <c r="U82">
        <v>21.489885999999998</v>
      </c>
      <c r="V82">
        <v>52255.297300999999</v>
      </c>
      <c r="W82" t="s">
        <v>9</v>
      </c>
      <c r="X82">
        <v>34552.474221999997</v>
      </c>
      <c r="Y82">
        <v>34062.905821</v>
      </c>
      <c r="Z82">
        <v>1046.2558449999999</v>
      </c>
      <c r="AA82">
        <v>170443.88933199999</v>
      </c>
      <c r="AB82" s="6">
        <v>6773.6260750000001</v>
      </c>
      <c r="AC82" s="6">
        <v>1036.8595150000001</v>
      </c>
      <c r="AD82" s="6">
        <v>6767.9650380000003</v>
      </c>
      <c r="AE82">
        <v>12.40146</v>
      </c>
      <c r="AF82">
        <v>37.831150000000001</v>
      </c>
      <c r="AG82">
        <v>35.653658</v>
      </c>
      <c r="AH82">
        <v>14.318168</v>
      </c>
      <c r="AI82">
        <v>5.8553100000000002</v>
      </c>
      <c r="AJ82">
        <v>30.358608</v>
      </c>
      <c r="AK82">
        <v>2.626646</v>
      </c>
      <c r="AL82">
        <v>9.6016000000000004E-2</v>
      </c>
      <c r="AM82">
        <v>7.1622000000000005E-2</v>
      </c>
      <c r="AN82" s="6">
        <v>72.121762000000004</v>
      </c>
      <c r="AO82" t="s">
        <v>9</v>
      </c>
      <c r="AP82">
        <v>41.770141000000002</v>
      </c>
      <c r="AQ82" s="34">
        <v>44.118392</v>
      </c>
      <c r="AR82">
        <v>1.3165249999999999</v>
      </c>
      <c r="AS82">
        <v>217.00965199999999</v>
      </c>
      <c r="AT82">
        <v>8.7314360000000004</v>
      </c>
      <c r="AU82">
        <v>1.328173</v>
      </c>
      <c r="AV82">
        <v>8.7123290000000004</v>
      </c>
    </row>
    <row r="83" spans="1:48" x14ac:dyDescent="0.3">
      <c r="A83" t="s">
        <v>342</v>
      </c>
      <c r="B83" s="63">
        <v>44342.678499374997</v>
      </c>
      <c r="C83" t="s">
        <v>393</v>
      </c>
      <c r="D83" s="5">
        <f>286.6-32.3</f>
        <v>254.3</v>
      </c>
      <c r="E83" s="5">
        <f>SQRT(0.2^2+0.2^2)</f>
        <v>0.28284271247461906</v>
      </c>
      <c r="F83">
        <v>506</v>
      </c>
      <c r="G83" t="s">
        <v>205</v>
      </c>
      <c r="M83">
        <v>8419.0407360000008</v>
      </c>
      <c r="N83">
        <v>25342.567894</v>
      </c>
      <c r="O83">
        <v>24559.115492000001</v>
      </c>
      <c r="P83">
        <v>9754.9337639999994</v>
      </c>
      <c r="Q83">
        <v>3785.538481</v>
      </c>
      <c r="R83">
        <v>19833.134007000001</v>
      </c>
      <c r="S83">
        <v>1771.585327</v>
      </c>
      <c r="T83">
        <v>53.282938999999999</v>
      </c>
      <c r="U83">
        <v>48.534297000000002</v>
      </c>
      <c r="V83">
        <v>93208.181591</v>
      </c>
      <c r="W83">
        <v>48563.649024999999</v>
      </c>
      <c r="X83">
        <v>57733.223642999998</v>
      </c>
      <c r="Y83">
        <v>70.267685999999998</v>
      </c>
      <c r="Z83">
        <v>1858.0101070000001</v>
      </c>
      <c r="AA83">
        <v>304305.50852099998</v>
      </c>
      <c r="AB83">
        <v>12035.807476</v>
      </c>
      <c r="AC83">
        <v>1834.904407</v>
      </c>
      <c r="AD83">
        <v>12018.533960999999</v>
      </c>
      <c r="AE83">
        <v>36.317934999999999</v>
      </c>
      <c r="AF83">
        <v>110.360564</v>
      </c>
      <c r="AG83">
        <v>103.56771500000001</v>
      </c>
      <c r="AH83">
        <v>41.844942000000003</v>
      </c>
      <c r="AI83">
        <v>16.561309999999999</v>
      </c>
      <c r="AJ83">
        <v>86.690796000000006</v>
      </c>
      <c r="AK83">
        <v>7.4760200000000001</v>
      </c>
      <c r="AL83">
        <v>0.21082600000000001</v>
      </c>
      <c r="AM83">
        <v>0.19170699999999999</v>
      </c>
      <c r="AN83">
        <v>186.686271</v>
      </c>
      <c r="AO83">
        <v>3.1104E-2</v>
      </c>
      <c r="AP83">
        <v>551.49646800000005</v>
      </c>
      <c r="AQ83">
        <v>0.10878</v>
      </c>
      <c r="AR83">
        <v>3.3103280000000002</v>
      </c>
      <c r="AS83">
        <v>600.80249000000003</v>
      </c>
      <c r="AT83">
        <v>22.874199000000001</v>
      </c>
      <c r="AU83">
        <v>3.3674279999999999</v>
      </c>
      <c r="AV83">
        <v>22.203144999999999</v>
      </c>
    </row>
    <row r="84" spans="1:48" x14ac:dyDescent="0.3">
      <c r="A84" t="s">
        <v>343</v>
      </c>
      <c r="B84" s="63">
        <v>44342.883925057868</v>
      </c>
      <c r="C84" t="s">
        <v>381</v>
      </c>
      <c r="D84" s="5">
        <f>44.5-31.4</f>
        <v>13.100000000000001</v>
      </c>
      <c r="E84" s="5">
        <f>SQRT(0.2^2+0.2^2)</f>
        <v>0.28284271247461906</v>
      </c>
      <c r="F84">
        <v>506</v>
      </c>
      <c r="G84" t="s">
        <v>205</v>
      </c>
      <c r="M84">
        <v>119.665435</v>
      </c>
      <c r="N84">
        <v>362.09466200000003</v>
      </c>
      <c r="O84">
        <v>351.54118599999998</v>
      </c>
      <c r="P84">
        <v>139.90932100000001</v>
      </c>
      <c r="Q84">
        <v>54.018743000000001</v>
      </c>
      <c r="R84">
        <v>284.33700299999998</v>
      </c>
      <c r="S84">
        <v>25.341888999999998</v>
      </c>
      <c r="T84">
        <v>0.75376699999999996</v>
      </c>
      <c r="U84">
        <v>0.67617700000000003</v>
      </c>
      <c r="V84">
        <v>1515.035531</v>
      </c>
      <c r="W84">
        <v>4955.0604489999996</v>
      </c>
      <c r="X84">
        <v>1003.692676</v>
      </c>
      <c r="Y84">
        <v>996.22684600000002</v>
      </c>
      <c r="Z84">
        <v>30.459298</v>
      </c>
      <c r="AA84">
        <v>4966.9012339999999</v>
      </c>
      <c r="AB84" s="6">
        <v>197.30010100000001</v>
      </c>
      <c r="AC84" s="6">
        <v>30.201101000000001</v>
      </c>
      <c r="AD84" s="6">
        <v>196.94321400000001</v>
      </c>
      <c r="AE84">
        <v>0.54580200000000001</v>
      </c>
      <c r="AF84">
        <v>1.6836500000000001</v>
      </c>
      <c r="AG84">
        <v>1.5749249999999999</v>
      </c>
      <c r="AH84">
        <v>0.64243300000000003</v>
      </c>
      <c r="AI84">
        <v>0.26445400000000002</v>
      </c>
      <c r="AJ84">
        <v>1.3375379999999999</v>
      </c>
      <c r="AK84">
        <v>0.12614600000000001</v>
      </c>
      <c r="AL84">
        <v>5.0590000000000001E-3</v>
      </c>
      <c r="AM84">
        <v>4.2440000000000004E-3</v>
      </c>
      <c r="AN84" s="6">
        <v>3.4204439999999998</v>
      </c>
      <c r="AO84">
        <v>10.061683</v>
      </c>
      <c r="AP84">
        <v>1.9383900000000001</v>
      </c>
      <c r="AQ84" s="34">
        <v>2.0247980000000001</v>
      </c>
      <c r="AR84">
        <v>7.3131000000000002E-2</v>
      </c>
      <c r="AS84">
        <v>10.215387</v>
      </c>
      <c r="AT84">
        <v>0.37434600000000001</v>
      </c>
      <c r="AU84">
        <v>7.4285000000000004E-2</v>
      </c>
      <c r="AV84">
        <v>0.38302399999999998</v>
      </c>
    </row>
    <row r="85" spans="1:48" x14ac:dyDescent="0.3">
      <c r="A85" t="s">
        <v>344</v>
      </c>
      <c r="B85" s="63">
        <v>44343.625938124998</v>
      </c>
      <c r="C85" t="s">
        <v>381</v>
      </c>
      <c r="D85" s="5">
        <f>227.1-31.6</f>
        <v>195.5</v>
      </c>
      <c r="E85" s="5">
        <f>SQRT(0.2^2+0.2^2)</f>
        <v>0.28284271247461906</v>
      </c>
      <c r="F85">
        <v>506</v>
      </c>
      <c r="G85" t="s">
        <v>205</v>
      </c>
      <c r="M85">
        <v>4722.5558099999998</v>
      </c>
      <c r="N85">
        <v>14255.959942</v>
      </c>
      <c r="O85">
        <v>13856.796435</v>
      </c>
      <c r="P85">
        <v>5507.5484379999998</v>
      </c>
      <c r="Q85">
        <v>2138.4535409999999</v>
      </c>
      <c r="R85">
        <v>11193.530251</v>
      </c>
      <c r="S85">
        <v>999.87728300000003</v>
      </c>
      <c r="T85">
        <v>30.028022</v>
      </c>
      <c r="U85">
        <v>26.868756999999999</v>
      </c>
      <c r="V85">
        <v>46947.201072999997</v>
      </c>
      <c r="W85" t="s">
        <v>9</v>
      </c>
      <c r="X85">
        <v>31080.785282000001</v>
      </c>
      <c r="Y85">
        <v>30661.131957000001</v>
      </c>
      <c r="Z85">
        <v>941.70934399999999</v>
      </c>
      <c r="AA85">
        <v>153237.79408399999</v>
      </c>
      <c r="AB85" s="6">
        <v>6098.2244479999999</v>
      </c>
      <c r="AC85" s="6">
        <v>933.26610600000004</v>
      </c>
      <c r="AD85" s="6">
        <v>6094.1650650000001</v>
      </c>
      <c r="AE85">
        <v>13.913195</v>
      </c>
      <c r="AF85">
        <v>42.926093999999999</v>
      </c>
      <c r="AG85">
        <v>40.094970000000004</v>
      </c>
      <c r="AH85">
        <v>16.357583000000002</v>
      </c>
      <c r="AI85">
        <v>6.6151039999999997</v>
      </c>
      <c r="AJ85">
        <v>34.674472000000002</v>
      </c>
      <c r="AK85">
        <v>3.05003</v>
      </c>
      <c r="AL85">
        <v>8.9921000000000001E-2</v>
      </c>
      <c r="AM85">
        <v>8.9455000000000007E-2</v>
      </c>
      <c r="AN85" s="6">
        <v>48.985782999999998</v>
      </c>
      <c r="AO85">
        <v>2.5613E-2</v>
      </c>
      <c r="AP85">
        <v>26.924666999999999</v>
      </c>
      <c r="AQ85" s="34">
        <v>26.159913</v>
      </c>
      <c r="AR85">
        <v>0.82316999999999996</v>
      </c>
      <c r="AS85">
        <v>128.485443</v>
      </c>
      <c r="AT85">
        <v>5.0298660000000002</v>
      </c>
      <c r="AU85">
        <v>0.823376</v>
      </c>
      <c r="AV85">
        <v>5.1292920000000004</v>
      </c>
    </row>
    <row r="86" spans="1:48" x14ac:dyDescent="0.3">
      <c r="D86" s="5"/>
      <c r="E86" s="5"/>
    </row>
    <row r="87" spans="1:48" x14ac:dyDescent="0.3">
      <c r="D87" s="5"/>
      <c r="E87" s="5"/>
    </row>
    <row r="88" spans="1:48" x14ac:dyDescent="0.3">
      <c r="A88" s="42" t="s">
        <v>348</v>
      </c>
      <c r="D88" s="60">
        <f>71.2-32.5</f>
        <v>38.700000000000003</v>
      </c>
      <c r="E88" s="26">
        <f>SQRT(0.2^2+0.3^2)</f>
        <v>0.36055512754639896</v>
      </c>
      <c r="F88">
        <v>406</v>
      </c>
      <c r="G88" t="s">
        <v>205</v>
      </c>
      <c r="M88">
        <v>908.62431600000002</v>
      </c>
      <c r="N88">
        <v>2736.602093</v>
      </c>
      <c r="O88">
        <v>2655.13</v>
      </c>
      <c r="P88">
        <v>1053.98</v>
      </c>
      <c r="Q88">
        <v>404.92</v>
      </c>
      <c r="R88">
        <v>2137.63</v>
      </c>
      <c r="S88">
        <v>190.41</v>
      </c>
      <c r="T88">
        <v>4.8600000000000003</v>
      </c>
      <c r="U88">
        <v>4.32</v>
      </c>
      <c r="V88">
        <v>10803</v>
      </c>
      <c r="W88">
        <v>35572</v>
      </c>
      <c r="X88">
        <v>7174</v>
      </c>
      <c r="Y88">
        <v>7116</v>
      </c>
      <c r="Z88">
        <v>218</v>
      </c>
      <c r="AA88">
        <v>35521</v>
      </c>
      <c r="AB88">
        <v>1410</v>
      </c>
      <c r="AC88">
        <v>215</v>
      </c>
      <c r="AD88">
        <v>1409</v>
      </c>
      <c r="AE88">
        <v>1.4938180000000001</v>
      </c>
      <c r="AF88">
        <v>4.6883340000000002</v>
      </c>
      <c r="AG88">
        <v>4.2804469999999997</v>
      </c>
      <c r="AH88">
        <v>1.737204</v>
      </c>
      <c r="AI88">
        <v>0.719669</v>
      </c>
      <c r="AJ88">
        <v>3.8159230000000002</v>
      </c>
      <c r="AK88">
        <v>0.32388299999999998</v>
      </c>
      <c r="AL88">
        <v>1.2605999999999999E-2</v>
      </c>
      <c r="AM88">
        <v>1.1435000000000001E-2</v>
      </c>
      <c r="AN88">
        <v>8.986186</v>
      </c>
      <c r="AO88">
        <v>25.972884000000001</v>
      </c>
      <c r="AP88">
        <v>5.1508339999999997</v>
      </c>
      <c r="AQ88">
        <v>5.5215690000000004</v>
      </c>
      <c r="AR88">
        <v>0.13847899999999999</v>
      </c>
      <c r="AS88">
        <v>24.474768000000001</v>
      </c>
      <c r="AT88">
        <v>0.99273999999999996</v>
      </c>
      <c r="AU88">
        <v>0.17168900000000001</v>
      </c>
      <c r="AV88">
        <v>0.94203599999999998</v>
      </c>
    </row>
    <row r="89" spans="1:48" x14ac:dyDescent="0.3">
      <c r="A89" s="42" t="s">
        <v>349</v>
      </c>
      <c r="D89" s="60">
        <f>60.6-32.2</f>
        <v>28.4</v>
      </c>
      <c r="E89" s="26">
        <f>SQRT(0.2^2+0.2^2)</f>
        <v>0.28284271247461906</v>
      </c>
      <c r="F89">
        <v>406</v>
      </c>
      <c r="G89" t="s">
        <v>205</v>
      </c>
      <c r="M89">
        <v>845</v>
      </c>
      <c r="N89">
        <v>2547</v>
      </c>
      <c r="O89">
        <v>2471</v>
      </c>
      <c r="P89">
        <v>979</v>
      </c>
      <c r="Q89">
        <v>376</v>
      </c>
      <c r="R89">
        <v>1988</v>
      </c>
      <c r="S89">
        <v>177</v>
      </c>
      <c r="T89">
        <v>4.53</v>
      </c>
      <c r="U89">
        <v>4.0199999999999996</v>
      </c>
      <c r="V89" s="4">
        <v>14541</v>
      </c>
      <c r="W89">
        <v>47904</v>
      </c>
      <c r="X89">
        <v>9664</v>
      </c>
      <c r="Y89">
        <v>9584</v>
      </c>
      <c r="Z89">
        <v>293</v>
      </c>
      <c r="AA89">
        <v>47816</v>
      </c>
      <c r="AB89">
        <v>1900</v>
      </c>
      <c r="AC89">
        <v>290</v>
      </c>
      <c r="AD89">
        <v>1898</v>
      </c>
      <c r="AE89">
        <v>1.644226</v>
      </c>
      <c r="AF89">
        <v>5.0856009999999996</v>
      </c>
      <c r="AG89">
        <v>4.7304870000000001</v>
      </c>
      <c r="AH89">
        <v>2.0426470000000001</v>
      </c>
      <c r="AI89">
        <v>0.831789</v>
      </c>
      <c r="AJ89">
        <v>4.1236670000000002</v>
      </c>
      <c r="AK89">
        <v>0.34631000000000001</v>
      </c>
      <c r="AL89">
        <v>1.2479000000000001E-2</v>
      </c>
      <c r="AM89">
        <v>9.0480000000000005E-3</v>
      </c>
      <c r="AN89">
        <v>12.921815</v>
      </c>
      <c r="AO89">
        <v>38.106914000000003</v>
      </c>
      <c r="AP89">
        <v>7.4711809999999996</v>
      </c>
      <c r="AQ89">
        <v>8.5477030000000003</v>
      </c>
      <c r="AR89">
        <v>0.22447800000000001</v>
      </c>
      <c r="AS89">
        <v>37.775005</v>
      </c>
      <c r="AT89">
        <v>1.525013</v>
      </c>
      <c r="AU89">
        <v>0.24857199999999999</v>
      </c>
      <c r="AV89">
        <v>1.5555209999999999</v>
      </c>
    </row>
    <row r="100" spans="1:48" x14ac:dyDescent="0.3">
      <c r="A100" t="s">
        <v>391</v>
      </c>
      <c r="B100" s="63">
        <v>44341.562890381952</v>
      </c>
      <c r="C100" t="s">
        <v>381</v>
      </c>
      <c r="M100">
        <v>3716.9282188060579</v>
      </c>
      <c r="N100">
        <v>11199.25645166267</v>
      </c>
      <c r="O100">
        <v>10889.157739806051</v>
      </c>
      <c r="P100">
        <v>4329.1467336966416</v>
      </c>
      <c r="Q100">
        <v>1679.570711199254</v>
      </c>
      <c r="R100">
        <v>8794.4629742845336</v>
      </c>
      <c r="S100">
        <v>785.5796960422731</v>
      </c>
      <c r="T100">
        <v>23.64300910274644</v>
      </c>
      <c r="U100">
        <v>21.489886000168781</v>
      </c>
      <c r="V100">
        <v>52255.297300542901</v>
      </c>
      <c r="X100">
        <v>34552.474222176323</v>
      </c>
      <c r="Y100">
        <v>34062.905821416032</v>
      </c>
      <c r="Z100">
        <v>1046.2558451347379</v>
      </c>
      <c r="AA100">
        <v>170443.8893319192</v>
      </c>
      <c r="AB100">
        <v>6773.6260745678192</v>
      </c>
      <c r="AC100">
        <v>1036.859515436427</v>
      </c>
      <c r="AD100">
        <v>6767.9650376200761</v>
      </c>
      <c r="AE100">
        <v>12.40146046900613</v>
      </c>
      <c r="AF100">
        <v>37.831150314234563</v>
      </c>
      <c r="AG100">
        <v>35.653658135217803</v>
      </c>
      <c r="AH100">
        <v>14.318167985872689</v>
      </c>
      <c r="AI100">
        <v>5.855309669285913</v>
      </c>
      <c r="AJ100">
        <v>30.358608121859511</v>
      </c>
      <c r="AK100">
        <v>2.6266464028367769</v>
      </c>
      <c r="AL100">
        <v>9.6015913524717819E-2</v>
      </c>
      <c r="AM100">
        <v>7.1621928204641153E-2</v>
      </c>
      <c r="AN100">
        <v>72.121761598344293</v>
      </c>
      <c r="AP100">
        <v>41.770140842409347</v>
      </c>
      <c r="AQ100">
        <v>44.118391914240362</v>
      </c>
      <c r="AR100">
        <v>1.316524997067424</v>
      </c>
      <c r="AS100">
        <v>217.0096523624124</v>
      </c>
      <c r="AT100">
        <v>8.73143557753313</v>
      </c>
      <c r="AU100">
        <v>1.328173474987518</v>
      </c>
      <c r="AV100">
        <v>8.7123289145081646</v>
      </c>
    </row>
    <row r="101" spans="1:48" x14ac:dyDescent="0.3">
      <c r="A101" t="s">
        <v>392</v>
      </c>
      <c r="B101" s="63">
        <v>44342.629113414347</v>
      </c>
      <c r="C101" t="s">
        <v>381</v>
      </c>
      <c r="AB101"/>
      <c r="AC101"/>
      <c r="AD101"/>
      <c r="AN101"/>
      <c r="AQ101"/>
    </row>
    <row r="102" spans="1:48" x14ac:dyDescent="0.3">
      <c r="A102" t="s">
        <v>392</v>
      </c>
      <c r="B102" s="63">
        <v>44342.678499374997</v>
      </c>
      <c r="C102" t="s">
        <v>393</v>
      </c>
      <c r="M102">
        <v>8419.0407360603749</v>
      </c>
      <c r="N102">
        <v>25342.56789420003</v>
      </c>
      <c r="O102">
        <v>24559.115491990258</v>
      </c>
      <c r="P102">
        <v>9754.9337639435998</v>
      </c>
      <c r="Q102">
        <v>3785.5384805438798</v>
      </c>
      <c r="R102">
        <v>19833.134006786509</v>
      </c>
      <c r="S102">
        <v>1771.5853274824551</v>
      </c>
      <c r="T102">
        <v>53.282938987024629</v>
      </c>
      <c r="U102">
        <v>48.534296756586123</v>
      </c>
      <c r="V102">
        <v>93208.181590605833</v>
      </c>
      <c r="W102">
        <v>48563.649025140527</v>
      </c>
      <c r="X102">
        <v>57733.223642871038</v>
      </c>
      <c r="Y102">
        <v>70.267686184008582</v>
      </c>
      <c r="Z102">
        <v>1858.010106924823</v>
      </c>
      <c r="AA102">
        <v>304305.50852053211</v>
      </c>
      <c r="AB102">
        <v>12035.807475849029</v>
      </c>
      <c r="AC102">
        <v>1834.904406567875</v>
      </c>
      <c r="AD102">
        <v>12018.53396073461</v>
      </c>
      <c r="AE102">
        <v>36.31793511163194</v>
      </c>
      <c r="AF102">
        <v>110.36056378220469</v>
      </c>
      <c r="AG102">
        <v>103.5677147579115</v>
      </c>
      <c r="AH102">
        <v>41.84494209154682</v>
      </c>
      <c r="AI102">
        <v>16.561309838843101</v>
      </c>
      <c r="AJ102">
        <v>86.690796155961579</v>
      </c>
      <c r="AK102">
        <v>7.4760197660993164</v>
      </c>
      <c r="AL102">
        <v>0.2108262829329294</v>
      </c>
      <c r="AM102">
        <v>0.1917071379750549</v>
      </c>
      <c r="AN102">
        <v>186.68627111819899</v>
      </c>
      <c r="AO102">
        <v>3.1103913991569119E-2</v>
      </c>
      <c r="AP102">
        <v>551.49646821280078</v>
      </c>
      <c r="AQ102">
        <v>0.1087801215624529</v>
      </c>
      <c r="AR102">
        <v>3.3103280598781541</v>
      </c>
      <c r="AS102">
        <v>600.80248973500136</v>
      </c>
      <c r="AT102">
        <v>22.874198766526401</v>
      </c>
      <c r="AU102">
        <v>3.3674279916828231</v>
      </c>
      <c r="AV102">
        <v>22.203145015469509</v>
      </c>
    </row>
    <row r="103" spans="1:48" x14ac:dyDescent="0.3">
      <c r="A103" t="s">
        <v>343</v>
      </c>
      <c r="B103" s="63">
        <v>44342.883925057868</v>
      </c>
      <c r="C103" t="s">
        <v>381</v>
      </c>
      <c r="M103">
        <v>119.6654352342389</v>
      </c>
      <c r="N103">
        <v>362.09466234394222</v>
      </c>
      <c r="O103">
        <v>351.5411861721866</v>
      </c>
      <c r="P103">
        <v>139.9093210320633</v>
      </c>
      <c r="Q103">
        <v>54.018743289271242</v>
      </c>
      <c r="R103">
        <v>284.33700334507608</v>
      </c>
      <c r="S103">
        <v>25.341889087002759</v>
      </c>
      <c r="T103">
        <v>0.75376714559835289</v>
      </c>
      <c r="U103">
        <v>0.67617692649141292</v>
      </c>
      <c r="V103">
        <v>1515.0355313844641</v>
      </c>
      <c r="W103">
        <v>4955.0604491825407</v>
      </c>
      <c r="X103">
        <v>1003.692676311988</v>
      </c>
      <c r="Y103">
        <v>996.22684567093597</v>
      </c>
      <c r="Z103">
        <v>30.459297557764611</v>
      </c>
      <c r="AA103">
        <v>4966.9012342223932</v>
      </c>
      <c r="AB103">
        <v>197.30010124410299</v>
      </c>
      <c r="AC103">
        <v>30.201100768113641</v>
      </c>
      <c r="AD103">
        <v>196.9432136850667</v>
      </c>
      <c r="AE103">
        <v>0.54580172806502103</v>
      </c>
      <c r="AF103">
        <v>1.6836498660765831</v>
      </c>
      <c r="AG103">
        <v>1.5749246782251349</v>
      </c>
      <c r="AH103">
        <v>0.64243281259303864</v>
      </c>
      <c r="AI103">
        <v>0.26445357893064259</v>
      </c>
      <c r="AJ103">
        <v>1.337537730104559</v>
      </c>
      <c r="AK103">
        <v>0.1261457253031886</v>
      </c>
      <c r="AL103">
        <v>5.0591856378832158E-3</v>
      </c>
      <c r="AM103">
        <v>4.2438692541279409E-3</v>
      </c>
      <c r="AN103">
        <v>3.4204436669908191</v>
      </c>
      <c r="AO103">
        <v>10.06168307428254</v>
      </c>
      <c r="AP103">
        <v>1.938389957257495</v>
      </c>
      <c r="AQ103">
        <v>2.024797673924839</v>
      </c>
      <c r="AR103">
        <v>7.3131347097657159E-2</v>
      </c>
      <c r="AS103">
        <v>10.21538660412503</v>
      </c>
      <c r="AT103">
        <v>0.37434645849068582</v>
      </c>
      <c r="AU103">
        <v>7.428541903798655E-2</v>
      </c>
      <c r="AV103">
        <v>0.38302449026437541</v>
      </c>
    </row>
    <row r="104" spans="1:48" x14ac:dyDescent="0.3">
      <c r="A104" t="s">
        <v>344</v>
      </c>
      <c r="B104" s="63">
        <v>44343.625938124998</v>
      </c>
      <c r="C104" t="s">
        <v>381</v>
      </c>
      <c r="M104">
        <v>4722.5558102893638</v>
      </c>
      <c r="N104">
        <v>14255.95994158089</v>
      </c>
      <c r="O104">
        <v>13856.796434706501</v>
      </c>
      <c r="P104">
        <v>5507.5484376435834</v>
      </c>
      <c r="Q104">
        <v>2138.4535414614129</v>
      </c>
      <c r="R104">
        <v>11193.530251485239</v>
      </c>
      <c r="S104">
        <v>999.87728250527152</v>
      </c>
      <c r="T104">
        <v>30.028021762090869</v>
      </c>
      <c r="U104">
        <v>26.868757079158279</v>
      </c>
      <c r="V104">
        <v>46947.201072581382</v>
      </c>
      <c r="W104">
        <v>48563.275522240059</v>
      </c>
      <c r="X104">
        <v>31080.785281644869</v>
      </c>
      <c r="Y104">
        <v>30661.13195746312</v>
      </c>
      <c r="Z104">
        <v>941.7093442830128</v>
      </c>
      <c r="AA104">
        <v>153237.79408369109</v>
      </c>
      <c r="AB104">
        <v>6098.2244482863434</v>
      </c>
      <c r="AC104">
        <v>933.26610597897684</v>
      </c>
      <c r="AD104">
        <v>6094.1650653824709</v>
      </c>
      <c r="AE104">
        <v>13.91319458770432</v>
      </c>
      <c r="AF104">
        <v>42.9260939616779</v>
      </c>
      <c r="AG104">
        <v>40.094970218604551</v>
      </c>
      <c r="AH104">
        <v>16.357582605844641</v>
      </c>
      <c r="AI104">
        <v>6.6151038151654404</v>
      </c>
      <c r="AJ104">
        <v>34.674472314179901</v>
      </c>
      <c r="AK104">
        <v>3.0500301183019349</v>
      </c>
      <c r="AL104">
        <v>8.9921203806581959E-2</v>
      </c>
      <c r="AM104">
        <v>8.9455488650734383E-2</v>
      </c>
      <c r="AN104">
        <v>48.985783432993301</v>
      </c>
      <c r="AO104">
        <v>2.5612762404948791E-2</v>
      </c>
      <c r="AP104">
        <v>26.924666866814071</v>
      </c>
      <c r="AQ104">
        <v>26.159913078049261</v>
      </c>
      <c r="AR104">
        <v>0.82316975269478843</v>
      </c>
      <c r="AS104">
        <v>128.48544301954601</v>
      </c>
      <c r="AT104">
        <v>5.0298664316018176</v>
      </c>
      <c r="AU104">
        <v>0.82337568161893859</v>
      </c>
      <c r="AV104">
        <v>5.1292921750851521</v>
      </c>
    </row>
    <row r="109" spans="1:48" x14ac:dyDescent="0.3">
      <c r="A109" t="s">
        <v>397</v>
      </c>
      <c r="B109" s="63">
        <v>44400.591433425929</v>
      </c>
      <c r="C109" t="s">
        <v>381</v>
      </c>
      <c r="M109">
        <v>27.527819654815008</v>
      </c>
      <c r="N109">
        <v>85.341275107881472</v>
      </c>
      <c r="O109">
        <v>80.555256557515676</v>
      </c>
      <c r="P109">
        <v>32.741956925144507</v>
      </c>
      <c r="Q109">
        <v>12.44791421193599</v>
      </c>
      <c r="R109">
        <v>66.342917644118671</v>
      </c>
      <c r="S109">
        <v>5.7539305979503039</v>
      </c>
      <c r="T109">
        <v>0.26423646338267248</v>
      </c>
      <c r="U109">
        <v>0.14484605055416691</v>
      </c>
      <c r="V109">
        <v>383.36465575861882</v>
      </c>
      <c r="W109">
        <v>1256.7076571847069</v>
      </c>
      <c r="X109">
        <v>256.18019189086277</v>
      </c>
      <c r="Y109">
        <v>253.88274263686731</v>
      </c>
      <c r="Z109">
        <v>7.8484847110998794</v>
      </c>
      <c r="AA109">
        <v>1266.6070643073931</v>
      </c>
      <c r="AB109">
        <v>51.039454663032572</v>
      </c>
      <c r="AC109">
        <v>7.8110649470228406</v>
      </c>
      <c r="AD109">
        <v>51.179620728540783</v>
      </c>
      <c r="AE109">
        <v>0.36738133469902712</v>
      </c>
      <c r="AF109">
        <v>1.4944998224531709</v>
      </c>
      <c r="AG109">
        <v>1.0610918685844899</v>
      </c>
      <c r="AH109">
        <v>0.52617790302313816</v>
      </c>
      <c r="AI109">
        <v>0.19285658684368809</v>
      </c>
      <c r="AJ109">
        <v>1.0230039222134699</v>
      </c>
      <c r="AK109">
        <v>7.2976849620532414E-2</v>
      </c>
      <c r="AL109">
        <v>1.9927418499994208E-3</v>
      </c>
      <c r="AM109">
        <v>1.7046970607948961E-3</v>
      </c>
      <c r="AN109">
        <v>6.8388241885167309</v>
      </c>
      <c r="AO109">
        <v>19.832624032338071</v>
      </c>
      <c r="AP109">
        <v>4.1913504990674033</v>
      </c>
      <c r="AQ109">
        <v>4.4371447974960292</v>
      </c>
      <c r="AR109">
        <v>0.12892857418111309</v>
      </c>
      <c r="AS109">
        <v>19.758267312091711</v>
      </c>
      <c r="AT109">
        <v>0.88375431633075441</v>
      </c>
      <c r="AU109">
        <v>0.1288405043737321</v>
      </c>
      <c r="AV109">
        <v>0.87892281339677381</v>
      </c>
    </row>
    <row r="110" spans="1:48" x14ac:dyDescent="0.3">
      <c r="A110" t="s">
        <v>401</v>
      </c>
      <c r="B110" s="63">
        <v>44406.628462222223</v>
      </c>
      <c r="C110" t="s">
        <v>381</v>
      </c>
      <c r="M110">
        <v>0.21756486582265039</v>
      </c>
      <c r="N110">
        <v>0.56538768891782365</v>
      </c>
      <c r="O110">
        <v>0.59213067244248496</v>
      </c>
      <c r="P110">
        <v>0.1624822787978053</v>
      </c>
      <c r="R110">
        <v>0.52890329476625564</v>
      </c>
      <c r="T110">
        <v>9.3945664452717151E-4</v>
      </c>
      <c r="U110">
        <v>7.9493932839045137E-4</v>
      </c>
      <c r="V110">
        <v>2.9962359861873118</v>
      </c>
      <c r="W110">
        <v>10.060909443452131</v>
      </c>
      <c r="X110">
        <v>1.98345481893786</v>
      </c>
      <c r="Y110">
        <v>2.0010142199883632</v>
      </c>
      <c r="AA110">
        <v>10.87200535702422</v>
      </c>
      <c r="AB110">
        <v>0.37879633337237711</v>
      </c>
      <c r="AC110">
        <v>6.3935587420163087E-2</v>
      </c>
      <c r="AD110">
        <v>0.39527521649711861</v>
      </c>
      <c r="AE110">
        <v>3.6926604871106397E-2</v>
      </c>
      <c r="AF110">
        <v>7.5750002696120172E-2</v>
      </c>
      <c r="AG110">
        <v>6.6201104240244113E-2</v>
      </c>
      <c r="AH110">
        <v>3.5551600544808347E-2</v>
      </c>
      <c r="AJ110">
        <v>5.3552936161277147E-2</v>
      </c>
      <c r="AL110">
        <v>1.3009006291919589E-4</v>
      </c>
      <c r="AM110">
        <v>9.2843759703986018E-5</v>
      </c>
      <c r="AN110">
        <v>0.35797441476331671</v>
      </c>
      <c r="AO110">
        <v>1.2429282226096989</v>
      </c>
      <c r="AP110">
        <v>0.25362416382623049</v>
      </c>
      <c r="AQ110">
        <v>0.2462018897220927</v>
      </c>
      <c r="AS110">
        <v>1.208104786271688</v>
      </c>
      <c r="AT110">
        <v>5.6365073866661182E-2</v>
      </c>
      <c r="AU110">
        <v>1.6182903041148489E-2</v>
      </c>
      <c r="AV110">
        <v>5.1288361423676182E-2</v>
      </c>
    </row>
    <row r="111" spans="1:48" x14ac:dyDescent="0.3">
      <c r="A111" t="s">
        <v>402</v>
      </c>
      <c r="B111" s="63">
        <v>44406.836400243054</v>
      </c>
      <c r="C111" t="s">
        <v>381</v>
      </c>
      <c r="M111">
        <v>165.5097836947748</v>
      </c>
      <c r="N111">
        <v>497.32806780236268</v>
      </c>
      <c r="O111">
        <v>481.70255984902047</v>
      </c>
      <c r="P111">
        <v>191.84061802607511</v>
      </c>
      <c r="Q111">
        <v>73.60926755429881</v>
      </c>
      <c r="R111">
        <v>388.11016664144978</v>
      </c>
      <c r="S111">
        <v>34.552129270142643</v>
      </c>
      <c r="T111">
        <v>0.98079202953686351</v>
      </c>
      <c r="U111">
        <v>0.87924637960364171</v>
      </c>
      <c r="V111">
        <v>815.52677123245212</v>
      </c>
      <c r="W111">
        <v>2672.4847592798769</v>
      </c>
      <c r="X111">
        <v>536.90427148100105</v>
      </c>
      <c r="Y111">
        <v>532.66486156201893</v>
      </c>
      <c r="Z111">
        <v>16.163667112009019</v>
      </c>
      <c r="AA111">
        <v>2671.153427622025</v>
      </c>
      <c r="AB111">
        <v>105.0998799146036</v>
      </c>
      <c r="AC111">
        <v>15.98955503158856</v>
      </c>
      <c r="AD111">
        <v>104.9521334319107</v>
      </c>
      <c r="AE111">
        <v>0.2102308916752067</v>
      </c>
      <c r="AF111">
        <v>0.68176503765719354</v>
      </c>
      <c r="AG111">
        <v>0.64032173168892748</v>
      </c>
      <c r="AH111">
        <v>0.23250134322200491</v>
      </c>
      <c r="AI111">
        <v>0.1139023497128993</v>
      </c>
      <c r="AJ111">
        <v>0.53382136683824999</v>
      </c>
      <c r="AK111">
        <v>6.8977913734278959E-2</v>
      </c>
      <c r="AL111">
        <v>3.0494595536281759E-3</v>
      </c>
      <c r="AM111">
        <v>2.9096693389233279E-3</v>
      </c>
      <c r="AN111">
        <v>0.79787950787693751</v>
      </c>
      <c r="AO111">
        <v>2.2813677165193078</v>
      </c>
      <c r="AP111">
        <v>0.45800092682795118</v>
      </c>
      <c r="AQ111">
        <v>0.47781429637732298</v>
      </c>
      <c r="AR111">
        <v>2.912621423917618E-2</v>
      </c>
      <c r="AS111">
        <v>2.3012074264077551</v>
      </c>
      <c r="AT111">
        <v>9.7031412603706818E-2</v>
      </c>
      <c r="AU111">
        <v>3.8675680187444467E-2</v>
      </c>
      <c r="AV111">
        <v>9.2906634802671598E-2</v>
      </c>
    </row>
    <row r="112" spans="1:48" x14ac:dyDescent="0.3">
      <c r="A112" t="s">
        <v>406</v>
      </c>
      <c r="B112" s="63">
        <v>44424.704435439817</v>
      </c>
      <c r="C112" t="s">
        <v>407</v>
      </c>
      <c r="M112">
        <v>1567.0914953583531</v>
      </c>
      <c r="N112">
        <v>4734.3211836203154</v>
      </c>
      <c r="O112">
        <v>4603.8105334563415</v>
      </c>
      <c r="P112">
        <v>1821.3302902319199</v>
      </c>
      <c r="Q112">
        <v>702.38323761405934</v>
      </c>
      <c r="R112">
        <v>3699.0376780488259</v>
      </c>
      <c r="S112">
        <v>330.28884391393609</v>
      </c>
      <c r="T112">
        <v>9.4606066729955867</v>
      </c>
      <c r="U112">
        <v>8.470284973807777</v>
      </c>
      <c r="V112">
        <v>12407.89262272771</v>
      </c>
      <c r="W112">
        <v>40986.317305036333</v>
      </c>
      <c r="X112">
        <v>8297.055528506582</v>
      </c>
      <c r="Y112">
        <v>8208.2532351083591</v>
      </c>
      <c r="Z112">
        <v>253.6603473508217</v>
      </c>
      <c r="AA112">
        <v>40899.048220425677</v>
      </c>
      <c r="AB112">
        <v>1636.242764983735</v>
      </c>
      <c r="AC112">
        <v>251.11650399663259</v>
      </c>
      <c r="AD112">
        <v>1634.8835231842261</v>
      </c>
      <c r="AE112">
        <v>1.93079033009357</v>
      </c>
      <c r="AF112">
        <v>5.9774895941192021</v>
      </c>
      <c r="AG112">
        <v>5.4467802314237366</v>
      </c>
      <c r="AH112">
        <v>2.234132826821869</v>
      </c>
      <c r="AI112">
        <v>0.89233281546959831</v>
      </c>
      <c r="AJ112">
        <v>4.5590308814580407</v>
      </c>
      <c r="AK112">
        <v>0.37181119431123438</v>
      </c>
      <c r="AL112">
        <v>1.412417260454947E-2</v>
      </c>
      <c r="AM112">
        <v>1.4045334937971639E-2</v>
      </c>
      <c r="AN112">
        <v>8.1152854366479374</v>
      </c>
      <c r="AO112">
        <v>24.65171567049028</v>
      </c>
      <c r="AP112">
        <v>4.7577046526438522</v>
      </c>
      <c r="AQ112">
        <v>4.9361984227558793</v>
      </c>
      <c r="AR112">
        <v>0.1359572545160809</v>
      </c>
      <c r="AS112">
        <v>22.463743984767731</v>
      </c>
      <c r="AT112">
        <v>0.83646241321705539</v>
      </c>
      <c r="AU112">
        <v>0.13731180337400631</v>
      </c>
      <c r="AV112">
        <v>0.9089051965996563</v>
      </c>
    </row>
    <row r="113" spans="1:48" x14ac:dyDescent="0.3">
      <c r="A113" t="s">
        <v>408</v>
      </c>
      <c r="B113" s="63">
        <v>44425.800595000001</v>
      </c>
      <c r="C113" t="s">
        <v>381</v>
      </c>
      <c r="M113">
        <v>767.06362549075664</v>
      </c>
      <c r="N113">
        <v>2313.186403573332</v>
      </c>
      <c r="O113">
        <v>2246.9150976889741</v>
      </c>
      <c r="P113">
        <v>890.85013909404438</v>
      </c>
      <c r="Q113">
        <v>343.01165164096102</v>
      </c>
      <c r="R113">
        <v>1807.218532231685</v>
      </c>
      <c r="S113">
        <v>161.16328521831471</v>
      </c>
      <c r="T113">
        <v>4.6305183764720326</v>
      </c>
      <c r="U113">
        <v>4.1456605681374077</v>
      </c>
      <c r="V113">
        <v>5722.0916377962994</v>
      </c>
      <c r="W113">
        <v>18848.170425491491</v>
      </c>
      <c r="X113">
        <v>3804.5054387570731</v>
      </c>
      <c r="Y113">
        <v>3767.9517734919618</v>
      </c>
      <c r="Z113">
        <v>115.7253481457724</v>
      </c>
      <c r="AA113">
        <v>18819.29041590813</v>
      </c>
      <c r="AB113">
        <v>748.52967971116311</v>
      </c>
      <c r="AC113">
        <v>114.5441086201478</v>
      </c>
      <c r="AD113">
        <v>747.73882155863214</v>
      </c>
      <c r="AE113">
        <v>0.94262601040557858</v>
      </c>
      <c r="AF113">
        <v>3.0485334863114608</v>
      </c>
      <c r="AG113">
        <v>2.8444927776710061</v>
      </c>
      <c r="AH113">
        <v>1.168480737891276</v>
      </c>
      <c r="AI113">
        <v>0.44997979049119619</v>
      </c>
      <c r="AJ113">
        <v>2.4072109053117519</v>
      </c>
      <c r="AK113">
        <v>0.22126870147561209</v>
      </c>
      <c r="AL113">
        <v>8.7494078854298933E-3</v>
      </c>
      <c r="AM113">
        <v>9.5149185238788039E-3</v>
      </c>
      <c r="AN113">
        <v>4.3387120477526491</v>
      </c>
      <c r="AO113">
        <v>12.87304412825315</v>
      </c>
      <c r="AP113">
        <v>2.533216481866162</v>
      </c>
      <c r="AQ113">
        <v>2.6834991723738488</v>
      </c>
      <c r="AR113">
        <v>9.2885811409104013E-2</v>
      </c>
      <c r="AS113">
        <v>12.388725867361449</v>
      </c>
      <c r="AT113">
        <v>0.48904080365622171</v>
      </c>
      <c r="AU113">
        <v>9.7308435901764398E-2</v>
      </c>
      <c r="AV113">
        <v>0.46951592616244148</v>
      </c>
    </row>
    <row r="114" spans="1:48" x14ac:dyDescent="0.3">
      <c r="A114" t="s">
        <v>411</v>
      </c>
      <c r="B114" s="63">
        <v>44428.61701396991</v>
      </c>
      <c r="C114" t="s">
        <v>381</v>
      </c>
      <c r="M114">
        <v>760.53699489962935</v>
      </c>
      <c r="N114">
        <v>2294.7788287233511</v>
      </c>
      <c r="O114">
        <v>2229.7578996297389</v>
      </c>
      <c r="P114">
        <v>883.5143103286747</v>
      </c>
      <c r="Q114">
        <v>340.5714622741134</v>
      </c>
      <c r="R114">
        <v>1793.1992285639069</v>
      </c>
      <c r="S114">
        <v>159.9823816710776</v>
      </c>
      <c r="T114">
        <v>4.600226829832688</v>
      </c>
      <c r="U114">
        <v>4.1140102139760737</v>
      </c>
      <c r="V114">
        <v>1204.220642312499</v>
      </c>
      <c r="W114">
        <v>3894.837947255447</v>
      </c>
      <c r="X114">
        <v>770.78558581160564</v>
      </c>
      <c r="Y114">
        <v>771.41112830982945</v>
      </c>
      <c r="Z114">
        <v>22.453101024950719</v>
      </c>
      <c r="AA114">
        <v>3891.470214117252</v>
      </c>
      <c r="AB114">
        <v>148.72149493427409</v>
      </c>
      <c r="AC114">
        <v>22.26773189751264</v>
      </c>
      <c r="AD114">
        <v>148.60473321725419</v>
      </c>
      <c r="AE114">
        <v>0.36432415082174158</v>
      </c>
      <c r="AF114">
        <v>1.1099368540379171</v>
      </c>
      <c r="AG114">
        <v>1.0256902075813881</v>
      </c>
      <c r="AH114">
        <v>0.41633208168352082</v>
      </c>
      <c r="AI114">
        <v>0.1694715704619198</v>
      </c>
      <c r="AJ114">
        <v>0.84344344678575012</v>
      </c>
      <c r="AK114">
        <v>9.2849495177579108E-2</v>
      </c>
      <c r="AL114">
        <v>6.4640841923560262E-3</v>
      </c>
      <c r="AM114">
        <v>4.9304091393182438E-3</v>
      </c>
      <c r="AN114">
        <v>0.283159087653922</v>
      </c>
      <c r="AO114">
        <v>1.688086490589854</v>
      </c>
      <c r="AP114">
        <v>0.38858194899040949</v>
      </c>
      <c r="AQ114">
        <v>0.39705676303399068</v>
      </c>
      <c r="AR114">
        <v>2.668568637391474E-2</v>
      </c>
      <c r="AS114">
        <v>1.8045673602044681</v>
      </c>
      <c r="AT114">
        <v>0.11347189829656711</v>
      </c>
      <c r="AU114">
        <v>3.3552880283201497E-2</v>
      </c>
      <c r="AV114">
        <v>0.1205104814183179</v>
      </c>
    </row>
    <row r="115" spans="1:48" x14ac:dyDescent="0.3">
      <c r="A115" t="s">
        <v>412</v>
      </c>
      <c r="B115" s="63">
        <v>44431.571675219908</v>
      </c>
      <c r="C115" t="s">
        <v>381</v>
      </c>
      <c r="M115">
        <v>1394.366444475952</v>
      </c>
      <c r="N115">
        <v>4205.9606998901463</v>
      </c>
      <c r="O115">
        <v>4085.5998098398122</v>
      </c>
      <c r="P115">
        <v>1619.142773148835</v>
      </c>
      <c r="Q115">
        <v>623.47309587882467</v>
      </c>
      <c r="R115">
        <v>3285.5196079396142</v>
      </c>
      <c r="S115">
        <v>292.92242618787083</v>
      </c>
      <c r="T115">
        <v>8.3457253301645622</v>
      </c>
      <c r="U115">
        <v>7.4853070904893544</v>
      </c>
      <c r="V115">
        <v>8512.0682951488925</v>
      </c>
      <c r="W115">
        <v>28042.955997041521</v>
      </c>
      <c r="X115">
        <v>5660.7661950267156</v>
      </c>
      <c r="Y115">
        <v>5606.6416309898796</v>
      </c>
      <c r="Z115">
        <v>172.27097123524581</v>
      </c>
      <c r="AA115">
        <v>27995.395484509929</v>
      </c>
      <c r="AB115">
        <v>1113.8576960439491</v>
      </c>
      <c r="AC115">
        <v>170.45524749681181</v>
      </c>
      <c r="AD115">
        <v>1112.8511729095101</v>
      </c>
      <c r="AE115">
        <v>1.504294429933368</v>
      </c>
      <c r="AF115">
        <v>4.8289338867052782</v>
      </c>
      <c r="AG115">
        <v>4.4284563790004867</v>
      </c>
      <c r="AH115">
        <v>1.922327685101068</v>
      </c>
      <c r="AI115">
        <v>0.74294401907532392</v>
      </c>
      <c r="AJ115">
        <v>3.8044193874730321</v>
      </c>
      <c r="AK115">
        <v>0.33606189524653018</v>
      </c>
      <c r="AL115">
        <v>1.3911684525746501E-2</v>
      </c>
      <c r="AM115">
        <v>1.337242450983786E-2</v>
      </c>
      <c r="AN115">
        <v>4.9932421616337948</v>
      </c>
      <c r="AO115">
        <v>14.49066621705775</v>
      </c>
      <c r="AP115">
        <v>2.9114512740422551</v>
      </c>
      <c r="AQ115">
        <v>3.0654988247845392</v>
      </c>
      <c r="AR115">
        <v>8.8050164045060011E-2</v>
      </c>
      <c r="AS115">
        <v>14.082770156971881</v>
      </c>
      <c r="AT115">
        <v>0.54182209713838803</v>
      </c>
      <c r="AU115">
        <v>9.3559135241151739E-2</v>
      </c>
      <c r="AV115">
        <v>0.52093652105094146</v>
      </c>
    </row>
    <row r="116" spans="1:48" x14ac:dyDescent="0.3">
      <c r="A116" t="s">
        <v>413</v>
      </c>
      <c r="B116" s="63">
        <v>44431.79384421296</v>
      </c>
      <c r="C116" t="s">
        <v>381</v>
      </c>
      <c r="M116">
        <v>792.99521763043754</v>
      </c>
      <c r="N116">
        <v>2394.4287775276798</v>
      </c>
      <c r="O116">
        <v>2328.384288373054</v>
      </c>
      <c r="P116">
        <v>921.59387107300779</v>
      </c>
      <c r="Q116">
        <v>355.5031138407245</v>
      </c>
      <c r="R116">
        <v>1871.861897720438</v>
      </c>
      <c r="S116">
        <v>167.08433946483319</v>
      </c>
      <c r="T116">
        <v>4.7680930786540214</v>
      </c>
      <c r="U116">
        <v>4.2769876600861254</v>
      </c>
      <c r="V116">
        <v>3472.8954154575922</v>
      </c>
      <c r="W116">
        <v>11450.445113219719</v>
      </c>
      <c r="X116">
        <v>2314.0072392430802</v>
      </c>
      <c r="Y116">
        <v>2290.584842098242</v>
      </c>
      <c r="Z116">
        <v>71.206449016784376</v>
      </c>
      <c r="AA116">
        <v>11435.511479896661</v>
      </c>
      <c r="AB116">
        <v>455.88066869307039</v>
      </c>
      <c r="AC116">
        <v>70.438438403958898</v>
      </c>
      <c r="AD116">
        <v>455.3263881241549</v>
      </c>
      <c r="AE116">
        <v>0.68615137795120562</v>
      </c>
      <c r="AF116">
        <v>2.148918950507809</v>
      </c>
      <c r="AG116">
        <v>1.9617992556502</v>
      </c>
      <c r="AH116">
        <v>0.78894075560433718</v>
      </c>
      <c r="AI116">
        <v>0.33443404935108412</v>
      </c>
      <c r="AJ116">
        <v>1.6497609496239729</v>
      </c>
      <c r="AK116">
        <v>0.15420966170955969</v>
      </c>
      <c r="AL116">
        <v>7.9408022108665363E-3</v>
      </c>
      <c r="AM116">
        <v>7.6433170953072336E-3</v>
      </c>
      <c r="AN116">
        <v>1.6513043079125549</v>
      </c>
      <c r="AO116">
        <v>4.6451922502372156</v>
      </c>
      <c r="AP116">
        <v>0.88119242781496054</v>
      </c>
      <c r="AQ116">
        <v>1.0107205196666531</v>
      </c>
      <c r="AR116">
        <v>0.13129725806903181</v>
      </c>
      <c r="AS116">
        <v>4.3420991477853113</v>
      </c>
      <c r="AT116">
        <v>0.16156364655970129</v>
      </c>
      <c r="AU116">
        <v>0.12707584115013359</v>
      </c>
      <c r="AV116">
        <v>0.15403637923500241</v>
      </c>
    </row>
    <row r="117" spans="1:48" x14ac:dyDescent="0.3">
      <c r="A117" t="s">
        <v>414</v>
      </c>
      <c r="B117" s="63">
        <v>44432.669653888886</v>
      </c>
      <c r="C117" t="s">
        <v>381</v>
      </c>
      <c r="M117">
        <v>844.24353136091634</v>
      </c>
      <c r="N117">
        <v>2544.9131496834311</v>
      </c>
      <c r="O117">
        <v>2471.5228253891019</v>
      </c>
      <c r="P117">
        <v>980.02057918951834</v>
      </c>
      <c r="Q117">
        <v>377.33215252170919</v>
      </c>
      <c r="R117">
        <v>1987.794421277777</v>
      </c>
      <c r="S117">
        <v>177.33467462298421</v>
      </c>
      <c r="T117">
        <v>5.0525196165998922</v>
      </c>
      <c r="U117">
        <v>4.5245914805179108</v>
      </c>
      <c r="V117">
        <v>5294.6915000894987</v>
      </c>
      <c r="W117">
        <v>17440.70010207994</v>
      </c>
      <c r="X117">
        <v>3520.6549709805749</v>
      </c>
      <c r="Y117">
        <v>3485.7763553757818</v>
      </c>
      <c r="Z117">
        <v>107.09272081473109</v>
      </c>
      <c r="AA117">
        <v>17414.426620920782</v>
      </c>
      <c r="AB117">
        <v>692.61319002247342</v>
      </c>
      <c r="AC117">
        <v>106.06720087080259</v>
      </c>
      <c r="AD117">
        <v>692.19145121223596</v>
      </c>
      <c r="AE117">
        <v>0.98208835606369227</v>
      </c>
      <c r="AF117">
        <v>3.1374890835713969</v>
      </c>
      <c r="AG117">
        <v>2.8494259003397442</v>
      </c>
      <c r="AH117">
        <v>1.1629076895368531</v>
      </c>
      <c r="AI117">
        <v>0.43185897522314209</v>
      </c>
      <c r="AJ117">
        <v>2.4111938266643729</v>
      </c>
      <c r="AK117">
        <v>0.2045454336685445</v>
      </c>
      <c r="AL117">
        <v>9.266122689136045E-3</v>
      </c>
      <c r="AM117">
        <v>9.1743875091028736E-3</v>
      </c>
      <c r="AN117">
        <v>3.5450514236752628</v>
      </c>
      <c r="AO117">
        <v>10.28633598794025</v>
      </c>
      <c r="AP117">
        <v>2.0613849785776872</v>
      </c>
      <c r="AQ117">
        <v>2.149775700172853</v>
      </c>
      <c r="AR117">
        <v>8.2547993083278537E-2</v>
      </c>
      <c r="AS117">
        <v>9.9684013284964248</v>
      </c>
      <c r="AT117">
        <v>0.37020583455399297</v>
      </c>
      <c r="AU117">
        <v>6.375203806639046E-2</v>
      </c>
      <c r="AV117">
        <v>0.40461567300155321</v>
      </c>
    </row>
    <row r="118" spans="1:48" x14ac:dyDescent="0.3">
      <c r="A118" t="s">
        <v>415</v>
      </c>
      <c r="B118" s="63">
        <v>44433.674429872677</v>
      </c>
      <c r="C118" t="s">
        <v>416</v>
      </c>
      <c r="M118">
        <v>7.4277347920902501E-2</v>
      </c>
      <c r="N118">
        <v>0.23613259402749459</v>
      </c>
      <c r="O118">
        <v>0.35816059742202999</v>
      </c>
      <c r="P118">
        <v>2.3887432261439891E-2</v>
      </c>
      <c r="R118">
        <v>0.1892251174685784</v>
      </c>
      <c r="T118">
        <v>3.7617094070987111E-4</v>
      </c>
      <c r="U118">
        <v>4.172463103907298E-4</v>
      </c>
      <c r="V118">
        <v>1.375370560218532</v>
      </c>
      <c r="W118">
        <v>4.7482743658035664</v>
      </c>
      <c r="X118">
        <v>0.86509221293970617</v>
      </c>
      <c r="Y118">
        <v>0.89782760945435625</v>
      </c>
      <c r="AA118">
        <v>5.3168987073683098</v>
      </c>
      <c r="AB118">
        <v>0.16842402100250081</v>
      </c>
      <c r="AC118"/>
      <c r="AD118">
        <v>0.15608790735238859</v>
      </c>
      <c r="AE118">
        <v>1.537437849454854E-2</v>
      </c>
      <c r="AF118">
        <v>6.0819788898814217E-2</v>
      </c>
      <c r="AG118">
        <v>3.9013852229934032E-2</v>
      </c>
      <c r="AH118">
        <v>1.6177336727024819E-2</v>
      </c>
      <c r="AJ118">
        <v>4.7704796241135668E-2</v>
      </c>
      <c r="AL118">
        <v>6.2441779056321943E-5</v>
      </c>
      <c r="AM118">
        <v>4.642337408584009E-5</v>
      </c>
      <c r="AN118">
        <v>0.21821708626991951</v>
      </c>
      <c r="AO118">
        <v>0.70119662655531589</v>
      </c>
      <c r="AP118">
        <v>0.13181981852873911</v>
      </c>
      <c r="AQ118">
        <v>0.1456910873939202</v>
      </c>
      <c r="AS118">
        <v>0.68889405982275587</v>
      </c>
      <c r="AT118">
        <v>2.563385299667012E-2</v>
      </c>
      <c r="AV118">
        <v>2.9504759989602721E-2</v>
      </c>
    </row>
    <row r="119" spans="1:48" x14ac:dyDescent="0.3">
      <c r="A119" t="s">
        <v>419</v>
      </c>
      <c r="B119" s="63">
        <v>44436.82826386574</v>
      </c>
      <c r="C119" t="s">
        <v>381</v>
      </c>
      <c r="M119">
        <v>2083.8510832977031</v>
      </c>
      <c r="N119">
        <v>6278.3524695888636</v>
      </c>
      <c r="O119">
        <v>6093.8381990118851</v>
      </c>
      <c r="P119">
        <v>2416.7729936633832</v>
      </c>
      <c r="Q119">
        <v>929.60937117290575</v>
      </c>
      <c r="R119">
        <v>4900.7098246557562</v>
      </c>
      <c r="S119">
        <v>436.86352375535222</v>
      </c>
      <c r="T119">
        <v>12.58105251117721</v>
      </c>
      <c r="U119">
        <v>11.36111463933991</v>
      </c>
      <c r="V119">
        <v>19191.095685752349</v>
      </c>
      <c r="W119">
        <v>51313.379061447347</v>
      </c>
      <c r="X119">
        <v>12751.36123309134</v>
      </c>
      <c r="Y119">
        <v>12615.25815338179</v>
      </c>
      <c r="Z119">
        <v>387.95204358660851</v>
      </c>
      <c r="AA119">
        <v>63091.448197234553</v>
      </c>
      <c r="AB119">
        <v>2508.0322634491372</v>
      </c>
      <c r="AC119">
        <v>383.66137462540149</v>
      </c>
      <c r="AD119">
        <v>2505.4847733810379</v>
      </c>
      <c r="AE119">
        <v>2.8449150055309058</v>
      </c>
      <c r="AF119">
        <v>9.1661803527836927</v>
      </c>
      <c r="AG119">
        <v>8.4863264933801315</v>
      </c>
      <c r="AH119">
        <v>3.450007580027227</v>
      </c>
      <c r="AI119">
        <v>1.351092463156125</v>
      </c>
      <c r="AJ119">
        <v>7.2389042561676229</v>
      </c>
      <c r="AK119">
        <v>0.61896593121801946</v>
      </c>
      <c r="AL119">
        <v>2.247921264055823E-2</v>
      </c>
      <c r="AM119">
        <v>1.923395989979829E-2</v>
      </c>
      <c r="AN119">
        <v>12.34301911094809</v>
      </c>
      <c r="AO119">
        <v>641.11356300696434</v>
      </c>
      <c r="AP119">
        <v>7.2899818460287964</v>
      </c>
      <c r="AQ119">
        <v>7.8459890378898898</v>
      </c>
      <c r="AR119">
        <v>0.22301812599062881</v>
      </c>
      <c r="AS119">
        <v>34.830357868061341</v>
      </c>
      <c r="AT119">
        <v>1.3700574669053149</v>
      </c>
      <c r="AU119">
        <v>0.21983955191575361</v>
      </c>
      <c r="AV119">
        <v>1.3925601102784719</v>
      </c>
    </row>
    <row r="120" spans="1:48" x14ac:dyDescent="0.3">
      <c r="A120" t="s">
        <v>420</v>
      </c>
      <c r="B120" s="63">
        <v>44438.761141064817</v>
      </c>
      <c r="C120" t="s">
        <v>381</v>
      </c>
      <c r="M120">
        <v>1657.775118137617</v>
      </c>
      <c r="N120">
        <v>4993.455280836979</v>
      </c>
      <c r="O120">
        <v>4846.5559510256353</v>
      </c>
      <c r="P120">
        <v>1923.407944096153</v>
      </c>
      <c r="Q120">
        <v>740.02929664915143</v>
      </c>
      <c r="R120">
        <v>3898.0286439673159</v>
      </c>
      <c r="S120">
        <v>347.3187154041542</v>
      </c>
      <c r="T120">
        <v>9.9558386918439474</v>
      </c>
      <c r="U120">
        <v>8.975865770182855</v>
      </c>
      <c r="V120">
        <v>7969.0286853276448</v>
      </c>
      <c r="W120">
        <v>26241.318532795882</v>
      </c>
      <c r="X120">
        <v>5295.3522491753338</v>
      </c>
      <c r="Y120">
        <v>5237.4976604667854</v>
      </c>
      <c r="Z120">
        <v>161.10803683246559</v>
      </c>
      <c r="AA120">
        <v>26209.836122931509</v>
      </c>
      <c r="AB120">
        <v>1041.448082311525</v>
      </c>
      <c r="AC120">
        <v>159.4012852349951</v>
      </c>
      <c r="AD120">
        <v>1040.5598083364539</v>
      </c>
      <c r="AE120">
        <v>1.684375623956494</v>
      </c>
      <c r="AF120">
        <v>5.4414361843730124</v>
      </c>
      <c r="AG120">
        <v>4.9551921161635759</v>
      </c>
      <c r="AH120">
        <v>1.9654786216109259</v>
      </c>
      <c r="AI120">
        <v>0.75525598083552326</v>
      </c>
      <c r="AJ120">
        <v>4.1825788814098228</v>
      </c>
      <c r="AK120">
        <v>0.3418239884950543</v>
      </c>
      <c r="AL120">
        <v>1.34549249621962E-2</v>
      </c>
      <c r="AM120">
        <v>1.4746853990955929E-2</v>
      </c>
      <c r="AN120">
        <v>3.847921880884233</v>
      </c>
      <c r="AO120">
        <v>10.2638540346508</v>
      </c>
      <c r="AP120">
        <v>2.010490559115313</v>
      </c>
      <c r="AQ120">
        <v>2.0905023944501351</v>
      </c>
      <c r="AR120">
        <v>6.6856042251530551E-2</v>
      </c>
      <c r="AS120">
        <v>9.6444840413492905</v>
      </c>
      <c r="AT120">
        <v>0.36599400773332269</v>
      </c>
      <c r="AU120">
        <v>7.0084377397853406E-2</v>
      </c>
      <c r="AV120">
        <v>0.38508307498404898</v>
      </c>
    </row>
    <row r="121" spans="1:48" x14ac:dyDescent="0.3">
      <c r="A121" t="s">
        <v>421</v>
      </c>
      <c r="B121" s="63">
        <v>44439.688458368058</v>
      </c>
      <c r="C121" t="s">
        <v>381</v>
      </c>
      <c r="M121">
        <v>87.246604512287291</v>
      </c>
      <c r="N121">
        <v>263.85893818621088</v>
      </c>
      <c r="O121">
        <v>256.82866522734417</v>
      </c>
      <c r="P121">
        <v>101.3665856409738</v>
      </c>
      <c r="Q121">
        <v>39.141875668245348</v>
      </c>
      <c r="R121">
        <v>206.15015885235181</v>
      </c>
      <c r="S121">
        <v>18.416699974868191</v>
      </c>
      <c r="T121">
        <v>0.52831572625536549</v>
      </c>
      <c r="U121">
        <v>0.47357064383323871</v>
      </c>
      <c r="V121">
        <v>8.6968758131067165</v>
      </c>
      <c r="W121">
        <v>30.501102225918391</v>
      </c>
      <c r="X121">
        <v>6.0282035266360046</v>
      </c>
      <c r="Y121">
        <v>6.1298332852108501</v>
      </c>
      <c r="Z121">
        <v>0.48635152464584192</v>
      </c>
      <c r="AA121">
        <v>31.87423954078147</v>
      </c>
      <c r="AB121">
        <v>1.2661832561458031</v>
      </c>
      <c r="AC121">
        <v>0.51549462257844758</v>
      </c>
      <c r="AD121">
        <v>1.246375348269648</v>
      </c>
      <c r="AE121">
        <v>0.11919122357265061</v>
      </c>
      <c r="AF121">
        <v>0.37478637657305153</v>
      </c>
      <c r="AG121">
        <v>0.32667000387091022</v>
      </c>
      <c r="AH121">
        <v>0.1488524616131629</v>
      </c>
      <c r="AI121">
        <v>6.9472466441397526E-2</v>
      </c>
      <c r="AJ121">
        <v>0.26948442507294179</v>
      </c>
      <c r="AK121">
        <v>4.8168722486791209E-2</v>
      </c>
      <c r="AL121">
        <v>2.462295994760358E-3</v>
      </c>
      <c r="AM121">
        <v>2.4836920676332831E-3</v>
      </c>
      <c r="AN121">
        <v>0.7258319847884972</v>
      </c>
      <c r="AO121">
        <v>2.4764842304116872</v>
      </c>
      <c r="AP121">
        <v>0.47796997322997131</v>
      </c>
      <c r="AQ121">
        <v>0.49761788462824219</v>
      </c>
      <c r="AR121">
        <v>4.8614047685333187E-2</v>
      </c>
      <c r="AS121">
        <v>2.3915395773248278</v>
      </c>
      <c r="AT121">
        <v>9.9452490071172378E-2</v>
      </c>
      <c r="AU121">
        <v>4.5264721427628253E-2</v>
      </c>
      <c r="AV121">
        <v>0.1001310057535497</v>
      </c>
    </row>
    <row r="122" spans="1:48" x14ac:dyDescent="0.3">
      <c r="A122" t="s">
        <v>423</v>
      </c>
      <c r="B122" s="63">
        <v>44453.503678333327</v>
      </c>
      <c r="C122" t="s">
        <v>381</v>
      </c>
      <c r="M122">
        <v>0.42815421640439399</v>
      </c>
      <c r="N122">
        <v>1.1927466773133431</v>
      </c>
      <c r="O122">
        <v>1.2426217699036259</v>
      </c>
      <c r="P122">
        <v>0.47597803555737689</v>
      </c>
      <c r="Q122">
        <v>0.19552424662942819</v>
      </c>
      <c r="R122">
        <v>0.98755114648571707</v>
      </c>
      <c r="T122">
        <v>1.9929826228155109E-3</v>
      </c>
      <c r="U122">
        <v>1.840801049263094E-3</v>
      </c>
      <c r="V122">
        <v>0.81230071703414519</v>
      </c>
      <c r="W122">
        <v>2.9893975925550569</v>
      </c>
      <c r="X122">
        <v>0.55208507811887553</v>
      </c>
      <c r="Y122">
        <v>0.57238436438936258</v>
      </c>
      <c r="AA122">
        <v>3.1063081793296718</v>
      </c>
      <c r="AB122"/>
      <c r="AC122"/>
      <c r="AD122">
        <v>0.11818136213639931</v>
      </c>
      <c r="AE122">
        <v>2.03756515872669E-2</v>
      </c>
      <c r="AF122">
        <v>3.3760895050291263E-2</v>
      </c>
      <c r="AG122">
        <v>3.2113168612139427E-2</v>
      </c>
      <c r="AH122">
        <v>2.5309860563579221E-2</v>
      </c>
      <c r="AI122">
        <v>1.6165128304808211E-2</v>
      </c>
      <c r="AJ122">
        <v>2.980834542865644E-2</v>
      </c>
      <c r="AL122">
        <v>7.8907696789212885E-5</v>
      </c>
      <c r="AM122">
        <v>9.8505555425397156E-5</v>
      </c>
      <c r="AN122">
        <v>0.16009439343830109</v>
      </c>
      <c r="AO122">
        <v>0.48086907574802817</v>
      </c>
      <c r="AP122">
        <v>0.11328005346349219</v>
      </c>
      <c r="AQ122">
        <v>0.1043283350016215</v>
      </c>
      <c r="AS122">
        <v>0.46628164460696447</v>
      </c>
      <c r="AV122">
        <v>2.5118164340647481E-2</v>
      </c>
    </row>
    <row r="123" spans="1:48" x14ac:dyDescent="0.3">
      <c r="A123" t="s">
        <v>424</v>
      </c>
      <c r="B123" s="63">
        <v>44453.673002511583</v>
      </c>
      <c r="C123" t="s">
        <v>381</v>
      </c>
      <c r="AB123"/>
      <c r="AC123"/>
      <c r="AD123"/>
      <c r="AN123"/>
      <c r="AQ123"/>
    </row>
    <row r="124" spans="1:48" x14ac:dyDescent="0.3">
      <c r="A124" t="s">
        <v>425</v>
      </c>
      <c r="B124" s="63">
        <v>44456.990687060177</v>
      </c>
      <c r="C124" t="s">
        <v>381</v>
      </c>
      <c r="M124">
        <v>3.266138243512092</v>
      </c>
      <c r="N124">
        <v>9.9533182571084282</v>
      </c>
      <c r="O124">
        <v>9.7893436862301755</v>
      </c>
      <c r="P124">
        <v>3.7950630615354859</v>
      </c>
      <c r="Q124">
        <v>1.4729240914983011</v>
      </c>
      <c r="R124">
        <v>7.8605050471222464</v>
      </c>
      <c r="S124">
        <v>0.68763313813930005</v>
      </c>
      <c r="T124">
        <v>1.6395535953723811E-2</v>
      </c>
      <c r="U124">
        <v>1.3938256692870731E-2</v>
      </c>
      <c r="V124">
        <v>49.496709235400139</v>
      </c>
      <c r="W124">
        <v>164.75919784543069</v>
      </c>
      <c r="X124">
        <v>33.421756592174461</v>
      </c>
      <c r="Y124">
        <v>33.061209679029709</v>
      </c>
      <c r="Z124">
        <v>0.95269968064122834</v>
      </c>
      <c r="AA124">
        <v>164.9025387696451</v>
      </c>
      <c r="AB124">
        <v>6.5764958387330568</v>
      </c>
      <c r="AC124">
        <v>0.99170836198464896</v>
      </c>
      <c r="AD124">
        <v>6.5701318209019091</v>
      </c>
      <c r="AE124">
        <v>2.201347814817322E-2</v>
      </c>
      <c r="AF124">
        <v>3.6711338676548751E-2</v>
      </c>
      <c r="AG124">
        <v>4.3382822676224557E-2</v>
      </c>
      <c r="AH124">
        <v>2.7260359435657199E-2</v>
      </c>
      <c r="AI124">
        <v>1.8570552596910091E-2</v>
      </c>
      <c r="AJ124">
        <v>3.4871054969259289E-2</v>
      </c>
      <c r="AK124">
        <v>2.5783897996881001E-2</v>
      </c>
      <c r="AL124">
        <v>3.1600658538259989E-4</v>
      </c>
      <c r="AM124">
        <v>1.806989169025042E-4</v>
      </c>
      <c r="AN124">
        <v>9.1549616357797944E-2</v>
      </c>
      <c r="AO124">
        <v>0.24404244168649561</v>
      </c>
      <c r="AP124">
        <v>5.7278791438410082E-2</v>
      </c>
      <c r="AQ124">
        <v>5.6142432931053317E-2</v>
      </c>
      <c r="AR124">
        <v>2.2234978238797751E-2</v>
      </c>
      <c r="AS124">
        <v>0.24220673586419819</v>
      </c>
      <c r="AT124">
        <v>2.1518472697661419E-2</v>
      </c>
      <c r="AU124">
        <v>2.2217530495867149E-2</v>
      </c>
      <c r="AV124">
        <v>2.1220689044696268E-2</v>
      </c>
    </row>
    <row r="125" spans="1:48" x14ac:dyDescent="0.3">
      <c r="A125" t="s">
        <v>426</v>
      </c>
      <c r="B125" s="63">
        <v>44494.564876608798</v>
      </c>
      <c r="C125" t="s">
        <v>381</v>
      </c>
      <c r="D125">
        <v>601.5</v>
      </c>
      <c r="E125">
        <v>1.019803902718557</v>
      </c>
      <c r="F125">
        <v>406</v>
      </c>
      <c r="G125" t="s">
        <v>205</v>
      </c>
      <c r="M125">
        <v>706.62103126555598</v>
      </c>
      <c r="N125">
        <v>2130.494493326155</v>
      </c>
      <c r="O125">
        <v>2067.523905546263</v>
      </c>
      <c r="P125">
        <v>820.04382768806352</v>
      </c>
      <c r="Q125">
        <v>315.54020743745889</v>
      </c>
      <c r="R125">
        <v>1664.477817894581</v>
      </c>
      <c r="S125">
        <v>148.3075734821785</v>
      </c>
      <c r="T125">
        <v>3.81106019990388</v>
      </c>
      <c r="U125">
        <v>3.3831120900154752</v>
      </c>
      <c r="V125">
        <v>4920.5403736111857</v>
      </c>
      <c r="W125">
        <v>16197.96346466527</v>
      </c>
      <c r="X125">
        <v>3266.7662539678859</v>
      </c>
      <c r="Y125">
        <v>3239.2032256115331</v>
      </c>
      <c r="Z125">
        <v>99.270452457824604</v>
      </c>
      <c r="AA125">
        <v>16177.58601791157</v>
      </c>
      <c r="AB125">
        <v>642.31536717759059</v>
      </c>
      <c r="AC125">
        <v>98.276434717164619</v>
      </c>
      <c r="AD125">
        <v>641.81463543057987</v>
      </c>
      <c r="AE125">
        <v>1.051279608841778</v>
      </c>
      <c r="AF125">
        <v>3.293859785418852</v>
      </c>
      <c r="AG125">
        <v>3.001894869582312</v>
      </c>
      <c r="AH125">
        <v>1.230196842658041</v>
      </c>
      <c r="AI125">
        <v>0.47396893907472731</v>
      </c>
      <c r="AJ125">
        <v>2.513155961243621</v>
      </c>
      <c r="AK125">
        <v>0.23073230945581219</v>
      </c>
      <c r="AL125">
        <v>8.5123351729332313E-3</v>
      </c>
      <c r="AM125">
        <v>8.4747265561640594E-3</v>
      </c>
      <c r="AN125">
        <v>4.0677447532728612</v>
      </c>
      <c r="AO125">
        <v>11.34107047547549</v>
      </c>
      <c r="AP125">
        <v>2.2190330690682032</v>
      </c>
      <c r="AQ125">
        <v>2.4407986102309138</v>
      </c>
      <c r="AR125">
        <v>7.4933698118414105E-2</v>
      </c>
      <c r="AS125">
        <v>10.826430227373089</v>
      </c>
      <c r="AT125">
        <v>0.44346693407419852</v>
      </c>
      <c r="AU125">
        <v>8.8128011211704396E-2</v>
      </c>
      <c r="AV125">
        <v>0.41073887361927158</v>
      </c>
    </row>
    <row r="126" spans="1:48" x14ac:dyDescent="0.3">
      <c r="A126" t="s">
        <v>427</v>
      </c>
      <c r="B126" s="63">
        <v>44488.543880219913</v>
      </c>
      <c r="C126" t="s">
        <v>381</v>
      </c>
      <c r="M126">
        <v>0.38732938684691121</v>
      </c>
      <c r="N126">
        <v>1.133588935542873</v>
      </c>
      <c r="O126">
        <v>1.189670176732988</v>
      </c>
      <c r="P126">
        <v>0.43949214663246378</v>
      </c>
      <c r="Q126">
        <v>0.13452331257525471</v>
      </c>
      <c r="R126">
        <v>1.047567249109032</v>
      </c>
      <c r="S126">
        <v>7.7985760092813744E-2</v>
      </c>
      <c r="T126">
        <v>1.4681046182843051E-3</v>
      </c>
      <c r="U126">
        <v>1.2848286395669691E-3</v>
      </c>
      <c r="V126">
        <v>4.2459754933150347</v>
      </c>
      <c r="W126">
        <v>14.712350929666551</v>
      </c>
      <c r="X126">
        <v>2.882120618274977</v>
      </c>
      <c r="Y126">
        <v>2.965734569618959</v>
      </c>
      <c r="Z126">
        <v>7.4418309041176786E-2</v>
      </c>
      <c r="AA126">
        <v>5.8949653478928967</v>
      </c>
      <c r="AB126">
        <v>0.53570095454423727</v>
      </c>
      <c r="AC126">
        <v>4.0481722113306397E-2</v>
      </c>
      <c r="AD126">
        <v>0.5940318790147503</v>
      </c>
      <c r="AE126">
        <v>3.4860662139427602E-2</v>
      </c>
      <c r="AF126">
        <v>8.9148100531575764E-2</v>
      </c>
      <c r="AG126">
        <v>7.5923115424950685E-2</v>
      </c>
      <c r="AH126">
        <v>3.4096928321440727E-2</v>
      </c>
      <c r="AI126">
        <v>1.704752196591855E-2</v>
      </c>
      <c r="AJ126">
        <v>6.2886475759086721E-2</v>
      </c>
      <c r="AK126">
        <v>1.0019509818205071E-2</v>
      </c>
      <c r="AL126">
        <v>9.8112820848168515E-5</v>
      </c>
      <c r="AM126">
        <v>9.4884632660194667E-5</v>
      </c>
      <c r="AN126">
        <v>0.54480982584743132</v>
      </c>
      <c r="AO126">
        <v>1.884871068920642</v>
      </c>
      <c r="AP126">
        <v>0.39597307645115448</v>
      </c>
      <c r="AQ126">
        <v>0.37500504811198959</v>
      </c>
      <c r="AR126">
        <v>1.187538359068383E-2</v>
      </c>
      <c r="AS126">
        <v>1.012583631830781</v>
      </c>
      <c r="AT126">
        <v>9.1099011319842077E-2</v>
      </c>
      <c r="AU126">
        <v>1.354081703031277E-2</v>
      </c>
      <c r="AV126">
        <v>7.4061361758141167E-2</v>
      </c>
    </row>
    <row r="127" spans="1:48" x14ac:dyDescent="0.3">
      <c r="A127" t="s">
        <v>428</v>
      </c>
      <c r="B127" s="63">
        <v>44488.81533662037</v>
      </c>
      <c r="C127" t="s">
        <v>381</v>
      </c>
      <c r="D127">
        <v>311.89999999999998</v>
      </c>
      <c r="E127">
        <v>0.31622776601683794</v>
      </c>
      <c r="F127">
        <v>406</v>
      </c>
      <c r="G127" t="s">
        <v>205</v>
      </c>
      <c r="M127">
        <v>482.13182340556631</v>
      </c>
      <c r="N127">
        <v>1453.0309183228981</v>
      </c>
      <c r="O127">
        <v>1410.1064310864649</v>
      </c>
      <c r="P127">
        <v>559.55391895475373</v>
      </c>
      <c r="Q127">
        <v>215.12466113491729</v>
      </c>
      <c r="R127">
        <v>1135.2216164485151</v>
      </c>
      <c r="S127">
        <v>101.14753269415699</v>
      </c>
      <c r="T127">
        <v>2.6184251969889338</v>
      </c>
      <c r="U127">
        <v>2.3352986312692221</v>
      </c>
      <c r="V127">
        <v>3646.1774775839071</v>
      </c>
      <c r="W127">
        <v>12005.13502423001</v>
      </c>
      <c r="X127">
        <v>2421.6290521557039</v>
      </c>
      <c r="Y127">
        <v>2400.4132410380989</v>
      </c>
      <c r="Z127">
        <v>73.596976537513285</v>
      </c>
      <c r="AA127">
        <v>11988.01183928106</v>
      </c>
      <c r="AB127">
        <v>476.05825577314158</v>
      </c>
      <c r="AC127">
        <v>72.897036442170517</v>
      </c>
      <c r="AD127">
        <v>475.61704898215271</v>
      </c>
      <c r="AE127">
        <v>0.77149278728062964</v>
      </c>
      <c r="AF127">
        <v>2.443384699344946</v>
      </c>
      <c r="AG127">
        <v>2.2859738725935439</v>
      </c>
      <c r="AH127">
        <v>0.927755959688218</v>
      </c>
      <c r="AI127">
        <v>0.35177126945717452</v>
      </c>
      <c r="AJ127">
        <v>1.952140159865756</v>
      </c>
      <c r="AK127">
        <v>0.17577285118268449</v>
      </c>
      <c r="AL127">
        <v>6.3320033226382626E-3</v>
      </c>
      <c r="AM127">
        <v>6.7321478279758172E-3</v>
      </c>
      <c r="AN127">
        <v>3.5444911498388101</v>
      </c>
      <c r="AO127">
        <v>10.15311359401209</v>
      </c>
      <c r="AP127">
        <v>1.9840377736063</v>
      </c>
      <c r="AQ127">
        <v>2.2119021795108451</v>
      </c>
      <c r="AR127">
        <v>7.3569266956038853E-2</v>
      </c>
      <c r="AS127">
        <v>8.5880335130828183</v>
      </c>
      <c r="AT127">
        <v>0.35788889411821567</v>
      </c>
      <c r="AU127">
        <v>6.2154482345985251E-2</v>
      </c>
      <c r="AV127">
        <v>0.34443076774143588</v>
      </c>
    </row>
    <row r="128" spans="1:48" x14ac:dyDescent="0.3">
      <c r="A128" t="s">
        <v>429</v>
      </c>
      <c r="B128" s="63">
        <v>44489.570949143519</v>
      </c>
      <c r="C128" t="s">
        <v>381</v>
      </c>
      <c r="D128">
        <v>407.3</v>
      </c>
      <c r="E128">
        <v>1.019803902718557</v>
      </c>
      <c r="F128">
        <v>406</v>
      </c>
      <c r="G128" t="s">
        <v>205</v>
      </c>
      <c r="M128">
        <v>757.9235754152279</v>
      </c>
      <c r="N128">
        <v>2284.464427262621</v>
      </c>
      <c r="O128">
        <v>2216.6766325704662</v>
      </c>
      <c r="P128">
        <v>879.39691433810106</v>
      </c>
      <c r="Q128">
        <v>338.33653829448258</v>
      </c>
      <c r="R128">
        <v>1784.195582905231</v>
      </c>
      <c r="S128">
        <v>158.9248543234981</v>
      </c>
      <c r="T128">
        <v>4.094119320429459</v>
      </c>
      <c r="U128">
        <v>3.6369770998237292</v>
      </c>
      <c r="V128">
        <v>5498.6318516710817</v>
      </c>
      <c r="W128">
        <v>18105.2804706879</v>
      </c>
      <c r="X128">
        <v>3653.667899294187</v>
      </c>
      <c r="Y128">
        <v>3622.225989518497</v>
      </c>
      <c r="Z128">
        <v>111.17261878526629</v>
      </c>
      <c r="AA128">
        <v>18083.59073954383</v>
      </c>
      <c r="AB128">
        <v>718.707977228505</v>
      </c>
      <c r="AC128">
        <v>110.0338121466484</v>
      </c>
      <c r="AD128">
        <v>717.94155825684527</v>
      </c>
      <c r="AE128">
        <v>1.0145546547709201</v>
      </c>
      <c r="AF128">
        <v>3.1539776712910461</v>
      </c>
      <c r="AG128">
        <v>2.8944173796422041</v>
      </c>
      <c r="AH128">
        <v>1.1685644180382591</v>
      </c>
      <c r="AI128">
        <v>0.44526210127509003</v>
      </c>
      <c r="AJ128">
        <v>2.440131035326027</v>
      </c>
      <c r="AK128">
        <v>0.21004030450589259</v>
      </c>
      <c r="AL128">
        <v>8.2138236552193721E-3</v>
      </c>
      <c r="AM128">
        <v>7.8035358946843261E-3</v>
      </c>
      <c r="AN128">
        <v>4.1629353555482949</v>
      </c>
      <c r="AO128">
        <v>11.964267436536399</v>
      </c>
      <c r="AP128">
        <v>2.3689303530259771</v>
      </c>
      <c r="AQ128">
        <v>2.5999467346203931</v>
      </c>
      <c r="AR128">
        <v>7.9024249054038154E-2</v>
      </c>
      <c r="AS128">
        <v>11.698354379036999</v>
      </c>
      <c r="AT128">
        <v>0.46366854088105269</v>
      </c>
      <c r="AU128">
        <v>8.096694704366271E-2</v>
      </c>
      <c r="AV128">
        <v>0.44549766267982532</v>
      </c>
    </row>
    <row r="129" spans="1:48" x14ac:dyDescent="0.3">
      <c r="A129" t="s">
        <v>430</v>
      </c>
      <c r="B129" s="63">
        <v>44489.84706728009</v>
      </c>
      <c r="C129" t="s">
        <v>381</v>
      </c>
      <c r="D129">
        <v>389.8</v>
      </c>
      <c r="E129">
        <v>1.019803902718557</v>
      </c>
      <c r="F129">
        <v>406</v>
      </c>
      <c r="G129" t="s">
        <v>205</v>
      </c>
      <c r="M129">
        <v>521.52334258973485</v>
      </c>
      <c r="N129">
        <v>1573.2764684930321</v>
      </c>
      <c r="O129">
        <v>1527.2027547243949</v>
      </c>
      <c r="P129">
        <v>605.36971765488738</v>
      </c>
      <c r="Q129">
        <v>232.9723946930643</v>
      </c>
      <c r="R129">
        <v>1229.1120138773811</v>
      </c>
      <c r="S129">
        <v>109.5815771464693</v>
      </c>
      <c r="T129">
        <v>2.8089033167229678</v>
      </c>
      <c r="U129">
        <v>2.493423349089066</v>
      </c>
      <c r="V129">
        <v>4598.3218833415858</v>
      </c>
      <c r="W129">
        <v>15141.149167944919</v>
      </c>
      <c r="X129">
        <v>3055.3603591483279</v>
      </c>
      <c r="Y129">
        <v>3029.8837249021658</v>
      </c>
      <c r="Z129">
        <v>93.017519120601861</v>
      </c>
      <c r="AA129">
        <v>15126.14038978606</v>
      </c>
      <c r="AB129">
        <v>601.12459727220414</v>
      </c>
      <c r="AC129">
        <v>92.078924387232618</v>
      </c>
      <c r="AD129">
        <v>600.76713266784623</v>
      </c>
      <c r="AE129">
        <v>0.79990691421740667</v>
      </c>
      <c r="AF129">
        <v>2.4984972320119589</v>
      </c>
      <c r="AG129">
        <v>2.2979286870044628</v>
      </c>
      <c r="AH129">
        <v>0.90903784402815102</v>
      </c>
      <c r="AI129">
        <v>0.35839351611078518</v>
      </c>
      <c r="AJ129">
        <v>1.950806971918178</v>
      </c>
      <c r="AK129">
        <v>0.16788991024721339</v>
      </c>
      <c r="AL129">
        <v>8.4511618568506065E-3</v>
      </c>
      <c r="AM129">
        <v>5.8027778047909434E-3</v>
      </c>
      <c r="AN129">
        <v>3.7395694581863581</v>
      </c>
      <c r="AO129">
        <v>10.78194859580865</v>
      </c>
      <c r="AP129">
        <v>2.154956643372155</v>
      </c>
      <c r="AQ129">
        <v>2.308872240989837</v>
      </c>
      <c r="AR129">
        <v>7.6367686390234488E-2</v>
      </c>
      <c r="AS129">
        <v>10.474553291462451</v>
      </c>
      <c r="AT129">
        <v>0.43132184713919958</v>
      </c>
      <c r="AU129">
        <v>8.2801563318687127E-2</v>
      </c>
      <c r="AV129">
        <v>0.411219811901818</v>
      </c>
    </row>
    <row r="130" spans="1:48" x14ac:dyDescent="0.3">
      <c r="A130" t="s">
        <v>431</v>
      </c>
      <c r="B130" s="63">
        <v>44490.577247754627</v>
      </c>
      <c r="C130" t="s">
        <v>381</v>
      </c>
      <c r="D130">
        <v>392.2</v>
      </c>
      <c r="E130">
        <v>1.019803902718557</v>
      </c>
      <c r="F130">
        <v>406</v>
      </c>
      <c r="G130" t="s">
        <v>205</v>
      </c>
      <c r="M130">
        <v>1170.3908096737721</v>
      </c>
      <c r="N130">
        <v>3531.1838536747432</v>
      </c>
      <c r="O130">
        <v>3426.044243740786</v>
      </c>
      <c r="P130">
        <v>1358.922937571826</v>
      </c>
      <c r="Q130">
        <v>522.76338180546952</v>
      </c>
      <c r="R130">
        <v>2758.534924815573</v>
      </c>
      <c r="S130">
        <v>245.64873977739711</v>
      </c>
      <c r="T130">
        <v>6.297578703485204</v>
      </c>
      <c r="U130">
        <v>5.5901209202085029</v>
      </c>
      <c r="V130">
        <v>7775.9144272049416</v>
      </c>
      <c r="W130">
        <v>25615.647763525849</v>
      </c>
      <c r="X130">
        <v>5170.1816578327889</v>
      </c>
      <c r="Y130">
        <v>5127.5606704748116</v>
      </c>
      <c r="Z130">
        <v>157.37477341167431</v>
      </c>
      <c r="AA130">
        <v>25577.156643137529</v>
      </c>
      <c r="AB130">
        <v>1017.233677531886</v>
      </c>
      <c r="AC130">
        <v>155.71090895613489</v>
      </c>
      <c r="AD130">
        <v>1016.336956052199</v>
      </c>
      <c r="AE130">
        <v>1.5847380730145491</v>
      </c>
      <c r="AF130">
        <v>4.898699879367169</v>
      </c>
      <c r="AG130">
        <v>4.427341221323819</v>
      </c>
      <c r="AH130">
        <v>1.83691714188516</v>
      </c>
      <c r="AI130">
        <v>0.69013765879151112</v>
      </c>
      <c r="AJ130">
        <v>3.7713760159256942</v>
      </c>
      <c r="AK130">
        <v>0.33117159338289442</v>
      </c>
      <c r="AL130">
        <v>1.048711171832571E-2</v>
      </c>
      <c r="AM130">
        <v>1.192763791916839E-2</v>
      </c>
      <c r="AN130">
        <v>5.6107432353658817</v>
      </c>
      <c r="AO130">
        <v>15.652826570429051</v>
      </c>
      <c r="AP130">
        <v>3.100283834216262</v>
      </c>
      <c r="AQ130">
        <v>3.6245503314476619</v>
      </c>
      <c r="AR130">
        <v>9.0689668593860018E-2</v>
      </c>
      <c r="AS130">
        <v>15.52084540364763</v>
      </c>
      <c r="AT130">
        <v>0.59348566756856447</v>
      </c>
      <c r="AU130">
        <v>0.1169730780148882</v>
      </c>
      <c r="AV130">
        <v>0.65397550023322726</v>
      </c>
    </row>
    <row r="131" spans="1:48" x14ac:dyDescent="0.3">
      <c r="A131" t="s">
        <v>432</v>
      </c>
      <c r="B131" s="63">
        <v>44491.547119699077</v>
      </c>
      <c r="C131" t="s">
        <v>381</v>
      </c>
      <c r="D131">
        <v>619.5</v>
      </c>
      <c r="E131">
        <v>1.019803902718557</v>
      </c>
      <c r="F131">
        <v>406</v>
      </c>
      <c r="G131" t="s">
        <v>205</v>
      </c>
      <c r="M131">
        <v>507.53183616754762</v>
      </c>
      <c r="N131">
        <v>1530.830845360503</v>
      </c>
      <c r="O131">
        <v>1485.8240764597811</v>
      </c>
      <c r="P131">
        <v>589.3890321653422</v>
      </c>
      <c r="Q131">
        <v>226.77801409591879</v>
      </c>
      <c r="R131">
        <v>1196.4375527270231</v>
      </c>
      <c r="S131">
        <v>106.56729762450129</v>
      </c>
      <c r="T131">
        <v>2.7426593120146761</v>
      </c>
      <c r="U131">
        <v>2.429256462656614</v>
      </c>
      <c r="V131">
        <v>2126.9753631121889</v>
      </c>
      <c r="W131">
        <v>7004.4862177267923</v>
      </c>
      <c r="X131">
        <v>1413.1066634087649</v>
      </c>
      <c r="Y131">
        <v>1401.0417035686301</v>
      </c>
      <c r="Z131">
        <v>42.973068793687837</v>
      </c>
      <c r="AA131">
        <v>6999.1258118750366</v>
      </c>
      <c r="AB131">
        <v>278.026234975975</v>
      </c>
      <c r="AC131">
        <v>42.57133116850617</v>
      </c>
      <c r="AD131">
        <v>277.72872554549701</v>
      </c>
      <c r="AE131">
        <v>0.6696063253885749</v>
      </c>
      <c r="AF131">
        <v>2.0956022426641479</v>
      </c>
      <c r="AG131">
        <v>1.956706706142691</v>
      </c>
      <c r="AH131">
        <v>0.79427100173052256</v>
      </c>
      <c r="AI131">
        <v>0.31915942761304272</v>
      </c>
      <c r="AJ131">
        <v>1.688326496604901</v>
      </c>
      <c r="AK131">
        <v>0.14417071183663999</v>
      </c>
      <c r="AL131">
        <v>6.280973586250722E-3</v>
      </c>
      <c r="AM131">
        <v>7.24105312107953E-3</v>
      </c>
      <c r="AN131">
        <v>1.551334704685926</v>
      </c>
      <c r="AO131">
        <v>3.8661159084830738</v>
      </c>
      <c r="AP131">
        <v>0.80842468694922742</v>
      </c>
      <c r="AQ131">
        <v>0.85173941044211643</v>
      </c>
      <c r="AR131">
        <v>4.0033258012033619E-2</v>
      </c>
      <c r="AS131">
        <v>3.780498753477096</v>
      </c>
      <c r="AT131">
        <v>0.1252179089744791</v>
      </c>
      <c r="AU131">
        <v>3.7727384435137033E-2</v>
      </c>
      <c r="AV131">
        <v>0.12795224503468919</v>
      </c>
    </row>
    <row r="132" spans="1:48" x14ac:dyDescent="0.3">
      <c r="A132" s="33" t="s">
        <v>465</v>
      </c>
      <c r="B132" s="63"/>
      <c r="C132" t="s">
        <v>466</v>
      </c>
      <c r="AB132"/>
      <c r="AC132"/>
      <c r="AD132"/>
      <c r="AN132"/>
      <c r="AQ132"/>
    </row>
    <row r="133" spans="1:48" x14ac:dyDescent="0.3">
      <c r="A133" t="s">
        <v>434</v>
      </c>
      <c r="B133" s="63">
        <v>44494.724502152778</v>
      </c>
      <c r="C133" t="s">
        <v>381</v>
      </c>
      <c r="D133">
        <v>531.70000000000005</v>
      </c>
      <c r="E133">
        <v>1.019803902718557</v>
      </c>
      <c r="F133">
        <v>406</v>
      </c>
      <c r="G133" t="s">
        <v>205</v>
      </c>
      <c r="M133">
        <v>3873.243669973705</v>
      </c>
      <c r="N133">
        <v>11686.70992441023</v>
      </c>
      <c r="O133">
        <v>11337.124126838869</v>
      </c>
      <c r="P133">
        <v>4493.4533309671133</v>
      </c>
      <c r="Q133">
        <v>1728.4876978071179</v>
      </c>
      <c r="R133">
        <v>9118.143074516307</v>
      </c>
      <c r="S133">
        <v>812.67868230365502</v>
      </c>
      <c r="T133">
        <v>21.085089419856271</v>
      </c>
      <c r="U133">
        <v>18.839833485130871</v>
      </c>
      <c r="V133">
        <v>33432.822004652167</v>
      </c>
      <c r="W133">
        <v>48566.168134918204</v>
      </c>
      <c r="X133">
        <v>22245.347992339481</v>
      </c>
      <c r="Y133">
        <v>22064.485842599948</v>
      </c>
      <c r="Z133">
        <v>677.11299843917641</v>
      </c>
      <c r="AA133">
        <v>109973.8312032299</v>
      </c>
      <c r="AB133">
        <v>4378.0034965800623</v>
      </c>
      <c r="AC133">
        <v>669.47610885930476</v>
      </c>
      <c r="AD133">
        <v>4373.5396676111004</v>
      </c>
      <c r="AE133">
        <v>5.6625214558382186</v>
      </c>
      <c r="AF133">
        <v>17.739262769699959</v>
      </c>
      <c r="AG133">
        <v>16.406027808284609</v>
      </c>
      <c r="AH133">
        <v>6.7071039755856674</v>
      </c>
      <c r="AI133">
        <v>2.624473611752939</v>
      </c>
      <c r="AJ133">
        <v>14.112097327141131</v>
      </c>
      <c r="AK133">
        <v>1.1847108272534439</v>
      </c>
      <c r="AL133">
        <v>2.872382606066232E-2</v>
      </c>
      <c r="AM133">
        <v>2.4650142567899332E-2</v>
      </c>
      <c r="AN133">
        <v>23.540595047939441</v>
      </c>
      <c r="AO133">
        <v>1.6456774953040321E-2</v>
      </c>
      <c r="AP133">
        <v>13.396384040292491</v>
      </c>
      <c r="AQ133">
        <v>14.364932740666969</v>
      </c>
      <c r="AR133">
        <v>0.40344708550738301</v>
      </c>
      <c r="AS133">
        <v>68.118381203199732</v>
      </c>
      <c r="AT133">
        <v>2.5632484126629809</v>
      </c>
      <c r="AU133">
        <v>0.4112948802861679</v>
      </c>
      <c r="AV133">
        <v>2.6218001598941272</v>
      </c>
    </row>
    <row r="134" spans="1:48" x14ac:dyDescent="0.3">
      <c r="A134" t="s">
        <v>435</v>
      </c>
      <c r="B134" s="63">
        <v>44495.617578518519</v>
      </c>
      <c r="C134" t="s">
        <v>381</v>
      </c>
      <c r="D134">
        <v>95.4</v>
      </c>
      <c r="E134">
        <v>0.28284271247461906</v>
      </c>
      <c r="F134">
        <v>406</v>
      </c>
      <c r="G134" t="s">
        <v>205</v>
      </c>
      <c r="M134">
        <v>711.46000890185337</v>
      </c>
      <c r="N134">
        <v>2145.197507785937</v>
      </c>
      <c r="O134">
        <v>2082.053772453618</v>
      </c>
      <c r="P134">
        <v>825.74249171554584</v>
      </c>
      <c r="Q134">
        <v>317.66628703122001</v>
      </c>
      <c r="R134">
        <v>1675.1598337503981</v>
      </c>
      <c r="S134">
        <v>149.307465814604</v>
      </c>
      <c r="T134">
        <v>3.8330261600723232</v>
      </c>
      <c r="U134">
        <v>3.4024383608948789</v>
      </c>
      <c r="V134">
        <v>6247.3455366040753</v>
      </c>
      <c r="W134">
        <v>20566.851928261629</v>
      </c>
      <c r="X134">
        <v>4147.3944031576548</v>
      </c>
      <c r="Y134">
        <v>4113.3400652398077</v>
      </c>
      <c r="Z134">
        <v>126.1942048221207</v>
      </c>
      <c r="AA134">
        <v>20540.198999303731</v>
      </c>
      <c r="AB134">
        <v>815.79805725905896</v>
      </c>
      <c r="AC134">
        <v>124.7533161446982</v>
      </c>
      <c r="AD134">
        <v>815.00399582432658</v>
      </c>
      <c r="AE134">
        <v>1.0281126237554381</v>
      </c>
      <c r="AF134">
        <v>3.2528135890700609</v>
      </c>
      <c r="AG134">
        <v>3.0178452896386059</v>
      </c>
      <c r="AH134">
        <v>1.2086979461756251</v>
      </c>
      <c r="AI134">
        <v>0.49390908266388278</v>
      </c>
      <c r="AJ134">
        <v>2.6018165989679649</v>
      </c>
      <c r="AK134">
        <v>0.21592764842857529</v>
      </c>
      <c r="AL134">
        <v>6.8844725573270179E-3</v>
      </c>
      <c r="AM134">
        <v>7.678471383841038E-3</v>
      </c>
      <c r="AN134">
        <v>4.6769071398766577</v>
      </c>
      <c r="AO134">
        <v>13.270484111537989</v>
      </c>
      <c r="AP134">
        <v>2.5842018813515502</v>
      </c>
      <c r="AQ134">
        <v>2.8796197783771809</v>
      </c>
      <c r="AR134">
        <v>9.0347956774534346E-2</v>
      </c>
      <c r="AS134">
        <v>12.697444091660619</v>
      </c>
      <c r="AT134">
        <v>0.51187572399363557</v>
      </c>
      <c r="AU134">
        <v>8.4782796367222649E-2</v>
      </c>
      <c r="AV134">
        <v>0.51763312011389284</v>
      </c>
    </row>
    <row r="135" spans="1:48" x14ac:dyDescent="0.3">
      <c r="A135" t="s">
        <v>436</v>
      </c>
      <c r="B135" s="63">
        <v>44495.792752442132</v>
      </c>
      <c r="C135" t="s">
        <v>381</v>
      </c>
      <c r="D135">
        <v>545.5</v>
      </c>
      <c r="E135">
        <v>1.019803902718557</v>
      </c>
      <c r="F135">
        <v>406</v>
      </c>
      <c r="G135" t="s">
        <v>205</v>
      </c>
      <c r="M135">
        <v>689.58857641383293</v>
      </c>
      <c r="N135">
        <v>2079.6767637493831</v>
      </c>
      <c r="O135">
        <v>2018.4778827233281</v>
      </c>
      <c r="P135">
        <v>800.52382276671585</v>
      </c>
      <c r="Q135">
        <v>308.07376084928211</v>
      </c>
      <c r="R135">
        <v>1624.8691694285119</v>
      </c>
      <c r="S135">
        <v>144.80452597281351</v>
      </c>
      <c r="T135">
        <v>3.7119915241251289</v>
      </c>
      <c r="U135">
        <v>3.2974120515675152</v>
      </c>
      <c r="V135">
        <v>2178.8308576868531</v>
      </c>
      <c r="W135">
        <v>7173.6590198190679</v>
      </c>
      <c r="X135">
        <v>1447.0132721026789</v>
      </c>
      <c r="Y135">
        <v>1435.0280521698539</v>
      </c>
      <c r="Z135">
        <v>43.982373040484042</v>
      </c>
      <c r="AA135">
        <v>7167.6770253259256</v>
      </c>
      <c r="AB135">
        <v>284.5715680626314</v>
      </c>
      <c r="AC135">
        <v>43.538738173603129</v>
      </c>
      <c r="AD135">
        <v>284.3606320135957</v>
      </c>
      <c r="AE135">
        <v>0.75568427271442207</v>
      </c>
      <c r="AF135">
        <v>2.3166795318045472</v>
      </c>
      <c r="AG135">
        <v>2.1175953466952748</v>
      </c>
      <c r="AH135">
        <v>0.906659516110774</v>
      </c>
      <c r="AI135">
        <v>0.33085238099495529</v>
      </c>
      <c r="AJ135">
        <v>1.8564173759399309</v>
      </c>
      <c r="AK135">
        <v>0.1535895561368017</v>
      </c>
      <c r="AL135">
        <v>5.5571397450364128E-3</v>
      </c>
      <c r="AM135">
        <v>6.3638541134322154E-3</v>
      </c>
      <c r="AN135">
        <v>1.125435014929637</v>
      </c>
      <c r="AO135">
        <v>2.2230340555638932</v>
      </c>
      <c r="AP135">
        <v>0.47848963510155512</v>
      </c>
      <c r="AQ135">
        <v>0.55218317825759011</v>
      </c>
      <c r="AR135">
        <v>3.6661203924453427E-2</v>
      </c>
      <c r="AS135">
        <v>2.0408865611793572</v>
      </c>
      <c r="AT135">
        <v>9.1319669878694679E-2</v>
      </c>
      <c r="AU135">
        <v>3.010249830628995E-2</v>
      </c>
      <c r="AV135">
        <v>9.1923293924750127E-2</v>
      </c>
    </row>
    <row r="136" spans="1:48" x14ac:dyDescent="0.3">
      <c r="A136" t="s">
        <v>439</v>
      </c>
      <c r="B136" s="63">
        <v>44498.674325358799</v>
      </c>
      <c r="C136" t="s">
        <v>381</v>
      </c>
      <c r="D136">
        <v>421.6</v>
      </c>
      <c r="E136">
        <v>1.019803902718557</v>
      </c>
      <c r="F136">
        <v>406</v>
      </c>
      <c r="G136" t="s">
        <v>205</v>
      </c>
      <c r="M136">
        <v>554.06372472657961</v>
      </c>
      <c r="N136">
        <v>1673.5151925899811</v>
      </c>
      <c r="O136">
        <v>1626.1965963861951</v>
      </c>
      <c r="P136">
        <v>644.39395800973534</v>
      </c>
      <c r="Q136">
        <v>248.52126926511849</v>
      </c>
      <c r="R136">
        <v>1310.8333073652771</v>
      </c>
      <c r="S136">
        <v>117.0981026079633</v>
      </c>
      <c r="T136">
        <v>3.011194127719627</v>
      </c>
      <c r="U136">
        <v>2.691136567416275</v>
      </c>
      <c r="V136">
        <v>4257.8763290969782</v>
      </c>
      <c r="W136">
        <v>14080.32343879634</v>
      </c>
      <c r="X136">
        <v>2848.5973371407358</v>
      </c>
      <c r="Y136">
        <v>2823.1113769000622</v>
      </c>
      <c r="Z136">
        <v>87.387631359116156</v>
      </c>
      <c r="AA136">
        <v>14126.76107249527</v>
      </c>
      <c r="AB136">
        <v>564.41285661861093</v>
      </c>
      <c r="AC136">
        <v>86.5488132175239</v>
      </c>
      <c r="AD136">
        <v>564.670874607359</v>
      </c>
      <c r="AE136">
        <v>2.5520433628756169</v>
      </c>
      <c r="AF136">
        <v>7.6604505066743807</v>
      </c>
      <c r="AG136">
        <v>7.6599455791733879</v>
      </c>
      <c r="AH136">
        <v>2.7745923254490612</v>
      </c>
      <c r="AI136">
        <v>1.018504337371398</v>
      </c>
      <c r="AJ136">
        <v>5.2495198052951766</v>
      </c>
      <c r="AK136">
        <v>0.46389154407256622</v>
      </c>
      <c r="AL136">
        <v>1.1404674289554819E-2</v>
      </c>
      <c r="AM136">
        <v>7.9188232275485531E-3</v>
      </c>
      <c r="AN136">
        <v>25.540273483030258</v>
      </c>
      <c r="AO136">
        <v>85.441656365515698</v>
      </c>
      <c r="AP136">
        <v>17.170263444816229</v>
      </c>
      <c r="AQ136">
        <v>15.51742290752671</v>
      </c>
      <c r="AR136">
        <v>0.45289397823431432</v>
      </c>
      <c r="AS136">
        <v>70.135299054839749</v>
      </c>
      <c r="AT136">
        <v>2.6871500264400749</v>
      </c>
      <c r="AU136">
        <v>0.40386923766358568</v>
      </c>
      <c r="AV136">
        <v>2.489759938965336</v>
      </c>
    </row>
    <row r="137" spans="1:48" x14ac:dyDescent="0.3">
      <c r="A137" t="s">
        <v>440</v>
      </c>
      <c r="B137" s="63">
        <v>44500.607771770832</v>
      </c>
      <c r="C137" t="s">
        <v>381</v>
      </c>
      <c r="D137">
        <v>360.5</v>
      </c>
      <c r="E137">
        <v>0.44721359549995798</v>
      </c>
      <c r="F137">
        <v>406</v>
      </c>
      <c r="G137" t="s">
        <v>205</v>
      </c>
      <c r="M137">
        <v>141.9259597822788</v>
      </c>
      <c r="N137">
        <v>428.64279748073039</v>
      </c>
      <c r="O137">
        <v>416.36532727924811</v>
      </c>
      <c r="P137">
        <v>164.83355112768839</v>
      </c>
      <c r="Q137">
        <v>63.51412945650678</v>
      </c>
      <c r="R137">
        <v>335.26357619176531</v>
      </c>
      <c r="S137">
        <v>29.912285127989101</v>
      </c>
      <c r="T137">
        <v>0.75619909654825956</v>
      </c>
      <c r="U137">
        <v>0.66879651038402588</v>
      </c>
      <c r="V137">
        <v>769.67834346561801</v>
      </c>
      <c r="W137">
        <v>2539.2807305583988</v>
      </c>
      <c r="X137">
        <v>512.91309406868663</v>
      </c>
      <c r="Y137">
        <v>508.26385751636172</v>
      </c>
      <c r="Z137">
        <v>15.604190509372531</v>
      </c>
      <c r="AA137">
        <v>2538.67656577156</v>
      </c>
      <c r="AB137">
        <v>101.0619362775935</v>
      </c>
      <c r="AC137">
        <v>15.45918245846048</v>
      </c>
      <c r="AD137">
        <v>100.95496262045449</v>
      </c>
      <c r="AE137">
        <v>0.29391927239068438</v>
      </c>
      <c r="AF137">
        <v>0.88881161059137237</v>
      </c>
      <c r="AG137">
        <v>0.83027719626804708</v>
      </c>
      <c r="AH137">
        <v>0.32792147312149528</v>
      </c>
      <c r="AI137">
        <v>0.129129784945057</v>
      </c>
      <c r="AJ137">
        <v>0.70233196175530499</v>
      </c>
      <c r="AK137">
        <v>6.5741882860624823E-2</v>
      </c>
      <c r="AL137">
        <v>2.288622105491927E-3</v>
      </c>
      <c r="AM137">
        <v>3.3230440643493338E-3</v>
      </c>
      <c r="AN137">
        <v>0.63713535176635705</v>
      </c>
      <c r="AO137">
        <v>1.486870636302865</v>
      </c>
      <c r="AP137">
        <v>0.31292827006265528</v>
      </c>
      <c r="AQ137">
        <v>0.34914748937279477</v>
      </c>
      <c r="AR137">
        <v>2.2641968101193118E-2</v>
      </c>
      <c r="AS137">
        <v>1.44378592882093</v>
      </c>
      <c r="AT137">
        <v>6.4232528906212907E-2</v>
      </c>
      <c r="AU137">
        <v>3.1242648713262121E-2</v>
      </c>
      <c r="AV137">
        <v>5.7940100407548642E-2</v>
      </c>
    </row>
    <row r="138" spans="1:48" x14ac:dyDescent="0.3">
      <c r="A138" t="s">
        <v>442</v>
      </c>
      <c r="B138" s="63">
        <v>44502.69430638889</v>
      </c>
      <c r="C138" t="s">
        <v>381</v>
      </c>
      <c r="D138">
        <v>403.3</v>
      </c>
      <c r="E138">
        <v>1.019803902718557</v>
      </c>
      <c r="F138">
        <v>406</v>
      </c>
      <c r="G138" t="s">
        <v>205</v>
      </c>
      <c r="M138">
        <v>529.21796546534813</v>
      </c>
      <c r="N138">
        <v>1595.451509412766</v>
      </c>
      <c r="O138">
        <v>1548.545031465321</v>
      </c>
      <c r="P138">
        <v>613.92660659464036</v>
      </c>
      <c r="Q138">
        <v>236.1521416319234</v>
      </c>
      <c r="R138">
        <v>1246.453516553622</v>
      </c>
      <c r="S138">
        <v>111.08995031957311</v>
      </c>
      <c r="T138">
        <v>2.8235060074905838</v>
      </c>
      <c r="U138">
        <v>2.516059671841127</v>
      </c>
      <c r="V138">
        <v>4653.3095673787402</v>
      </c>
      <c r="W138">
        <v>15321.83249265767</v>
      </c>
      <c r="X138">
        <v>3091.400167812677</v>
      </c>
      <c r="Y138">
        <v>3064.868922727258</v>
      </c>
      <c r="Z138">
        <v>94.07580513441718</v>
      </c>
      <c r="AA138">
        <v>15305.09681450632</v>
      </c>
      <c r="AB138">
        <v>608.01942189013891</v>
      </c>
      <c r="AC138">
        <v>93.106329244869471</v>
      </c>
      <c r="AD138">
        <v>607.37325841210338</v>
      </c>
      <c r="AE138">
        <v>0.91181230984202022</v>
      </c>
      <c r="AF138">
        <v>2.841583188022303</v>
      </c>
      <c r="AG138">
        <v>2.593751823409252</v>
      </c>
      <c r="AH138">
        <v>1.0504852140743051</v>
      </c>
      <c r="AI138">
        <v>0.41681606419045381</v>
      </c>
      <c r="AJ138">
        <v>2.211362313626708</v>
      </c>
      <c r="AK138">
        <v>0.1852753938378533</v>
      </c>
      <c r="AL138">
        <v>7.0537579337447516E-3</v>
      </c>
      <c r="AM138">
        <v>6.0381001401150318E-3</v>
      </c>
      <c r="AN138">
        <v>4.0964644556685261</v>
      </c>
      <c r="AO138">
        <v>11.483293926953239</v>
      </c>
      <c r="AP138">
        <v>2.2604127958068401</v>
      </c>
      <c r="AQ138">
        <v>2.507079626933935</v>
      </c>
      <c r="AR138">
        <v>7.9014538640527543E-2</v>
      </c>
      <c r="AS138">
        <v>11.271869132832871</v>
      </c>
      <c r="AT138">
        <v>0.46342509913173729</v>
      </c>
      <c r="AU138">
        <v>8.0507266571045386E-2</v>
      </c>
      <c r="AV138">
        <v>0.47413686490543822</v>
      </c>
    </row>
    <row r="139" spans="1:48" x14ac:dyDescent="0.3">
      <c r="A139" t="s">
        <v>443</v>
      </c>
      <c r="B139" s="63">
        <v>44509.860569618053</v>
      </c>
      <c r="C139" t="s">
        <v>381</v>
      </c>
      <c r="D139">
        <v>38.700000000000003</v>
      </c>
      <c r="E139">
        <v>0.28000000000000003</v>
      </c>
      <c r="F139">
        <v>406</v>
      </c>
      <c r="G139" t="s">
        <v>205</v>
      </c>
      <c r="M139">
        <v>908.6243156514879</v>
      </c>
      <c r="N139">
        <v>2736.6020927711579</v>
      </c>
      <c r="O139">
        <v>2655.131801697441</v>
      </c>
      <c r="P139">
        <v>1053.9861166316309</v>
      </c>
      <c r="Q139">
        <v>404.92918985945488</v>
      </c>
      <c r="R139">
        <v>2137.6345917140911</v>
      </c>
      <c r="S139">
        <v>190.41506260489729</v>
      </c>
      <c r="T139">
        <v>4.864613273108481</v>
      </c>
      <c r="U139">
        <v>4.3228761513408704</v>
      </c>
      <c r="V139">
        <v>10803.751630652059</v>
      </c>
      <c r="W139">
        <v>35572.59616456629</v>
      </c>
      <c r="X139">
        <v>7174.5993151371486</v>
      </c>
      <c r="Y139">
        <v>7116.1038671503347</v>
      </c>
      <c r="Z139">
        <v>218.10754621455669</v>
      </c>
      <c r="AA139">
        <v>35521.744567414149</v>
      </c>
      <c r="AB139">
        <v>1410.850216788622</v>
      </c>
      <c r="AC139">
        <v>215.7502244691193</v>
      </c>
      <c r="AD139">
        <v>1409.367501697034</v>
      </c>
      <c r="AE139">
        <v>1.493817912842794</v>
      </c>
      <c r="AF139">
        <v>4.688334041395076</v>
      </c>
      <c r="AG139">
        <v>4.2804470730327919</v>
      </c>
      <c r="AH139">
        <v>1.737204019903565</v>
      </c>
      <c r="AI139">
        <v>0.71966892184782771</v>
      </c>
      <c r="AJ139">
        <v>3.815923345679233</v>
      </c>
      <c r="AK139">
        <v>0.32388328007052142</v>
      </c>
      <c r="AL139">
        <v>1.260642457749003E-2</v>
      </c>
      <c r="AM139">
        <v>1.143473285458901E-2</v>
      </c>
      <c r="AN139">
        <v>8.9861860331838521</v>
      </c>
      <c r="AO139">
        <v>25.972884203651031</v>
      </c>
      <c r="AP139">
        <v>5.1508335764047324</v>
      </c>
      <c r="AQ139">
        <v>5.5215691026754854</v>
      </c>
      <c r="AR139">
        <v>0.13847855761209801</v>
      </c>
      <c r="AS139">
        <v>24.474768326568409</v>
      </c>
      <c r="AT139">
        <v>0.99274012611004181</v>
      </c>
      <c r="AU139">
        <v>0.17168853563668979</v>
      </c>
      <c r="AV139">
        <v>0.94203587285163937</v>
      </c>
    </row>
    <row r="140" spans="1:48" x14ac:dyDescent="0.3">
      <c r="A140" t="s">
        <v>447</v>
      </c>
      <c r="B140" s="63">
        <v>44529.589301354157</v>
      </c>
      <c r="C140" t="s">
        <v>381</v>
      </c>
      <c r="M140">
        <v>0.3877828901501959</v>
      </c>
      <c r="N140">
        <v>1.075394116778581</v>
      </c>
      <c r="O140">
        <v>1.122435589241118</v>
      </c>
      <c r="P140">
        <v>0.4020549691904956</v>
      </c>
      <c r="R140">
        <v>0.95190310894974883</v>
      </c>
      <c r="S140">
        <v>8.5080729090420998E-2</v>
      </c>
      <c r="T140">
        <v>9.3594950721104795E-4</v>
      </c>
      <c r="U140">
        <v>1.0559134065231061E-3</v>
      </c>
      <c r="V140">
        <v>2.3852996217818032</v>
      </c>
      <c r="W140">
        <v>7.5352147824418809</v>
      </c>
      <c r="X140">
        <v>1.474965999215794</v>
      </c>
      <c r="Y140">
        <v>1.540244156289035</v>
      </c>
      <c r="AA140">
        <v>7.9674148928898516</v>
      </c>
      <c r="AB140">
        <v>0.23341338083137941</v>
      </c>
      <c r="AC140">
        <v>4.5710663784003687E-2</v>
      </c>
      <c r="AD140">
        <v>0.31480265056100859</v>
      </c>
      <c r="AE140">
        <v>3.7856288610953637E-2</v>
      </c>
      <c r="AF140">
        <v>9.1497260474136644E-2</v>
      </c>
      <c r="AG140">
        <v>8.5200939347085697E-2</v>
      </c>
      <c r="AH140">
        <v>3.6723450622730518E-2</v>
      </c>
      <c r="AJ140">
        <v>7.222327733172143E-2</v>
      </c>
      <c r="AK140">
        <v>2.092435859252146E-2</v>
      </c>
      <c r="AL140">
        <v>1.7257697111406619E-4</v>
      </c>
      <c r="AM140">
        <v>2.4283011178168941E-4</v>
      </c>
      <c r="AN140">
        <v>0.37903015028310738</v>
      </c>
      <c r="AO140">
        <v>1.212665661655653</v>
      </c>
      <c r="AP140">
        <v>0.25094812442724512</v>
      </c>
      <c r="AQ140">
        <v>0.25882577261608741</v>
      </c>
      <c r="AS140">
        <v>1.2277683751894519</v>
      </c>
      <c r="AT140">
        <v>5.1192390411034711E-2</v>
      </c>
      <c r="AU140">
        <v>2.1152179869149738E-2</v>
      </c>
      <c r="AV140">
        <v>5.9846568975207168E-2</v>
      </c>
    </row>
    <row r="141" spans="1:48" x14ac:dyDescent="0.3">
      <c r="A141" t="s">
        <v>449</v>
      </c>
      <c r="B141" s="63">
        <v>44530.91537678241</v>
      </c>
      <c r="C141" t="s">
        <v>381</v>
      </c>
      <c r="M141">
        <v>662.23513041364799</v>
      </c>
      <c r="N141">
        <v>1998.7643240618411</v>
      </c>
      <c r="O141">
        <v>1940.1748937384859</v>
      </c>
      <c r="P141">
        <v>768.76662546906039</v>
      </c>
      <c r="Q141">
        <v>295.92205522041638</v>
      </c>
      <c r="R141">
        <v>1561.097654674536</v>
      </c>
      <c r="S141">
        <v>139.10232704240511</v>
      </c>
      <c r="T141">
        <v>3.480273747312765</v>
      </c>
      <c r="U141">
        <v>3.0882650607844928</v>
      </c>
      <c r="V141">
        <v>7492.6996912132236</v>
      </c>
      <c r="W141">
        <v>24689.873977312429</v>
      </c>
      <c r="X141">
        <v>4983.6056432920896</v>
      </c>
      <c r="Y141">
        <v>4941.6300934122837</v>
      </c>
      <c r="Z141">
        <v>151.5518059467249</v>
      </c>
      <c r="AA141">
        <v>24271.510984432622</v>
      </c>
      <c r="AB141">
        <v>980.43520844404213</v>
      </c>
      <c r="AC141">
        <v>150.08640916307459</v>
      </c>
      <c r="AD141">
        <v>979.59221773617412</v>
      </c>
      <c r="AE141">
        <v>1.245698622995095</v>
      </c>
      <c r="AF141">
        <v>3.9173045432787759</v>
      </c>
      <c r="AG141">
        <v>3.6325573877858441</v>
      </c>
      <c r="AH141">
        <v>1.4637458369250429</v>
      </c>
      <c r="AI141">
        <v>0.57119374789448407</v>
      </c>
      <c r="AJ141">
        <v>3.0858822615201968</v>
      </c>
      <c r="AK141">
        <v>0.26603006193773521</v>
      </c>
      <c r="AL141">
        <v>9.131558970866472E-3</v>
      </c>
      <c r="AM141">
        <v>7.5135358231548889E-3</v>
      </c>
      <c r="AN141">
        <v>7.5952096969237424</v>
      </c>
      <c r="AO141">
        <v>22.379754552726599</v>
      </c>
      <c r="AP141">
        <v>4.4403659820091388</v>
      </c>
      <c r="AQ141">
        <v>4.8326956352574957</v>
      </c>
      <c r="AR141">
        <v>0.14284376862905801</v>
      </c>
      <c r="AS141">
        <v>70.087243592820286</v>
      </c>
      <c r="AT141">
        <v>0.87479238620770727</v>
      </c>
      <c r="AU141">
        <v>0.1420045878064275</v>
      </c>
      <c r="AV141">
        <v>0.8659978494608821</v>
      </c>
    </row>
    <row r="142" spans="1:48" x14ac:dyDescent="0.3">
      <c r="A142" t="s">
        <v>450</v>
      </c>
      <c r="B142" s="63">
        <v>44531.567285439807</v>
      </c>
      <c r="C142" t="s">
        <v>381</v>
      </c>
      <c r="M142">
        <v>220.17657892357821</v>
      </c>
      <c r="N142">
        <v>665.23445831741924</v>
      </c>
      <c r="O142">
        <v>645.98439757848519</v>
      </c>
      <c r="P142">
        <v>255.6831965487612</v>
      </c>
      <c r="Q142">
        <v>98.553571970897863</v>
      </c>
      <c r="R142">
        <v>519.61033414367046</v>
      </c>
      <c r="S142">
        <v>46.36787758255862</v>
      </c>
      <c r="T142">
        <v>1.1410553195419639</v>
      </c>
      <c r="U142">
        <v>1.013442638786336</v>
      </c>
      <c r="V142">
        <v>1188.932380860859</v>
      </c>
      <c r="W142">
        <v>3918.9144283965129</v>
      </c>
      <c r="X142">
        <v>791.66937714604876</v>
      </c>
      <c r="Y142">
        <v>784.62514336004415</v>
      </c>
      <c r="Z142">
        <v>24.059219535906681</v>
      </c>
      <c r="AA142">
        <v>3876.9878916108269</v>
      </c>
      <c r="AB142">
        <v>155.86087664461041</v>
      </c>
      <c r="AC142">
        <v>23.855292212612589</v>
      </c>
      <c r="AD142">
        <v>155.66750084880479</v>
      </c>
      <c r="AE142">
        <v>0.35296283316504878</v>
      </c>
      <c r="AF142">
        <v>1.105555358040182</v>
      </c>
      <c r="AG142">
        <v>1.027880277225582</v>
      </c>
      <c r="AH142">
        <v>0.43793281114180238</v>
      </c>
      <c r="AI142">
        <v>0.16741512794880781</v>
      </c>
      <c r="AJ142">
        <v>0.8641282022975737</v>
      </c>
      <c r="AK142">
        <v>8.3851322667348141E-2</v>
      </c>
      <c r="AL142">
        <v>2.768651896863063E-3</v>
      </c>
      <c r="AM142">
        <v>3.362237533714914E-3</v>
      </c>
      <c r="AN142">
        <v>1.3889303385598599</v>
      </c>
      <c r="AO142">
        <v>3.8811716975935182</v>
      </c>
      <c r="AP142">
        <v>0.75641396347450152</v>
      </c>
      <c r="AQ142">
        <v>0.84485754617381803</v>
      </c>
      <c r="AR142">
        <v>3.2634620037513981E-2</v>
      </c>
      <c r="AS142">
        <v>8.9451941655018423</v>
      </c>
      <c r="AT142">
        <v>0.15887887754025959</v>
      </c>
      <c r="AU142">
        <v>4.695303989457042E-2</v>
      </c>
      <c r="AV142">
        <v>0.15714512790050039</v>
      </c>
    </row>
    <row r="143" spans="1:48" x14ac:dyDescent="0.3">
      <c r="A143" t="s">
        <v>451</v>
      </c>
      <c r="B143" s="63">
        <v>44531.772837337972</v>
      </c>
      <c r="C143" t="s">
        <v>381</v>
      </c>
      <c r="M143">
        <v>2842.262395277166</v>
      </c>
      <c r="N143">
        <v>8581.4834592591851</v>
      </c>
      <c r="O143">
        <v>8327.3484882910288</v>
      </c>
      <c r="P143">
        <v>3300.3529887188051</v>
      </c>
      <c r="Q143">
        <v>1270.748862505503</v>
      </c>
      <c r="R143">
        <v>6700.4574438497057</v>
      </c>
      <c r="S143">
        <v>597.30323589037914</v>
      </c>
      <c r="T143">
        <v>15.071280874054111</v>
      </c>
      <c r="U143">
        <v>13.438799234835679</v>
      </c>
      <c r="V143">
        <v>27012.79310223303</v>
      </c>
      <c r="W143">
        <v>48566.799683910009</v>
      </c>
      <c r="X143">
        <v>17992.656193237031</v>
      </c>
      <c r="Y143">
        <v>17843.395734549791</v>
      </c>
      <c r="Z143">
        <v>547.73320539492954</v>
      </c>
      <c r="AA143">
        <v>87451.735501003088</v>
      </c>
      <c r="AB143">
        <v>3541.3178531353042</v>
      </c>
      <c r="AC143">
        <v>542.03030281529368</v>
      </c>
      <c r="AD143">
        <v>3538.1448389537591</v>
      </c>
      <c r="AE143">
        <v>4.6124194388501722</v>
      </c>
      <c r="AF143">
        <v>14.3155108983697</v>
      </c>
      <c r="AG143">
        <v>13.233656624326469</v>
      </c>
      <c r="AH143">
        <v>5.4316638970954054</v>
      </c>
      <c r="AI143">
        <v>2.124202272175983</v>
      </c>
      <c r="AJ143">
        <v>11.378874529040241</v>
      </c>
      <c r="AK143">
        <v>0.96868142210437747</v>
      </c>
      <c r="AL143">
        <v>2.1385949459829919E-2</v>
      </c>
      <c r="AM143">
        <v>2.4162975871186369E-2</v>
      </c>
      <c r="AN143">
        <v>22.443267430488341</v>
      </c>
      <c r="AO143">
        <v>1.9309837361972369E-2</v>
      </c>
      <c r="AP143">
        <v>13.278661811794739</v>
      </c>
      <c r="AQ143">
        <v>14.24032071398265</v>
      </c>
      <c r="AR143">
        <v>0.36743159190163882</v>
      </c>
      <c r="AS143">
        <v>251.25462218076129</v>
      </c>
      <c r="AT143">
        <v>2.6019476736361722</v>
      </c>
      <c r="AU143">
        <v>0.38464510402128721</v>
      </c>
      <c r="AV143">
        <v>2.55949577756085</v>
      </c>
    </row>
    <row r="144" spans="1:48" x14ac:dyDescent="0.3">
      <c r="A144" t="s">
        <v>452</v>
      </c>
      <c r="B144" s="63">
        <v>44532.560443831018</v>
      </c>
      <c r="C144" t="s">
        <v>381</v>
      </c>
      <c r="M144">
        <v>450.23622764291292</v>
      </c>
      <c r="N144">
        <v>1358.764001268619</v>
      </c>
      <c r="O144">
        <v>1318.7891271131759</v>
      </c>
      <c r="P144">
        <v>522.79227989839751</v>
      </c>
      <c r="Q144">
        <v>201.25529378375401</v>
      </c>
      <c r="R144">
        <v>1061.391830793013</v>
      </c>
      <c r="S144">
        <v>94.612766577358343</v>
      </c>
      <c r="T144">
        <v>2.351049626024222</v>
      </c>
      <c r="U144">
        <v>2.088266753460533</v>
      </c>
      <c r="V144">
        <v>2919.5822426736231</v>
      </c>
      <c r="W144">
        <v>9615.9948108597146</v>
      </c>
      <c r="X144">
        <v>1940.961810850795</v>
      </c>
      <c r="Y144">
        <v>1924.4118777817421</v>
      </c>
      <c r="Z144">
        <v>59.022847802875617</v>
      </c>
      <c r="AA144">
        <v>9479.4945447308965</v>
      </c>
      <c r="AB144">
        <v>381.93914982125813</v>
      </c>
      <c r="AC144">
        <v>58.463841028902714</v>
      </c>
      <c r="AD144">
        <v>381.41712764000869</v>
      </c>
      <c r="AE144">
        <v>0.67921828612998825</v>
      </c>
      <c r="AF144">
        <v>2.1742983093037211</v>
      </c>
      <c r="AG144">
        <v>1.9926325979818429</v>
      </c>
      <c r="AH144">
        <v>0.79886470427975476</v>
      </c>
      <c r="AI144">
        <v>0.32188668267833159</v>
      </c>
      <c r="AJ144">
        <v>1.6744438166122031</v>
      </c>
      <c r="AK144">
        <v>0.15842288952140771</v>
      </c>
      <c r="AL144">
        <v>7.796761607224323E-3</v>
      </c>
      <c r="AM144">
        <v>5.6143677582522816E-3</v>
      </c>
      <c r="AN144">
        <v>2.8592055601586468</v>
      </c>
      <c r="AO144">
        <v>8.1996690490533659</v>
      </c>
      <c r="AP144">
        <v>1.6268814132839959</v>
      </c>
      <c r="AQ144">
        <v>1.744457815966534</v>
      </c>
      <c r="AR144">
        <v>4.9549859919381468E-2</v>
      </c>
      <c r="AS144">
        <v>24.546977150121378</v>
      </c>
      <c r="AT144">
        <v>0.32504407975315819</v>
      </c>
      <c r="AU144">
        <v>4.9448440816801893E-2</v>
      </c>
      <c r="AV144">
        <v>0.32185336189885511</v>
      </c>
    </row>
    <row r="145" spans="1:48" x14ac:dyDescent="0.3">
      <c r="A145" t="s">
        <v>453</v>
      </c>
      <c r="B145" s="63">
        <v>44532.783893784719</v>
      </c>
      <c r="C145" t="s">
        <v>381</v>
      </c>
      <c r="M145">
        <v>94.119038827256261</v>
      </c>
      <c r="N145">
        <v>283.96620545236817</v>
      </c>
      <c r="O145">
        <v>275.6607357929467</v>
      </c>
      <c r="P145">
        <v>109.2707709620822</v>
      </c>
      <c r="Q145">
        <v>42.044358885354768</v>
      </c>
      <c r="R145">
        <v>221.77945277091681</v>
      </c>
      <c r="S145">
        <v>19.771406494461338</v>
      </c>
      <c r="T145">
        <v>0.484010816089611</v>
      </c>
      <c r="U145">
        <v>0.42809534001380561</v>
      </c>
      <c r="V145">
        <v>624.5553429095271</v>
      </c>
      <c r="W145">
        <v>2057.710299922755</v>
      </c>
      <c r="X145">
        <v>415.47222718955788</v>
      </c>
      <c r="Y145">
        <v>411.88273277327522</v>
      </c>
      <c r="Z145">
        <v>12.74346588585462</v>
      </c>
      <c r="AA145">
        <v>2036.755423665199</v>
      </c>
      <c r="AB145">
        <v>81.719295590377072</v>
      </c>
      <c r="AC145">
        <v>12.63689271692466</v>
      </c>
      <c r="AD145">
        <v>81.661995061026488</v>
      </c>
      <c r="AE145">
        <v>0.19996386887411871</v>
      </c>
      <c r="AF145">
        <v>0.5945617607725231</v>
      </c>
      <c r="AG145">
        <v>0.54934646688706845</v>
      </c>
      <c r="AH145">
        <v>0.20992465216021849</v>
      </c>
      <c r="AI145">
        <v>9.580594468146103E-2</v>
      </c>
      <c r="AJ145">
        <v>0.47085372375455009</v>
      </c>
      <c r="AK145">
        <v>5.8455015732947098E-2</v>
      </c>
      <c r="AL145">
        <v>2.2624173299429038E-3</v>
      </c>
      <c r="AM145">
        <v>2.2658410576042618E-3</v>
      </c>
      <c r="AN145">
        <v>0.8657917667645959</v>
      </c>
      <c r="AO145">
        <v>2.4462085030219849</v>
      </c>
      <c r="AP145">
        <v>0.47721440340848043</v>
      </c>
      <c r="AQ145">
        <v>0.52079001765734878</v>
      </c>
      <c r="AR145">
        <v>4.127786935507996E-2</v>
      </c>
      <c r="AS145">
        <v>4.9952566903177402</v>
      </c>
      <c r="AT145">
        <v>0.1105875146149842</v>
      </c>
      <c r="AU145">
        <v>4.0779018026841238E-2</v>
      </c>
      <c r="AV145">
        <v>0.10561097896493481</v>
      </c>
    </row>
    <row r="146" spans="1:48" x14ac:dyDescent="0.3">
      <c r="A146" t="s">
        <v>455</v>
      </c>
      <c r="B146" s="63">
        <v>44535.69468789352</v>
      </c>
      <c r="C146" t="s">
        <v>381</v>
      </c>
      <c r="M146">
        <v>1574.7852960726179</v>
      </c>
      <c r="N146">
        <v>4766.2433183834637</v>
      </c>
      <c r="O146">
        <v>4608.6570899764456</v>
      </c>
      <c r="P146">
        <v>1831.70938130025</v>
      </c>
      <c r="Q146">
        <v>707.66411811394312</v>
      </c>
      <c r="R146">
        <v>3724.5632008814591</v>
      </c>
      <c r="S146">
        <v>330.93998762919841</v>
      </c>
      <c r="T146">
        <v>8.3863039470378862</v>
      </c>
      <c r="U146">
        <v>7.5553872656573162</v>
      </c>
      <c r="V146">
        <v>17130.89581047816</v>
      </c>
      <c r="W146">
        <v>55972.198808393798</v>
      </c>
      <c r="X146">
        <v>11349.713691780409</v>
      </c>
      <c r="Y146">
        <v>11293.801331625429</v>
      </c>
      <c r="Z146">
        <v>344.88590561516492</v>
      </c>
      <c r="AA146">
        <v>53599.985585294307</v>
      </c>
      <c r="AB146">
        <v>2233.703487048112</v>
      </c>
      <c r="AC146">
        <v>341.04447243669603</v>
      </c>
      <c r="AD146">
        <v>2231.5316935580472</v>
      </c>
      <c r="AE146">
        <v>3.8055086087455932</v>
      </c>
      <c r="AF146">
        <v>11.711112519202519</v>
      </c>
      <c r="AG146">
        <v>10.839097535423759</v>
      </c>
      <c r="AH146">
        <v>4.3247306003669346</v>
      </c>
      <c r="AI146">
        <v>1.6988892895300849</v>
      </c>
      <c r="AJ146">
        <v>9.2015111013016799</v>
      </c>
      <c r="AK146">
        <v>0.78696306270611893</v>
      </c>
      <c r="AL146">
        <v>1.9071152247531559E-2</v>
      </c>
      <c r="AM146">
        <v>2.4016087576730419E-2</v>
      </c>
      <c r="AN146">
        <v>17.087789303996669</v>
      </c>
      <c r="AO146">
        <v>46.400512113956637</v>
      </c>
      <c r="AP146">
        <v>9.5616586328119002</v>
      </c>
      <c r="AQ146">
        <v>11.11701284652845</v>
      </c>
      <c r="AR146">
        <v>0.31119908117563733</v>
      </c>
      <c r="AS146">
        <v>183.29046085287439</v>
      </c>
      <c r="AT146">
        <v>1.9464464581728109</v>
      </c>
      <c r="AU146">
        <v>0.34519308414054889</v>
      </c>
      <c r="AV146">
        <v>1.9177485086220509</v>
      </c>
    </row>
    <row r="147" spans="1:48" x14ac:dyDescent="0.3">
      <c r="A147" t="s">
        <v>456</v>
      </c>
      <c r="B147" s="63">
        <v>44535.970747025473</v>
      </c>
      <c r="C147" t="s">
        <v>381</v>
      </c>
      <c r="M147">
        <v>5788.856308726623</v>
      </c>
      <c r="N147">
        <v>17534.375295560509</v>
      </c>
      <c r="O147">
        <v>16955.141338923469</v>
      </c>
      <c r="P147">
        <v>6729.8735269805056</v>
      </c>
      <c r="Q147">
        <v>2605.0210547411962</v>
      </c>
      <c r="R147">
        <v>13704.198816873921</v>
      </c>
      <c r="S147">
        <v>1219.584496668125</v>
      </c>
      <c r="T147">
        <v>31.073592184170298</v>
      </c>
      <c r="U147">
        <v>27.37599578083762</v>
      </c>
      <c r="V147">
        <v>14596.89877658701</v>
      </c>
      <c r="W147">
        <v>47513.684392247247</v>
      </c>
      <c r="X147">
        <v>9574.6970961903462</v>
      </c>
      <c r="Y147">
        <v>9540.7840451476695</v>
      </c>
      <c r="Z147">
        <v>288.46853245126738</v>
      </c>
      <c r="AA147">
        <v>46092.422858627251</v>
      </c>
      <c r="AB147">
        <v>1875.9699348209481</v>
      </c>
      <c r="AC147">
        <v>285.49432713909709</v>
      </c>
      <c r="AD147">
        <v>1874.650718757523</v>
      </c>
      <c r="AE147">
        <v>8.1121729312611262</v>
      </c>
      <c r="AF147">
        <v>24.815031133803149</v>
      </c>
      <c r="AG147">
        <v>23.140067913576249</v>
      </c>
      <c r="AH147">
        <v>9.3647070600201499</v>
      </c>
      <c r="AI147">
        <v>3.5892253947626638</v>
      </c>
      <c r="AJ147">
        <v>19.687019914514451</v>
      </c>
      <c r="AK147">
        <v>1.654660467078799</v>
      </c>
      <c r="AL147">
        <v>4.6797661268403262E-2</v>
      </c>
      <c r="AM147">
        <v>5.0851068020668529E-2</v>
      </c>
      <c r="AN147">
        <v>3.134362154184537</v>
      </c>
      <c r="AO147">
        <v>1.666534939910326</v>
      </c>
      <c r="AP147">
        <v>0.64059758243644815</v>
      </c>
      <c r="AQ147">
        <v>0.74057075281668094</v>
      </c>
      <c r="AR147">
        <v>8.4120520800707962E-2</v>
      </c>
      <c r="AS147">
        <v>85.086231778246102</v>
      </c>
      <c r="AT147">
        <v>0.33086212857639058</v>
      </c>
      <c r="AU147">
        <v>8.7374388252885335E-2</v>
      </c>
      <c r="AV147">
        <v>0.35922089158991383</v>
      </c>
    </row>
  </sheetData>
  <conditionalFormatting sqref="A51">
    <cfRule type="containsText" dxfId="51" priority="27" operator="containsText" text="Sample">
      <formula>NOT(ISERROR(SEARCH("Sample",A51)))</formula>
    </cfRule>
    <cfRule type="containsText" dxfId="50" priority="28" operator="containsText" text="Proc">
      <formula>NOT(ISERROR(SEARCH("Proc",A51)))</formula>
    </cfRule>
  </conditionalFormatting>
  <conditionalFormatting sqref="A52">
    <cfRule type="containsText" dxfId="49" priority="24" operator="containsText" text="sample">
      <formula>NOT(ISERROR(SEARCH("sample",A52)))</formula>
    </cfRule>
    <cfRule type="containsText" dxfId="48" priority="25" operator="containsText" text="Proc">
      <formula>NOT(ISERROR(SEARCH("Proc",A52)))</formula>
    </cfRule>
    <cfRule type="duplicateValues" dxfId="47" priority="26"/>
  </conditionalFormatting>
  <conditionalFormatting sqref="A53">
    <cfRule type="containsText" dxfId="46" priority="21" operator="containsText" text="sample">
      <formula>NOT(ISERROR(SEARCH("sample",A53)))</formula>
    </cfRule>
    <cfRule type="containsText" dxfId="45" priority="22" operator="containsText" text="Proc">
      <formula>NOT(ISERROR(SEARCH("Proc",A53)))</formula>
    </cfRule>
    <cfRule type="duplicateValues" dxfId="44" priority="23"/>
  </conditionalFormatting>
  <conditionalFormatting sqref="A59:A61">
    <cfRule type="containsText" dxfId="43" priority="19" operator="containsText" text="Sample">
      <formula>NOT(ISERROR(SEARCH("Sample",A59)))</formula>
    </cfRule>
    <cfRule type="containsText" dxfId="42" priority="20" operator="containsText" text="Proc">
      <formula>NOT(ISERROR(SEARCH("Proc",A59)))</formula>
    </cfRule>
  </conditionalFormatting>
  <conditionalFormatting sqref="A64:A75">
    <cfRule type="containsText" dxfId="41" priority="38" operator="containsText" text="sample">
      <formula>NOT(ISERROR(SEARCH("sample",A64)))</formula>
    </cfRule>
    <cfRule type="containsText" dxfId="40" priority="39" operator="containsText" text="Proc">
      <formula>NOT(ISERROR(SEARCH("Proc",A64)))</formula>
    </cfRule>
    <cfRule type="duplicateValues" dxfId="39" priority="40"/>
  </conditionalFormatting>
  <conditionalFormatting sqref="A81">
    <cfRule type="containsText" dxfId="38" priority="14" operator="containsText" text="Sample">
      <formula>NOT(ISERROR(SEARCH("Sample",A81)))</formula>
    </cfRule>
    <cfRule type="containsText" dxfId="37" priority="15" operator="containsText" text="Proc">
      <formula>NOT(ISERROR(SEARCH("Proc",A81)))</formula>
    </cfRule>
  </conditionalFormatting>
  <conditionalFormatting sqref="A82">
    <cfRule type="containsText" dxfId="36" priority="12" operator="containsText" text="Sample">
      <formula>NOT(ISERROR(SEARCH("Sample",A82)))</formula>
    </cfRule>
    <cfRule type="containsText" dxfId="35" priority="13" operator="containsText" text="Proc">
      <formula>NOT(ISERROR(SEARCH("Proc",A82)))</formula>
    </cfRule>
  </conditionalFormatting>
  <conditionalFormatting sqref="A83">
    <cfRule type="containsText" dxfId="34" priority="10" operator="containsText" text="Sample">
      <formula>NOT(ISERROR(SEARCH("Sample",A83)))</formula>
    </cfRule>
    <cfRule type="containsText" dxfId="33" priority="11" operator="containsText" text="Proc">
      <formula>NOT(ISERROR(SEARCH("Proc",A83)))</formula>
    </cfRule>
  </conditionalFormatting>
  <conditionalFormatting sqref="A84:A85">
    <cfRule type="containsText" dxfId="32" priority="8" operator="containsText" text="Sample">
      <formula>NOT(ISERROR(SEARCH("Sample",A84)))</formula>
    </cfRule>
    <cfRule type="containsText" dxfId="31" priority="9" operator="containsText" text="Proc">
      <formula>NOT(ISERROR(SEARCH("Proc",A84)))</formula>
    </cfRule>
  </conditionalFormatting>
  <conditionalFormatting sqref="A88:A89">
    <cfRule type="containsText" dxfId="30" priority="3" operator="containsText" text="sample">
      <formula>NOT(ISERROR(SEARCH("sample",A88)))</formula>
    </cfRule>
    <cfRule type="containsText" dxfId="29" priority="4" operator="containsText" text="Proc">
      <formula>NOT(ISERROR(SEARCH("Proc",A88)))</formula>
    </cfRule>
    <cfRule type="duplicateValues" dxfId="28" priority="5"/>
  </conditionalFormatting>
  <conditionalFormatting sqref="A132">
    <cfRule type="containsText" dxfId="27" priority="1" operator="containsText" text="Sample">
      <formula>NOT(ISERROR(SEARCH("Sample",A132)))</formula>
    </cfRule>
    <cfRule type="containsText" dxfId="26" priority="2" operator="containsText" text="Proc">
      <formula>NOT(ISERROR(SEARCH("Proc",A132)))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2"/>
  <sheetViews>
    <sheetView tabSelected="1" zoomScale="62" zoomScaleNormal="62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H63" sqref="H63"/>
    </sheetView>
  </sheetViews>
  <sheetFormatPr defaultRowHeight="14.4" x14ac:dyDescent="0.3"/>
  <cols>
    <col min="1" max="1" width="30.77734375" customWidth="1"/>
    <col min="2" max="2" width="30.6640625" customWidth="1"/>
    <col min="3" max="3" width="13.109375" customWidth="1"/>
    <col min="4" max="5" width="9" bestFit="1" customWidth="1"/>
    <col min="6" max="6" width="10.5546875" bestFit="1" customWidth="1"/>
    <col min="8" max="10" width="9" customWidth="1"/>
    <col min="11" max="11" width="12" customWidth="1"/>
    <col min="12" max="12" width="11.6640625" customWidth="1"/>
    <col min="21" max="21" width="16.77734375" customWidth="1"/>
    <col min="23" max="23" width="9.5546875" bestFit="1" customWidth="1"/>
    <col min="24" max="24" width="12.109375" customWidth="1"/>
    <col min="25" max="25" width="9" customWidth="1"/>
    <col min="26" max="27" width="9" bestFit="1" customWidth="1"/>
    <col min="28" max="28" width="10.33203125" customWidth="1"/>
    <col min="29" max="29" width="9" bestFit="1" customWidth="1"/>
    <col min="30" max="30" width="12.109375" bestFit="1" customWidth="1"/>
    <col min="40" max="42" width="9" bestFit="1" customWidth="1"/>
    <col min="43" max="43" width="13.21875" customWidth="1"/>
    <col min="44" max="45" width="9" bestFit="1" customWidth="1"/>
    <col min="47" max="48" width="9" bestFit="1" customWidth="1"/>
  </cols>
  <sheetData>
    <row r="1" spans="1:54" s="2" customFormat="1" x14ac:dyDescent="0.3">
      <c r="A1" s="2" t="s">
        <v>0</v>
      </c>
      <c r="B1" s="2" t="s">
        <v>1</v>
      </c>
      <c r="C1" s="2" t="s">
        <v>379</v>
      </c>
      <c r="D1" s="2" t="s">
        <v>33</v>
      </c>
      <c r="E1" s="2" t="s">
        <v>34</v>
      </c>
      <c r="F1" s="2" t="s">
        <v>2</v>
      </c>
      <c r="G1" s="2" t="s">
        <v>3</v>
      </c>
      <c r="H1" s="2" t="s">
        <v>200</v>
      </c>
      <c r="I1" s="2" t="s">
        <v>204</v>
      </c>
      <c r="J1" s="2" t="s">
        <v>201</v>
      </c>
      <c r="K1" s="2" t="s">
        <v>202</v>
      </c>
      <c r="L1" s="2" t="s">
        <v>203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62</v>
      </c>
      <c r="S1" s="2" t="s">
        <v>63</v>
      </c>
      <c r="T1" s="2" t="s">
        <v>64</v>
      </c>
      <c r="U1" s="2" t="s">
        <v>60</v>
      </c>
      <c r="V1" s="2" t="s">
        <v>76</v>
      </c>
      <c r="W1" s="2" t="s">
        <v>41</v>
      </c>
      <c r="X1" s="2" t="s">
        <v>77</v>
      </c>
      <c r="Y1" s="2" t="s">
        <v>78</v>
      </c>
      <c r="Z1" s="2" t="s">
        <v>44</v>
      </c>
      <c r="AA1" s="2" t="s">
        <v>42</v>
      </c>
      <c r="AB1" s="12" t="s">
        <v>47</v>
      </c>
      <c r="AC1" s="12" t="s">
        <v>79</v>
      </c>
      <c r="AD1" s="12" t="s">
        <v>48</v>
      </c>
      <c r="AE1" s="2" t="s">
        <v>65</v>
      </c>
      <c r="AF1" s="2" t="s">
        <v>66</v>
      </c>
      <c r="AG1" s="2" t="s">
        <v>67</v>
      </c>
      <c r="AH1" s="2" t="s">
        <v>69</v>
      </c>
      <c r="AI1" s="2" t="s">
        <v>70</v>
      </c>
      <c r="AJ1" s="2" t="s">
        <v>72</v>
      </c>
      <c r="AK1" s="2" t="s">
        <v>73</v>
      </c>
      <c r="AL1" s="2" t="s">
        <v>74</v>
      </c>
      <c r="AM1" s="2" t="s">
        <v>71</v>
      </c>
      <c r="AN1" s="2" t="s">
        <v>80</v>
      </c>
      <c r="AO1" s="2" t="s">
        <v>49</v>
      </c>
      <c r="AP1" s="2" t="s">
        <v>81</v>
      </c>
      <c r="AQ1" s="2" t="s">
        <v>82</v>
      </c>
      <c r="AR1" s="2" t="s">
        <v>104</v>
      </c>
      <c r="AS1" s="2" t="s">
        <v>50</v>
      </c>
      <c r="AT1" s="12" t="s">
        <v>51</v>
      </c>
      <c r="AU1" s="12" t="s">
        <v>83</v>
      </c>
      <c r="AV1" s="12" t="s">
        <v>54</v>
      </c>
      <c r="AW1" s="12"/>
      <c r="AX1" s="12"/>
    </row>
    <row r="2" spans="1:54" x14ac:dyDescent="0.3">
      <c r="A2" t="s">
        <v>123</v>
      </c>
      <c r="B2" s="1">
        <v>43899</v>
      </c>
      <c r="C2" s="1"/>
      <c r="D2" s="8">
        <v>258.39999999999998</v>
      </c>
      <c r="E2" s="8">
        <v>0.22360679774997899</v>
      </c>
      <c r="F2" s="8">
        <v>406</v>
      </c>
      <c r="G2" s="5" t="s">
        <v>75</v>
      </c>
      <c r="H2" s="8"/>
      <c r="I2" s="8"/>
      <c r="J2" s="8"/>
      <c r="K2" s="8"/>
      <c r="L2" s="8"/>
      <c r="M2">
        <v>4467.634411</v>
      </c>
      <c r="N2">
        <v>13424.178307</v>
      </c>
      <c r="O2">
        <v>12950.319637000001</v>
      </c>
      <c r="P2">
        <v>5152.7566159999997</v>
      </c>
      <c r="Q2">
        <v>1976.3571549999999</v>
      </c>
      <c r="R2">
        <v>4.075882</v>
      </c>
      <c r="S2">
        <v>10438.863772999999</v>
      </c>
      <c r="T2">
        <v>925.33520099999998</v>
      </c>
      <c r="U2">
        <v>3.2118449999999998</v>
      </c>
      <c r="V2" s="23">
        <v>67598.392743000004</v>
      </c>
      <c r="W2" s="23" t="s">
        <v>9</v>
      </c>
      <c r="X2" s="23">
        <v>219931.71772099999</v>
      </c>
      <c r="Y2" s="23">
        <v>43929.738721000002</v>
      </c>
      <c r="Z2" s="23"/>
      <c r="AA2" s="23">
        <v>43742.625261000001</v>
      </c>
      <c r="AB2" s="23">
        <v>1302.0962440000001</v>
      </c>
      <c r="AC2" s="8">
        <v>1325.7450329999999</v>
      </c>
      <c r="AD2" s="8"/>
      <c r="AE2">
        <v>12.952094000000001</v>
      </c>
      <c r="AF2">
        <v>10.108128000000001</v>
      </c>
      <c r="AG2">
        <v>6.5396999999999997E-2</v>
      </c>
      <c r="AH2">
        <v>2.0666159999999998</v>
      </c>
      <c r="AI2">
        <v>4.6836000000000003E-2</v>
      </c>
      <c r="AJ2">
        <v>10.635097</v>
      </c>
      <c r="AK2">
        <v>0.79693700000000001</v>
      </c>
      <c r="AL2">
        <v>5.0512000000000001E-2</v>
      </c>
      <c r="AN2" s="8"/>
      <c r="AO2" s="8">
        <v>8588.7637419999992</v>
      </c>
      <c r="AP2" s="8">
        <v>8605.5893169999999</v>
      </c>
      <c r="AQ2" s="8">
        <v>90.231174999999993</v>
      </c>
      <c r="AR2" s="8">
        <v>2.2896E-2</v>
      </c>
      <c r="AS2" s="8">
        <v>261.90594499999997</v>
      </c>
      <c r="AT2" s="8">
        <v>50.529454000000001</v>
      </c>
      <c r="AV2">
        <v>58.803646999999998</v>
      </c>
      <c r="AW2">
        <v>1.5643689999999999</v>
      </c>
      <c r="AX2">
        <v>1.493468</v>
      </c>
      <c r="BA2">
        <v>10.364027999999999</v>
      </c>
      <c r="BB2">
        <v>10.489739999999999</v>
      </c>
    </row>
    <row r="3" spans="1:54" x14ac:dyDescent="0.3">
      <c r="A3" t="s">
        <v>8</v>
      </c>
      <c r="B3" s="1">
        <v>43904</v>
      </c>
      <c r="C3" s="1"/>
      <c r="D3" s="8">
        <v>8.1999999999999993</v>
      </c>
      <c r="E3" s="8">
        <v>0.22360679774997899</v>
      </c>
      <c r="F3" s="8">
        <v>206</v>
      </c>
      <c r="G3" s="5" t="s">
        <v>75</v>
      </c>
      <c r="H3" s="8"/>
      <c r="I3" s="8"/>
      <c r="J3" s="8"/>
      <c r="K3" s="8"/>
      <c r="L3" s="8"/>
      <c r="M3">
        <v>382.65176400000001</v>
      </c>
      <c r="N3">
        <v>1144.8734870000001</v>
      </c>
      <c r="O3">
        <v>1104.2696109999999</v>
      </c>
      <c r="P3">
        <v>440.15831700000001</v>
      </c>
      <c r="Q3">
        <v>168.278426</v>
      </c>
      <c r="R3" t="s">
        <v>9</v>
      </c>
      <c r="S3">
        <v>893.34689600000002</v>
      </c>
      <c r="T3">
        <v>78.945244000000002</v>
      </c>
      <c r="U3">
        <v>0.47329500000000002</v>
      </c>
      <c r="V3" s="8">
        <v>6497.7828200000004</v>
      </c>
      <c r="W3" s="8">
        <v>21068.283202999999</v>
      </c>
      <c r="X3" s="8">
        <v>21210.853597000001</v>
      </c>
      <c r="Y3" s="8">
        <v>4226.4546419999997</v>
      </c>
      <c r="Z3" s="8"/>
      <c r="AA3" s="8">
        <v>4201.0296950000002</v>
      </c>
      <c r="AB3" s="8">
        <v>125.339472</v>
      </c>
      <c r="AC3" s="8">
        <v>127.630454</v>
      </c>
      <c r="AD3" s="8"/>
      <c r="AE3">
        <v>1.745676</v>
      </c>
      <c r="AF3">
        <v>1.5168109999999999</v>
      </c>
      <c r="AG3" t="s">
        <v>9</v>
      </c>
      <c r="AH3">
        <v>0.28409000000000001</v>
      </c>
      <c r="AI3">
        <v>6.7140000000000003E-3</v>
      </c>
      <c r="AJ3">
        <v>1.4497070000000001</v>
      </c>
      <c r="AK3">
        <v>0.124344</v>
      </c>
      <c r="AL3">
        <v>9.3699999999999999E-3</v>
      </c>
      <c r="AN3" s="8"/>
      <c r="AO3" s="8">
        <v>826.18385599999999</v>
      </c>
      <c r="AP3" s="8">
        <v>827.64119600000004</v>
      </c>
      <c r="AQ3" s="8">
        <v>8.1021909999999995</v>
      </c>
      <c r="AR3" s="8">
        <v>21.670573999999998</v>
      </c>
      <c r="AS3" s="8">
        <v>22.057525999999999</v>
      </c>
      <c r="AT3" s="8">
        <v>4.3784229999999997</v>
      </c>
      <c r="AV3">
        <v>5.2787050000000004</v>
      </c>
      <c r="AW3">
        <v>0.13819799999999999</v>
      </c>
      <c r="AX3">
        <v>0.14671200000000001</v>
      </c>
      <c r="BA3">
        <v>0.90417899999999995</v>
      </c>
      <c r="BB3">
        <v>0.94809900000000003</v>
      </c>
    </row>
    <row r="4" spans="1:54" s="36" customFormat="1" x14ac:dyDescent="0.3">
      <c r="A4" s="36" t="s">
        <v>333</v>
      </c>
      <c r="B4" s="36" t="s">
        <v>1</v>
      </c>
      <c r="D4" s="36" t="s">
        <v>33</v>
      </c>
      <c r="E4" s="36" t="s">
        <v>34</v>
      </c>
      <c r="F4" s="36" t="s">
        <v>2</v>
      </c>
      <c r="G4" s="36" t="s">
        <v>3</v>
      </c>
      <c r="H4" s="36" t="s">
        <v>200</v>
      </c>
      <c r="I4" s="36" t="s">
        <v>204</v>
      </c>
      <c r="J4" s="36" t="s">
        <v>201</v>
      </c>
      <c r="K4" s="36" t="s">
        <v>202</v>
      </c>
      <c r="L4" s="36" t="s">
        <v>203</v>
      </c>
      <c r="M4" s="36" t="s">
        <v>55</v>
      </c>
      <c r="N4" s="36" t="s">
        <v>56</v>
      </c>
      <c r="O4" s="36" t="s">
        <v>57</v>
      </c>
      <c r="P4" s="36" t="s">
        <v>58</v>
      </c>
      <c r="Q4" s="36" t="s">
        <v>59</v>
      </c>
      <c r="R4" s="36" t="s">
        <v>61</v>
      </c>
      <c r="S4" s="36" t="s">
        <v>62</v>
      </c>
      <c r="T4" s="36" t="s">
        <v>63</v>
      </c>
      <c r="U4" s="36" t="s">
        <v>65</v>
      </c>
      <c r="V4" s="36" t="s">
        <v>76</v>
      </c>
      <c r="W4" s="36" t="s">
        <v>41</v>
      </c>
      <c r="X4" s="36" t="s">
        <v>42</v>
      </c>
      <c r="Y4" s="36" t="s">
        <v>77</v>
      </c>
      <c r="Z4" s="36" t="s">
        <v>43</v>
      </c>
      <c r="AA4" s="36" t="s">
        <v>78</v>
      </c>
      <c r="AB4" s="54" t="s">
        <v>79</v>
      </c>
      <c r="AC4" s="54" t="s">
        <v>44</v>
      </c>
      <c r="AD4" s="54" t="s">
        <v>45</v>
      </c>
      <c r="AE4" s="36" t="s">
        <v>66</v>
      </c>
      <c r="AF4" s="36" t="s">
        <v>67</v>
      </c>
      <c r="AG4" s="36" t="s">
        <v>68</v>
      </c>
      <c r="AH4" s="36" t="s">
        <v>70</v>
      </c>
      <c r="AI4" s="36" t="s">
        <v>71</v>
      </c>
      <c r="AJ4" s="36" t="s">
        <v>72</v>
      </c>
      <c r="AK4" s="36" t="s">
        <v>73</v>
      </c>
      <c r="AL4" s="36" t="s">
        <v>74</v>
      </c>
      <c r="AN4" s="36" t="s">
        <v>46</v>
      </c>
      <c r="AO4" s="36" t="s">
        <v>47</v>
      </c>
      <c r="AP4" s="36" t="s">
        <v>48</v>
      </c>
      <c r="AQ4" s="36" t="s">
        <v>80</v>
      </c>
      <c r="AR4" s="36" t="s">
        <v>49</v>
      </c>
      <c r="AS4" s="36" t="s">
        <v>50</v>
      </c>
      <c r="AT4" s="36" t="s">
        <v>81</v>
      </c>
      <c r="AU4" s="36" t="s">
        <v>43</v>
      </c>
      <c r="AV4" s="54" t="s">
        <v>82</v>
      </c>
      <c r="AW4" s="54" t="s">
        <v>83</v>
      </c>
      <c r="AX4" s="54" t="s">
        <v>104</v>
      </c>
      <c r="AY4" s="36" t="s">
        <v>53</v>
      </c>
      <c r="AZ4" s="36" t="s">
        <v>52</v>
      </c>
      <c r="BA4" s="36" t="s">
        <v>51</v>
      </c>
      <c r="BB4" s="36" t="s">
        <v>54</v>
      </c>
    </row>
    <row r="5" spans="1:54" x14ac:dyDescent="0.3">
      <c r="A5" t="s">
        <v>17</v>
      </c>
      <c r="B5" s="1">
        <v>43907</v>
      </c>
      <c r="C5" s="1"/>
      <c r="D5" s="8">
        <v>125.4</v>
      </c>
      <c r="E5" s="8">
        <v>0.22360679774997899</v>
      </c>
      <c r="F5" s="8">
        <v>506</v>
      </c>
      <c r="G5" s="5" t="s">
        <v>75</v>
      </c>
      <c r="H5" s="8"/>
      <c r="I5" s="8"/>
      <c r="J5" s="8"/>
      <c r="K5" s="8"/>
      <c r="L5" s="8"/>
      <c r="M5">
        <v>1877.775257</v>
      </c>
      <c r="N5">
        <v>5798.6552629999996</v>
      </c>
      <c r="O5">
        <v>5533.4285259999997</v>
      </c>
      <c r="P5">
        <v>2173.0456210000002</v>
      </c>
      <c r="Q5">
        <v>849.32301199999995</v>
      </c>
      <c r="R5">
        <v>1.0227489999999999</v>
      </c>
      <c r="S5">
        <v>4656.7900410000002</v>
      </c>
      <c r="T5">
        <v>397.676829</v>
      </c>
      <c r="U5">
        <v>3.3769019999999998</v>
      </c>
      <c r="V5">
        <v>33709.085707999999</v>
      </c>
      <c r="W5" s="23" t="s">
        <v>9</v>
      </c>
      <c r="X5">
        <v>107429.362438</v>
      </c>
      <c r="Y5">
        <v>21703.949938000002</v>
      </c>
      <c r="Z5" s="6"/>
      <c r="AA5" s="6">
        <v>21912.081463999999</v>
      </c>
      <c r="AB5" s="6">
        <v>650.56723199999999</v>
      </c>
      <c r="AC5" s="6">
        <v>662.93440399999997</v>
      </c>
      <c r="AD5" s="6"/>
      <c r="AE5">
        <v>13.795588</v>
      </c>
      <c r="AF5">
        <v>11.442878</v>
      </c>
      <c r="AG5" t="s">
        <v>9</v>
      </c>
      <c r="AH5">
        <v>2.5361099999999999</v>
      </c>
      <c r="AI5">
        <v>4.8523999999999998E-2</v>
      </c>
      <c r="AJ5">
        <v>15.296125999999999</v>
      </c>
      <c r="AK5">
        <v>1.2472030000000001</v>
      </c>
      <c r="AL5">
        <v>6.4471000000000001E-2</v>
      </c>
      <c r="AN5" s="6"/>
      <c r="AO5">
        <v>4298.1307109999998</v>
      </c>
      <c r="AP5">
        <v>4304.6036370000002</v>
      </c>
      <c r="AQ5">
        <v>75.113816999999997</v>
      </c>
      <c r="AR5">
        <v>6.3273999999999997E-2</v>
      </c>
      <c r="AS5">
        <v>174.81597099999999</v>
      </c>
      <c r="AT5">
        <v>46.012712999999998</v>
      </c>
      <c r="AV5">
        <v>45.27825</v>
      </c>
      <c r="AW5">
        <v>1.0566610000000001</v>
      </c>
      <c r="AX5">
        <v>1.244186</v>
      </c>
      <c r="BA5">
        <v>6.71326</v>
      </c>
      <c r="BB5">
        <v>7.5742459999999996</v>
      </c>
    </row>
    <row r="6" spans="1:54" x14ac:dyDescent="0.3">
      <c r="A6" t="s">
        <v>18</v>
      </c>
      <c r="B6" s="1">
        <v>43908</v>
      </c>
      <c r="C6" s="1"/>
      <c r="D6" s="8">
        <v>189</v>
      </c>
      <c r="E6" s="8">
        <v>0.28284271247461906</v>
      </c>
      <c r="F6" s="8">
        <v>406</v>
      </c>
      <c r="G6" s="5" t="s">
        <v>75</v>
      </c>
      <c r="H6" s="8"/>
      <c r="I6" s="8"/>
      <c r="J6" s="8"/>
      <c r="K6" s="8"/>
      <c r="L6" s="8"/>
      <c r="M6">
        <v>3167.920478</v>
      </c>
      <c r="N6">
        <v>9526.7453010000008</v>
      </c>
      <c r="O6">
        <v>9194.5340209999995</v>
      </c>
      <c r="P6">
        <v>3654.5487440000002</v>
      </c>
      <c r="Q6">
        <v>1401.7124389999999</v>
      </c>
      <c r="R6">
        <v>2.4076170000000001</v>
      </c>
      <c r="S6">
        <v>7417.8521909999999</v>
      </c>
      <c r="T6">
        <v>655.58403499999997</v>
      </c>
      <c r="U6">
        <v>9.1348629999999993</v>
      </c>
      <c r="V6">
        <v>51224.653453999999</v>
      </c>
      <c r="W6" s="23" t="s">
        <v>9</v>
      </c>
      <c r="X6">
        <v>166315.29894099999</v>
      </c>
      <c r="Y6">
        <v>33241.286781000003</v>
      </c>
      <c r="Z6" s="5"/>
      <c r="AA6" s="5">
        <v>33106.118600000002</v>
      </c>
      <c r="AB6" s="5">
        <v>983.36082999999996</v>
      </c>
      <c r="AC6" s="6">
        <v>1003.104272</v>
      </c>
      <c r="AD6" s="6"/>
      <c r="AE6">
        <v>31.023434000000002</v>
      </c>
      <c r="AF6">
        <v>29.725904</v>
      </c>
      <c r="AG6">
        <v>4.5536E-2</v>
      </c>
      <c r="AH6">
        <v>5.1016389999999996</v>
      </c>
      <c r="AI6">
        <v>8.9057999999999998E-2</v>
      </c>
      <c r="AJ6">
        <v>25.105191999999999</v>
      </c>
      <c r="AK6">
        <v>2.2616480000000001</v>
      </c>
      <c r="AL6">
        <v>9.3825000000000006E-2</v>
      </c>
      <c r="AN6" s="6"/>
      <c r="AO6">
        <v>6494.4220949999999</v>
      </c>
      <c r="AP6">
        <v>6501.1396580000001</v>
      </c>
      <c r="AQ6">
        <v>137.76700099999999</v>
      </c>
      <c r="AR6">
        <v>3.3994000000000003E-2</v>
      </c>
      <c r="AS6">
        <v>474.37305500000002</v>
      </c>
      <c r="AT6">
        <v>92.425043000000002</v>
      </c>
      <c r="AV6">
        <v>94.816045000000003</v>
      </c>
      <c r="AW6">
        <v>3.3082530000000001</v>
      </c>
      <c r="AX6">
        <v>3.0341659999999999</v>
      </c>
      <c r="BA6">
        <v>20.261500000000002</v>
      </c>
      <c r="BB6">
        <v>20.661086000000001</v>
      </c>
    </row>
    <row r="7" spans="1:54" x14ac:dyDescent="0.3">
      <c r="B7" s="1"/>
      <c r="C7" s="1"/>
      <c r="D7" s="8"/>
      <c r="E7" s="8"/>
      <c r="F7" s="8"/>
      <c r="G7" s="5"/>
      <c r="H7" s="8"/>
      <c r="I7" s="8"/>
      <c r="J7" s="8"/>
      <c r="K7" s="8"/>
      <c r="L7" s="8"/>
      <c r="V7" s="5"/>
      <c r="W7" s="5"/>
      <c r="X7" s="5"/>
      <c r="Y7" s="5"/>
      <c r="Z7" s="5"/>
      <c r="AA7" s="5"/>
      <c r="AB7" s="5"/>
      <c r="AC7" s="5"/>
      <c r="AD7" s="5"/>
      <c r="AN7" s="5"/>
      <c r="AO7" s="8"/>
      <c r="AP7" s="8"/>
      <c r="AQ7" s="8"/>
      <c r="AR7" s="8"/>
      <c r="AS7" s="8"/>
      <c r="AT7" s="8"/>
      <c r="BA7" s="15"/>
    </row>
    <row r="8" spans="1:54" x14ac:dyDescent="0.3">
      <c r="B8" s="1"/>
      <c r="C8" s="1"/>
      <c r="D8" s="8"/>
      <c r="E8" s="8"/>
      <c r="F8" s="5"/>
      <c r="G8" s="5"/>
      <c r="H8" s="8"/>
      <c r="I8" s="8"/>
      <c r="J8" s="8"/>
      <c r="K8" s="8"/>
      <c r="L8" s="8"/>
      <c r="V8" s="5"/>
      <c r="W8" s="5"/>
      <c r="X8" s="5"/>
      <c r="Y8" s="5"/>
      <c r="Z8" s="5"/>
      <c r="AA8" s="5"/>
      <c r="AB8" s="5"/>
      <c r="AC8" s="5"/>
      <c r="AD8" s="5"/>
      <c r="AN8" s="5"/>
      <c r="AO8" s="8"/>
      <c r="AP8" s="8"/>
      <c r="AQ8" s="8"/>
      <c r="AR8" s="8"/>
      <c r="AS8" s="8"/>
      <c r="AT8" s="8"/>
      <c r="BA8" s="15"/>
    </row>
    <row r="9" spans="1:54" x14ac:dyDescent="0.3">
      <c r="B9" s="1"/>
      <c r="C9" s="1"/>
      <c r="D9" s="8"/>
      <c r="E9" s="8"/>
      <c r="F9" s="5"/>
      <c r="G9" s="5"/>
      <c r="H9" s="8"/>
      <c r="I9" s="8"/>
      <c r="J9" s="8"/>
      <c r="K9" s="8"/>
      <c r="L9" s="8"/>
      <c r="M9">
        <f>M2/$N2</f>
        <v>0.33280505583499026</v>
      </c>
      <c r="O9">
        <f t="shared" ref="O9:Q10" si="0">O2/$N2</f>
        <v>0.96470110429381684</v>
      </c>
      <c r="P9">
        <f t="shared" si="0"/>
        <v>0.38384149093975528</v>
      </c>
      <c r="Q9">
        <f t="shared" si="0"/>
        <v>0.14722369666152557</v>
      </c>
      <c r="S9">
        <f>S2/$N2</f>
        <v>0.77761659106961378</v>
      </c>
      <c r="T9">
        <f>T2/$N2</f>
        <v>6.8930490927514465E-2</v>
      </c>
      <c r="V9" s="5">
        <f>V2/$X2</f>
        <v>0.30736081836433288</v>
      </c>
      <c r="W9" s="5" t="e">
        <f>W2/$X2</f>
        <v>#VALUE!</v>
      </c>
      <c r="X9" s="5"/>
      <c r="Y9" s="5">
        <f>Y2/$X2</f>
        <v>0.19974262546672869</v>
      </c>
      <c r="Z9" s="5"/>
      <c r="AA9" s="5">
        <f t="shared" ref="AA9:AC10" si="1">AA2/$X2</f>
        <v>0.19889184567953416</v>
      </c>
      <c r="AB9" s="5">
        <f t="shared" si="1"/>
        <v>5.9204568467555348E-3</v>
      </c>
      <c r="AC9" s="5">
        <f t="shared" si="1"/>
        <v>6.0279847160645003E-3</v>
      </c>
      <c r="AD9" s="5"/>
      <c r="AN9" s="5"/>
      <c r="AO9" s="5">
        <f>AO2/$X2</f>
        <v>3.9051955902492858E-2</v>
      </c>
      <c r="AP9" s="5">
        <f>AP2/$X2</f>
        <v>3.9128459533594152E-2</v>
      </c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4" x14ac:dyDescent="0.3">
      <c r="B10" s="1"/>
      <c r="C10" s="1"/>
      <c r="D10" s="8"/>
      <c r="E10" s="8"/>
      <c r="F10" s="5"/>
      <c r="G10" s="5"/>
      <c r="H10" s="8"/>
      <c r="I10" s="8"/>
      <c r="J10" s="8"/>
      <c r="K10" s="8"/>
      <c r="L10" s="8"/>
      <c r="M10">
        <f>M3/$N3</f>
        <v>0.33423061005866406</v>
      </c>
      <c r="O10">
        <f t="shared" si="0"/>
        <v>0.96453418088456433</v>
      </c>
      <c r="P10">
        <f t="shared" si="0"/>
        <v>0.38446022376968536</v>
      </c>
      <c r="Q10">
        <f t="shared" si="0"/>
        <v>0.1469842981873507</v>
      </c>
      <c r="S10">
        <f>S3/$N3</f>
        <v>0.78030184657424939</v>
      </c>
      <c r="T10">
        <f>T3/$N3</f>
        <v>6.8955430356646905E-2</v>
      </c>
      <c r="V10" s="5">
        <f>V3/$X3</f>
        <v>0.30634235394086295</v>
      </c>
      <c r="W10" s="5">
        <f>W3/$X3</f>
        <v>0.99327842260812327</v>
      </c>
      <c r="X10" s="5"/>
      <c r="Y10" s="5">
        <f>Y3/$X3</f>
        <v>0.19925905493015031</v>
      </c>
      <c r="Z10" s="5"/>
      <c r="AA10" s="5">
        <f t="shared" si="1"/>
        <v>0.19806037865417075</v>
      </c>
      <c r="AB10" s="5">
        <f t="shared" si="1"/>
        <v>5.9092139515652328E-3</v>
      </c>
      <c r="AC10" s="5">
        <f t="shared" si="1"/>
        <v>6.017223843271054E-3</v>
      </c>
      <c r="AD10" s="5"/>
      <c r="AN10" s="5"/>
      <c r="AO10" s="5">
        <f>AO3/$X3</f>
        <v>3.8950995169607552E-2</v>
      </c>
      <c r="AP10" s="5">
        <f>AP3/$X3</f>
        <v>3.901970244691421E-2</v>
      </c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spans="1:54" x14ac:dyDescent="0.3">
      <c r="B11" s="1"/>
      <c r="C11" s="1"/>
      <c r="D11" s="8"/>
      <c r="E11" s="8"/>
      <c r="F11" s="5"/>
      <c r="G11" s="5"/>
      <c r="H11" s="8"/>
      <c r="I11" s="8"/>
      <c r="J11" s="8"/>
      <c r="K11" s="8"/>
      <c r="L11" s="8"/>
      <c r="M11">
        <f>M5/$N5</f>
        <v>0.32382943490048272</v>
      </c>
      <c r="O11">
        <f t="shared" ref="O11:Q12" si="2">O5/$N5</f>
        <v>0.95426064751730355</v>
      </c>
      <c r="P11">
        <f t="shared" si="2"/>
        <v>0.37474992432568766</v>
      </c>
      <c r="Q11">
        <f t="shared" si="2"/>
        <v>0.1464689610743635</v>
      </c>
      <c r="S11">
        <f>S5/$N5</f>
        <v>0.80308102996120467</v>
      </c>
      <c r="T11">
        <f>T5/$N5</f>
        <v>6.8580871074970129E-2</v>
      </c>
      <c r="V11" s="5">
        <f>V5/$X5</f>
        <v>0.31377907252734838</v>
      </c>
      <c r="W11" s="5" t="e">
        <f>W5/$X5</f>
        <v>#VALUE!</v>
      </c>
      <c r="X11" s="5"/>
      <c r="Y11" s="5">
        <f>Y5/$X5</f>
        <v>0.20202996132017315</v>
      </c>
      <c r="Z11" s="5"/>
      <c r="AA11" s="5">
        <f t="shared" ref="AA11:AC12" si="3">AA5/$X5</f>
        <v>0.20396734157894658</v>
      </c>
      <c r="AB11" s="5">
        <f t="shared" si="3"/>
        <v>6.0557674106597962E-3</v>
      </c>
      <c r="AC11" s="5">
        <f t="shared" si="3"/>
        <v>6.1708865151517116E-3</v>
      </c>
      <c r="AD11" s="5"/>
      <c r="AN11" s="5"/>
      <c r="AO11" s="5">
        <f>AO5/$X5</f>
        <v>4.000890085781298E-2</v>
      </c>
      <c r="AP11" s="5">
        <f>AP5/$X5</f>
        <v>4.0069153714695903E-2</v>
      </c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4" x14ac:dyDescent="0.3">
      <c r="B12" s="1"/>
      <c r="C12" s="1"/>
      <c r="D12" s="8"/>
      <c r="E12" s="8"/>
      <c r="F12" s="5"/>
      <c r="G12" s="5"/>
      <c r="H12" s="8"/>
      <c r="I12" s="8"/>
      <c r="J12" s="8"/>
      <c r="K12" s="8"/>
      <c r="L12" s="8"/>
      <c r="M12">
        <f>M6/$N6</f>
        <v>0.33252914588442611</v>
      </c>
      <c r="O12">
        <f t="shared" si="2"/>
        <v>0.96512856495017985</v>
      </c>
      <c r="P12">
        <f t="shared" si="2"/>
        <v>0.38360936799857454</v>
      </c>
      <c r="Q12">
        <f t="shared" si="2"/>
        <v>0.14713445092867816</v>
      </c>
      <c r="S12">
        <f>S6/$N6</f>
        <v>0.77863446083956556</v>
      </c>
      <c r="T12">
        <f>T6/$N6</f>
        <v>6.8815110962521991E-2</v>
      </c>
      <c r="V12" s="5">
        <f>V6/$X6</f>
        <v>0.30799724246758464</v>
      </c>
      <c r="W12" s="5" t="e">
        <f>W6/$X6</f>
        <v>#VALUE!</v>
      </c>
      <c r="X12" s="5"/>
      <c r="Y12" s="5">
        <f>Y6/$X6</f>
        <v>0.19986908596299538</v>
      </c>
      <c r="Z12" s="5"/>
      <c r="AA12" s="5">
        <f t="shared" si="3"/>
        <v>0.19905636349031444</v>
      </c>
      <c r="AB12" s="5">
        <f t="shared" si="3"/>
        <v>5.9126300241858403E-3</v>
      </c>
      <c r="AC12" s="5">
        <f t="shared" si="3"/>
        <v>6.0313409432998059E-3</v>
      </c>
      <c r="AD12" s="5"/>
      <c r="AN12" s="5"/>
      <c r="AO12" s="5">
        <f>AO6/$X6</f>
        <v>3.9048855615525083E-2</v>
      </c>
      <c r="AP12" s="5">
        <f>AP6/$X6</f>
        <v>3.9089246145096165E-2</v>
      </c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4" x14ac:dyDescent="0.3">
      <c r="B13" s="1"/>
      <c r="C13" s="1"/>
      <c r="D13" s="5"/>
      <c r="E13" s="5"/>
      <c r="F13" s="5"/>
      <c r="G13" s="5"/>
      <c r="H13" s="5"/>
      <c r="I13" s="5"/>
      <c r="J13" s="5"/>
      <c r="K13" s="5"/>
      <c r="L13" s="5"/>
      <c r="V13" s="5"/>
      <c r="W13" s="5"/>
      <c r="X13" s="5"/>
      <c r="Y13" s="5"/>
      <c r="Z13" s="5"/>
      <c r="AA13" s="5"/>
      <c r="AB13" s="5"/>
      <c r="AC13" s="5"/>
      <c r="AD13" s="5"/>
      <c r="AN13" s="5"/>
      <c r="AO13" s="8"/>
      <c r="AP13" s="8"/>
      <c r="AQ13" s="8"/>
      <c r="AR13" s="8"/>
      <c r="AS13" s="8"/>
      <c r="AT13" s="8"/>
      <c r="AU13" s="8"/>
      <c r="AV13" s="8"/>
      <c r="AX13" s="10"/>
      <c r="AY13" s="11"/>
      <c r="AZ13" s="11"/>
      <c r="BA13" s="11"/>
      <c r="BB13" s="11"/>
    </row>
    <row r="14" spans="1:54" x14ac:dyDescent="0.3">
      <c r="B14" s="1"/>
      <c r="C14" s="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8"/>
      <c r="V14" s="5"/>
      <c r="W14" s="5"/>
      <c r="X14" s="5"/>
      <c r="Y14" s="5"/>
      <c r="Z14" s="5"/>
      <c r="AA14" s="5"/>
      <c r="AB14" s="5"/>
      <c r="AC14" s="5"/>
      <c r="AD14" s="5"/>
      <c r="AN14" s="5"/>
      <c r="AO14" s="8"/>
      <c r="AP14" s="8"/>
      <c r="AQ14" s="8"/>
      <c r="AR14" s="8"/>
      <c r="AS14" s="8"/>
      <c r="AT14" s="8"/>
      <c r="AU14" s="8"/>
      <c r="AV14" s="8"/>
      <c r="BA14" s="7"/>
    </row>
    <row r="15" spans="1:54" x14ac:dyDescent="0.3">
      <c r="B15" s="1"/>
      <c r="C15" s="1"/>
      <c r="D15" s="5"/>
      <c r="E15" s="5"/>
      <c r="F15" s="5"/>
      <c r="G15" s="5"/>
      <c r="H15" s="5"/>
      <c r="I15" s="5"/>
      <c r="J15" s="5"/>
      <c r="K15" s="5"/>
      <c r="L15" s="5"/>
      <c r="M15" s="5">
        <f>STDEV(M9:M12)</f>
        <v>4.7384464623347619E-3</v>
      </c>
      <c r="N15" s="5"/>
      <c r="O15" s="5">
        <f t="shared" ref="O15:T15" si="4">STDEV(O9:O12)</f>
        <v>5.2695993944276865E-3</v>
      </c>
      <c r="P15" s="5">
        <f t="shared" si="4"/>
        <v>4.6241837829419045E-3</v>
      </c>
      <c r="Q15" s="5">
        <f t="shared" si="4"/>
        <v>3.3737925849399624E-4</v>
      </c>
      <c r="R15" s="5"/>
      <c r="S15" s="5">
        <f t="shared" si="4"/>
        <v>1.2165492238435353E-2</v>
      </c>
      <c r="T15" s="5">
        <f t="shared" si="4"/>
        <v>1.71031445821705E-4</v>
      </c>
      <c r="U15" s="5"/>
      <c r="V15" s="5">
        <f>STDEV(V9:V12)</f>
        <v>3.3430187223099719E-3</v>
      </c>
      <c r="W15" s="5" t="e">
        <f>STDEV(W9:W12)</f>
        <v>#VALUE!</v>
      </c>
      <c r="X15" s="5"/>
      <c r="Y15" s="5">
        <f>STDEV(Y9:Y12)</f>
        <v>1.2315701502545692E-3</v>
      </c>
      <c r="Z15" s="5"/>
      <c r="AA15" s="5">
        <f>STDEV(AA9:AA12)</f>
        <v>2.6845385190756754E-3</v>
      </c>
      <c r="AB15" s="5">
        <f>STDEV(AB9:AB12)</f>
        <v>7.0989733928700658E-5</v>
      </c>
      <c r="AC15" s="5">
        <f>STDEV(AC9:AC12)</f>
        <v>7.2934023092274542E-5</v>
      </c>
      <c r="AD15" s="5"/>
      <c r="AN15" s="5"/>
      <c r="AO15" s="5">
        <f>STDEV(AO9:AO12)</f>
        <v>4.9802730080194559E-4</v>
      </c>
      <c r="AP15" s="5">
        <f>STDEV(AP9:AP12)</f>
        <v>4.9704748854809166E-4</v>
      </c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4" x14ac:dyDescent="0.3">
      <c r="B16" s="1"/>
      <c r="C16" s="1"/>
      <c r="D16" s="5"/>
      <c r="E16" s="5"/>
      <c r="F16" s="5"/>
      <c r="G16" s="5"/>
      <c r="H16" s="5"/>
      <c r="I16" s="5"/>
      <c r="J16" s="5"/>
      <c r="K16" s="5"/>
      <c r="L16" s="5"/>
      <c r="M16" s="28">
        <f>M15/AVERAGE(M9:M12)</f>
        <v>1.4322100837984601E-2</v>
      </c>
      <c r="N16" s="28"/>
      <c r="O16" s="28">
        <f>O15/AVERAGE(O9:O12)</f>
        <v>5.4768651996587427E-3</v>
      </c>
      <c r="P16" s="28">
        <f>P15/AVERAGE(P9:P12)</f>
        <v>1.2115810285681372E-2</v>
      </c>
      <c r="Q16" s="28">
        <f>Q15/AVERAGE(Q9:Q12)</f>
        <v>2.2958333544485922E-3</v>
      </c>
      <c r="R16" s="28"/>
      <c r="S16" s="28">
        <f>S15/AVERAGE(S9:S12)</f>
        <v>1.5499249295553519E-2</v>
      </c>
      <c r="T16" s="28">
        <f>T15/AVERAGE(T9:T12)</f>
        <v>2.4851825529826144E-3</v>
      </c>
      <c r="U16" s="7"/>
      <c r="V16" s="28">
        <f>V15/AVERAGE(V9:V12)</f>
        <v>1.0823388835424247E-2</v>
      </c>
      <c r="W16" s="28"/>
      <c r="X16" s="28"/>
      <c r="Y16" s="28">
        <f>Y15/AVERAGE(Y9:Y12)</f>
        <v>6.1509253653547445E-3</v>
      </c>
      <c r="Z16" s="28"/>
      <c r="AA16" s="28">
        <f>AA15/AVERAGE(AA9:AA12)</f>
        <v>1.342309647281106E-2</v>
      </c>
      <c r="AB16" s="28">
        <f>AB15/AVERAGE(AB9:AB12)</f>
        <v>1.1932016201174706E-2</v>
      </c>
      <c r="AC16" s="28">
        <f>AC15/AVERAGE(AC9:AC12)</f>
        <v>1.2031626443104779E-2</v>
      </c>
      <c r="AD16" s="28"/>
      <c r="AN16" s="28"/>
      <c r="AO16" s="28">
        <f>AO15/AVERAGE(AO9:AO12)</f>
        <v>1.2683689220179113E-2</v>
      </c>
      <c r="AP16" s="28">
        <f>AP15/AVERAGE(AP9:AP12)</f>
        <v>1.2638951172366233E-2</v>
      </c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</row>
    <row r="17" spans="1:54" x14ac:dyDescent="0.3">
      <c r="B17" s="1"/>
      <c r="C17" s="1"/>
      <c r="D17" s="5"/>
      <c r="E17" s="5"/>
      <c r="F17" s="5"/>
      <c r="G17" s="5"/>
      <c r="H17" s="5"/>
      <c r="I17" s="5"/>
      <c r="J17" s="5"/>
      <c r="K17" s="5"/>
      <c r="L17" s="5"/>
      <c r="V17" s="5"/>
      <c r="W17" s="5"/>
      <c r="X17" s="5"/>
      <c r="Y17" s="5"/>
      <c r="Z17" s="5"/>
      <c r="AA17" s="5"/>
      <c r="AB17" s="5"/>
      <c r="AC17" s="5"/>
      <c r="AD17" s="5"/>
      <c r="AN17" s="5"/>
      <c r="AO17" s="8"/>
      <c r="AP17" s="8"/>
      <c r="AQ17" s="8"/>
      <c r="AR17" s="8"/>
      <c r="AS17" s="8"/>
      <c r="AT17" s="8"/>
      <c r="AU17" s="8"/>
      <c r="AV17" s="8"/>
    </row>
    <row r="18" spans="1:54" x14ac:dyDescent="0.3">
      <c r="B18" s="1"/>
      <c r="C18" s="1"/>
      <c r="D18" s="5"/>
      <c r="E18" s="5"/>
      <c r="F18" s="5"/>
      <c r="G18" s="5"/>
      <c r="H18" s="5"/>
      <c r="I18" s="5"/>
      <c r="J18" s="5"/>
      <c r="K18" s="5"/>
      <c r="L18" s="5"/>
      <c r="V18" s="5"/>
      <c r="W18" s="5"/>
      <c r="X18" s="5"/>
      <c r="Y18" s="5"/>
      <c r="Z18" s="5"/>
      <c r="AA18" s="5"/>
      <c r="AB18" s="5"/>
      <c r="AC18" s="26"/>
      <c r="AD18" s="5"/>
      <c r="AN18" s="5"/>
      <c r="AO18" s="8"/>
      <c r="AP18" s="8"/>
      <c r="AQ18" s="8"/>
      <c r="AR18" s="8"/>
      <c r="AS18" s="8"/>
      <c r="AT18" s="8"/>
      <c r="AU18" s="8"/>
      <c r="AV18" s="8"/>
    </row>
    <row r="19" spans="1:54" x14ac:dyDescent="0.3">
      <c r="A19" t="s">
        <v>143</v>
      </c>
      <c r="B19">
        <v>44052</v>
      </c>
      <c r="D19" s="8">
        <v>259.89999999999998</v>
      </c>
      <c r="E19" s="8">
        <v>0.3</v>
      </c>
      <c r="F19" s="5">
        <v>506</v>
      </c>
      <c r="G19" s="5" t="s">
        <v>154</v>
      </c>
      <c r="H19" s="8"/>
      <c r="I19" s="8"/>
      <c r="J19" s="8"/>
      <c r="K19" s="8"/>
      <c r="L19" s="8"/>
      <c r="M19">
        <v>3763.791964</v>
      </c>
      <c r="N19">
        <v>11286.425373</v>
      </c>
      <c r="O19">
        <v>10974.640964</v>
      </c>
      <c r="P19">
        <v>4373.0947829999996</v>
      </c>
      <c r="Q19">
        <v>1686.0397969999999</v>
      </c>
      <c r="R19">
        <v>3.5818840000000001</v>
      </c>
      <c r="S19">
        <v>8815.5514390000008</v>
      </c>
      <c r="T19">
        <v>788.76034300000003</v>
      </c>
      <c r="U19">
        <v>31.17952</v>
      </c>
      <c r="V19">
        <v>58977.483468999999</v>
      </c>
      <c r="W19" t="s">
        <v>9</v>
      </c>
      <c r="X19">
        <v>192809.78739700001</v>
      </c>
      <c r="Y19">
        <v>38939.098036000003</v>
      </c>
      <c r="AA19">
        <v>38543.677243999999</v>
      </c>
      <c r="AB19" s="5">
        <v>1165.3330289999999</v>
      </c>
      <c r="AC19" s="5">
        <v>1177.589078</v>
      </c>
      <c r="AD19" s="6"/>
      <c r="AE19">
        <v>105.078383</v>
      </c>
      <c r="AF19">
        <v>93.309931000000006</v>
      </c>
      <c r="AG19">
        <v>6.7872000000000002E-2</v>
      </c>
      <c r="AH19">
        <v>16.094491999999999</v>
      </c>
      <c r="AI19">
        <v>0.272509</v>
      </c>
      <c r="AJ19">
        <v>83.182102</v>
      </c>
      <c r="AK19">
        <v>6.8628580000000001</v>
      </c>
      <c r="AL19">
        <v>0.29670800000000003</v>
      </c>
      <c r="AN19" s="6"/>
      <c r="AO19">
        <v>7628.1645399999998</v>
      </c>
      <c r="AP19">
        <v>7637.3049899999996</v>
      </c>
      <c r="AQ19">
        <v>232.84261799999999</v>
      </c>
      <c r="AR19">
        <v>2.8583999999999998E-2</v>
      </c>
      <c r="AS19">
        <v>625.11375999999996</v>
      </c>
      <c r="AT19">
        <v>127.432033</v>
      </c>
      <c r="AV19">
        <v>137.390637</v>
      </c>
      <c r="AW19">
        <v>4.0774710000000001</v>
      </c>
      <c r="AX19">
        <v>4.0634370000000004</v>
      </c>
      <c r="BA19">
        <v>27.43731</v>
      </c>
      <c r="BB19">
        <v>27.444130000000001</v>
      </c>
    </row>
    <row r="20" spans="1:54" x14ac:dyDescent="0.3">
      <c r="A20" s="33" t="s">
        <v>189</v>
      </c>
      <c r="B20" t="s">
        <v>188</v>
      </c>
      <c r="G20" t="s">
        <v>205</v>
      </c>
      <c r="H20">
        <f>345.97-332.49</f>
        <v>13.480000000000018</v>
      </c>
      <c r="I20">
        <v>0.02</v>
      </c>
      <c r="J20">
        <v>18.5</v>
      </c>
      <c r="K20">
        <v>0.2</v>
      </c>
      <c r="L20" s="1">
        <v>43760</v>
      </c>
      <c r="M20">
        <v>4910.9053290000002</v>
      </c>
      <c r="N20">
        <v>14725.181033000001</v>
      </c>
      <c r="O20">
        <v>14222.476626</v>
      </c>
      <c r="P20">
        <v>5652.7918980000004</v>
      </c>
      <c r="Q20">
        <v>2173.6808729999998</v>
      </c>
      <c r="R20">
        <v>2.8100489999999998</v>
      </c>
      <c r="S20">
        <v>11471.679353</v>
      </c>
      <c r="T20">
        <v>1017.58038</v>
      </c>
      <c r="U20">
        <v>12.199873999999999</v>
      </c>
      <c r="V20">
        <v>44190.210610000002</v>
      </c>
      <c r="W20" t="s">
        <v>9</v>
      </c>
      <c r="X20">
        <v>144236.912255</v>
      </c>
      <c r="Y20">
        <v>28782.764534999998</v>
      </c>
      <c r="AA20">
        <v>28412.568936</v>
      </c>
      <c r="AB20">
        <v>854.20391900000004</v>
      </c>
      <c r="AC20">
        <v>868.81202099999996</v>
      </c>
      <c r="AE20">
        <v>38.273868</v>
      </c>
      <c r="AF20">
        <v>35.290354999999998</v>
      </c>
      <c r="AG20" t="s">
        <v>9</v>
      </c>
      <c r="AH20">
        <v>5.5690739999999996</v>
      </c>
      <c r="AI20">
        <v>0.11221200000000001</v>
      </c>
      <c r="AJ20">
        <v>30.186620000000001</v>
      </c>
      <c r="AK20">
        <v>2.5959650000000001</v>
      </c>
      <c r="AL20">
        <v>0.112511</v>
      </c>
      <c r="AO20">
        <v>5626.4479110000002</v>
      </c>
      <c r="AP20">
        <v>5635.0912369999996</v>
      </c>
      <c r="AQ20" s="34">
        <v>39.075150000000001</v>
      </c>
      <c r="AR20">
        <v>2.3886999999999999E-2</v>
      </c>
      <c r="AS20">
        <v>116.94590599999999</v>
      </c>
      <c r="AT20">
        <v>20.833856999999998</v>
      </c>
      <c r="AV20">
        <v>22.343360000000001</v>
      </c>
      <c r="AW20">
        <v>0.62998500000000002</v>
      </c>
      <c r="AX20">
        <v>0.65175399999999994</v>
      </c>
      <c r="BA20">
        <v>4.1537550000000003</v>
      </c>
      <c r="BB20">
        <v>4.2408679999999999</v>
      </c>
    </row>
    <row r="21" spans="1:54" x14ac:dyDescent="0.3">
      <c r="A21" s="33" t="s">
        <v>192</v>
      </c>
      <c r="B21" t="s">
        <v>191</v>
      </c>
      <c r="G21" t="s">
        <v>205</v>
      </c>
      <c r="H21">
        <f>345.19-331.74</f>
        <v>13.449999999999989</v>
      </c>
      <c r="I21">
        <v>0.02</v>
      </c>
      <c r="J21">
        <v>18.5</v>
      </c>
      <c r="K21">
        <v>0.2</v>
      </c>
      <c r="L21" s="1">
        <v>43760</v>
      </c>
      <c r="M21">
        <v>5054.9084119999998</v>
      </c>
      <c r="N21">
        <v>15156.833791999999</v>
      </c>
      <c r="O21">
        <v>14641.440490000001</v>
      </c>
      <c r="P21">
        <v>5818.9251940000004</v>
      </c>
      <c r="Q21">
        <v>2237.983776</v>
      </c>
      <c r="R21">
        <v>3.0330460000000001</v>
      </c>
      <c r="S21">
        <v>11807.956260999999</v>
      </c>
      <c r="T21">
        <v>1047.7081270000001</v>
      </c>
      <c r="U21">
        <v>12.540614</v>
      </c>
      <c r="V21">
        <v>45124.817507</v>
      </c>
      <c r="W21" t="s">
        <v>9</v>
      </c>
      <c r="X21">
        <v>147305.805108</v>
      </c>
      <c r="Y21">
        <v>29398.345361</v>
      </c>
      <c r="AA21">
        <v>29015.179402999998</v>
      </c>
      <c r="AB21">
        <v>872.80658600000004</v>
      </c>
      <c r="AC21">
        <v>887.49121300000002</v>
      </c>
      <c r="AE21">
        <v>39.374471999999997</v>
      </c>
      <c r="AF21">
        <v>36.080209000000004</v>
      </c>
      <c r="AG21" t="s">
        <v>9</v>
      </c>
      <c r="AH21">
        <v>5.8723510000000001</v>
      </c>
      <c r="AI21">
        <v>0.108097</v>
      </c>
      <c r="AJ21">
        <v>30.906278</v>
      </c>
      <c r="AK21">
        <v>2.6034980000000001</v>
      </c>
      <c r="AL21">
        <v>0.113714</v>
      </c>
      <c r="AO21">
        <v>5747.6767870000003</v>
      </c>
      <c r="AP21">
        <v>5756.7368720000004</v>
      </c>
      <c r="AQ21" s="34">
        <v>39.076954999999998</v>
      </c>
      <c r="AR21">
        <v>3.9029000000000001E-2</v>
      </c>
      <c r="AS21">
        <v>114.27917100000001</v>
      </c>
      <c r="AT21">
        <v>20.361395999999999</v>
      </c>
      <c r="AV21">
        <v>22.010279000000001</v>
      </c>
      <c r="AW21">
        <v>0.60996300000000003</v>
      </c>
      <c r="AX21">
        <v>0.54691800000000002</v>
      </c>
      <c r="BA21">
        <v>3.99783</v>
      </c>
      <c r="BB21">
        <v>4.1576510000000004</v>
      </c>
    </row>
    <row r="22" spans="1:54" x14ac:dyDescent="0.3">
      <c r="A22" s="33" t="s">
        <v>207</v>
      </c>
      <c r="G22" t="s">
        <v>205</v>
      </c>
      <c r="H22">
        <f>AVERAGE(H20:H21)</f>
        <v>13.465000000000003</v>
      </c>
      <c r="I22">
        <v>0.02</v>
      </c>
      <c r="J22">
        <f>J21</f>
        <v>18.5</v>
      </c>
      <c r="K22">
        <f>K21</f>
        <v>0.2</v>
      </c>
      <c r="L22" s="1">
        <v>43760</v>
      </c>
      <c r="M22" s="34">
        <f>AVERAGE(M20:M21)</f>
        <v>4982.9068705</v>
      </c>
      <c r="N22" s="34">
        <f t="shared" ref="N22:T22" si="5">AVERAGE(N20:N21)</f>
        <v>14941.007412499999</v>
      </c>
      <c r="O22" s="34">
        <f t="shared" si="5"/>
        <v>14431.958558</v>
      </c>
      <c r="P22" s="34">
        <f t="shared" si="5"/>
        <v>5735.8585460000004</v>
      </c>
      <c r="Q22" s="34">
        <f t="shared" si="5"/>
        <v>2205.8323245000001</v>
      </c>
      <c r="R22" s="34">
        <f t="shared" si="5"/>
        <v>2.9215475</v>
      </c>
      <c r="S22" s="34">
        <f t="shared" si="5"/>
        <v>11639.817806999999</v>
      </c>
      <c r="T22" s="34">
        <f t="shared" si="5"/>
        <v>1032.6442535000001</v>
      </c>
      <c r="U22" s="34">
        <f>STDEV(M20:M21)</f>
        <v>101.82555650106896</v>
      </c>
      <c r="V22">
        <f>AVERAGE(V20:V21)</f>
        <v>44657.514058500004</v>
      </c>
      <c r="W22" t="e">
        <f t="shared" ref="W22:AC22" si="6">AVERAGE(W20:W21)</f>
        <v>#DIV/0!</v>
      </c>
      <c r="X22">
        <f t="shared" si="6"/>
        <v>145771.35868150002</v>
      </c>
      <c r="Y22">
        <f t="shared" si="6"/>
        <v>29090.554947999997</v>
      </c>
      <c r="Z22" t="e">
        <f t="shared" si="6"/>
        <v>#DIV/0!</v>
      </c>
      <c r="AA22">
        <f t="shared" si="6"/>
        <v>28713.874169499999</v>
      </c>
      <c r="AB22">
        <f t="shared" si="6"/>
        <v>863.5052525000001</v>
      </c>
      <c r="AC22">
        <f t="shared" si="6"/>
        <v>878.15161699999999</v>
      </c>
      <c r="AD22" s="6"/>
      <c r="AE22" s="34">
        <f>STDEV(N20:N21)</f>
        <v>305.22459300678162</v>
      </c>
      <c r="AF22" s="34">
        <f>STDEV(O20:O21)</f>
        <v>296.25218930651931</v>
      </c>
      <c r="AG22" s="34" t="e">
        <f>STDEV(#REF!)</f>
        <v>#REF!</v>
      </c>
      <c r="AH22" s="34">
        <f>STDEV(Q20:Q21)</f>
        <v>45.469018761280964</v>
      </c>
      <c r="AI22" s="34" t="e">
        <f>STDEV(#REF!)</f>
        <v>#REF!</v>
      </c>
      <c r="AJ22" s="34">
        <f>STDEV(S20:S21)</f>
        <v>237.78368200324465</v>
      </c>
      <c r="AK22" s="34">
        <f>STDEV(T20:T21)</f>
        <v>21.303534205572742</v>
      </c>
      <c r="AL22" s="34" t="e">
        <f>STDEV(#REF!)</f>
        <v>#REF!</v>
      </c>
      <c r="AN22" s="6"/>
      <c r="AO22">
        <f>AVERAGE(AO20:AO21)</f>
        <v>5687.0623489999998</v>
      </c>
      <c r="AP22">
        <f>AVERAGE(AP20:AP21)</f>
        <v>5695.9140545</v>
      </c>
      <c r="AQ22" s="34">
        <f t="shared" ref="AQ22:AY22" si="7">STDEV(V20:V21)</f>
        <v>660.8668746124157</v>
      </c>
      <c r="AR22" s="34" t="e">
        <f t="shared" si="7"/>
        <v>#DIV/0!</v>
      </c>
      <c r="AS22" s="34">
        <f t="shared" si="7"/>
        <v>2170.0349470912288</v>
      </c>
      <c r="AT22" s="34">
        <f t="shared" si="7"/>
        <v>435.28137643301704</v>
      </c>
      <c r="AU22" s="34" t="e">
        <f t="shared" si="7"/>
        <v>#DIV/0!</v>
      </c>
      <c r="AV22" s="34">
        <f t="shared" si="7"/>
        <v>426.10994762969125</v>
      </c>
      <c r="AW22" s="34">
        <f t="shared" si="7"/>
        <v>13.154071983855205</v>
      </c>
      <c r="AX22" s="34">
        <f t="shared" si="7"/>
        <v>13.20818333028555</v>
      </c>
      <c r="AY22" s="34" t="e">
        <f t="shared" si="7"/>
        <v>#DIV/0!</v>
      </c>
      <c r="AZ22" s="34" t="e">
        <f>STDEV(AN20:AN21)</f>
        <v>#DIV/0!</v>
      </c>
      <c r="BA22" s="34">
        <f>STDEV(AO20:AO21)</f>
        <v>85.721760295223191</v>
      </c>
      <c r="BB22" s="34">
        <f>STDEV(AP20:AP21)</f>
        <v>86.016453410244168</v>
      </c>
    </row>
    <row r="23" spans="1:54" x14ac:dyDescent="0.3">
      <c r="A23" s="33" t="s">
        <v>148</v>
      </c>
      <c r="B23" s="35">
        <v>44055</v>
      </c>
      <c r="C23" s="35"/>
      <c r="G23" t="s">
        <v>206</v>
      </c>
      <c r="H23">
        <v>13.42</v>
      </c>
      <c r="I23">
        <v>0.01</v>
      </c>
      <c r="J23">
        <v>18.8</v>
      </c>
      <c r="K23">
        <v>0.3</v>
      </c>
      <c r="L23" s="1">
        <v>43893</v>
      </c>
      <c r="M23">
        <v>2441.5266609999999</v>
      </c>
      <c r="N23">
        <v>7349.0460720000001</v>
      </c>
      <c r="O23">
        <v>7132.4823219999998</v>
      </c>
      <c r="P23">
        <v>2831.2117349999999</v>
      </c>
      <c r="Q23">
        <v>1097.505521</v>
      </c>
      <c r="R23">
        <v>1.081191</v>
      </c>
      <c r="S23">
        <v>5737.6872020000001</v>
      </c>
      <c r="T23">
        <v>512.320109</v>
      </c>
      <c r="U23">
        <v>24.067809</v>
      </c>
      <c r="V23">
        <v>24982.852662000001</v>
      </c>
      <c r="W23">
        <v>78958.403980000003</v>
      </c>
      <c r="X23">
        <v>81454.180666</v>
      </c>
      <c r="Y23">
        <v>16441.412138</v>
      </c>
      <c r="AA23">
        <v>16503.499115999999</v>
      </c>
      <c r="AB23" s="5">
        <v>496.40998400000001</v>
      </c>
      <c r="AC23" s="5">
        <v>501.64642700000002</v>
      </c>
      <c r="AD23" s="6"/>
      <c r="AE23">
        <v>78.425822999999994</v>
      </c>
      <c r="AF23">
        <v>70.733767999999998</v>
      </c>
      <c r="AG23" t="s">
        <v>9</v>
      </c>
      <c r="AH23">
        <v>12.040592999999999</v>
      </c>
      <c r="AI23">
        <v>0.19487199999999999</v>
      </c>
      <c r="AJ23">
        <v>61.785477999999998</v>
      </c>
      <c r="AK23">
        <v>5.1067150000000003</v>
      </c>
      <c r="AL23">
        <v>0.20962800000000001</v>
      </c>
      <c r="AN23" s="6"/>
      <c r="AO23">
        <v>3240.1034719999998</v>
      </c>
      <c r="AP23">
        <v>3243.7206529999999</v>
      </c>
      <c r="AQ23" s="34">
        <v>82.838776999999993</v>
      </c>
      <c r="AR23">
        <v>183.18902600000001</v>
      </c>
      <c r="AS23">
        <v>208.20573899999999</v>
      </c>
      <c r="AT23">
        <v>41.086565999999998</v>
      </c>
      <c r="AV23">
        <v>54.539132000000002</v>
      </c>
      <c r="AW23">
        <v>1.486588</v>
      </c>
      <c r="AX23">
        <v>1.4825520000000001</v>
      </c>
      <c r="BA23">
        <v>9.7177969999999991</v>
      </c>
      <c r="BB23">
        <v>9.7316099999999999</v>
      </c>
    </row>
    <row r="24" spans="1:54" x14ac:dyDescent="0.3">
      <c r="A24" s="33" t="s">
        <v>199</v>
      </c>
      <c r="B24" s="35">
        <v>44084</v>
      </c>
      <c r="C24" s="35"/>
      <c r="G24" t="s">
        <v>205</v>
      </c>
      <c r="H24">
        <f>350.82-337.33</f>
        <v>13.490000000000009</v>
      </c>
      <c r="I24">
        <v>0.01</v>
      </c>
      <c r="J24">
        <v>19.8</v>
      </c>
      <c r="K24">
        <v>0.2</v>
      </c>
      <c r="L24" s="1">
        <v>44070</v>
      </c>
      <c r="M24">
        <v>3558.6365099999998</v>
      </c>
      <c r="N24">
        <v>10747.094880000001</v>
      </c>
      <c r="O24">
        <v>10437.669502000001</v>
      </c>
      <c r="P24">
        <v>4134.3786369999998</v>
      </c>
      <c r="Q24">
        <v>1608.291381</v>
      </c>
      <c r="R24" s="34"/>
      <c r="S24">
        <v>8396.4887350000008</v>
      </c>
      <c r="T24">
        <v>751.00235799999996</v>
      </c>
      <c r="U24">
        <v>38.937747999999999</v>
      </c>
      <c r="V24">
        <v>37540.832817000002</v>
      </c>
      <c r="W24" t="s">
        <v>9</v>
      </c>
      <c r="X24">
        <v>122426.356935</v>
      </c>
      <c r="Y24">
        <v>24776.471441000002</v>
      </c>
      <c r="Z24" s="34"/>
      <c r="AA24">
        <v>24866.838637000001</v>
      </c>
      <c r="AB24">
        <v>749.26341500000001</v>
      </c>
      <c r="AC24">
        <v>756.91394500000001</v>
      </c>
      <c r="AD24" s="34"/>
      <c r="AE24">
        <v>125.543251</v>
      </c>
      <c r="AF24">
        <v>114.66215200000001</v>
      </c>
      <c r="AG24" t="s">
        <v>9</v>
      </c>
      <c r="AH24">
        <v>19.213346999999999</v>
      </c>
      <c r="AI24">
        <v>0.309585</v>
      </c>
      <c r="AJ24">
        <v>99.478890000000007</v>
      </c>
      <c r="AK24">
        <v>8.3658900000000003</v>
      </c>
      <c r="AL24">
        <v>0.33473399999999998</v>
      </c>
      <c r="AN24" s="34"/>
      <c r="AO24">
        <v>4886.3952040000004</v>
      </c>
      <c r="AQ24">
        <v>168.769665</v>
      </c>
      <c r="AR24">
        <v>229.80529899999999</v>
      </c>
      <c r="AS24">
        <v>469.17241100000001</v>
      </c>
      <c r="AT24">
        <v>93.655417999999997</v>
      </c>
      <c r="AU24" s="34"/>
      <c r="AV24">
        <v>111.602977</v>
      </c>
      <c r="AW24">
        <v>3.222137</v>
      </c>
      <c r="AX24">
        <v>3.222137</v>
      </c>
      <c r="AY24" s="34"/>
      <c r="AZ24" s="34"/>
      <c r="BA24">
        <v>20.929220000000001</v>
      </c>
      <c r="BB24">
        <v>20.929220000000001</v>
      </c>
    </row>
    <row r="25" spans="1:54" x14ac:dyDescent="0.3">
      <c r="A25" s="42" t="s">
        <v>212</v>
      </c>
      <c r="B25" s="1" t="s">
        <v>213</v>
      </c>
      <c r="C25" s="1"/>
      <c r="D25" s="43">
        <f>84.9-9</f>
        <v>75.900000000000006</v>
      </c>
      <c r="E25">
        <v>0.4</v>
      </c>
      <c r="F25">
        <v>604</v>
      </c>
      <c r="G25" t="s">
        <v>205</v>
      </c>
      <c r="M25">
        <v>2065.6816749999998</v>
      </c>
      <c r="N25">
        <v>6207.2138089999999</v>
      </c>
      <c r="O25">
        <v>6003.9492419999997</v>
      </c>
      <c r="P25">
        <v>2386.883867</v>
      </c>
      <c r="Q25">
        <v>917.71295399999997</v>
      </c>
      <c r="R25">
        <v>1.175443</v>
      </c>
      <c r="S25">
        <v>4839.8124150000003</v>
      </c>
      <c r="T25">
        <v>429.83621099999999</v>
      </c>
      <c r="U25">
        <v>4.304748</v>
      </c>
      <c r="V25">
        <v>33038.550012</v>
      </c>
      <c r="W25" t="s">
        <v>9</v>
      </c>
      <c r="X25">
        <v>108019.188089</v>
      </c>
      <c r="Y25">
        <v>21591.960709999999</v>
      </c>
      <c r="AA25">
        <v>21494.204276</v>
      </c>
      <c r="AB25">
        <v>640.97613999999999</v>
      </c>
      <c r="AC25">
        <v>651.44254999999998</v>
      </c>
      <c r="AE25">
        <v>13.933547000000001</v>
      </c>
      <c r="AF25">
        <v>12.577171999999999</v>
      </c>
      <c r="AG25" t="s">
        <v>9</v>
      </c>
      <c r="AH25">
        <v>2.1265390000000002</v>
      </c>
      <c r="AI25">
        <v>5.3811999999999999E-2</v>
      </c>
      <c r="AJ25">
        <v>11.147505000000001</v>
      </c>
      <c r="AK25">
        <v>0.90156599999999998</v>
      </c>
      <c r="AL25">
        <v>5.0985999999999997E-2</v>
      </c>
      <c r="AO25">
        <v>4221.952233</v>
      </c>
      <c r="AP25">
        <v>4225.7115540000004</v>
      </c>
      <c r="AQ25">
        <v>33.546005000000001</v>
      </c>
      <c r="AR25">
        <v>3.0783999999999999E-2</v>
      </c>
      <c r="AS25">
        <v>102.488919</v>
      </c>
      <c r="AT25">
        <v>18.999199999999998</v>
      </c>
      <c r="AV25">
        <v>22.129484000000001</v>
      </c>
      <c r="AW25">
        <v>0.55862500000000004</v>
      </c>
      <c r="AX25">
        <v>0.61189800000000005</v>
      </c>
    </row>
    <row r="26" spans="1:54" x14ac:dyDescent="0.3">
      <c r="B26" s="1"/>
      <c r="C26" s="1"/>
      <c r="D26" s="5"/>
      <c r="E26" s="5"/>
      <c r="F26" s="5"/>
      <c r="G26" s="5"/>
      <c r="H26" s="5"/>
      <c r="I26" s="5"/>
      <c r="J26" s="5"/>
      <c r="K26" s="5"/>
      <c r="L26" s="5"/>
      <c r="V26" s="5"/>
      <c r="W26" s="5"/>
      <c r="X26" s="5"/>
      <c r="Y26" s="5"/>
      <c r="Z26" s="5"/>
      <c r="AA26" s="5"/>
      <c r="AB26" s="7"/>
      <c r="AC26" s="26"/>
      <c r="AD26" s="5"/>
      <c r="AN26" s="5"/>
      <c r="AO26" s="8"/>
      <c r="AP26" s="8"/>
      <c r="AQ26" s="8"/>
      <c r="AR26" s="8"/>
      <c r="AS26" s="8"/>
      <c r="AT26" s="8"/>
      <c r="AU26" s="8"/>
      <c r="AV26" s="8"/>
    </row>
    <row r="27" spans="1:54" x14ac:dyDescent="0.3">
      <c r="A27" t="s">
        <v>251</v>
      </c>
      <c r="B27" s="1">
        <v>44137</v>
      </c>
      <c r="C27" s="1"/>
      <c r="F27" t="s">
        <v>257</v>
      </c>
      <c r="G27" t="s">
        <v>205</v>
      </c>
      <c r="H27">
        <v>13.460000000000036</v>
      </c>
      <c r="J27">
        <v>19.8</v>
      </c>
      <c r="K27">
        <v>0.2</v>
      </c>
      <c r="L27" s="1">
        <v>44070</v>
      </c>
      <c r="M27" s="46">
        <v>4406.1676040000002</v>
      </c>
      <c r="N27" s="46">
        <v>13173.417495</v>
      </c>
      <c r="O27" s="46">
        <v>12868.014503</v>
      </c>
      <c r="P27" s="46">
        <v>5067.9468800000004</v>
      </c>
      <c r="Q27" s="46">
        <v>1964.656553</v>
      </c>
      <c r="R27" s="34"/>
      <c r="S27" s="46">
        <v>10274.722881</v>
      </c>
      <c r="T27" s="46">
        <v>911.764229</v>
      </c>
      <c r="U27" s="46" t="s">
        <v>9</v>
      </c>
      <c r="V27" t="s">
        <v>9</v>
      </c>
      <c r="W27" t="s">
        <v>9</v>
      </c>
      <c r="X27">
        <v>145534.03186300001</v>
      </c>
      <c r="Y27">
        <v>4.4266639999999997</v>
      </c>
      <c r="AA27">
        <v>29488.238164999999</v>
      </c>
      <c r="AB27">
        <v>894.881799</v>
      </c>
      <c r="AC27" s="6"/>
      <c r="AD27" s="6"/>
      <c r="AE27" s="46" t="s">
        <v>9</v>
      </c>
      <c r="AF27" s="46" t="s">
        <v>9</v>
      </c>
      <c r="AG27" s="46" t="s">
        <v>9</v>
      </c>
      <c r="AH27" s="46">
        <v>22.965295999999999</v>
      </c>
      <c r="AI27" s="46">
        <v>0.32091999999999998</v>
      </c>
      <c r="AJ27" s="46">
        <v>120.671609</v>
      </c>
      <c r="AK27" s="46">
        <v>9.6939250000000001</v>
      </c>
      <c r="AL27" s="46">
        <v>0.35603400000000002</v>
      </c>
      <c r="AN27" s="6"/>
      <c r="AO27">
        <v>5790.6625739999999</v>
      </c>
      <c r="AP27">
        <v>22.415118</v>
      </c>
      <c r="AQ27">
        <v>44467.577725000003</v>
      </c>
      <c r="AR27" t="s">
        <v>9</v>
      </c>
      <c r="AS27">
        <v>513.62371099999996</v>
      </c>
      <c r="AT27">
        <v>29740.929757999998</v>
      </c>
      <c r="AV27">
        <v>118.899415</v>
      </c>
      <c r="AW27">
        <v>3.5562779999999998</v>
      </c>
      <c r="AX27">
        <v>3.5562779999999998</v>
      </c>
    </row>
    <row r="28" spans="1:54" x14ac:dyDescent="0.3">
      <c r="A28" t="s">
        <v>253</v>
      </c>
      <c r="B28" s="1">
        <v>44139</v>
      </c>
      <c r="C28" s="1"/>
      <c r="F28" t="s">
        <v>257</v>
      </c>
      <c r="H28">
        <v>13.490000000000009</v>
      </c>
      <c r="J28">
        <v>19.8</v>
      </c>
      <c r="K28">
        <v>0.2</v>
      </c>
      <c r="L28" s="1">
        <v>44070</v>
      </c>
      <c r="M28">
        <v>4580.2158369999997</v>
      </c>
      <c r="N28">
        <v>13817.221492000001</v>
      </c>
      <c r="O28">
        <v>13406.943782</v>
      </c>
      <c r="P28">
        <v>5320.9833740000004</v>
      </c>
      <c r="Q28">
        <v>2068.5439929999998</v>
      </c>
      <c r="R28" s="34"/>
      <c r="S28">
        <v>10801.830852999999</v>
      </c>
      <c r="T28">
        <v>965.38601400000005</v>
      </c>
      <c r="U28">
        <v>45.619149999999998</v>
      </c>
      <c r="V28">
        <v>46423.806965000003</v>
      </c>
      <c r="W28" t="s">
        <v>9</v>
      </c>
      <c r="X28">
        <v>151293.26643700001</v>
      </c>
      <c r="Y28">
        <v>30612.087914</v>
      </c>
      <c r="AA28">
        <v>30687.522999000001</v>
      </c>
      <c r="AB28">
        <v>931.75465499999996</v>
      </c>
      <c r="AC28" s="6"/>
      <c r="AD28" s="6"/>
      <c r="AE28">
        <v>147.52855700000001</v>
      </c>
      <c r="AF28">
        <v>134.35862900000001</v>
      </c>
      <c r="AG28" t="s">
        <v>9</v>
      </c>
      <c r="AH28">
        <v>22.592041999999999</v>
      </c>
      <c r="AI28">
        <v>0.32402199999999998</v>
      </c>
      <c r="AJ28">
        <v>117.689519</v>
      </c>
      <c r="AK28">
        <v>9.9375400000000003</v>
      </c>
      <c r="AL28">
        <v>0.35131899999999999</v>
      </c>
      <c r="AN28" s="6"/>
      <c r="AO28">
        <v>6028.1781600000004</v>
      </c>
      <c r="AP28">
        <v>21.393605999999998</v>
      </c>
      <c r="AQ28">
        <v>46316.409072000002</v>
      </c>
      <c r="AR28" t="s">
        <v>9</v>
      </c>
      <c r="AS28">
        <v>492.27591899999999</v>
      </c>
      <c r="AT28">
        <v>30552.040854999999</v>
      </c>
      <c r="AV28">
        <v>115.464068</v>
      </c>
      <c r="AW28">
        <v>3.393259</v>
      </c>
      <c r="AX28">
        <v>3.393259</v>
      </c>
    </row>
    <row r="29" spans="1:54" x14ac:dyDescent="0.3">
      <c r="A29" t="s">
        <v>258</v>
      </c>
      <c r="D29" s="5"/>
      <c r="E29" s="5"/>
      <c r="F29" s="5"/>
      <c r="G29" s="5"/>
      <c r="H29" s="5">
        <f>AVERAGE(H27:H28)</f>
        <v>13.475000000000023</v>
      </c>
      <c r="I29" s="5">
        <v>0.02</v>
      </c>
      <c r="J29">
        <v>19.8</v>
      </c>
      <c r="K29">
        <v>0.2</v>
      </c>
      <c r="L29" s="5"/>
      <c r="M29" s="5">
        <f>AVERAGE(M27:M28)</f>
        <v>4493.1917205</v>
      </c>
      <c r="N29" s="5">
        <f>AVERAGE(N27:N28)</f>
        <v>13495.319493499999</v>
      </c>
      <c r="O29" s="5">
        <f>AVERAGE(O27:O28)</f>
        <v>13137.4791425</v>
      </c>
      <c r="P29" s="5">
        <f>AVERAGE(P27:P28)</f>
        <v>5194.4651270000004</v>
      </c>
      <c r="Q29" s="5">
        <f>AVERAGE(Q27:Q28)</f>
        <v>2016.600273</v>
      </c>
      <c r="S29" s="5">
        <f>AVERAGE(S27:S28)</f>
        <v>10538.276867</v>
      </c>
      <c r="T29" s="5">
        <f>AVERAGE(T27:T28)</f>
        <v>938.57512150000002</v>
      </c>
      <c r="U29">
        <f>STDEV(M27:M28)</f>
        <v>123.0706858078359</v>
      </c>
      <c r="V29" s="5">
        <f>V28</f>
        <v>46423.806965000003</v>
      </c>
      <c r="W29" s="5"/>
      <c r="X29" s="5">
        <f>AVERAGE(X27:X28)</f>
        <v>148413.64915000001</v>
      </c>
      <c r="Y29" s="5">
        <f>Y28</f>
        <v>30612.087914</v>
      </c>
      <c r="Z29" s="5"/>
      <c r="AA29" s="5">
        <f>AVERAGE(AA27:AA28)</f>
        <v>30087.880581999998</v>
      </c>
      <c r="AB29" s="5">
        <f>AVERAGE(AB27:AB28)</f>
        <v>913.31822699999998</v>
      </c>
      <c r="AC29" s="26"/>
      <c r="AD29" s="5"/>
      <c r="AE29">
        <f>STDEV(N27:N28)</f>
        <v>455.2381720337043</v>
      </c>
      <c r="AF29">
        <f>STDEV(O27:O28)</f>
        <v>381.08054776087675</v>
      </c>
      <c r="AG29" t="s">
        <v>9</v>
      </c>
      <c r="AH29">
        <f>STDEV(Q27:Q28)</f>
        <v>73.459513304110402</v>
      </c>
      <c r="AI29" t="e">
        <f>STDEV(#REF!)</f>
        <v>#REF!</v>
      </c>
      <c r="AJ29">
        <f>STDEV(S27:S28)</f>
        <v>372.7216214186887</v>
      </c>
      <c r="AK29">
        <f>STDEV(T27:T28)</f>
        <v>37.916327792827126</v>
      </c>
      <c r="AL29" t="e">
        <f>STDEV(#REF!)</f>
        <v>#REF!</v>
      </c>
      <c r="AN29" s="5"/>
      <c r="AO29" s="5">
        <f>AVERAGE(AO27:AO28)</f>
        <v>5909.4203670000006</v>
      </c>
      <c r="AP29" s="5">
        <f>AVERAGE(AP27:AP28)</f>
        <v>21.904361999999999</v>
      </c>
      <c r="AQ29" s="5">
        <f>AVERAGE(AQ27:AQ28)</f>
        <v>45391.993398500003</v>
      </c>
      <c r="AR29" s="8"/>
      <c r="AS29" s="5">
        <f>AVERAGE(AS27:AS28)</f>
        <v>502.94981499999994</v>
      </c>
      <c r="AT29" s="5">
        <f>AVERAGE(AT27:AT28)</f>
        <v>30146.485306499999</v>
      </c>
      <c r="AU29" s="8"/>
      <c r="AV29" s="5">
        <f>AVERAGE(AV27:AV28)</f>
        <v>117.1817415</v>
      </c>
      <c r="AW29" s="5">
        <f>AVERAGE(AW27:AW28)</f>
        <v>3.4747684999999997</v>
      </c>
      <c r="AX29" s="5">
        <f>AVERAGE(AX27:AX28)</f>
        <v>3.4747684999999997</v>
      </c>
    </row>
    <row r="30" spans="1:54" x14ac:dyDescent="0.3">
      <c r="D30" s="5"/>
      <c r="E30" s="5"/>
      <c r="F30" s="5"/>
      <c r="G30" s="5"/>
      <c r="H30" s="5"/>
      <c r="I30" s="5"/>
      <c r="J30" s="5"/>
      <c r="K30" s="5"/>
      <c r="L30" s="5"/>
      <c r="M30" s="29"/>
      <c r="N30" s="29"/>
      <c r="O30" s="29"/>
      <c r="P30" s="29"/>
      <c r="Q30" s="29"/>
      <c r="V30" s="5"/>
      <c r="W30" s="5"/>
      <c r="X30" s="5"/>
      <c r="Y30" s="5"/>
      <c r="Z30" s="5"/>
      <c r="AA30" s="5"/>
      <c r="AB30" s="5"/>
      <c r="AC30" s="26"/>
      <c r="AD30" s="5"/>
      <c r="AN30" s="5"/>
      <c r="AO30" s="8"/>
      <c r="AP30" s="8"/>
      <c r="AQ30" s="8"/>
      <c r="AR30" s="8"/>
      <c r="AS30" s="8"/>
      <c r="AT30" s="8"/>
      <c r="AU30" s="8"/>
      <c r="AV30" s="8"/>
      <c r="AY30" s="29"/>
      <c r="AZ30" s="29"/>
      <c r="BA30" s="29"/>
      <c r="BB30" s="29"/>
    </row>
    <row r="31" spans="1:54" x14ac:dyDescent="0.3">
      <c r="A31" s="42" t="s">
        <v>275</v>
      </c>
      <c r="B31" t="s">
        <v>276</v>
      </c>
      <c r="D31">
        <v>10.699999999999996</v>
      </c>
      <c r="E31">
        <v>0.28284271247461906</v>
      </c>
      <c r="F31">
        <v>206</v>
      </c>
      <c r="G31" t="s">
        <v>205</v>
      </c>
      <c r="H31" s="5"/>
      <c r="I31" s="5"/>
      <c r="J31" s="5"/>
      <c r="K31" s="5"/>
      <c r="L31" s="5"/>
      <c r="M31">
        <v>600.76385800000003</v>
      </c>
      <c r="N31">
        <v>1817.9613449999999</v>
      </c>
      <c r="O31">
        <v>1766.049536</v>
      </c>
      <c r="P31">
        <v>701.50700800000004</v>
      </c>
      <c r="Q31">
        <v>271.16839299999998</v>
      </c>
      <c r="R31">
        <v>1427.3129269999999</v>
      </c>
      <c r="S31">
        <v>126.907324</v>
      </c>
      <c r="T31">
        <v>4.1436339999999996</v>
      </c>
      <c r="U31">
        <v>3.7610239999999999</v>
      </c>
      <c r="V31">
        <v>10746.698046</v>
      </c>
      <c r="W31">
        <v>35050.737950000002</v>
      </c>
      <c r="X31">
        <v>7098.2910599999996</v>
      </c>
      <c r="Y31">
        <v>7053.5590220000004</v>
      </c>
      <c r="Z31">
        <v>215.70607000000001</v>
      </c>
      <c r="AA31">
        <v>35136.830191000001</v>
      </c>
      <c r="AB31">
        <v>1395.198797</v>
      </c>
      <c r="AC31">
        <v>213.57822100000001</v>
      </c>
      <c r="AD31">
        <v>1393.7703160000001</v>
      </c>
      <c r="AE31">
        <v>1.5765309999999999</v>
      </c>
      <c r="AF31">
        <v>5.2556500000000002</v>
      </c>
      <c r="AG31">
        <v>4.7898860000000001</v>
      </c>
      <c r="AH31">
        <v>1.8360179999999999</v>
      </c>
      <c r="AI31">
        <v>0.81246700000000005</v>
      </c>
      <c r="AJ31">
        <v>4.268751</v>
      </c>
      <c r="AK31">
        <v>0.35992600000000002</v>
      </c>
      <c r="AL31">
        <v>1.2844E-2</v>
      </c>
      <c r="AM31">
        <v>1.4496999999999999E-2</v>
      </c>
      <c r="AN31">
        <v>15.16977</v>
      </c>
      <c r="AO31">
        <v>42.031393000000001</v>
      </c>
      <c r="AP31">
        <v>8.4000219999999999</v>
      </c>
      <c r="AQ31">
        <v>10.121271999999999</v>
      </c>
      <c r="AR31">
        <v>0.262071</v>
      </c>
      <c r="AS31">
        <v>43.303525999999998</v>
      </c>
      <c r="AT31">
        <v>1.766497</v>
      </c>
      <c r="AU31">
        <v>0.26286199999999998</v>
      </c>
      <c r="AV31">
        <v>1.797053</v>
      </c>
    </row>
    <row r="32" spans="1:54" x14ac:dyDescent="0.3">
      <c r="A32" t="s">
        <v>284</v>
      </c>
      <c r="B32" s="48">
        <v>43902.53943287037</v>
      </c>
      <c r="C32" s="48"/>
      <c r="D32">
        <v>35.400000000000006</v>
      </c>
      <c r="E32">
        <v>0.22360679774997899</v>
      </c>
      <c r="F32">
        <v>604</v>
      </c>
      <c r="G32" t="s">
        <v>205</v>
      </c>
      <c r="H32" s="8"/>
      <c r="I32" s="8"/>
      <c r="J32" s="8"/>
      <c r="K32" s="8"/>
      <c r="L32" s="8"/>
      <c r="M32">
        <v>949.85347200000001</v>
      </c>
      <c r="N32" s="57">
        <v>2884.8694230000001</v>
      </c>
      <c r="O32">
        <v>2801.251229</v>
      </c>
      <c r="P32">
        <v>1110.935694</v>
      </c>
      <c r="Q32">
        <v>430.26780100000002</v>
      </c>
      <c r="R32">
        <v>2263.6606780000002</v>
      </c>
      <c r="S32">
        <v>201.67391499999999</v>
      </c>
      <c r="T32">
        <v>6.5557679999999996</v>
      </c>
      <c r="U32">
        <v>6.0377859999999997</v>
      </c>
      <c r="V32">
        <v>16708.751475000001</v>
      </c>
      <c r="W32">
        <v>54434.776381999996</v>
      </c>
      <c r="X32">
        <v>11025.849587000001</v>
      </c>
      <c r="Y32">
        <v>10961.947354</v>
      </c>
      <c r="Z32">
        <v>334.69735300000002</v>
      </c>
      <c r="AA32" s="49">
        <v>54610.823999</v>
      </c>
      <c r="AB32">
        <v>2168.4354920000001</v>
      </c>
      <c r="AC32">
        <v>331.495091</v>
      </c>
      <c r="AD32">
        <v>2166.0390900000002</v>
      </c>
      <c r="AE32">
        <v>2.7494209999999999</v>
      </c>
      <c r="AF32">
        <v>8.973312</v>
      </c>
      <c r="AG32">
        <v>8.3612939999999991</v>
      </c>
      <c r="AH32">
        <v>3.214108</v>
      </c>
      <c r="AI32">
        <v>1.390061</v>
      </c>
      <c r="AJ32">
        <v>7.2293770000000004</v>
      </c>
      <c r="AK32">
        <v>0.60810399999999998</v>
      </c>
      <c r="AL32">
        <v>2.3792000000000001E-2</v>
      </c>
      <c r="AM32">
        <v>2.3639E-2</v>
      </c>
      <c r="AN32">
        <v>22.667707</v>
      </c>
      <c r="AO32">
        <v>58.406841999999997</v>
      </c>
      <c r="AP32">
        <v>12.947699</v>
      </c>
      <c r="AQ32">
        <v>14.493371</v>
      </c>
      <c r="AR32">
        <v>0.41740899999999997</v>
      </c>
      <c r="AS32">
        <v>63.983952000000002</v>
      </c>
      <c r="AT32">
        <v>2.6071029999999999</v>
      </c>
      <c r="AU32">
        <v>0.40970600000000001</v>
      </c>
      <c r="AV32">
        <v>2.6113360000000001</v>
      </c>
    </row>
    <row r="33" spans="1:52" x14ac:dyDescent="0.3">
      <c r="A33" t="s">
        <v>285</v>
      </c>
      <c r="B33" s="48">
        <v>43902.688159722224</v>
      </c>
      <c r="C33" s="48"/>
      <c r="D33">
        <v>69.7</v>
      </c>
      <c r="E33">
        <v>0.22360679774997899</v>
      </c>
      <c r="F33">
        <v>604</v>
      </c>
      <c r="G33" t="s">
        <v>205</v>
      </c>
      <c r="H33" s="8"/>
      <c r="I33" s="8"/>
      <c r="J33" s="8"/>
      <c r="K33" s="8"/>
      <c r="L33" s="8"/>
      <c r="M33">
        <v>1890.151607</v>
      </c>
      <c r="N33" s="57">
        <v>5735.5244910000001</v>
      </c>
      <c r="O33">
        <v>5572.0154270000003</v>
      </c>
      <c r="P33">
        <v>2209.4907779999999</v>
      </c>
      <c r="Q33">
        <v>856.112166</v>
      </c>
      <c r="R33">
        <v>4500.423006</v>
      </c>
      <c r="S33">
        <v>401.18672299999997</v>
      </c>
      <c r="T33">
        <v>13.108670999999999</v>
      </c>
      <c r="U33">
        <v>12.088471</v>
      </c>
      <c r="V33">
        <v>32423.311581000002</v>
      </c>
      <c r="W33">
        <v>48563.185586</v>
      </c>
      <c r="X33">
        <v>21398.225461000002</v>
      </c>
      <c r="Y33">
        <v>21273.281813000001</v>
      </c>
      <c r="Z33">
        <v>649.66675099999998</v>
      </c>
      <c r="AA33" s="49">
        <v>105992.591351</v>
      </c>
      <c r="AB33">
        <v>4208.2302140000002</v>
      </c>
      <c r="AC33">
        <v>643.39983600000005</v>
      </c>
      <c r="AD33">
        <v>4203.1413979999998</v>
      </c>
      <c r="AE33">
        <v>5.5191990000000004</v>
      </c>
      <c r="AF33">
        <v>17.877113000000001</v>
      </c>
      <c r="AG33">
        <v>16.677641999999999</v>
      </c>
      <c r="AH33">
        <v>6.5098690000000001</v>
      </c>
      <c r="AI33">
        <v>2.7970470000000001</v>
      </c>
      <c r="AJ33">
        <v>14.420177000000001</v>
      </c>
      <c r="AK33">
        <v>1.2220219999999999</v>
      </c>
      <c r="AL33">
        <v>4.4915999999999998E-2</v>
      </c>
      <c r="AM33">
        <v>4.0067999999999999E-2</v>
      </c>
      <c r="AN33">
        <v>44.508797999999999</v>
      </c>
      <c r="AO33">
        <v>2.5323999999999999E-2</v>
      </c>
      <c r="AP33">
        <v>25.795622999999999</v>
      </c>
      <c r="AQ33">
        <v>29.157149</v>
      </c>
      <c r="AR33">
        <v>0.818075</v>
      </c>
      <c r="AS33">
        <v>127.75768600000001</v>
      </c>
      <c r="AT33">
        <v>5.2912049999999997</v>
      </c>
      <c r="AU33">
        <v>0.79660500000000001</v>
      </c>
      <c r="AV33">
        <v>5.2961359999999997</v>
      </c>
    </row>
    <row r="34" spans="1:52" x14ac:dyDescent="0.3">
      <c r="A34" t="s">
        <v>286</v>
      </c>
      <c r="B34" s="48">
        <v>43933.66715277778</v>
      </c>
      <c r="C34" s="48"/>
      <c r="D34">
        <v>19.3</v>
      </c>
      <c r="E34">
        <v>0.22360679774997899</v>
      </c>
      <c r="F34">
        <v>604</v>
      </c>
      <c r="G34" t="s">
        <v>205</v>
      </c>
      <c r="H34" s="8"/>
      <c r="I34" s="8"/>
      <c r="J34" s="8"/>
      <c r="K34" s="8"/>
      <c r="L34" s="8"/>
      <c r="M34">
        <v>511.020197</v>
      </c>
      <c r="N34" s="57">
        <v>1548.7768100000001</v>
      </c>
      <c r="O34">
        <v>1504.276666</v>
      </c>
      <c r="P34">
        <v>597.03117699999996</v>
      </c>
      <c r="Q34">
        <v>230.88891899999999</v>
      </c>
      <c r="R34">
        <v>1214.1061460000001</v>
      </c>
      <c r="S34">
        <v>108.274711</v>
      </c>
      <c r="T34">
        <v>3.4939770000000001</v>
      </c>
      <c r="U34">
        <v>3.2031360000000002</v>
      </c>
      <c r="V34">
        <v>9095.6755900000007</v>
      </c>
      <c r="W34">
        <v>29681.504296999999</v>
      </c>
      <c r="X34">
        <v>6004.1985050000003</v>
      </c>
      <c r="Y34">
        <v>5964.1966259999999</v>
      </c>
      <c r="Z34">
        <v>182.22475900000001</v>
      </c>
      <c r="AA34" s="49">
        <v>29764.445818</v>
      </c>
      <c r="AB34">
        <v>1180.216637</v>
      </c>
      <c r="AC34">
        <v>180.46621400000001</v>
      </c>
      <c r="AD34">
        <v>1178.8261620000001</v>
      </c>
      <c r="AE34">
        <v>1.48312</v>
      </c>
      <c r="AF34">
        <v>4.8685229999999997</v>
      </c>
      <c r="AG34">
        <v>4.5102929999999999</v>
      </c>
      <c r="AH34">
        <v>1.7523340000000001</v>
      </c>
      <c r="AI34">
        <v>0.75998600000000005</v>
      </c>
      <c r="AJ34">
        <v>3.9057089999999999</v>
      </c>
      <c r="AK34">
        <v>0.33436700000000003</v>
      </c>
      <c r="AL34">
        <v>1.1438E-2</v>
      </c>
      <c r="AM34">
        <v>1.2622E-2</v>
      </c>
      <c r="AN34">
        <v>12.522959999999999</v>
      </c>
      <c r="AO34">
        <v>35.525979</v>
      </c>
      <c r="AP34">
        <v>7.1535229999999999</v>
      </c>
      <c r="AQ34">
        <v>8.0980969999999992</v>
      </c>
      <c r="AR34">
        <v>0.23574200000000001</v>
      </c>
      <c r="AS34">
        <v>35.812123999999997</v>
      </c>
      <c r="AT34">
        <v>1.4481390000000001</v>
      </c>
      <c r="AU34">
        <v>0.22803000000000001</v>
      </c>
      <c r="AV34">
        <v>1.441487</v>
      </c>
    </row>
    <row r="35" spans="1:52" x14ac:dyDescent="0.3">
      <c r="D35" s="8"/>
      <c r="E35" s="8"/>
      <c r="F35" s="5"/>
      <c r="G35" s="5"/>
      <c r="H35" s="8"/>
      <c r="I35" s="8"/>
      <c r="J35" s="8"/>
      <c r="K35" s="8"/>
      <c r="L35" s="8"/>
      <c r="V35" s="8"/>
      <c r="W35" s="8"/>
      <c r="X35" s="8"/>
      <c r="Y35" s="8"/>
      <c r="Z35" s="8"/>
      <c r="AA35" s="8"/>
      <c r="AB35" s="8"/>
      <c r="AC35" s="8"/>
      <c r="AD35" s="8"/>
      <c r="AN35" s="8"/>
      <c r="AO35" s="8"/>
      <c r="AP35" s="8"/>
      <c r="AQ35" s="8"/>
      <c r="AR35" s="8"/>
      <c r="AS35" s="8"/>
      <c r="AT35" s="8"/>
      <c r="AU35" s="8"/>
      <c r="AV35" s="8"/>
      <c r="AZ35" s="29"/>
    </row>
    <row r="36" spans="1:52" x14ac:dyDescent="0.3">
      <c r="A36" t="s">
        <v>345</v>
      </c>
      <c r="B36" s="35">
        <v>44344</v>
      </c>
      <c r="C36" s="35"/>
      <c r="D36" s="5">
        <f>95.4-32.5</f>
        <v>62.900000000000006</v>
      </c>
      <c r="E36" s="5">
        <f>SQRT(0.2^2+0.2^2)</f>
        <v>0.28284271247461906</v>
      </c>
      <c r="F36" s="5">
        <v>506</v>
      </c>
      <c r="G36" t="s">
        <v>205</v>
      </c>
      <c r="H36" s="8"/>
      <c r="I36" s="8"/>
      <c r="J36" s="8"/>
      <c r="K36" s="8"/>
      <c r="L36" s="8"/>
      <c r="M36">
        <v>1636.457294</v>
      </c>
      <c r="N36">
        <v>4951.9542929999998</v>
      </c>
      <c r="O36">
        <v>4810.1385309999996</v>
      </c>
      <c r="P36">
        <v>1914.849721</v>
      </c>
      <c r="Q36">
        <v>740.92493400000001</v>
      </c>
      <c r="R36">
        <v>3886.1754679999999</v>
      </c>
      <c r="S36">
        <v>346.76307000000003</v>
      </c>
      <c r="T36">
        <v>10.323549999999999</v>
      </c>
      <c r="U36">
        <v>9.2057169999999999</v>
      </c>
      <c r="V36" s="8">
        <v>27755.106481999999</v>
      </c>
      <c r="W36" s="8" t="s">
        <v>9</v>
      </c>
      <c r="X36" s="8">
        <v>18340.240041000001</v>
      </c>
      <c r="Y36" s="8">
        <v>18216.442405000002</v>
      </c>
      <c r="Z36" s="8">
        <v>555.41422</v>
      </c>
      <c r="AA36" s="8">
        <v>90568.748242999995</v>
      </c>
      <c r="AB36" s="8">
        <v>3596.6444620000002</v>
      </c>
      <c r="AC36" s="8">
        <v>550.11808399999995</v>
      </c>
      <c r="AD36" s="8">
        <v>3595.4461620000002</v>
      </c>
      <c r="AE36">
        <v>4.3366470000000001</v>
      </c>
      <c r="AF36">
        <v>13.355150999999999</v>
      </c>
      <c r="AG36">
        <v>12.669767999999999</v>
      </c>
      <c r="AH36">
        <v>5.0911049999999998</v>
      </c>
      <c r="AI36">
        <v>2.1015109999999999</v>
      </c>
      <c r="AJ36">
        <v>10.859012</v>
      </c>
      <c r="AK36">
        <v>0.94198499999999996</v>
      </c>
      <c r="AL36">
        <v>2.8657999999999999E-2</v>
      </c>
      <c r="AM36">
        <v>3.4644000000000001E-2</v>
      </c>
      <c r="AN36" s="8">
        <v>65.784715000000006</v>
      </c>
      <c r="AO36" s="8">
        <v>2.4230999999999999E-2</v>
      </c>
      <c r="AP36" s="8">
        <v>38.183557999999998</v>
      </c>
      <c r="AQ36" s="8">
        <v>38.023431000000002</v>
      </c>
      <c r="AR36" s="8">
        <v>1.104395</v>
      </c>
      <c r="AS36" s="8">
        <v>202.36737299999999</v>
      </c>
      <c r="AT36" s="8">
        <v>7.2933630000000003</v>
      </c>
      <c r="AU36" s="8">
        <v>1.062338</v>
      </c>
      <c r="AV36" s="8">
        <v>7.4192999999999998</v>
      </c>
      <c r="AZ36" s="29"/>
    </row>
    <row r="37" spans="1:52" x14ac:dyDescent="0.3">
      <c r="A37" s="4" t="s">
        <v>346</v>
      </c>
      <c r="B37" s="4" t="s">
        <v>347</v>
      </c>
      <c r="C37" s="4"/>
      <c r="D37" s="5">
        <f>519-30.15</f>
        <v>488.85</v>
      </c>
      <c r="E37" s="5">
        <f>SQRT(0.15^2+0.2^2)</f>
        <v>0.25</v>
      </c>
      <c r="F37" s="5">
        <v>506</v>
      </c>
      <c r="G37" t="s">
        <v>205</v>
      </c>
      <c r="H37" s="8"/>
      <c r="I37" s="8"/>
      <c r="J37" s="8"/>
      <c r="K37" s="8"/>
      <c r="L37" s="8"/>
      <c r="M37">
        <v>186.677369</v>
      </c>
      <c r="N37">
        <v>565.17773999999997</v>
      </c>
      <c r="O37">
        <v>549.31500200000005</v>
      </c>
      <c r="P37">
        <v>218.346282</v>
      </c>
      <c r="Q37">
        <v>84.496292999999994</v>
      </c>
      <c r="R37">
        <v>443.971878</v>
      </c>
      <c r="S37">
        <v>39.512585999999999</v>
      </c>
      <c r="T37">
        <v>1.1663349999999999</v>
      </c>
      <c r="U37">
        <v>1.0427299999999999</v>
      </c>
      <c r="V37" s="8">
        <v>3373.894718</v>
      </c>
      <c r="W37" s="8">
        <v>11046.249341999999</v>
      </c>
      <c r="X37" s="8">
        <v>2238.1281039999999</v>
      </c>
      <c r="Y37" s="8">
        <v>2222.6671430000001</v>
      </c>
      <c r="Z37" s="8">
        <v>67.934025000000005</v>
      </c>
      <c r="AA37" s="8">
        <v>11039.891992000001</v>
      </c>
      <c r="AB37" s="8">
        <v>439.62682999999998</v>
      </c>
      <c r="AC37" s="8">
        <v>67.277977000000007</v>
      </c>
      <c r="AD37" s="8">
        <v>438.98824400000001</v>
      </c>
      <c r="AE37">
        <v>0.61989000000000005</v>
      </c>
      <c r="AF37">
        <v>2.0463460000000002</v>
      </c>
      <c r="AG37">
        <v>1.932207</v>
      </c>
      <c r="AH37">
        <v>0.77237999999999996</v>
      </c>
      <c r="AI37">
        <v>0.34336</v>
      </c>
      <c r="AJ37">
        <v>1.6176090000000001</v>
      </c>
      <c r="AK37">
        <v>0.15356300000000001</v>
      </c>
      <c r="AL37">
        <v>7.45E-3</v>
      </c>
      <c r="AM37">
        <v>6.4070000000000004E-3</v>
      </c>
      <c r="AN37" s="8">
        <v>5.151357</v>
      </c>
      <c r="AO37" s="8">
        <v>14.220039999999999</v>
      </c>
      <c r="AP37" s="8">
        <v>2.7702270000000002</v>
      </c>
      <c r="AQ37" s="8">
        <v>3.204672</v>
      </c>
      <c r="AR37" s="8">
        <v>9.5992999999999995E-2</v>
      </c>
      <c r="AS37" s="8">
        <v>13.781609</v>
      </c>
      <c r="AT37" s="8">
        <v>0.583731</v>
      </c>
      <c r="AU37" s="8">
        <v>0.10483199999999999</v>
      </c>
      <c r="AV37" s="8">
        <v>0.56632700000000002</v>
      </c>
      <c r="AZ37" s="29"/>
    </row>
    <row r="38" spans="1:52" x14ac:dyDescent="0.3">
      <c r="D38" s="8"/>
      <c r="E38" s="8"/>
      <c r="F38" s="5"/>
      <c r="G38" s="5"/>
      <c r="H38" s="8"/>
      <c r="I38" s="8"/>
      <c r="J38" s="8"/>
      <c r="K38" s="8"/>
      <c r="L38" s="8"/>
      <c r="V38" s="8"/>
      <c r="W38" s="8"/>
      <c r="X38" s="8"/>
      <c r="Y38" s="8"/>
      <c r="Z38" s="8"/>
      <c r="AA38" s="8"/>
      <c r="AB38" s="8"/>
      <c r="AC38" s="8"/>
      <c r="AD38" s="8"/>
      <c r="AN38" s="8"/>
      <c r="AO38" s="8"/>
      <c r="AP38" s="8"/>
      <c r="AQ38" s="8"/>
      <c r="AR38" s="8"/>
      <c r="AS38" s="8"/>
      <c r="AT38" s="8"/>
      <c r="AU38" s="8"/>
      <c r="AV38" s="8"/>
      <c r="AZ38" s="29"/>
    </row>
    <row r="39" spans="1:52" x14ac:dyDescent="0.3">
      <c r="A39" s="42" t="s">
        <v>349</v>
      </c>
      <c r="D39" s="60">
        <f>60.6-32.2</f>
        <v>28.4</v>
      </c>
      <c r="E39" s="26">
        <f>SQRT(0.2^2+0.2^2)</f>
        <v>0.28284271247461906</v>
      </c>
      <c r="F39">
        <v>406</v>
      </c>
      <c r="G39" t="s">
        <v>205</v>
      </c>
      <c r="M39">
        <v>845</v>
      </c>
      <c r="N39">
        <v>2547</v>
      </c>
      <c r="O39">
        <v>2471</v>
      </c>
      <c r="P39">
        <v>979</v>
      </c>
      <c r="Q39">
        <v>376</v>
      </c>
      <c r="R39">
        <v>1988</v>
      </c>
      <c r="S39">
        <v>177</v>
      </c>
      <c r="T39">
        <v>4.53</v>
      </c>
      <c r="U39">
        <v>4.0199999999999996</v>
      </c>
      <c r="V39" s="4">
        <v>14541</v>
      </c>
      <c r="W39">
        <v>47904</v>
      </c>
      <c r="X39">
        <v>9664</v>
      </c>
      <c r="Y39">
        <v>9584</v>
      </c>
      <c r="Z39">
        <v>293</v>
      </c>
      <c r="AA39">
        <v>47816</v>
      </c>
      <c r="AB39">
        <v>1900</v>
      </c>
      <c r="AC39">
        <v>290</v>
      </c>
      <c r="AD39">
        <v>1898</v>
      </c>
      <c r="AE39">
        <v>1.644226</v>
      </c>
      <c r="AF39">
        <v>5.0856009999999996</v>
      </c>
      <c r="AG39">
        <v>4.7304870000000001</v>
      </c>
      <c r="AH39">
        <v>2.0426470000000001</v>
      </c>
      <c r="AI39">
        <v>0.831789</v>
      </c>
      <c r="AJ39">
        <v>4.1236670000000002</v>
      </c>
      <c r="AK39">
        <v>0.34631000000000001</v>
      </c>
      <c r="AL39">
        <v>1.2479000000000001E-2</v>
      </c>
      <c r="AM39">
        <v>9.0480000000000005E-3</v>
      </c>
      <c r="AN39">
        <v>12.921815</v>
      </c>
      <c r="AO39">
        <v>38.106914000000003</v>
      </c>
      <c r="AP39">
        <v>7.4711809999999996</v>
      </c>
      <c r="AQ39">
        <v>8.5477030000000003</v>
      </c>
      <c r="AR39">
        <v>0.22447800000000001</v>
      </c>
      <c r="AS39">
        <v>37.775005</v>
      </c>
      <c r="AT39">
        <v>1.525013</v>
      </c>
      <c r="AU39">
        <v>0.24857199999999999</v>
      </c>
      <c r="AV39">
        <v>1.5555209999999999</v>
      </c>
    </row>
    <row r="40" spans="1:52" x14ac:dyDescent="0.3">
      <c r="D40" s="5"/>
      <c r="E40" s="5"/>
      <c r="F40" s="5"/>
      <c r="G40" s="5"/>
      <c r="H40" s="5"/>
      <c r="I40" s="5"/>
      <c r="J40" s="5"/>
      <c r="K40" s="5"/>
      <c r="L40" s="5"/>
    </row>
    <row r="41" spans="1:52" x14ac:dyDescent="0.3">
      <c r="M41" s="64" t="s">
        <v>350</v>
      </c>
      <c r="N41" s="64" t="s">
        <v>351</v>
      </c>
      <c r="O41" s="64" t="s">
        <v>352</v>
      </c>
      <c r="P41" s="64" t="s">
        <v>353</v>
      </c>
      <c r="Q41" s="64" t="s">
        <v>354</v>
      </c>
      <c r="R41" s="64" t="s">
        <v>355</v>
      </c>
      <c r="S41" s="64" t="s">
        <v>356</v>
      </c>
      <c r="T41" s="64" t="s">
        <v>357</v>
      </c>
      <c r="U41" s="64" t="s">
        <v>358</v>
      </c>
      <c r="V41" s="64" t="s">
        <v>359</v>
      </c>
      <c r="W41" s="64" t="s">
        <v>360</v>
      </c>
      <c r="X41" s="64" t="s">
        <v>361</v>
      </c>
      <c r="Y41" s="64" t="s">
        <v>362</v>
      </c>
      <c r="Z41" s="64" t="s">
        <v>44</v>
      </c>
      <c r="AA41" s="64" t="s">
        <v>42</v>
      </c>
      <c r="AB41" s="64" t="s">
        <v>47</v>
      </c>
      <c r="AC41" s="64" t="s">
        <v>363</v>
      </c>
      <c r="AD41" s="64" t="s">
        <v>47</v>
      </c>
      <c r="AE41" s="64" t="s">
        <v>364</v>
      </c>
      <c r="AF41" s="64" t="s">
        <v>365</v>
      </c>
      <c r="AG41" s="64" t="s">
        <v>366</v>
      </c>
      <c r="AH41" s="64" t="s">
        <v>367</v>
      </c>
      <c r="AI41" s="64" t="s">
        <v>368</v>
      </c>
      <c r="AJ41" s="64" t="s">
        <v>369</v>
      </c>
      <c r="AK41" s="64" t="s">
        <v>370</v>
      </c>
      <c r="AL41" s="64" t="s">
        <v>371</v>
      </c>
      <c r="AM41" s="64" t="s">
        <v>372</v>
      </c>
      <c r="AN41" s="64" t="s">
        <v>373</v>
      </c>
      <c r="AO41" s="64" t="s">
        <v>374</v>
      </c>
      <c r="AP41" s="64" t="s">
        <v>375</v>
      </c>
      <c r="AQ41" s="64" t="s">
        <v>376</v>
      </c>
      <c r="AR41" s="64" t="s">
        <v>104</v>
      </c>
      <c r="AS41" s="64" t="s">
        <v>50</v>
      </c>
      <c r="AT41" s="64" t="s">
        <v>51</v>
      </c>
      <c r="AU41" s="64" t="s">
        <v>377</v>
      </c>
      <c r="AV41" s="64" t="s">
        <v>51</v>
      </c>
    </row>
    <row r="42" spans="1:52" x14ac:dyDescent="0.3">
      <c r="A42" t="s">
        <v>380</v>
      </c>
      <c r="B42" s="63">
        <v>44173.562280925929</v>
      </c>
      <c r="C42" t="s">
        <v>381</v>
      </c>
      <c r="M42">
        <v>69.182153492413079</v>
      </c>
      <c r="N42">
        <v>209.4522794211895</v>
      </c>
      <c r="O42">
        <v>203.56076623488849</v>
      </c>
      <c r="P42">
        <v>80.795398222152741</v>
      </c>
      <c r="Q42">
        <v>31.218050452489809</v>
      </c>
      <c r="R42">
        <v>164.728118794984</v>
      </c>
      <c r="S42">
        <v>14.679084906679529</v>
      </c>
      <c r="T42">
        <v>0.47751277281404197</v>
      </c>
      <c r="U42">
        <v>0.43030757051914509</v>
      </c>
      <c r="V42">
        <v>1258.8885562416081</v>
      </c>
      <c r="W42">
        <v>4113.0001685809357</v>
      </c>
      <c r="X42">
        <v>833.01832996785527</v>
      </c>
      <c r="Y42">
        <v>826.67249080302634</v>
      </c>
      <c r="Z42">
        <v>25.326024847295852</v>
      </c>
      <c r="AA42">
        <v>4125.7953543393196</v>
      </c>
      <c r="AB42">
        <v>163.75388639913959</v>
      </c>
      <c r="AC42">
        <v>25.001618628969432</v>
      </c>
      <c r="AD42">
        <v>163.66488244658959</v>
      </c>
      <c r="AE42">
        <v>0.18896057751979059</v>
      </c>
      <c r="AF42">
        <v>0.58248838819211191</v>
      </c>
      <c r="AG42">
        <v>0.51645846423084385</v>
      </c>
      <c r="AH42">
        <v>0.19544700253120181</v>
      </c>
      <c r="AI42">
        <v>0.10582738550523151</v>
      </c>
      <c r="AJ42">
        <v>0.46353819548244818</v>
      </c>
      <c r="AK42">
        <v>5.4650511619301408E-2</v>
      </c>
      <c r="AL42">
        <v>2.7020778918777971E-3</v>
      </c>
      <c r="AM42">
        <v>3.0012426935057518E-3</v>
      </c>
      <c r="AN42">
        <v>1.5757921388121621</v>
      </c>
      <c r="AO42">
        <v>3.732485970747708</v>
      </c>
      <c r="AP42">
        <v>0.75420177937426203</v>
      </c>
      <c r="AQ42">
        <v>1.03814838341672</v>
      </c>
      <c r="AR42">
        <v>3.4629685171371348E-2</v>
      </c>
      <c r="AS42">
        <v>3.747058880246195</v>
      </c>
      <c r="AT42">
        <v>0.1679194716646657</v>
      </c>
      <c r="AU42">
        <v>5.2741065386393088E-2</v>
      </c>
      <c r="AV42">
        <v>0.15063407611531471</v>
      </c>
    </row>
    <row r="43" spans="1:52" x14ac:dyDescent="0.3">
      <c r="A43" t="s">
        <v>382</v>
      </c>
      <c r="B43" s="63">
        <v>44176.635657870371</v>
      </c>
      <c r="C43" t="s">
        <v>381</v>
      </c>
      <c r="M43">
        <v>192.6512166434452</v>
      </c>
      <c r="N43">
        <v>582.29963922840557</v>
      </c>
      <c r="O43">
        <v>565.82315756235403</v>
      </c>
      <c r="P43">
        <v>224.68971940231179</v>
      </c>
      <c r="Q43">
        <v>86.768780528280558</v>
      </c>
      <c r="R43">
        <v>457.19809702467381</v>
      </c>
      <c r="S43">
        <v>40.656749025842537</v>
      </c>
      <c r="T43">
        <v>1.310631700989938</v>
      </c>
      <c r="U43">
        <v>1.1884266511904029</v>
      </c>
      <c r="V43">
        <v>3497.5782016350822</v>
      </c>
      <c r="W43">
        <v>11408.159417728981</v>
      </c>
      <c r="X43">
        <v>2309.3775973866068</v>
      </c>
      <c r="Y43">
        <v>2294.35743696281</v>
      </c>
      <c r="Z43">
        <v>70.097090011208223</v>
      </c>
      <c r="AA43">
        <v>11440.61587254603</v>
      </c>
      <c r="AB43">
        <v>454.00556283289001</v>
      </c>
      <c r="AC43">
        <v>69.39238508137511</v>
      </c>
      <c r="AD43">
        <v>453.33845357321269</v>
      </c>
      <c r="AE43">
        <v>0.60439818008554713</v>
      </c>
      <c r="AF43">
        <v>1.964619135833005</v>
      </c>
      <c r="AG43">
        <v>1.816766377623287</v>
      </c>
      <c r="AH43">
        <v>0.68501793780159248</v>
      </c>
      <c r="AI43">
        <v>0.29470190454942657</v>
      </c>
      <c r="AJ43">
        <v>1.576202569582706</v>
      </c>
      <c r="AK43">
        <v>0.13412434985265151</v>
      </c>
      <c r="AL43">
        <v>6.2560148743586574E-3</v>
      </c>
      <c r="AM43">
        <v>5.3811260158493912E-3</v>
      </c>
      <c r="AN43">
        <v>5.2797893435191634</v>
      </c>
      <c r="AO43">
        <v>14.20797287645793</v>
      </c>
      <c r="AP43">
        <v>2.9096395796563921</v>
      </c>
      <c r="AQ43">
        <v>3.3547985749555611</v>
      </c>
      <c r="AR43">
        <v>9.9397446687339186E-2</v>
      </c>
      <c r="AS43">
        <v>14.509653916551381</v>
      </c>
      <c r="AT43">
        <v>0.5995300416388355</v>
      </c>
      <c r="AU43">
        <v>0.1063966737727397</v>
      </c>
      <c r="AV43">
        <v>0.62067638748308052</v>
      </c>
    </row>
    <row r="44" spans="1:52" x14ac:dyDescent="0.3">
      <c r="A44" t="s">
        <v>388</v>
      </c>
      <c r="B44" s="63">
        <v>44333.590422291672</v>
      </c>
      <c r="C44" t="s">
        <v>381</v>
      </c>
      <c r="M44">
        <v>658.29108138331128</v>
      </c>
      <c r="N44">
        <v>1992.8319168916439</v>
      </c>
      <c r="O44">
        <v>1935.6719682944911</v>
      </c>
      <c r="P44">
        <v>769.46597175340469</v>
      </c>
      <c r="Q44">
        <v>297.8297482611373</v>
      </c>
      <c r="R44">
        <v>1564.1987375929191</v>
      </c>
      <c r="S44">
        <v>139.28710375220399</v>
      </c>
      <c r="T44">
        <v>4.1565022190976633</v>
      </c>
      <c r="U44">
        <v>3.7559398457140429</v>
      </c>
      <c r="V44">
        <v>11658.531765552279</v>
      </c>
      <c r="W44">
        <v>38060.768648270991</v>
      </c>
      <c r="X44">
        <v>7707.5649782140281</v>
      </c>
      <c r="Y44">
        <v>7656.7273141963906</v>
      </c>
      <c r="Z44">
        <v>233.68594028293811</v>
      </c>
      <c r="AA44">
        <v>38095.532936103336</v>
      </c>
      <c r="AB44">
        <v>1513.2240705668089</v>
      </c>
      <c r="AC44">
        <v>231.68507169130399</v>
      </c>
      <c r="AD44">
        <v>1511.5876057992</v>
      </c>
      <c r="AE44">
        <v>2.0147871298015421</v>
      </c>
      <c r="AF44">
        <v>6.35852085871021</v>
      </c>
      <c r="AG44">
        <v>5.9971195958502346</v>
      </c>
      <c r="AH44">
        <v>2.3530787250828502</v>
      </c>
      <c r="AI44">
        <v>0.96611179955721482</v>
      </c>
      <c r="AJ44">
        <v>5.110737227732467</v>
      </c>
      <c r="AK44">
        <v>0.45990962890050208</v>
      </c>
      <c r="AL44">
        <v>1.56325959223838E-2</v>
      </c>
      <c r="AM44">
        <v>1.4336526156757271E-2</v>
      </c>
      <c r="AN44">
        <v>14.861754107084341</v>
      </c>
      <c r="AO44">
        <v>41.964055266110037</v>
      </c>
      <c r="AP44">
        <v>8.3129526292743101</v>
      </c>
      <c r="AQ44">
        <v>10.57866794999703</v>
      </c>
      <c r="AR44">
        <v>0.32087827888754927</v>
      </c>
      <c r="AS44">
        <v>44.811159349656997</v>
      </c>
      <c r="AT44">
        <v>1.7889905132144841</v>
      </c>
      <c r="AU44">
        <v>0.27515576963505839</v>
      </c>
      <c r="AV44">
        <v>1.7838699957239339</v>
      </c>
    </row>
    <row r="45" spans="1:52" x14ac:dyDescent="0.3">
      <c r="A45" t="s">
        <v>389</v>
      </c>
      <c r="B45" s="63">
        <v>44333.778421550916</v>
      </c>
      <c r="C45" t="s">
        <v>381</v>
      </c>
      <c r="M45">
        <v>355.28144148566378</v>
      </c>
      <c r="N45">
        <v>1075.3047913738289</v>
      </c>
      <c r="O45">
        <v>1044.2506132522769</v>
      </c>
      <c r="P45">
        <v>415.3973357640798</v>
      </c>
      <c r="Q45">
        <v>160.62789851830081</v>
      </c>
      <c r="R45">
        <v>844.66117761229066</v>
      </c>
      <c r="S45">
        <v>75.105059849311672</v>
      </c>
      <c r="T45">
        <v>2.261394086168206</v>
      </c>
      <c r="U45">
        <v>2.0236297961657042</v>
      </c>
      <c r="V45">
        <v>6374.4691727825511</v>
      </c>
      <c r="W45">
        <v>20821.073967811601</v>
      </c>
      <c r="X45">
        <v>4216.0159718235027</v>
      </c>
      <c r="Y45">
        <v>4187.8114219579938</v>
      </c>
      <c r="Z45">
        <v>127.98536411127429</v>
      </c>
      <c r="AA45">
        <v>20833.735529310328</v>
      </c>
      <c r="AB45">
        <v>827.30458877153501</v>
      </c>
      <c r="AC45">
        <v>126.5002391520059</v>
      </c>
      <c r="AD45">
        <v>827.19615922051594</v>
      </c>
      <c r="AE45">
        <v>1.061499143549675</v>
      </c>
      <c r="AF45">
        <v>3.465290321686211</v>
      </c>
      <c r="AG45">
        <v>3.2510999875728821</v>
      </c>
      <c r="AH45">
        <v>1.325255681038999</v>
      </c>
      <c r="AI45">
        <v>0.55668169505549159</v>
      </c>
      <c r="AJ45">
        <v>2.8152403409495048</v>
      </c>
      <c r="AK45">
        <v>0.26111385755497679</v>
      </c>
      <c r="AL45">
        <v>8.3058118087955494E-3</v>
      </c>
      <c r="AM45">
        <v>8.8129995583944524E-3</v>
      </c>
      <c r="AN45">
        <v>8.2965985017590818</v>
      </c>
      <c r="AO45">
        <v>22.07480312467273</v>
      </c>
      <c r="AP45">
        <v>4.5022501241281381</v>
      </c>
      <c r="AQ45">
        <v>5.2906662100035833</v>
      </c>
      <c r="AR45">
        <v>0.16423594053141091</v>
      </c>
      <c r="AS45">
        <v>23.234643182590151</v>
      </c>
      <c r="AT45">
        <v>0.9725966340256077</v>
      </c>
      <c r="AU45">
        <v>0.17960275445363699</v>
      </c>
      <c r="AV45">
        <v>0.91798841653714291</v>
      </c>
    </row>
    <row r="46" spans="1:52" x14ac:dyDescent="0.3">
      <c r="A46" t="s">
        <v>390</v>
      </c>
      <c r="B46" s="63">
        <v>44334.652261805553</v>
      </c>
      <c r="C46" t="s">
        <v>381</v>
      </c>
      <c r="M46">
        <v>90.943305921129152</v>
      </c>
      <c r="N46">
        <v>275.12155387785918</v>
      </c>
      <c r="O46">
        <v>266.98828279836818</v>
      </c>
      <c r="P46">
        <v>106.2131753011185</v>
      </c>
      <c r="Q46">
        <v>40.955635552693472</v>
      </c>
      <c r="R46">
        <v>216.95715942814991</v>
      </c>
      <c r="S46">
        <v>19.227907101820559</v>
      </c>
      <c r="T46">
        <v>0.57247705968028284</v>
      </c>
      <c r="U46">
        <v>0.51534950958346937</v>
      </c>
      <c r="V46">
        <v>1657.3695543308161</v>
      </c>
      <c r="W46">
        <v>5424.7458264796333</v>
      </c>
      <c r="X46">
        <v>1098.311491072031</v>
      </c>
      <c r="Y46">
        <v>1089.544300032193</v>
      </c>
      <c r="Z46">
        <v>33.376858319682597</v>
      </c>
      <c r="AA46">
        <v>5431.8402195501521</v>
      </c>
      <c r="AB46">
        <v>215.74784078803381</v>
      </c>
      <c r="AC46">
        <v>33.058621959375493</v>
      </c>
      <c r="AD46">
        <v>215.67996532254369</v>
      </c>
      <c r="AE46">
        <v>0.22708852038910329</v>
      </c>
      <c r="AF46">
        <v>0.74191185313695929</v>
      </c>
      <c r="AG46">
        <v>0.68882957232207853</v>
      </c>
      <c r="AH46">
        <v>0.28426479530712701</v>
      </c>
      <c r="AI46">
        <v>0.13924919708742611</v>
      </c>
      <c r="AJ46">
        <v>0.63868259237803415</v>
      </c>
      <c r="AK46">
        <v>6.4371103749295971E-2</v>
      </c>
      <c r="AL46">
        <v>4.2692750550157692E-3</v>
      </c>
      <c r="AM46">
        <v>3.6503669788082618E-3</v>
      </c>
      <c r="AN46">
        <v>1.364326445535208</v>
      </c>
      <c r="AO46">
        <v>2.4236783312882739</v>
      </c>
      <c r="AP46">
        <v>0.52261081759913186</v>
      </c>
      <c r="AQ46">
        <v>0.73997965042180658</v>
      </c>
      <c r="AR46">
        <v>3.5930448419677748E-2</v>
      </c>
      <c r="AS46">
        <v>2.409446609682095</v>
      </c>
      <c r="AT46">
        <v>0.1354555228771249</v>
      </c>
      <c r="AU46">
        <v>6.059200359482237E-2</v>
      </c>
      <c r="AV46">
        <v>0.1335525826906564</v>
      </c>
    </row>
    <row r="47" spans="1:52" x14ac:dyDescent="0.3">
      <c r="A47" t="s">
        <v>390</v>
      </c>
      <c r="B47" s="63">
        <v>44334.84816616898</v>
      </c>
      <c r="C47" t="s">
        <v>381</v>
      </c>
      <c r="M47">
        <v>0.2005834190206334</v>
      </c>
      <c r="N47">
        <v>0.71144053595747081</v>
      </c>
      <c r="O47">
        <v>0.60214149604251233</v>
      </c>
      <c r="P47">
        <v>0.16762821087487459</v>
      </c>
      <c r="Q47">
        <v>0.1523419041925457</v>
      </c>
      <c r="R47">
        <v>0.48818890923255231</v>
      </c>
      <c r="S47">
        <v>8.2466881904304165E-2</v>
      </c>
      <c r="T47">
        <v>4.6833915107116297E-4</v>
      </c>
      <c r="U47">
        <v>5.6949068178681805E-4</v>
      </c>
      <c r="V47">
        <v>3.2031342160294458</v>
      </c>
      <c r="W47">
        <v>9.7700757557974995</v>
      </c>
      <c r="X47">
        <v>1.9932889891119729</v>
      </c>
      <c r="Y47">
        <v>1.994237803732483</v>
      </c>
      <c r="Z47">
        <v>0.14480618239344811</v>
      </c>
      <c r="AA47">
        <v>10.245193258498279</v>
      </c>
      <c r="AB47">
        <v>0.46548586906678602</v>
      </c>
      <c r="AC47">
        <v>3.0461065483895371E-2</v>
      </c>
      <c r="AD47">
        <v>0.38906495805280061</v>
      </c>
      <c r="AE47">
        <v>3.1843265940585307E-2</v>
      </c>
      <c r="AF47">
        <v>4.8206316582187693E-2</v>
      </c>
      <c r="AG47">
        <v>4.5292965236653687E-2</v>
      </c>
      <c r="AH47">
        <v>3.3935310236704992E-2</v>
      </c>
      <c r="AI47">
        <v>3.6156127377362547E-2</v>
      </c>
      <c r="AJ47">
        <v>5.1121538578774613E-2</v>
      </c>
      <c r="AK47">
        <v>3.8058677459870002E-2</v>
      </c>
      <c r="AL47">
        <v>3.1655015681133998E-4</v>
      </c>
      <c r="AM47">
        <v>2.2806711973691251E-4</v>
      </c>
      <c r="AN47">
        <v>0.2088275152925782</v>
      </c>
      <c r="AO47">
        <v>0.64085562989879641</v>
      </c>
      <c r="AP47">
        <v>0.13795894567570141</v>
      </c>
      <c r="AQ47">
        <v>0.1403624734365172</v>
      </c>
      <c r="AR47">
        <v>3.004840259957902E-2</v>
      </c>
      <c r="AS47">
        <v>0.68029246459802273</v>
      </c>
      <c r="AT47">
        <v>4.1903142863950207E-2</v>
      </c>
      <c r="AU47">
        <v>3.9442754428989327E-2</v>
      </c>
      <c r="AV47">
        <v>4.5685887791470113E-2</v>
      </c>
    </row>
    <row r="48" spans="1:52" x14ac:dyDescent="0.3">
      <c r="A48" t="s">
        <v>394</v>
      </c>
      <c r="B48" s="63">
        <v>44344.963377256943</v>
      </c>
      <c r="C48" t="s">
        <v>381</v>
      </c>
      <c r="M48">
        <v>1636.4572943561629</v>
      </c>
      <c r="N48">
        <v>4951.9542929999552</v>
      </c>
      <c r="O48">
        <v>4810.1385314693553</v>
      </c>
      <c r="P48">
        <v>1914.8497208255139</v>
      </c>
      <c r="Q48">
        <v>740.92493435900462</v>
      </c>
      <c r="R48">
        <v>3886.1754676449391</v>
      </c>
      <c r="S48">
        <v>346.76307009273302</v>
      </c>
      <c r="T48">
        <v>10.32354983350757</v>
      </c>
      <c r="U48">
        <v>9.2057167564275968</v>
      </c>
      <c r="V48">
        <v>27755.106482139421</v>
      </c>
      <c r="W48">
        <v>48563.281890370446</v>
      </c>
      <c r="X48">
        <v>18340.2400411628</v>
      </c>
      <c r="Y48">
        <v>18216.442404655991</v>
      </c>
      <c r="Z48">
        <v>555.41422046390073</v>
      </c>
      <c r="AA48">
        <v>90568.74824295046</v>
      </c>
      <c r="AB48">
        <v>3596.6444615938558</v>
      </c>
      <c r="AC48">
        <v>550.11808368701202</v>
      </c>
      <c r="AD48">
        <v>3595.4461617804741</v>
      </c>
      <c r="AE48">
        <v>4.3366474358133393</v>
      </c>
      <c r="AF48">
        <v>13.355151372212649</v>
      </c>
      <c r="AG48">
        <v>12.66976810613248</v>
      </c>
      <c r="AH48">
        <v>5.0911054482195226</v>
      </c>
      <c r="AI48">
        <v>2.101510686221927</v>
      </c>
      <c r="AJ48">
        <v>10.85901225516006</v>
      </c>
      <c r="AK48">
        <v>0.94198536462113713</v>
      </c>
      <c r="AL48">
        <v>2.865754113492703E-2</v>
      </c>
      <c r="AM48">
        <v>3.4644079927226207E-2</v>
      </c>
      <c r="AN48">
        <v>65.784714759915943</v>
      </c>
      <c r="AO48">
        <v>2.423063638592466E-2</v>
      </c>
      <c r="AP48">
        <v>38.183558030442292</v>
      </c>
      <c r="AQ48">
        <v>38.023431073825641</v>
      </c>
      <c r="AR48">
        <v>1.1043946016454329</v>
      </c>
      <c r="AS48">
        <v>202.3673732137116</v>
      </c>
      <c r="AT48">
        <v>7.2933630158420124</v>
      </c>
      <c r="AU48">
        <v>1.0623376206625279</v>
      </c>
      <c r="AV48">
        <v>7.4193002660487686</v>
      </c>
    </row>
    <row r="49" spans="1:48" x14ac:dyDescent="0.3">
      <c r="A49" t="s">
        <v>346</v>
      </c>
      <c r="B49" s="63">
        <v>44345.725745208343</v>
      </c>
      <c r="C49" t="s">
        <v>381</v>
      </c>
      <c r="M49">
        <v>186.67736916181951</v>
      </c>
      <c r="N49">
        <v>565.17774012607549</v>
      </c>
      <c r="O49">
        <v>549.31500215659048</v>
      </c>
      <c r="P49">
        <v>218.34628231457319</v>
      </c>
      <c r="Q49">
        <v>84.496293147966654</v>
      </c>
      <c r="R49">
        <v>443.97187845480153</v>
      </c>
      <c r="S49">
        <v>39.512585772475113</v>
      </c>
      <c r="T49">
        <v>1.1663351926976999</v>
      </c>
      <c r="U49">
        <v>1.0427295501683169</v>
      </c>
      <c r="V49">
        <v>3373.8947180740861</v>
      </c>
      <c r="W49">
        <v>11046.24934165332</v>
      </c>
      <c r="X49">
        <v>2238.128104437013</v>
      </c>
      <c r="Y49">
        <v>2222.6671431061541</v>
      </c>
      <c r="Z49">
        <v>67.934024742413683</v>
      </c>
      <c r="AA49">
        <v>11039.891992250121</v>
      </c>
      <c r="AB49">
        <v>439.62682992725229</v>
      </c>
      <c r="AC49">
        <v>67.277976860799072</v>
      </c>
      <c r="AD49">
        <v>438.98824369673429</v>
      </c>
      <c r="AE49">
        <v>0.61988971534053838</v>
      </c>
      <c r="AF49">
        <v>2.0463462257819618</v>
      </c>
      <c r="AG49">
        <v>1.932207407489082</v>
      </c>
      <c r="AH49">
        <v>0.77238037231332912</v>
      </c>
      <c r="AI49">
        <v>0.34336043544776551</v>
      </c>
      <c r="AJ49">
        <v>1.6176085164043721</v>
      </c>
      <c r="AK49">
        <v>0.15356319812997091</v>
      </c>
      <c r="AL49">
        <v>7.4498830388258384E-3</v>
      </c>
      <c r="AM49">
        <v>6.4067171972661523E-3</v>
      </c>
      <c r="AN49">
        <v>5.1513573812965712</v>
      </c>
      <c r="AO49">
        <v>14.22004014258896</v>
      </c>
      <c r="AP49">
        <v>2.770227328866143</v>
      </c>
      <c r="AQ49">
        <v>3.204671835776427</v>
      </c>
      <c r="AR49">
        <v>9.5992507712631875E-2</v>
      </c>
      <c r="AS49">
        <v>13.78160857867894</v>
      </c>
      <c r="AT49">
        <v>0.58373062193478964</v>
      </c>
      <c r="AU49">
        <v>0.1048318608106124</v>
      </c>
      <c r="AV49">
        <v>0.56632678569145556</v>
      </c>
    </row>
    <row r="50" spans="1:48" x14ac:dyDescent="0.3">
      <c r="A50" t="s">
        <v>395</v>
      </c>
      <c r="B50" s="63">
        <v>44391.006455381947</v>
      </c>
      <c r="C50" t="s">
        <v>381</v>
      </c>
      <c r="M50">
        <v>997.18823211227766</v>
      </c>
      <c r="N50">
        <v>3014.0543395320092</v>
      </c>
      <c r="O50">
        <v>2937.5184775900429</v>
      </c>
      <c r="P50">
        <v>1166.2035549101699</v>
      </c>
      <c r="Q50">
        <v>451.17186309177589</v>
      </c>
      <c r="R50">
        <v>2366.406668231627</v>
      </c>
      <c r="S50">
        <v>211.59758737482531</v>
      </c>
      <c r="T50">
        <v>6.2148553305094039</v>
      </c>
      <c r="U50">
        <v>5.5873472633853396</v>
      </c>
      <c r="V50">
        <v>16690.644686333701</v>
      </c>
      <c r="W50">
        <v>52313.352322324667</v>
      </c>
      <c r="X50">
        <v>11106.055986207761</v>
      </c>
      <c r="Y50">
        <v>10661.99167213516</v>
      </c>
      <c r="Z50">
        <v>336.64011969079093</v>
      </c>
      <c r="AA50">
        <v>54740.970530327417</v>
      </c>
      <c r="AB50">
        <v>2178.584739524922</v>
      </c>
      <c r="AC50">
        <v>334.14925128863263</v>
      </c>
      <c r="AD50">
        <v>2176.8900450732472</v>
      </c>
      <c r="AE50">
        <v>2.0371624880935251</v>
      </c>
      <c r="AF50">
        <v>6.4099476502622226</v>
      </c>
      <c r="AG50">
        <v>6.0350558593415524</v>
      </c>
      <c r="AH50">
        <v>2.4656323571521899</v>
      </c>
      <c r="AI50">
        <v>0.9659308230846001</v>
      </c>
      <c r="AJ50">
        <v>5.1193120046262646</v>
      </c>
      <c r="AK50">
        <v>0.43346528786638089</v>
      </c>
      <c r="AL50">
        <v>1.43597650065191E-2</v>
      </c>
      <c r="AM50">
        <v>1.524661527732285E-2</v>
      </c>
      <c r="AN50">
        <v>17.271127187341492</v>
      </c>
      <c r="AO50">
        <v>403.45717483980911</v>
      </c>
      <c r="AP50">
        <v>11.011935304322931</v>
      </c>
      <c r="AQ50">
        <v>9.3652010530148306</v>
      </c>
      <c r="AR50">
        <v>0.3341023075563252</v>
      </c>
      <c r="AS50">
        <v>53.745565978518961</v>
      </c>
      <c r="AT50">
        <v>2.1298846618603089</v>
      </c>
      <c r="AU50">
        <v>0.32907576333768712</v>
      </c>
      <c r="AV50">
        <v>2.1823094648127999</v>
      </c>
    </row>
    <row r="51" spans="1:48" x14ac:dyDescent="0.3">
      <c r="A51" t="s">
        <v>396</v>
      </c>
      <c r="B51" s="63">
        <v>44391.750643553241</v>
      </c>
      <c r="C51" t="s">
        <v>381</v>
      </c>
      <c r="M51">
        <v>994.37574895937303</v>
      </c>
      <c r="N51">
        <v>3006.3748486682721</v>
      </c>
      <c r="O51">
        <v>2929.9295781523961</v>
      </c>
      <c r="P51">
        <v>1163.649252963176</v>
      </c>
      <c r="Q51">
        <v>450.15851553402427</v>
      </c>
      <c r="R51">
        <v>2361.2723895679669</v>
      </c>
      <c r="S51">
        <v>211.1924670780484</v>
      </c>
      <c r="T51">
        <v>6.1866284625269614</v>
      </c>
      <c r="U51">
        <v>5.5521257366208294</v>
      </c>
      <c r="V51">
        <v>16674.40183312817</v>
      </c>
      <c r="W51">
        <v>54539.755710589052</v>
      </c>
      <c r="X51">
        <v>11099.74639651926</v>
      </c>
      <c r="Y51">
        <v>10632.4173043874</v>
      </c>
      <c r="Z51">
        <v>336.42185153462827</v>
      </c>
      <c r="AA51">
        <v>54671.523656352809</v>
      </c>
      <c r="AB51">
        <v>2176.6537252321009</v>
      </c>
      <c r="AC51">
        <v>333.83806468294352</v>
      </c>
      <c r="AD51">
        <v>2175.240602546733</v>
      </c>
      <c r="AE51">
        <v>2.113397767354646</v>
      </c>
      <c r="AF51">
        <v>6.5074700705105499</v>
      </c>
      <c r="AG51">
        <v>6.2240422202364636</v>
      </c>
      <c r="AH51">
        <v>2.5422157970521591</v>
      </c>
      <c r="AI51">
        <v>1.005727001660476</v>
      </c>
      <c r="AJ51">
        <v>5.3457067416039434</v>
      </c>
      <c r="AK51">
        <v>0.4741537104945539</v>
      </c>
      <c r="AL51">
        <v>1.540479666116658E-2</v>
      </c>
      <c r="AM51">
        <v>1.336553336636683E-2</v>
      </c>
      <c r="AN51">
        <v>18.757136359081681</v>
      </c>
      <c r="AO51">
        <v>54.284724804064624</v>
      </c>
      <c r="AP51">
        <v>11.71488812590043</v>
      </c>
      <c r="AQ51">
        <v>12.32822514783866</v>
      </c>
      <c r="AR51">
        <v>0.35317795224842158</v>
      </c>
      <c r="AS51">
        <v>57.049223434854341</v>
      </c>
      <c r="AT51">
        <v>2.264606949932602</v>
      </c>
      <c r="AU51">
        <v>0.3626598941905978</v>
      </c>
      <c r="AV51">
        <v>2.3121646208509512</v>
      </c>
    </row>
    <row r="52" spans="1:48" x14ac:dyDescent="0.3">
      <c r="A52" t="s">
        <v>398</v>
      </c>
      <c r="B52" s="63">
        <v>44403.846991261576</v>
      </c>
      <c r="C52" t="s">
        <v>381</v>
      </c>
      <c r="D52">
        <v>38.599999999999994</v>
      </c>
      <c r="E52">
        <v>0.14142135623730953</v>
      </c>
      <c r="F52">
        <v>406</v>
      </c>
      <c r="G52" t="s">
        <v>205</v>
      </c>
      <c r="M52">
        <v>1173.514081363172</v>
      </c>
      <c r="N52">
        <v>3535.9805221363658</v>
      </c>
      <c r="O52">
        <v>3434.2426624511832</v>
      </c>
      <c r="P52">
        <v>1359.6553884679499</v>
      </c>
      <c r="Q52">
        <v>523.35887227203489</v>
      </c>
      <c r="R52">
        <v>2759.697965165341</v>
      </c>
      <c r="S52">
        <v>246.0393635074474</v>
      </c>
      <c r="T52">
        <v>7.1076893627975952</v>
      </c>
      <c r="U52">
        <v>6.3870521638813518</v>
      </c>
      <c r="V52">
        <v>19803.234910250048</v>
      </c>
      <c r="W52">
        <v>50967.224337218569</v>
      </c>
      <c r="X52">
        <v>13154.78434248361</v>
      </c>
      <c r="Y52">
        <v>13020.067754999031</v>
      </c>
      <c r="Z52">
        <v>400.15090672060569</v>
      </c>
      <c r="AA52">
        <v>65100.234098448083</v>
      </c>
      <c r="AB52">
        <v>2587.1716038122008</v>
      </c>
      <c r="AC52">
        <v>395.78836697107528</v>
      </c>
      <c r="AD52">
        <v>2584.391371044821</v>
      </c>
      <c r="AE52">
        <v>2.68024958624357</v>
      </c>
      <c r="AF52">
        <v>8.3786001800110306</v>
      </c>
      <c r="AG52">
        <v>7.8340434904857474</v>
      </c>
      <c r="AH52">
        <v>3.0912089922322572</v>
      </c>
      <c r="AI52">
        <v>1.227604052843114</v>
      </c>
      <c r="AJ52">
        <v>6.3830560721106124</v>
      </c>
      <c r="AK52">
        <v>0.55717579758841496</v>
      </c>
      <c r="AL52">
        <v>1.8576723477016239E-2</v>
      </c>
      <c r="AM52">
        <v>1.575206777572569E-2</v>
      </c>
      <c r="AN52">
        <v>22.111055301186578</v>
      </c>
      <c r="AO52">
        <v>611.89082560970792</v>
      </c>
      <c r="AP52">
        <v>13.76214580834081</v>
      </c>
      <c r="AQ52">
        <v>16.103718976788208</v>
      </c>
      <c r="AR52">
        <v>0.68724085789845846</v>
      </c>
      <c r="AS52">
        <v>106.8850293912334</v>
      </c>
      <c r="AT52">
        <v>4.1192039120877384</v>
      </c>
      <c r="AU52">
        <v>0.62518622973458327</v>
      </c>
      <c r="AV52">
        <v>3.8655464560208168</v>
      </c>
    </row>
    <row r="53" spans="1:48" x14ac:dyDescent="0.3">
      <c r="A53" t="s">
        <v>404</v>
      </c>
      <c r="B53" s="63">
        <v>44411.486457268518</v>
      </c>
      <c r="C53" t="s">
        <v>381</v>
      </c>
      <c r="E53">
        <v>38</v>
      </c>
      <c r="F53">
        <v>406</v>
      </c>
      <c r="G53" t="s">
        <v>205</v>
      </c>
      <c r="M53">
        <v>17.684334312065051</v>
      </c>
      <c r="N53">
        <v>53.291358772287161</v>
      </c>
      <c r="O53">
        <v>51.925895739684371</v>
      </c>
      <c r="P53">
        <v>20.5189578422371</v>
      </c>
      <c r="Q53">
        <v>7.9040335375227073</v>
      </c>
      <c r="R53">
        <v>42.161583431278657</v>
      </c>
      <c r="S53">
        <v>3.751711266374163</v>
      </c>
      <c r="T53">
        <v>0.10014676896992181</v>
      </c>
      <c r="U53">
        <v>9.1933444864655961E-2</v>
      </c>
      <c r="V53">
        <v>318.94181564039673</v>
      </c>
      <c r="W53">
        <v>1051.7173318786231</v>
      </c>
      <c r="X53">
        <v>212.28924672809589</v>
      </c>
      <c r="Y53">
        <v>210.0642377079549</v>
      </c>
      <c r="Z53">
        <v>6.4781393199662167</v>
      </c>
      <c r="AA53">
        <v>1051.9365034054269</v>
      </c>
      <c r="AB53">
        <v>41.802714842354071</v>
      </c>
      <c r="AC53">
        <v>6.4163132281436077</v>
      </c>
      <c r="AD53">
        <v>41.757722988318569</v>
      </c>
      <c r="AE53">
        <v>4.5380637628507539E-2</v>
      </c>
      <c r="AF53">
        <v>0.1198637983952939</v>
      </c>
      <c r="AG53">
        <v>0.1339126651330487</v>
      </c>
      <c r="AH53">
        <v>5.1335663034544878E-2</v>
      </c>
      <c r="AI53">
        <v>3.2699046059497923E-2</v>
      </c>
      <c r="AJ53">
        <v>0.10913232721673589</v>
      </c>
      <c r="AK53">
        <v>2.44442329073143E-2</v>
      </c>
      <c r="AL53">
        <v>9.9571743641987303E-4</v>
      </c>
      <c r="AM53">
        <v>7.6422525749120554E-4</v>
      </c>
      <c r="AN53">
        <v>0.32385885394094538</v>
      </c>
      <c r="AO53">
        <v>0.93217024914176971</v>
      </c>
      <c r="AP53">
        <v>0.18824235555797941</v>
      </c>
      <c r="AQ53">
        <v>0.12576497938279099</v>
      </c>
      <c r="AR53">
        <v>2.3705604823124331E-2</v>
      </c>
      <c r="AS53">
        <v>0.52091805710643702</v>
      </c>
      <c r="AT53">
        <v>3.505331010956577E-2</v>
      </c>
      <c r="AU53">
        <v>2.428437330830268E-2</v>
      </c>
      <c r="AV53">
        <v>3.8126937226975369E-2</v>
      </c>
    </row>
    <row r="54" spans="1:48" x14ac:dyDescent="0.3">
      <c r="A54" t="s">
        <v>405</v>
      </c>
      <c r="B54" s="63">
        <v>44411.647340717587</v>
      </c>
      <c r="C54" t="s">
        <v>381</v>
      </c>
      <c r="M54">
        <v>133.9150246897112</v>
      </c>
      <c r="N54">
        <v>403.64367710471481</v>
      </c>
      <c r="O54">
        <v>392.3694689700182</v>
      </c>
      <c r="P54">
        <v>155.39734119653781</v>
      </c>
      <c r="Q54">
        <v>59.830617139762268</v>
      </c>
      <c r="R54">
        <v>315.86375914602218</v>
      </c>
      <c r="S54">
        <v>28.15411159307622</v>
      </c>
      <c r="T54">
        <v>0.795857618628247</v>
      </c>
      <c r="U54">
        <v>0.7193891001443049</v>
      </c>
      <c r="V54">
        <v>2405.7625005779901</v>
      </c>
      <c r="W54">
        <v>7923.2604717701879</v>
      </c>
      <c r="X54">
        <v>1599.4373382711981</v>
      </c>
      <c r="Y54">
        <v>1583.1995822479639</v>
      </c>
      <c r="Z54">
        <v>48.702482203621159</v>
      </c>
      <c r="AA54">
        <v>7912.5737240279286</v>
      </c>
      <c r="AB54">
        <v>314.51870903297169</v>
      </c>
      <c r="AC54">
        <v>48.207618721515317</v>
      </c>
      <c r="AD54">
        <v>314.37187233314569</v>
      </c>
      <c r="AE54">
        <v>0.30847616718396792</v>
      </c>
      <c r="AF54">
        <v>0.94844442809357821</v>
      </c>
      <c r="AG54">
        <v>0.92448361578211313</v>
      </c>
      <c r="AH54">
        <v>0.38083381199826077</v>
      </c>
      <c r="AI54">
        <v>0.1676482523336971</v>
      </c>
      <c r="AJ54">
        <v>0.7869060386904797</v>
      </c>
      <c r="AK54">
        <v>7.4913627859832285E-2</v>
      </c>
      <c r="AL54">
        <v>2.8000616629996981E-3</v>
      </c>
      <c r="AM54">
        <v>2.850891145914961E-3</v>
      </c>
      <c r="AN54">
        <v>2.5786882058079081</v>
      </c>
      <c r="AO54">
        <v>7.5997161585111153</v>
      </c>
      <c r="AP54">
        <v>1.537978741381417</v>
      </c>
      <c r="AQ54">
        <v>1.625883077747974</v>
      </c>
      <c r="AR54">
        <v>5.3889808342141909E-2</v>
      </c>
      <c r="AS54">
        <v>7.0538028935739714</v>
      </c>
      <c r="AT54">
        <v>0.30365757468442439</v>
      </c>
      <c r="AU54">
        <v>5.9234378163369808E-2</v>
      </c>
      <c r="AV54">
        <v>0.28614694721813178</v>
      </c>
    </row>
    <row r="55" spans="1:48" x14ac:dyDescent="0.3">
      <c r="A55" t="s">
        <v>410</v>
      </c>
      <c r="B55" s="63">
        <v>44427.681875810187</v>
      </c>
      <c r="C55" t="s">
        <v>381</v>
      </c>
      <c r="M55">
        <v>115.2100154079143</v>
      </c>
      <c r="N55">
        <v>347.3528919940149</v>
      </c>
      <c r="O55">
        <v>337.76629620470288</v>
      </c>
      <c r="P55">
        <v>133.70554458430979</v>
      </c>
      <c r="Q55">
        <v>51.491152812853791</v>
      </c>
      <c r="R55">
        <v>271.67867216917051</v>
      </c>
      <c r="S55">
        <v>24.206355064229019</v>
      </c>
      <c r="T55">
        <v>0.69831160505513301</v>
      </c>
      <c r="U55">
        <v>0.6231630039601781</v>
      </c>
      <c r="V55">
        <v>2067.5689266906329</v>
      </c>
      <c r="W55">
        <v>6811.1564691266622</v>
      </c>
      <c r="X55">
        <v>1375.3698893129731</v>
      </c>
      <c r="Y55">
        <v>1362.074996352683</v>
      </c>
      <c r="Z55">
        <v>41.885953353965427</v>
      </c>
      <c r="AA55">
        <v>6803.5459506369452</v>
      </c>
      <c r="AB55">
        <v>270.62898036151302</v>
      </c>
      <c r="AC55">
        <v>41.444901431129963</v>
      </c>
      <c r="AD55">
        <v>270.33564904122619</v>
      </c>
      <c r="AE55">
        <v>0.225173050123262</v>
      </c>
      <c r="AF55">
        <v>0.76711704395593594</v>
      </c>
      <c r="AG55">
        <v>0.70453466348021154</v>
      </c>
      <c r="AH55">
        <v>0.29434511293396198</v>
      </c>
      <c r="AI55">
        <v>0.11385707611651209</v>
      </c>
      <c r="AJ55">
        <v>0.61032914458234888</v>
      </c>
      <c r="AK55">
        <v>5.7107800856367089E-2</v>
      </c>
      <c r="AL55">
        <v>2.7142241629633662E-3</v>
      </c>
      <c r="AM55">
        <v>3.1181644451400222E-3</v>
      </c>
      <c r="AN55">
        <v>2.136584073876588</v>
      </c>
      <c r="AO55">
        <v>6.3831906812709267</v>
      </c>
      <c r="AP55">
        <v>1.251122248868735</v>
      </c>
      <c r="AQ55">
        <v>1.3800295487607821</v>
      </c>
      <c r="AR55">
        <v>5.2914169343606668E-2</v>
      </c>
      <c r="AS55">
        <v>5.9591072724814627</v>
      </c>
      <c r="AT55">
        <v>0.2533509601561727</v>
      </c>
      <c r="AU55">
        <v>4.8419881534733637E-2</v>
      </c>
      <c r="AV55">
        <v>0.24074512156522301</v>
      </c>
    </row>
    <row r="56" spans="1:48" x14ac:dyDescent="0.3">
      <c r="A56" t="s">
        <v>422</v>
      </c>
      <c r="B56" s="63">
        <v>44448.63725039352</v>
      </c>
      <c r="C56" t="s">
        <v>381</v>
      </c>
      <c r="M56">
        <v>320.81208169942818</v>
      </c>
      <c r="N56">
        <v>967.66137332517917</v>
      </c>
      <c r="O56">
        <v>940.5691743280089</v>
      </c>
      <c r="P56">
        <v>372.67675286872219</v>
      </c>
      <c r="Q56">
        <v>143.51080905435009</v>
      </c>
      <c r="R56">
        <v>756.91004320330399</v>
      </c>
      <c r="S56">
        <v>67.434851819554353</v>
      </c>
      <c r="T56">
        <v>1.9179455110914989</v>
      </c>
      <c r="U56">
        <v>1.707202922307461</v>
      </c>
      <c r="V56">
        <v>5652.6977312614154</v>
      </c>
      <c r="W56">
        <v>18624.809317855801</v>
      </c>
      <c r="X56">
        <v>3761.2997938289632</v>
      </c>
      <c r="Y56">
        <v>3725.735750412674</v>
      </c>
      <c r="Z56">
        <v>114.4856151142652</v>
      </c>
      <c r="AA56">
        <v>18595.691052885129</v>
      </c>
      <c r="AB56">
        <v>739.99826461776286</v>
      </c>
      <c r="AC56">
        <v>113.46288417357199</v>
      </c>
      <c r="AD56">
        <v>739.21899646945076</v>
      </c>
      <c r="AE56">
        <v>0.62254082369443564</v>
      </c>
      <c r="AF56">
        <v>2.0080076418978758</v>
      </c>
      <c r="AG56">
        <v>1.89387205983365</v>
      </c>
      <c r="AH56">
        <v>0.74035860595788106</v>
      </c>
      <c r="AI56">
        <v>0.30143282393075183</v>
      </c>
      <c r="AJ56">
        <v>1.59838428758003</v>
      </c>
      <c r="AK56">
        <v>0.1304251024142023</v>
      </c>
      <c r="AL56">
        <v>6.5224084663320697E-3</v>
      </c>
      <c r="AM56">
        <v>5.9845357576809562E-3</v>
      </c>
      <c r="AN56">
        <v>5.0532006826938138</v>
      </c>
      <c r="AO56">
        <v>14.78532408681016</v>
      </c>
      <c r="AP56">
        <v>2.9239502170616949</v>
      </c>
      <c r="AQ56">
        <v>3.212097700095339</v>
      </c>
      <c r="AR56">
        <v>9.1283196555580357E-2</v>
      </c>
      <c r="AS56">
        <v>14.934712224298639</v>
      </c>
      <c r="AT56">
        <v>0.62870427564845544</v>
      </c>
      <c r="AU56">
        <v>0.101340404815253</v>
      </c>
      <c r="AV56">
        <v>0.58728640694134404</v>
      </c>
    </row>
    <row r="57" spans="1:48" x14ac:dyDescent="0.3">
      <c r="A57" t="s">
        <v>433</v>
      </c>
      <c r="B57" s="63">
        <v>44493.744034270843</v>
      </c>
      <c r="C57" t="s">
        <v>381</v>
      </c>
      <c r="M57">
        <v>1088.177863338726</v>
      </c>
      <c r="N57">
        <v>3280.6607072006359</v>
      </c>
      <c r="O57">
        <v>3183.7850615201842</v>
      </c>
      <c r="P57">
        <v>1261.881170359308</v>
      </c>
      <c r="Q57">
        <v>485.28783113197369</v>
      </c>
      <c r="R57">
        <v>2561.4197454218602</v>
      </c>
      <c r="S57">
        <v>228.18080219585519</v>
      </c>
      <c r="T57">
        <v>5.8837191324215423</v>
      </c>
      <c r="U57">
        <v>5.2392259212613803</v>
      </c>
      <c r="V57">
        <v>18524.715924275799</v>
      </c>
      <c r="W57">
        <v>51506.670862788662</v>
      </c>
      <c r="X57">
        <v>12313.87958279944</v>
      </c>
      <c r="Y57">
        <v>12209.54249726516</v>
      </c>
      <c r="Z57">
        <v>374.48965011014678</v>
      </c>
      <c r="AA57">
        <v>60902.778481099544</v>
      </c>
      <c r="AB57">
        <v>2421.8614002341719</v>
      </c>
      <c r="AC57">
        <v>370.45957837502749</v>
      </c>
      <c r="AD57">
        <v>2419.273690187702</v>
      </c>
      <c r="AE57">
        <v>1.94135277247988</v>
      </c>
      <c r="AF57">
        <v>6.1765563854825896</v>
      </c>
      <c r="AG57">
        <v>5.7200431325138243</v>
      </c>
      <c r="AH57">
        <v>2.2607909899075169</v>
      </c>
      <c r="AI57">
        <v>0.9112915255750158</v>
      </c>
      <c r="AJ57">
        <v>4.9654792727437638</v>
      </c>
      <c r="AK57">
        <v>0.42531017725074599</v>
      </c>
      <c r="AL57">
        <v>1.325067850597174E-2</v>
      </c>
      <c r="AM57">
        <v>1.191290490139256E-2</v>
      </c>
      <c r="AN57">
        <v>14.982141492422951</v>
      </c>
      <c r="AO57">
        <v>614.45741181795438</v>
      </c>
      <c r="AP57">
        <v>8.6958106950342788</v>
      </c>
      <c r="AQ57">
        <v>9.7254601105797853</v>
      </c>
      <c r="AR57">
        <v>0.25704252164705482</v>
      </c>
      <c r="AS57">
        <v>43.449237403623172</v>
      </c>
      <c r="AT57">
        <v>1.7777257426988811</v>
      </c>
      <c r="AU57">
        <v>0.28586123920136891</v>
      </c>
      <c r="AV57">
        <v>1.749073601652809</v>
      </c>
    </row>
    <row r="58" spans="1:48" x14ac:dyDescent="0.3">
      <c r="A58" t="s">
        <v>349</v>
      </c>
      <c r="B58" s="63">
        <v>44509.655842685177</v>
      </c>
      <c r="C58" t="s">
        <v>381</v>
      </c>
      <c r="E58">
        <v>28.4</v>
      </c>
      <c r="F58">
        <v>406</v>
      </c>
      <c r="G58" t="s">
        <v>205</v>
      </c>
      <c r="M58">
        <v>845.1055481037364</v>
      </c>
      <c r="N58">
        <v>2547.6320334436209</v>
      </c>
      <c r="O58">
        <v>2471.963668247533</v>
      </c>
      <c r="P58">
        <v>979.65082801088943</v>
      </c>
      <c r="Q58">
        <v>376.60789176722358</v>
      </c>
      <c r="R58">
        <v>1988.302228626703</v>
      </c>
      <c r="S58">
        <v>177.1104629000414</v>
      </c>
      <c r="T58">
        <v>4.5236916432433363</v>
      </c>
      <c r="U58">
        <v>4.0231695464461783</v>
      </c>
      <c r="V58">
        <v>14541.93023990535</v>
      </c>
      <c r="W58">
        <v>47904.276683553413</v>
      </c>
      <c r="X58">
        <v>9664.4087663767932</v>
      </c>
      <c r="Y58">
        <v>9584.411846419247</v>
      </c>
      <c r="Z58">
        <v>293.94634918026043</v>
      </c>
      <c r="AA58">
        <v>47816.833937812647</v>
      </c>
      <c r="AB58">
        <v>1900.4458290458099</v>
      </c>
      <c r="AC58">
        <v>290.65753100869341</v>
      </c>
      <c r="AD58">
        <v>1898.6946595726599</v>
      </c>
      <c r="AE58">
        <v>1.644226292058059</v>
      </c>
      <c r="AF58">
        <v>5.085601265157039</v>
      </c>
      <c r="AG58">
        <v>4.7304868894297387</v>
      </c>
      <c r="AH58">
        <v>2.0426467278397049</v>
      </c>
      <c r="AI58">
        <v>0.83178879090091329</v>
      </c>
      <c r="AJ58">
        <v>4.1236668139369641</v>
      </c>
      <c r="AK58">
        <v>0.3463098306005557</v>
      </c>
      <c r="AL58">
        <v>1.2479061503147201E-2</v>
      </c>
      <c r="AM58">
        <v>9.0475770130047338E-3</v>
      </c>
      <c r="AN58">
        <v>12.92181518682691</v>
      </c>
      <c r="AO58">
        <v>38.106914358233048</v>
      </c>
      <c r="AP58">
        <v>7.4711813886879979</v>
      </c>
      <c r="AQ58">
        <v>8.5477034538272889</v>
      </c>
      <c r="AR58">
        <v>0.2244782379763208</v>
      </c>
      <c r="AS58">
        <v>37.775004690784357</v>
      </c>
      <c r="AT58">
        <v>1.52501300896063</v>
      </c>
      <c r="AU58">
        <v>0.2485716243271052</v>
      </c>
      <c r="AV58">
        <v>1.5555214534674211</v>
      </c>
    </row>
    <row r="59" spans="1:48" x14ac:dyDescent="0.3">
      <c r="A59" t="s">
        <v>444</v>
      </c>
      <c r="B59" s="63">
        <v>44528.793989675927</v>
      </c>
      <c r="C59" t="s">
        <v>381</v>
      </c>
      <c r="M59">
        <v>1031.9341409513661</v>
      </c>
      <c r="N59">
        <v>3112.1038431890029</v>
      </c>
      <c r="O59">
        <v>3020.3101772176628</v>
      </c>
      <c r="P59">
        <v>1197.3222723559511</v>
      </c>
      <c r="Q59">
        <v>460.69205798305501</v>
      </c>
      <c r="R59">
        <v>2430.655937604537</v>
      </c>
      <c r="S59">
        <v>216.60047409377151</v>
      </c>
      <c r="T59">
        <v>5.4603691732636719</v>
      </c>
      <c r="U59">
        <v>4.8666918059955977</v>
      </c>
      <c r="V59">
        <v>17696.084070900321</v>
      </c>
      <c r="W59">
        <v>57764.578269816717</v>
      </c>
      <c r="X59">
        <v>11769.3695310319</v>
      </c>
      <c r="Y59">
        <v>11670.913062257379</v>
      </c>
      <c r="Z59">
        <v>358.08251497551538</v>
      </c>
      <c r="AA59">
        <v>57240.723854137512</v>
      </c>
      <c r="AB59">
        <v>2315.4561118084289</v>
      </c>
      <c r="AC59">
        <v>354.4036547074208</v>
      </c>
      <c r="AD59">
        <v>2313.217571747186</v>
      </c>
      <c r="AE59">
        <v>2.1309796105439238</v>
      </c>
      <c r="AF59">
        <v>6.617631753977455</v>
      </c>
      <c r="AG59">
        <v>6.1551270385663264</v>
      </c>
      <c r="AH59">
        <v>2.4740467882711701</v>
      </c>
      <c r="AI59">
        <v>0.99814206729896437</v>
      </c>
      <c r="AJ59">
        <v>5.2741903901100624</v>
      </c>
      <c r="AK59">
        <v>0.46003166893666081</v>
      </c>
      <c r="AL59">
        <v>1.4220280665495249E-2</v>
      </c>
      <c r="AM59">
        <v>1.153286799865213E-2</v>
      </c>
      <c r="AN59">
        <v>17.828493875778001</v>
      </c>
      <c r="AO59">
        <v>45.853331707136313</v>
      </c>
      <c r="AP59">
        <v>10.841670883723969</v>
      </c>
      <c r="AQ59">
        <v>11.556816897593899</v>
      </c>
      <c r="AR59">
        <v>0.31005298452777658</v>
      </c>
      <c r="AS59">
        <v>175.9410446602416</v>
      </c>
      <c r="AT59">
        <v>2.1676744875680138</v>
      </c>
      <c r="AU59">
        <v>0.33376490622675142</v>
      </c>
      <c r="AV59">
        <v>2.1422763049440579</v>
      </c>
    </row>
    <row r="60" spans="1:48" x14ac:dyDescent="0.3">
      <c r="A60" t="s">
        <v>445</v>
      </c>
      <c r="B60" s="63">
        <v>44529.100903796287</v>
      </c>
      <c r="C60" t="s">
        <v>446</v>
      </c>
      <c r="M60">
        <v>229.7859874739593</v>
      </c>
      <c r="N60">
        <v>692.50508614810792</v>
      </c>
      <c r="O60">
        <v>672.02463751227856</v>
      </c>
      <c r="P60">
        <v>266.52168823306329</v>
      </c>
      <c r="Q60">
        <v>102.49136136882851</v>
      </c>
      <c r="R60">
        <v>541.93250505910623</v>
      </c>
      <c r="S60">
        <v>48.165516066912808</v>
      </c>
      <c r="T60">
        <v>1.2257411176318469</v>
      </c>
      <c r="U60">
        <v>1.084721298260128</v>
      </c>
      <c r="V60">
        <v>4049.6629768621701</v>
      </c>
      <c r="W60">
        <v>13332.16145429561</v>
      </c>
      <c r="X60">
        <v>2690.4111894966468</v>
      </c>
      <c r="Y60">
        <v>2667.3183784063422</v>
      </c>
      <c r="Z60">
        <v>81.908467273588514</v>
      </c>
      <c r="AA60">
        <v>13154.743837038201</v>
      </c>
      <c r="AB60">
        <v>529.19767531128605</v>
      </c>
      <c r="AC60">
        <v>81.111260024443482</v>
      </c>
      <c r="AD60">
        <v>528.63594521768573</v>
      </c>
      <c r="AE60">
        <v>0.56146773524843652</v>
      </c>
      <c r="AF60">
        <v>1.7835595087216991</v>
      </c>
      <c r="AG60">
        <v>1.693064672814774</v>
      </c>
      <c r="AH60">
        <v>0.65996828811016128</v>
      </c>
      <c r="AI60">
        <v>0.26686477159106109</v>
      </c>
      <c r="AJ60">
        <v>1.412261566902701</v>
      </c>
      <c r="AK60">
        <v>0.13161863482634309</v>
      </c>
      <c r="AL60">
        <v>4.8291716549713863E-3</v>
      </c>
      <c r="AM60">
        <v>4.0047437408061324E-3</v>
      </c>
      <c r="AN60">
        <v>4.9315340048461591</v>
      </c>
      <c r="AO60">
        <v>14.459830663244441</v>
      </c>
      <c r="AP60">
        <v>2.9431868287581731</v>
      </c>
      <c r="AQ60">
        <v>3.1688024597108519</v>
      </c>
      <c r="AR60">
        <v>8.9219527540441448E-2</v>
      </c>
      <c r="AS60">
        <v>34.441942990970887</v>
      </c>
      <c r="AT60">
        <v>0.58890356077735773</v>
      </c>
      <c r="AU60">
        <v>0.1075277794477922</v>
      </c>
      <c r="AV60">
        <v>0.59848256186176163</v>
      </c>
    </row>
    <row r="61" spans="1:48" x14ac:dyDescent="0.3">
      <c r="A61" t="s">
        <v>448</v>
      </c>
      <c r="B61" s="63">
        <v>44529.794196875002</v>
      </c>
      <c r="C61" t="s">
        <v>446</v>
      </c>
      <c r="M61">
        <v>2297.8796950599158</v>
      </c>
      <c r="N61">
        <v>6930.3821341090243</v>
      </c>
      <c r="O61">
        <v>6722.6963985311277</v>
      </c>
      <c r="P61">
        <v>2666.802648101992</v>
      </c>
      <c r="Q61">
        <v>1026.155292788497</v>
      </c>
      <c r="R61">
        <v>5412.8626939285768</v>
      </c>
      <c r="S61">
        <v>482.10571484346099</v>
      </c>
      <c r="T61">
        <v>12.2682853727369</v>
      </c>
      <c r="U61">
        <v>10.990168540035111</v>
      </c>
      <c r="V61">
        <v>36292.073544408267</v>
      </c>
      <c r="X61">
        <v>24141.157658053118</v>
      </c>
      <c r="Y61">
        <v>23941.977033059171</v>
      </c>
      <c r="Z61">
        <v>734.24284762787295</v>
      </c>
      <c r="AA61">
        <v>117203.8724548774</v>
      </c>
      <c r="AB61">
        <v>4748.5534228779343</v>
      </c>
      <c r="AC61">
        <v>726.81000279187163</v>
      </c>
      <c r="AD61">
        <v>4743.8618421527144</v>
      </c>
      <c r="AE61">
        <v>5.0238101103601949</v>
      </c>
      <c r="AF61">
        <v>15.64104115627228</v>
      </c>
      <c r="AG61">
        <v>14.598130074678419</v>
      </c>
      <c r="AH61">
        <v>5.915642922784679</v>
      </c>
      <c r="AI61">
        <v>2.3300727020821359</v>
      </c>
      <c r="AJ61">
        <v>12.5455292138445</v>
      </c>
      <c r="AK61">
        <v>1.0828796376883949</v>
      </c>
      <c r="AL61">
        <v>3.2437944401949817E-2</v>
      </c>
      <c r="AM61">
        <v>2.4391614398582281E-2</v>
      </c>
      <c r="AN61">
        <v>40.981757341605537</v>
      </c>
      <c r="AP61">
        <v>25.259943886213421</v>
      </c>
      <c r="AQ61">
        <v>26.71806233248488</v>
      </c>
      <c r="AR61">
        <v>0.78894088571977605</v>
      </c>
      <c r="AS61">
        <v>383.02887974647319</v>
      </c>
      <c r="AT61">
        <v>4.9554845811406869</v>
      </c>
      <c r="AU61">
        <v>0.7696717121612755</v>
      </c>
      <c r="AV61">
        <v>4.9922129247728346</v>
      </c>
    </row>
    <row r="62" spans="1:48" x14ac:dyDescent="0.3">
      <c r="A62" t="s">
        <v>454</v>
      </c>
      <c r="B62" s="63">
        <v>44533.691993078697</v>
      </c>
      <c r="C62" t="s">
        <v>381</v>
      </c>
      <c r="M62">
        <v>991.43026640968617</v>
      </c>
      <c r="N62">
        <v>3003.8562569512201</v>
      </c>
      <c r="O62">
        <v>2907.7926546667368</v>
      </c>
      <c r="P62">
        <v>1154.820551097632</v>
      </c>
      <c r="Q62">
        <v>446.03671089143131</v>
      </c>
      <c r="R62">
        <v>2347.6780935614752</v>
      </c>
      <c r="S62">
        <v>208.9138372784513</v>
      </c>
      <c r="T62">
        <v>5.2654283639242436</v>
      </c>
      <c r="U62">
        <v>4.7741659174238853</v>
      </c>
      <c r="V62">
        <v>17352.541363213251</v>
      </c>
      <c r="W62">
        <v>56576.910099638852</v>
      </c>
      <c r="X62">
        <v>11516.481311739009</v>
      </c>
      <c r="Y62">
        <v>11456.41587767907</v>
      </c>
      <c r="Z62">
        <v>350.39143832358229</v>
      </c>
      <c r="AA62">
        <v>54270.341036807738</v>
      </c>
      <c r="AB62">
        <v>2267.4891700618009</v>
      </c>
      <c r="AC62">
        <v>346.65480197157399</v>
      </c>
      <c r="AD62">
        <v>2265.4765436021771</v>
      </c>
      <c r="AE62">
        <v>2.6363899872967749</v>
      </c>
      <c r="AF62">
        <v>8.3367947899976063</v>
      </c>
      <c r="AG62">
        <v>7.7499456755645841</v>
      </c>
      <c r="AH62">
        <v>3.0378044077011999</v>
      </c>
      <c r="AI62">
        <v>1.2830474565551031</v>
      </c>
      <c r="AJ62">
        <v>6.6615376507227353</v>
      </c>
      <c r="AK62">
        <v>0.56210691739316354</v>
      </c>
      <c r="AL62">
        <v>1.7037675360658481E-2</v>
      </c>
      <c r="AM62">
        <v>1.784315855129244E-2</v>
      </c>
      <c r="AN62">
        <v>20.43580433018419</v>
      </c>
      <c r="AO62">
        <v>88.17443433327125</v>
      </c>
      <c r="AP62">
        <v>12.059192843195261</v>
      </c>
      <c r="AQ62">
        <v>13.06137854554405</v>
      </c>
      <c r="AR62">
        <v>0.34659315195848578</v>
      </c>
      <c r="AS62">
        <v>194.79745445086721</v>
      </c>
      <c r="AT62">
        <v>2.3494746181666821</v>
      </c>
      <c r="AU62">
        <v>0.37402010329168228</v>
      </c>
      <c r="AV62">
        <v>2.3841385721560191</v>
      </c>
    </row>
    <row r="63" spans="1:48" x14ac:dyDescent="0.3">
      <c r="A63" t="s">
        <v>458</v>
      </c>
      <c r="B63" s="63">
        <v>44536.746762499999</v>
      </c>
      <c r="C63" t="s">
        <v>381</v>
      </c>
      <c r="M63">
        <v>175.67873659877779</v>
      </c>
      <c r="N63">
        <v>529.80390159846991</v>
      </c>
      <c r="O63">
        <v>514.04225714185486</v>
      </c>
      <c r="P63">
        <v>203.81813622997601</v>
      </c>
      <c r="Q63">
        <v>78.470731071914585</v>
      </c>
      <c r="R63">
        <v>413.76974313912223</v>
      </c>
      <c r="S63">
        <v>36.837299410436657</v>
      </c>
      <c r="T63">
        <v>0.90452403692550221</v>
      </c>
      <c r="U63">
        <v>0.80258233047325278</v>
      </c>
      <c r="V63">
        <v>2991.0031492433118</v>
      </c>
      <c r="W63">
        <v>9852.9270310941865</v>
      </c>
      <c r="X63">
        <v>1989.2340816336571</v>
      </c>
      <c r="Y63">
        <v>1972.073818603797</v>
      </c>
      <c r="Z63">
        <v>60.489501547922067</v>
      </c>
      <c r="AA63">
        <v>9695.408759007023</v>
      </c>
      <c r="AB63">
        <v>391.43937697287282</v>
      </c>
      <c r="AC63">
        <v>59.921677953586283</v>
      </c>
      <c r="AD63">
        <v>390.97646868469229</v>
      </c>
      <c r="AE63">
        <v>0.39228172561558722</v>
      </c>
      <c r="AF63">
        <v>1.1991084576181339</v>
      </c>
      <c r="AG63">
        <v>1.1508583006151341</v>
      </c>
      <c r="AH63">
        <v>0.44419960778624162</v>
      </c>
      <c r="AI63">
        <v>0.1954012101678409</v>
      </c>
      <c r="AJ63">
        <v>0.97107090319081046</v>
      </c>
      <c r="AK63">
        <v>8.481699850957565E-2</v>
      </c>
      <c r="AL63">
        <v>3.6667745965227529E-3</v>
      </c>
      <c r="AM63">
        <v>2.9244849277013721E-3</v>
      </c>
      <c r="AN63">
        <v>3.1102416374596928</v>
      </c>
      <c r="AO63">
        <v>9.2479896736854421</v>
      </c>
      <c r="AP63">
        <v>1.8606837836312899</v>
      </c>
      <c r="AQ63">
        <v>2.0336599735987049</v>
      </c>
      <c r="AR63">
        <v>5.8266771172278388E-2</v>
      </c>
      <c r="AS63">
        <v>28.270815331323881</v>
      </c>
      <c r="AT63">
        <v>0.38373010824535331</v>
      </c>
      <c r="AU63">
        <v>7.4120216503411634E-2</v>
      </c>
      <c r="AV63">
        <v>0.38059377263619132</v>
      </c>
    </row>
    <row r="64" spans="1:48" x14ac:dyDescent="0.3">
      <c r="A64" t="s">
        <v>459</v>
      </c>
      <c r="B64" s="63">
        <v>44538.849888287034</v>
      </c>
      <c r="C64" t="s">
        <v>381</v>
      </c>
      <c r="M64">
        <v>176.93634382875311</v>
      </c>
      <c r="N64">
        <v>533.7138898869116</v>
      </c>
      <c r="O64">
        <v>518.13628908642693</v>
      </c>
      <c r="P64">
        <v>205.44711107721039</v>
      </c>
      <c r="Q64">
        <v>78.935303541479925</v>
      </c>
      <c r="R64">
        <v>417.40782538716059</v>
      </c>
      <c r="S64">
        <v>37.134622260181459</v>
      </c>
      <c r="T64">
        <v>0.9215345624867588</v>
      </c>
      <c r="U64">
        <v>0.81705210881865664</v>
      </c>
      <c r="V64">
        <v>3165.1703337804161</v>
      </c>
      <c r="W64">
        <v>10427.043750972</v>
      </c>
      <c r="X64">
        <v>2103.8878789705532</v>
      </c>
      <c r="Y64">
        <v>2086.2994395946371</v>
      </c>
      <c r="Z64">
        <v>63.981413043533763</v>
      </c>
      <c r="AA64">
        <v>10300.596908446951</v>
      </c>
      <c r="AB64">
        <v>413.91262122038182</v>
      </c>
      <c r="AC64">
        <v>63.374064177496066</v>
      </c>
      <c r="AD64">
        <v>413.49841788734278</v>
      </c>
      <c r="AE64">
        <v>0.39466357607013303</v>
      </c>
      <c r="AF64">
        <v>1.2267374059179259</v>
      </c>
      <c r="AG64">
        <v>1.1608577537767411</v>
      </c>
      <c r="AH64">
        <v>0.45921575632862482</v>
      </c>
      <c r="AI64">
        <v>0.195930170984812</v>
      </c>
      <c r="AJ64">
        <v>0.99744721241993561</v>
      </c>
      <c r="AK64">
        <v>9.4021913019560657E-2</v>
      </c>
      <c r="AL64">
        <v>3.1790938638287121E-3</v>
      </c>
      <c r="AM64">
        <v>3.5787721487990582E-3</v>
      </c>
      <c r="AN64">
        <v>3.7373463506779201</v>
      </c>
      <c r="AO64">
        <v>10.47049643167389</v>
      </c>
      <c r="AP64">
        <v>2.1898630624447861</v>
      </c>
      <c r="AQ64">
        <v>2.3519411259281808</v>
      </c>
      <c r="AR64">
        <v>8.1260727696337451E-2</v>
      </c>
      <c r="AS64">
        <v>24.99184564602735</v>
      </c>
      <c r="AT64">
        <v>0.42378803015150163</v>
      </c>
      <c r="AU64">
        <v>8.0585072928974363E-2</v>
      </c>
      <c r="AV64">
        <v>0.43728241949877922</v>
      </c>
    </row>
    <row r="65" spans="1:48" x14ac:dyDescent="0.3">
      <c r="A65" t="s">
        <v>464</v>
      </c>
      <c r="B65" s="63">
        <v>44545.64859459491</v>
      </c>
      <c r="C65" t="s">
        <v>381</v>
      </c>
      <c r="M65">
        <v>172.5760228351408</v>
      </c>
      <c r="N65">
        <v>520.48461477656917</v>
      </c>
      <c r="O65">
        <v>505.16156093060948</v>
      </c>
      <c r="P65">
        <v>200.3652796005274</v>
      </c>
      <c r="Q65">
        <v>77.035771199473558</v>
      </c>
      <c r="R65">
        <v>407.02017002756247</v>
      </c>
      <c r="S65">
        <v>36.220981874364362</v>
      </c>
      <c r="T65">
        <v>0.8870611568962764</v>
      </c>
      <c r="U65">
        <v>0.78968459614345599</v>
      </c>
      <c r="V65">
        <v>3092.580273652854</v>
      </c>
      <c r="W65">
        <v>10186.95354258571</v>
      </c>
      <c r="X65">
        <v>2055.2562893634831</v>
      </c>
      <c r="Y65">
        <v>2038.9238609974179</v>
      </c>
      <c r="Z65">
        <v>62.529860828629481</v>
      </c>
      <c r="AA65">
        <v>10061.263709478069</v>
      </c>
      <c r="AB65">
        <v>404.15897531193662</v>
      </c>
      <c r="AC65">
        <v>61.773143223868047</v>
      </c>
      <c r="AD65">
        <v>403.87594475705271</v>
      </c>
      <c r="AE65">
        <v>0.42300200141141031</v>
      </c>
      <c r="AF65">
        <v>1.297392826252654</v>
      </c>
      <c r="AG65">
        <v>1.2474556970181889</v>
      </c>
      <c r="AH65">
        <v>0.48984538154942381</v>
      </c>
      <c r="AI65">
        <v>0.20130922378371199</v>
      </c>
      <c r="AJ65">
        <v>1.0627420026365531</v>
      </c>
      <c r="AK65">
        <v>0.1016492544441529</v>
      </c>
      <c r="AL65">
        <v>3.7501068556747082E-3</v>
      </c>
      <c r="AM65">
        <v>3.1411980038603621E-3</v>
      </c>
      <c r="AN65">
        <v>3.886740184618112</v>
      </c>
      <c r="AO65">
        <v>11.282757614832651</v>
      </c>
      <c r="AP65">
        <v>2.2350002377956488</v>
      </c>
      <c r="AQ65">
        <v>2.4126031477372849</v>
      </c>
      <c r="AR65">
        <v>6.8941639358295795E-2</v>
      </c>
      <c r="AS65">
        <v>24.685305660661129</v>
      </c>
      <c r="AT65">
        <v>0.45843506267098783</v>
      </c>
      <c r="AU65">
        <v>9.0052266611690759E-2</v>
      </c>
      <c r="AV65">
        <v>0.45357349322394408</v>
      </c>
    </row>
    <row r="66" spans="1:48" x14ac:dyDescent="0.3">
      <c r="A66" t="s">
        <v>437</v>
      </c>
      <c r="B66" s="63">
        <v>44496.82350658565</v>
      </c>
      <c r="C66" t="s">
        <v>381</v>
      </c>
      <c r="M66">
        <v>1093.968719939309</v>
      </c>
      <c r="N66">
        <v>3299.1617334746479</v>
      </c>
      <c r="O66">
        <v>3201.482822440104</v>
      </c>
      <c r="P66">
        <v>1269.2139215834609</v>
      </c>
      <c r="Q66">
        <v>487.95737603563163</v>
      </c>
      <c r="R66">
        <v>2575.6841332396848</v>
      </c>
      <c r="S66">
        <v>229.38388036546081</v>
      </c>
      <c r="T66">
        <v>5.9119716263929059</v>
      </c>
      <c r="U66">
        <v>5.2489443495807544</v>
      </c>
      <c r="V66">
        <v>18698.080011629008</v>
      </c>
      <c r="W66">
        <v>51217.259945234473</v>
      </c>
      <c r="X66">
        <v>12428.61983317936</v>
      </c>
      <c r="Y66">
        <v>12326.00948728396</v>
      </c>
      <c r="Z66">
        <v>378.06956908488343</v>
      </c>
      <c r="AA66">
        <v>61492.734882630393</v>
      </c>
      <c r="AB66">
        <v>2445.3606581982258</v>
      </c>
      <c r="AC66">
        <v>374.0774037081805</v>
      </c>
      <c r="AD66">
        <v>2443.0275979686699</v>
      </c>
      <c r="AE66">
        <v>1.9334412378533059</v>
      </c>
      <c r="AF66">
        <v>6.0927701084913481</v>
      </c>
      <c r="AG66">
        <v>5.6326251371601428</v>
      </c>
      <c r="AH66">
        <v>2.2853403090428488</v>
      </c>
      <c r="AI66">
        <v>0.93955638500686256</v>
      </c>
      <c r="AJ66">
        <v>4.9216244134743814</v>
      </c>
      <c r="AK66">
        <v>0.42144640983831361</v>
      </c>
      <c r="AL66">
        <v>1.268338750886438E-2</v>
      </c>
      <c r="AM66">
        <v>1.0841561351245459E-2</v>
      </c>
      <c r="AN66">
        <v>15.87121423549846</v>
      </c>
      <c r="AO66">
        <v>592.38831644182437</v>
      </c>
      <c r="AP66">
        <v>9.3898454914105987</v>
      </c>
      <c r="AQ66">
        <v>10.0457532942741</v>
      </c>
      <c r="AR66">
        <v>0.30332163996012179</v>
      </c>
      <c r="AS66">
        <v>46.838527501194477</v>
      </c>
      <c r="AT66">
        <v>1.88769116106812</v>
      </c>
      <c r="AU66">
        <v>0.30677081003982221</v>
      </c>
      <c r="AV66">
        <v>1.895788549934329</v>
      </c>
    </row>
    <row r="67" spans="1:48" x14ac:dyDescent="0.3">
      <c r="A67" t="s">
        <v>438</v>
      </c>
      <c r="B67" s="63">
        <v>44497.692651701393</v>
      </c>
      <c r="C67" t="s">
        <v>381</v>
      </c>
      <c r="D67">
        <v>20.500000000000004</v>
      </c>
      <c r="E67">
        <v>0.28284271247461906</v>
      </c>
      <c r="M67">
        <v>621.78739068532866</v>
      </c>
      <c r="N67">
        <v>1874.736813934421</v>
      </c>
      <c r="O67">
        <v>1820.119929085108</v>
      </c>
      <c r="P67">
        <v>721.5066789370685</v>
      </c>
      <c r="Q67">
        <v>277.39621198413442</v>
      </c>
      <c r="R67">
        <v>1464.9136209348931</v>
      </c>
      <c r="S67">
        <v>130.5064930590292</v>
      </c>
      <c r="T67">
        <v>3.3467439151450482</v>
      </c>
      <c r="U67">
        <v>2.9747603644689451</v>
      </c>
      <c r="V67">
        <v>10863.461673340869</v>
      </c>
      <c r="W67">
        <v>35782.29261353585</v>
      </c>
      <c r="X67">
        <v>7220.1863574008703</v>
      </c>
      <c r="Y67">
        <v>7158.3859460853682</v>
      </c>
      <c r="Z67">
        <v>219.63059960275129</v>
      </c>
      <c r="AA67">
        <v>35720.460797469983</v>
      </c>
      <c r="AB67">
        <v>1419.995416000635</v>
      </c>
      <c r="AC67">
        <v>217.2509364840499</v>
      </c>
      <c r="AD67">
        <v>1418.3161390224</v>
      </c>
      <c r="AE67">
        <v>1.2273129437366559</v>
      </c>
      <c r="AF67">
        <v>3.892246168770273</v>
      </c>
      <c r="AG67">
        <v>3.581073356404441</v>
      </c>
      <c r="AH67">
        <v>1.4475163855456159</v>
      </c>
      <c r="AI67">
        <v>0.6017142521255785</v>
      </c>
      <c r="AJ67">
        <v>3.110716695130431</v>
      </c>
      <c r="AK67">
        <v>0.2512090579628668</v>
      </c>
      <c r="AL67">
        <v>9.8581555939658855E-3</v>
      </c>
      <c r="AM67">
        <v>7.6492590619666378E-3</v>
      </c>
      <c r="AN67">
        <v>9.8718143690258291</v>
      </c>
      <c r="AO67">
        <v>28.851007698567461</v>
      </c>
      <c r="AP67">
        <v>5.6741046253737002</v>
      </c>
      <c r="AQ67">
        <v>6.3514155407093549</v>
      </c>
      <c r="AR67">
        <v>0.18005299617931289</v>
      </c>
      <c r="AS67">
        <v>28.358663384489581</v>
      </c>
      <c r="AT67">
        <v>1.127184439733093</v>
      </c>
      <c r="AU67">
        <v>0.19061333628352639</v>
      </c>
      <c r="AV67">
        <v>1.1545139181964941</v>
      </c>
    </row>
    <row r="68" spans="1:48" x14ac:dyDescent="0.3">
      <c r="B68" s="63"/>
    </row>
    <row r="69" spans="1:48" x14ac:dyDescent="0.3">
      <c r="A69" t="s">
        <v>383</v>
      </c>
      <c r="B69" s="63">
        <v>44173.748273055557</v>
      </c>
      <c r="C69" t="s">
        <v>381</v>
      </c>
      <c r="M69">
        <v>4163.9153112967933</v>
      </c>
      <c r="N69">
        <v>12561.79933348259</v>
      </c>
      <c r="O69">
        <v>12207.996805367089</v>
      </c>
      <c r="P69">
        <v>4834.2781532034323</v>
      </c>
      <c r="Q69">
        <v>1879.34964594249</v>
      </c>
      <c r="R69">
        <v>9844.9357194061504</v>
      </c>
      <c r="S69">
        <v>879.21414826876696</v>
      </c>
      <c r="T69">
        <v>28.909485391426688</v>
      </c>
      <c r="U69">
        <v>26.133968497959081</v>
      </c>
      <c r="V69">
        <v>40905.113914705456</v>
      </c>
      <c r="W69">
        <v>48563.195594798453</v>
      </c>
      <c r="X69">
        <v>27016.43578080332</v>
      </c>
      <c r="Y69">
        <v>26278.569376603751</v>
      </c>
      <c r="Z69">
        <v>819.78490236389939</v>
      </c>
      <c r="AA69">
        <v>133723.04541820101</v>
      </c>
      <c r="AB69">
        <v>5309.3668506190716</v>
      </c>
      <c r="AC69">
        <v>812.35001315264333</v>
      </c>
      <c r="AD69">
        <v>5303.2952951473671</v>
      </c>
      <c r="AE69">
        <v>12.760484682327011</v>
      </c>
      <c r="AF69">
        <v>39.511773857064917</v>
      </c>
      <c r="AG69">
        <v>36.868621186252767</v>
      </c>
      <c r="AH69">
        <v>14.89789103466334</v>
      </c>
      <c r="AI69">
        <v>6.0357008841681399</v>
      </c>
      <c r="AJ69">
        <v>31.271708275243011</v>
      </c>
      <c r="AK69">
        <v>2.744558343881208</v>
      </c>
      <c r="AL69">
        <v>9.5536782623042382E-2</v>
      </c>
      <c r="AM69">
        <v>7.8630454671152469E-2</v>
      </c>
      <c r="AN69">
        <v>50.175394270395451</v>
      </c>
      <c r="AO69">
        <v>2.1787727003649861E-2</v>
      </c>
      <c r="AP69">
        <v>28.264072715517958</v>
      </c>
      <c r="AQ69">
        <v>24.76869162772077</v>
      </c>
      <c r="AR69">
        <v>0.86368407477852926</v>
      </c>
      <c r="AS69">
        <v>145.67396623851539</v>
      </c>
      <c r="AT69">
        <v>5.6497311509770984</v>
      </c>
      <c r="AU69">
        <v>0.86234034810068039</v>
      </c>
      <c r="AV69">
        <v>5.6534290134384637</v>
      </c>
    </row>
    <row r="70" spans="1:48" x14ac:dyDescent="0.3">
      <c r="A70" t="s">
        <v>384</v>
      </c>
      <c r="B70" s="63">
        <v>44177.664151666657</v>
      </c>
      <c r="C70" t="s">
        <v>381</v>
      </c>
      <c r="M70">
        <v>4660.1098790201531</v>
      </c>
      <c r="N70">
        <v>14059.32883900579</v>
      </c>
      <c r="O70">
        <v>13663.23402013251</v>
      </c>
      <c r="P70">
        <v>5411.676969172705</v>
      </c>
      <c r="Q70">
        <v>2103.370426627198</v>
      </c>
      <c r="R70">
        <v>11020.579074902729</v>
      </c>
      <c r="S70">
        <v>984.31419672906532</v>
      </c>
      <c r="T70">
        <v>32.07461592318608</v>
      </c>
      <c r="U70">
        <v>28.974993053444869</v>
      </c>
      <c r="V70">
        <v>44933.67936203898</v>
      </c>
      <c r="W70">
        <v>48563.529744997417</v>
      </c>
      <c r="X70">
        <v>29660.396553073559</v>
      </c>
      <c r="Y70">
        <v>29031.662428556639</v>
      </c>
      <c r="Z70">
        <v>899.98167951144683</v>
      </c>
      <c r="AA70">
        <v>146876.46216906459</v>
      </c>
      <c r="AB70">
        <v>5828.9323910405592</v>
      </c>
      <c r="AC70">
        <v>891.51034886129776</v>
      </c>
      <c r="AD70">
        <v>5822.8148986680917</v>
      </c>
      <c r="AE70">
        <v>13.96097854553963</v>
      </c>
      <c r="AF70">
        <v>43.493674997446668</v>
      </c>
      <c r="AG70">
        <v>40.445903593383989</v>
      </c>
      <c r="AH70">
        <v>16.35608158928585</v>
      </c>
      <c r="AI70">
        <v>6.6116901513861226</v>
      </c>
      <c r="AJ70">
        <v>34.540626885714133</v>
      </c>
      <c r="AK70">
        <v>2.9626892363291759</v>
      </c>
      <c r="AL70">
        <v>0.10588866619977071</v>
      </c>
      <c r="AM70">
        <v>9.0406380058607391E-2</v>
      </c>
      <c r="AN70">
        <v>54.532943085502382</v>
      </c>
      <c r="AO70">
        <v>3.3935042892556007E-2</v>
      </c>
      <c r="AP70">
        <v>30.998090930774989</v>
      </c>
      <c r="AQ70">
        <v>27.03275613202997</v>
      </c>
      <c r="AR70">
        <v>0.92263485716733951</v>
      </c>
      <c r="AS70">
        <v>155.91813230245259</v>
      </c>
      <c r="AT70">
        <v>6.0827118220071688</v>
      </c>
      <c r="AU70">
        <v>0.86340577372275296</v>
      </c>
      <c r="AV70">
        <v>6.113094054214316</v>
      </c>
    </row>
    <row r="71" spans="1:48" x14ac:dyDescent="0.3">
      <c r="A71" t="s">
        <v>385</v>
      </c>
      <c r="B71" s="63">
        <v>44178.535612523148</v>
      </c>
      <c r="C71" t="s">
        <v>381</v>
      </c>
      <c r="M71">
        <v>4808.5807891630884</v>
      </c>
      <c r="N71">
        <v>14504.51855331474</v>
      </c>
      <c r="O71">
        <v>14097.23068183433</v>
      </c>
      <c r="P71">
        <v>5583.6343520746068</v>
      </c>
      <c r="Q71">
        <v>2170.040116598047</v>
      </c>
      <c r="R71">
        <v>11368.70914310956</v>
      </c>
      <c r="S71">
        <v>1015.436457050526</v>
      </c>
      <c r="T71">
        <v>33.07723129650126</v>
      </c>
      <c r="U71">
        <v>30.062346977384589</v>
      </c>
      <c r="V71">
        <v>45918.615158882218</v>
      </c>
      <c r="W71">
        <v>48563.46450723114</v>
      </c>
      <c r="X71">
        <v>30311.636420173811</v>
      </c>
      <c r="Y71">
        <v>29605.595979404199</v>
      </c>
      <c r="Z71">
        <v>919.31893886377998</v>
      </c>
      <c r="AA71">
        <v>150076.57014028999</v>
      </c>
      <c r="AB71">
        <v>5956.0372078516202</v>
      </c>
      <c r="AC71">
        <v>910.9629943854884</v>
      </c>
      <c r="AD71">
        <v>5950.6655635308034</v>
      </c>
      <c r="AE71">
        <v>14.720142366231901</v>
      </c>
      <c r="AF71">
        <v>45.520518628077923</v>
      </c>
      <c r="AG71">
        <v>42.607242917594363</v>
      </c>
      <c r="AH71">
        <v>17.345775066218291</v>
      </c>
      <c r="AI71">
        <v>6.9976349511819746</v>
      </c>
      <c r="AJ71">
        <v>36.498808429444878</v>
      </c>
      <c r="AK71">
        <v>3.1233145605482751</v>
      </c>
      <c r="AL71">
        <v>9.4994244635848726E-2</v>
      </c>
      <c r="AM71">
        <v>9.9502342140350891E-2</v>
      </c>
      <c r="AN71">
        <v>58.919766411131278</v>
      </c>
      <c r="AO71">
        <v>2.832302211815026E-2</v>
      </c>
      <c r="AP71">
        <v>33.080455074689063</v>
      </c>
      <c r="AQ71">
        <v>28.010128361273821</v>
      </c>
      <c r="AR71">
        <v>1.028870978476744</v>
      </c>
      <c r="AS71">
        <v>163.12244712835391</v>
      </c>
      <c r="AT71">
        <v>6.3504693721374634</v>
      </c>
      <c r="AU71">
        <v>0.93561930304564822</v>
      </c>
      <c r="AV71">
        <v>6.3700598082751236</v>
      </c>
    </row>
    <row r="72" spans="1:48" x14ac:dyDescent="0.3">
      <c r="A72" t="s">
        <v>386</v>
      </c>
      <c r="B72" s="63">
        <v>44179.4491218287</v>
      </c>
      <c r="C72" t="s">
        <v>381</v>
      </c>
      <c r="M72">
        <v>4837.3593704626001</v>
      </c>
      <c r="N72">
        <v>14646.84356989256</v>
      </c>
      <c r="O72">
        <v>14207.660552681349</v>
      </c>
      <c r="P72">
        <v>5629.8511671960177</v>
      </c>
      <c r="Q72">
        <v>2185.2846450377779</v>
      </c>
      <c r="R72">
        <v>11458.34592454471</v>
      </c>
      <c r="S72">
        <v>1023.112836032563</v>
      </c>
      <c r="T72">
        <v>32.705755194977627</v>
      </c>
      <c r="U72">
        <v>29.334530216995581</v>
      </c>
      <c r="V72">
        <v>46565.671782802259</v>
      </c>
      <c r="W72">
        <v>48567.048906183983</v>
      </c>
      <c r="X72">
        <v>30702.235735510279</v>
      </c>
      <c r="Y72">
        <v>30511.743914841929</v>
      </c>
      <c r="Z72">
        <v>932.5127672306503</v>
      </c>
      <c r="AA72">
        <v>152212.85456794401</v>
      </c>
      <c r="AB72">
        <v>6041.0402845670451</v>
      </c>
      <c r="AC72">
        <v>923.41988240877504</v>
      </c>
      <c r="AD72">
        <v>6034.4640778558123</v>
      </c>
      <c r="AE72">
        <v>15.39598825189216</v>
      </c>
      <c r="AF72">
        <v>47.230762007863419</v>
      </c>
      <c r="AG72">
        <v>44.031777383755042</v>
      </c>
      <c r="AH72">
        <v>17.718340958753348</v>
      </c>
      <c r="AI72">
        <v>7.223171940767438</v>
      </c>
      <c r="AJ72">
        <v>37.580208050285627</v>
      </c>
      <c r="AK72">
        <v>3.227075221714923</v>
      </c>
      <c r="AL72">
        <v>0.13371962729949749</v>
      </c>
      <c r="AM72">
        <v>0.1236969041833834</v>
      </c>
      <c r="AN72">
        <v>58.951129488856722</v>
      </c>
      <c r="AO72">
        <v>2.1688160918349429E-2</v>
      </c>
      <c r="AP72">
        <v>32.97252643795786</v>
      </c>
      <c r="AQ72">
        <v>37.635382334733542</v>
      </c>
      <c r="AR72">
        <v>0.98615129621470543</v>
      </c>
      <c r="AS72">
        <v>166.74700410647159</v>
      </c>
      <c r="AT72">
        <v>6.5874883794786223</v>
      </c>
      <c r="AU72">
        <v>0.96310168931911566</v>
      </c>
      <c r="AV72">
        <v>6.6431325201345421</v>
      </c>
    </row>
    <row r="73" spans="1:48" x14ac:dyDescent="0.3">
      <c r="A73" t="s">
        <v>387</v>
      </c>
      <c r="B73" s="63">
        <v>44181.560417349538</v>
      </c>
      <c r="C73" t="s">
        <v>381</v>
      </c>
      <c r="M73">
        <v>5119.9430364958826</v>
      </c>
      <c r="N73">
        <v>15443.841297148771</v>
      </c>
      <c r="O73">
        <v>15006.15027097673</v>
      </c>
      <c r="P73">
        <v>5946.08354570557</v>
      </c>
      <c r="Q73">
        <v>2310.6490694961572</v>
      </c>
      <c r="R73">
        <v>12105.26927717414</v>
      </c>
      <c r="S73">
        <v>1080.692528378313</v>
      </c>
      <c r="T73">
        <v>35.483506049692217</v>
      </c>
      <c r="U73">
        <v>32.315592003571041</v>
      </c>
      <c r="V73">
        <v>48326.497162844847</v>
      </c>
      <c r="W73">
        <v>48563.341684150801</v>
      </c>
      <c r="X73">
        <v>31893.288891616779</v>
      </c>
      <c r="Y73">
        <v>31256.17391358177</v>
      </c>
      <c r="Z73">
        <v>967.48034599734365</v>
      </c>
      <c r="AA73">
        <v>157933.62137636039</v>
      </c>
      <c r="AB73">
        <v>6266.9188671445854</v>
      </c>
      <c r="AC73">
        <v>958.16631117346799</v>
      </c>
      <c r="AD73">
        <v>6260.8279093054934</v>
      </c>
      <c r="AE73">
        <v>15.44514168318579</v>
      </c>
      <c r="AF73">
        <v>47.83400217387328</v>
      </c>
      <c r="AG73">
        <v>44.374915558476452</v>
      </c>
      <c r="AH73">
        <v>17.851676340854819</v>
      </c>
      <c r="AI73">
        <v>7.2178701623882242</v>
      </c>
      <c r="AJ73">
        <v>37.510924470871473</v>
      </c>
      <c r="AK73">
        <v>3.2416192350244488</v>
      </c>
      <c r="AL73">
        <v>0.1036973312053075</v>
      </c>
      <c r="AM73">
        <v>9.666627097889248E-2</v>
      </c>
      <c r="AN73">
        <v>56.111806027439023</v>
      </c>
      <c r="AO73">
        <v>2.2097911704900709E-2</v>
      </c>
      <c r="AP73">
        <v>31.28674767190865</v>
      </c>
      <c r="AQ73">
        <v>29.45416762366294</v>
      </c>
      <c r="AR73">
        <v>0.92613291056869584</v>
      </c>
      <c r="AS73">
        <v>161.5576617859862</v>
      </c>
      <c r="AT73">
        <v>6.2340907592268087</v>
      </c>
      <c r="AU73">
        <v>0.95883894659298075</v>
      </c>
      <c r="AV73">
        <v>6.2184510505595476</v>
      </c>
    </row>
    <row r="74" spans="1:48" x14ac:dyDescent="0.3">
      <c r="A74" t="s">
        <v>399</v>
      </c>
      <c r="B74" s="63">
        <v>44404.598787233786</v>
      </c>
      <c r="C74" t="s">
        <v>381</v>
      </c>
      <c r="M74">
        <v>1953.35722271436</v>
      </c>
      <c r="N74">
        <v>5879.1443208193632</v>
      </c>
      <c r="O74">
        <v>5701.842946011132</v>
      </c>
      <c r="P74">
        <v>2263.790954255488</v>
      </c>
      <c r="Q74">
        <v>870.18214677609092</v>
      </c>
      <c r="R74">
        <v>4589.0861463779984</v>
      </c>
      <c r="S74">
        <v>408.76868426606978</v>
      </c>
      <c r="T74">
        <v>11.760582605112081</v>
      </c>
      <c r="U74">
        <v>10.570406760375061</v>
      </c>
      <c r="V74">
        <v>18154.052031376421</v>
      </c>
      <c r="W74">
        <v>52002.25057806501</v>
      </c>
      <c r="X74">
        <v>12045.2052017078</v>
      </c>
      <c r="Y74">
        <v>11932.630326511789</v>
      </c>
      <c r="Z74">
        <v>366.25746587895509</v>
      </c>
      <c r="AA74">
        <v>59719.389491501301</v>
      </c>
      <c r="AB74">
        <v>2370.2687847836269</v>
      </c>
      <c r="AC74">
        <v>362.27171623704447</v>
      </c>
      <c r="AD74">
        <v>2368.399666710859</v>
      </c>
      <c r="AE74">
        <v>4.1474473583010738</v>
      </c>
      <c r="AF74">
        <v>12.668853392443291</v>
      </c>
      <c r="AG74">
        <v>11.91765172847534</v>
      </c>
      <c r="AH74">
        <v>4.7987362975560464</v>
      </c>
      <c r="AI74">
        <v>1.8411899396099709</v>
      </c>
      <c r="AJ74">
        <v>9.9508804066959176</v>
      </c>
      <c r="AK74">
        <v>0.8732143323839392</v>
      </c>
      <c r="AL74">
        <v>2.635769339588339E-2</v>
      </c>
      <c r="AM74">
        <v>2.4418638562384111E-2</v>
      </c>
      <c r="AN74">
        <v>29.86100356869046</v>
      </c>
      <c r="AO74">
        <v>628.7579861618143</v>
      </c>
      <c r="AP74">
        <v>18.846880026135061</v>
      </c>
      <c r="AQ74">
        <v>19.917159012333869</v>
      </c>
      <c r="AR74">
        <v>0.56011816855642738</v>
      </c>
      <c r="AS74">
        <v>95.281436008730481</v>
      </c>
      <c r="AT74">
        <v>3.6689817465567032</v>
      </c>
      <c r="AU74">
        <v>0.55949393065198449</v>
      </c>
      <c r="AV74">
        <v>3.517947706070951</v>
      </c>
    </row>
    <row r="75" spans="1:48" x14ac:dyDescent="0.3">
      <c r="A75" t="s">
        <v>400</v>
      </c>
      <c r="B75" s="63">
        <v>44405.60622386574</v>
      </c>
      <c r="C75" t="s">
        <v>381</v>
      </c>
      <c r="M75">
        <v>0.40904196943931348</v>
      </c>
      <c r="N75">
        <v>1.2265372700960619</v>
      </c>
      <c r="O75">
        <v>1.2994785496818551</v>
      </c>
      <c r="P75">
        <v>0.47332314688011973</v>
      </c>
      <c r="Q75">
        <v>0.2398463043313423</v>
      </c>
      <c r="R75">
        <v>1.0936970813861391</v>
      </c>
      <c r="T75">
        <v>1.815633160978326E-3</v>
      </c>
      <c r="U75">
        <v>1.5986231770696109E-3</v>
      </c>
      <c r="V75">
        <v>6.4557548453864984</v>
      </c>
      <c r="W75">
        <v>22.31951697460601</v>
      </c>
      <c r="X75">
        <v>4.2951495389603886</v>
      </c>
      <c r="Y75">
        <v>4.3243237519719253</v>
      </c>
      <c r="AA75">
        <v>24.053496780555381</v>
      </c>
      <c r="AB75">
        <v>0.83783948578163725</v>
      </c>
      <c r="AC75">
        <v>8.8760862020160425E-2</v>
      </c>
      <c r="AD75">
        <v>0.90032443183644173</v>
      </c>
      <c r="AE75">
        <v>5.0099173177660772E-2</v>
      </c>
      <c r="AF75">
        <v>0.15881184844464499</v>
      </c>
      <c r="AG75">
        <v>0.1299401328592438</v>
      </c>
      <c r="AH75">
        <v>5.9329042659496893E-2</v>
      </c>
      <c r="AI75">
        <v>2.4451039046565391E-2</v>
      </c>
      <c r="AJ75">
        <v>0.12952017122558879</v>
      </c>
      <c r="AL75">
        <v>2.8062696121872421E-4</v>
      </c>
      <c r="AM75">
        <v>2.0839408571875909E-4</v>
      </c>
      <c r="AN75">
        <v>0.7886625346110735</v>
      </c>
      <c r="AO75">
        <v>2.7447191228176262</v>
      </c>
      <c r="AP75">
        <v>0.52665655674695033</v>
      </c>
      <c r="AQ75">
        <v>0.51948037803082525</v>
      </c>
      <c r="AS75">
        <v>2.6712182541451202</v>
      </c>
      <c r="AT75">
        <v>0.11341293688103091</v>
      </c>
      <c r="AU75">
        <v>1.7900972230984389E-2</v>
      </c>
      <c r="AV75">
        <v>0.1031914850065847</v>
      </c>
    </row>
    <row r="76" spans="1:48" x14ac:dyDescent="0.3">
      <c r="A76" t="s">
        <v>409</v>
      </c>
      <c r="B76" s="63">
        <v>44426.801298761573</v>
      </c>
      <c r="C76" t="s">
        <v>381</v>
      </c>
      <c r="M76">
        <v>0.36497515669121128</v>
      </c>
      <c r="N76">
        <v>1.244641019931334</v>
      </c>
      <c r="O76">
        <v>1.2453781296330679</v>
      </c>
      <c r="P76">
        <v>0.4280200057485179</v>
      </c>
      <c r="Q76">
        <v>0.21952132702597521</v>
      </c>
      <c r="R76">
        <v>1.0290518636977271</v>
      </c>
      <c r="T76">
        <v>2.00006769171818E-3</v>
      </c>
      <c r="U76">
        <v>1.6130675735678091E-3</v>
      </c>
      <c r="V76">
        <v>4.5648271144348511</v>
      </c>
      <c r="W76">
        <v>16.057936574188499</v>
      </c>
      <c r="X76">
        <v>3.0264855078778479</v>
      </c>
      <c r="Y76">
        <v>3.07291077943324</v>
      </c>
      <c r="AA76">
        <v>17.29036743830639</v>
      </c>
      <c r="AB76">
        <v>0.65494980470722763</v>
      </c>
      <c r="AD76">
        <v>0.65612440089699819</v>
      </c>
      <c r="AE76">
        <v>3.8201439285268861E-2</v>
      </c>
      <c r="AF76">
        <v>0.115623487618501</v>
      </c>
      <c r="AG76">
        <v>8.5058850348002688E-2</v>
      </c>
      <c r="AH76">
        <v>4.2272841029592327E-2</v>
      </c>
      <c r="AI76">
        <v>1.3379163358841911E-2</v>
      </c>
      <c r="AJ76">
        <v>8.5063595275439455E-2</v>
      </c>
      <c r="AL76">
        <v>1.845835300818035E-4</v>
      </c>
      <c r="AM76">
        <v>1.5789670054201251E-4</v>
      </c>
      <c r="AN76">
        <v>0.55266725688080198</v>
      </c>
      <c r="AO76">
        <v>1.909166184386055</v>
      </c>
      <c r="AP76">
        <v>0.38001443589220918</v>
      </c>
      <c r="AQ76">
        <v>0.36022961062195891</v>
      </c>
      <c r="AS76">
        <v>1.8463474013083421</v>
      </c>
      <c r="AT76">
        <v>7.9042846542437303E-2</v>
      </c>
      <c r="AV76">
        <v>7.6612643796565474E-2</v>
      </c>
    </row>
    <row r="77" spans="1:48" x14ac:dyDescent="0.3">
      <c r="A77" t="s">
        <v>417</v>
      </c>
      <c r="B77" s="63">
        <v>44434.582612754632</v>
      </c>
      <c r="C77" t="s">
        <v>381</v>
      </c>
      <c r="M77">
        <v>5164.5011250424368</v>
      </c>
      <c r="N77">
        <v>15578.88847606084</v>
      </c>
      <c r="O77">
        <v>15127.640506818419</v>
      </c>
      <c r="P77">
        <v>5991.9833104818299</v>
      </c>
      <c r="Q77">
        <v>2307.1486428351118</v>
      </c>
      <c r="R77">
        <v>12158.38078775159</v>
      </c>
      <c r="S77">
        <v>1084.642766661422</v>
      </c>
      <c r="T77">
        <v>31.122083342101</v>
      </c>
      <c r="U77">
        <v>28.124556670193851</v>
      </c>
      <c r="V77">
        <v>46586.950635689733</v>
      </c>
      <c r="W77">
        <v>48565.527910325764</v>
      </c>
      <c r="X77">
        <v>30994.46337297836</v>
      </c>
      <c r="Y77">
        <v>30680.275185606672</v>
      </c>
      <c r="Z77">
        <v>943.35456572512248</v>
      </c>
      <c r="AA77">
        <v>153211.55524329879</v>
      </c>
      <c r="AB77">
        <v>6099.0752742034456</v>
      </c>
      <c r="AC77">
        <v>933.1609918105313</v>
      </c>
      <c r="AD77">
        <v>6092.674451019423</v>
      </c>
      <c r="AE77">
        <v>8.6318315567626023</v>
      </c>
      <c r="AF77">
        <v>26.532548808025808</v>
      </c>
      <c r="AG77">
        <v>24.875366552501209</v>
      </c>
      <c r="AH77">
        <v>10.15998074920355</v>
      </c>
      <c r="AI77">
        <v>4.0035739005212569</v>
      </c>
      <c r="AJ77">
        <v>21.429582402153709</v>
      </c>
      <c r="AK77">
        <v>1.8148563964165141</v>
      </c>
      <c r="AL77">
        <v>4.6774799917454472E-2</v>
      </c>
      <c r="AM77">
        <v>4.7793642075611147E-2</v>
      </c>
      <c r="AN77">
        <v>41.177289065137799</v>
      </c>
      <c r="AO77">
        <v>1.6041417056954929E-2</v>
      </c>
      <c r="AP77">
        <v>25.312237071709429</v>
      </c>
      <c r="AQ77">
        <v>25.429397373833261</v>
      </c>
      <c r="AR77">
        <v>0.70222988625242844</v>
      </c>
      <c r="AS77">
        <v>120.0514754226031</v>
      </c>
      <c r="AT77">
        <v>4.5501713562380708</v>
      </c>
      <c r="AU77">
        <v>0.69294344678831088</v>
      </c>
      <c r="AV77">
        <v>4.5365245864000627</v>
      </c>
    </row>
    <row r="78" spans="1:48" x14ac:dyDescent="0.3">
      <c r="A78" t="s">
        <v>418</v>
      </c>
      <c r="B78" s="63">
        <v>44435.769619270832</v>
      </c>
      <c r="C78" t="s">
        <v>381</v>
      </c>
      <c r="M78">
        <v>0.39359634009919492</v>
      </c>
      <c r="N78">
        <v>1.1133943122321459</v>
      </c>
      <c r="O78">
        <v>1.1096396554441299</v>
      </c>
      <c r="P78">
        <v>0.32507188080425281</v>
      </c>
      <c r="Q78">
        <v>0.1063685557529556</v>
      </c>
      <c r="R78">
        <v>0.94331064211602544</v>
      </c>
      <c r="S78">
        <v>7.7305450202268353E-2</v>
      </c>
      <c r="T78">
        <v>1.615361457561767E-3</v>
      </c>
      <c r="U78">
        <v>1.5080383031149979E-3</v>
      </c>
      <c r="V78">
        <v>5.2995202193389588</v>
      </c>
      <c r="W78">
        <v>19.12370455962029</v>
      </c>
      <c r="X78">
        <v>3.6102850119548902</v>
      </c>
      <c r="Y78">
        <v>3.6463261301105918</v>
      </c>
      <c r="Z78">
        <v>7.9939789213499354E-2</v>
      </c>
      <c r="AA78">
        <v>20.597811280797099</v>
      </c>
      <c r="AB78">
        <v>0.79944186805565276</v>
      </c>
      <c r="AD78">
        <v>0.7961639564810733</v>
      </c>
      <c r="AE78">
        <v>3.8896872720016518E-2</v>
      </c>
      <c r="AF78">
        <v>0.13755750989138291</v>
      </c>
      <c r="AG78">
        <v>0.1071075478300086</v>
      </c>
      <c r="AH78">
        <v>6.0320108335455022E-2</v>
      </c>
      <c r="AI78">
        <v>3.1196764080967661E-2</v>
      </c>
      <c r="AJ78">
        <v>0.1027453209531673</v>
      </c>
      <c r="AK78">
        <v>1.482965098366189E-2</v>
      </c>
      <c r="AL78">
        <v>2.0162410294622109E-4</v>
      </c>
      <c r="AM78">
        <v>1.7716755873122391E-4</v>
      </c>
      <c r="AN78">
        <v>0.68147847577363729</v>
      </c>
      <c r="AO78">
        <v>2.3380508894634739</v>
      </c>
      <c r="AP78">
        <v>0.44088643937713468</v>
      </c>
      <c r="AQ78">
        <v>0.44878248174075103</v>
      </c>
      <c r="AR78">
        <v>1.1747873545879721E-2</v>
      </c>
      <c r="AS78">
        <v>2.2731911039862691</v>
      </c>
      <c r="AT78">
        <v>9.1994781742996398E-2</v>
      </c>
      <c r="AV78">
        <v>8.9482422608840123E-2</v>
      </c>
    </row>
    <row r="79" spans="1:48" x14ac:dyDescent="0.3">
      <c r="A79" t="s">
        <v>461</v>
      </c>
      <c r="B79" s="63">
        <v>44542.878256145843</v>
      </c>
      <c r="C79" t="s">
        <v>381</v>
      </c>
      <c r="M79">
        <v>4317.5050956195328</v>
      </c>
      <c r="N79">
        <v>13037.048812126121</v>
      </c>
      <c r="O79">
        <v>12644.347472291631</v>
      </c>
      <c r="P79">
        <v>5012.8218819769354</v>
      </c>
      <c r="Q79">
        <v>1929.5450716825469</v>
      </c>
      <c r="R79">
        <v>10177.30317759398</v>
      </c>
      <c r="S79">
        <v>907.23741705622899</v>
      </c>
      <c r="T79">
        <v>22.46346216361799</v>
      </c>
      <c r="U79">
        <v>20.080463280375621</v>
      </c>
      <c r="V79">
        <v>40491.088611420317</v>
      </c>
      <c r="W79">
        <v>48566.184489854917</v>
      </c>
      <c r="X79">
        <v>26944.595078514401</v>
      </c>
      <c r="Y79">
        <v>26732.054237510849</v>
      </c>
      <c r="Z79">
        <v>820.01011612256866</v>
      </c>
      <c r="AA79">
        <v>131035.01362003729</v>
      </c>
      <c r="AB79">
        <v>5303.7491931310751</v>
      </c>
      <c r="AC79">
        <v>811.25757363951618</v>
      </c>
      <c r="AD79">
        <v>5298.608331373518</v>
      </c>
      <c r="AE79">
        <v>7.3934057762565271</v>
      </c>
      <c r="AF79">
        <v>22.79741390044509</v>
      </c>
      <c r="AG79">
        <v>21.16228628178273</v>
      </c>
      <c r="AH79">
        <v>8.5026479853190935</v>
      </c>
      <c r="AI79">
        <v>3.3384095289492408</v>
      </c>
      <c r="AJ79">
        <v>18.071825843135919</v>
      </c>
      <c r="AK79">
        <v>1.556704732909689</v>
      </c>
      <c r="AL79">
        <v>3.7998393983943633E-2</v>
      </c>
      <c r="AM79">
        <v>3.2012834667113299E-2</v>
      </c>
      <c r="AN79">
        <v>35.127643495555247</v>
      </c>
      <c r="AO79">
        <v>1.595523393520773E-2</v>
      </c>
      <c r="AP79">
        <v>20.771981743620891</v>
      </c>
      <c r="AQ79">
        <v>22.123413640399331</v>
      </c>
      <c r="AR79">
        <v>0.58387235205453447</v>
      </c>
      <c r="AS79">
        <v>384.80832182013398</v>
      </c>
      <c r="AT79">
        <v>3.879527904671233</v>
      </c>
      <c r="AU79">
        <v>0.61382777053719406</v>
      </c>
      <c r="AV79">
        <v>4.0521213488056222</v>
      </c>
    </row>
    <row r="80" spans="1:48" x14ac:dyDescent="0.3">
      <c r="A80" t="s">
        <v>462</v>
      </c>
      <c r="B80" s="63">
        <v>44543.709359826389</v>
      </c>
      <c r="C80" t="s">
        <v>381</v>
      </c>
      <c r="M80">
        <v>4183.7294083940051</v>
      </c>
      <c r="N80">
        <v>12632.70913156516</v>
      </c>
      <c r="O80">
        <v>12252.04280550299</v>
      </c>
      <c r="P80">
        <v>4856.7941430190922</v>
      </c>
      <c r="Q80">
        <v>1869.276615243612</v>
      </c>
      <c r="R80">
        <v>9860.0066993210166</v>
      </c>
      <c r="S80">
        <v>879.04593893097581</v>
      </c>
      <c r="T80">
        <v>21.74019362856005</v>
      </c>
      <c r="U80">
        <v>19.406352594796399</v>
      </c>
      <c r="V80">
        <v>39711.714405376013</v>
      </c>
      <c r="W80">
        <v>48566.132518986487</v>
      </c>
      <c r="X80">
        <v>26425.37222232272</v>
      </c>
      <c r="Y80">
        <v>26212.885852320771</v>
      </c>
      <c r="Z80">
        <v>804.1084879537982</v>
      </c>
      <c r="AA80">
        <v>128591.15198661201</v>
      </c>
      <c r="AB80">
        <v>5201.5343902246377</v>
      </c>
      <c r="AC80">
        <v>795.76315114213071</v>
      </c>
      <c r="AD80">
        <v>5196.3858775869267</v>
      </c>
      <c r="AE80">
        <v>7.2125155047306233</v>
      </c>
      <c r="AF80">
        <v>22.437913431210159</v>
      </c>
      <c r="AG80">
        <v>20.67203019901541</v>
      </c>
      <c r="AH80">
        <v>8.5620570046362499</v>
      </c>
      <c r="AI80">
        <v>3.3762280420763049</v>
      </c>
      <c r="AJ80">
        <v>17.79956734545835</v>
      </c>
      <c r="AK80">
        <v>1.5307480336204351</v>
      </c>
      <c r="AL80">
        <v>3.3164985433109348E-2</v>
      </c>
      <c r="AM80">
        <v>3.5343922448860039E-2</v>
      </c>
      <c r="AN80">
        <v>35.203741899628042</v>
      </c>
      <c r="AO80">
        <v>1.9621269723205999E-2</v>
      </c>
      <c r="AP80">
        <v>20.611987352055809</v>
      </c>
      <c r="AQ80">
        <v>21.911822373360621</v>
      </c>
      <c r="AR80">
        <v>0.5926418749754101</v>
      </c>
      <c r="AS80">
        <v>368.20235951208582</v>
      </c>
      <c r="AT80">
        <v>3.9882538723899681</v>
      </c>
      <c r="AU80">
        <v>0.61657600610803243</v>
      </c>
      <c r="AV80">
        <v>4.0551230838726031</v>
      </c>
    </row>
    <row r="81" spans="1:48" x14ac:dyDescent="0.3">
      <c r="A81" t="s">
        <v>463</v>
      </c>
      <c r="B81" s="63">
        <v>44543.947865486109</v>
      </c>
      <c r="C81" t="s">
        <v>381</v>
      </c>
      <c r="M81">
        <v>4381.7981335026652</v>
      </c>
      <c r="N81">
        <v>13229.906391074601</v>
      </c>
      <c r="O81">
        <v>12830.729530819121</v>
      </c>
      <c r="P81">
        <v>5086.0621622162926</v>
      </c>
      <c r="Q81">
        <v>1957.605078618172</v>
      </c>
      <c r="R81">
        <v>10325.2904781572</v>
      </c>
      <c r="S81">
        <v>920.63345532932988</v>
      </c>
      <c r="T81">
        <v>22.891285280271759</v>
      </c>
      <c r="U81">
        <v>20.501199343317541</v>
      </c>
      <c r="V81">
        <v>40897.846208168572</v>
      </c>
      <c r="W81">
        <v>48566.135445168038</v>
      </c>
      <c r="X81">
        <v>27212.675992108929</v>
      </c>
      <c r="Y81">
        <v>26997.780881149611</v>
      </c>
      <c r="Z81">
        <v>828.12312981296168</v>
      </c>
      <c r="AA81">
        <v>132528.2564250349</v>
      </c>
      <c r="AB81">
        <v>5356.766027606177</v>
      </c>
      <c r="AC81">
        <v>819.52524702716767</v>
      </c>
      <c r="AD81">
        <v>5351.5228085631516</v>
      </c>
      <c r="AE81">
        <v>7.9914082678426626</v>
      </c>
      <c r="AF81">
        <v>24.655093267603089</v>
      </c>
      <c r="AG81">
        <v>22.85737672036176</v>
      </c>
      <c r="AH81">
        <v>9.3526624062361012</v>
      </c>
      <c r="AI81">
        <v>3.6402635647756578</v>
      </c>
      <c r="AJ81">
        <v>19.48035479105139</v>
      </c>
      <c r="AK81">
        <v>1.65211100362633</v>
      </c>
      <c r="AL81">
        <v>4.0967782054855587E-2</v>
      </c>
      <c r="AM81">
        <v>3.915732537995463E-2</v>
      </c>
      <c r="AN81">
        <v>38.716248983041723</v>
      </c>
      <c r="AO81">
        <v>1.613283911451065E-2</v>
      </c>
      <c r="AP81">
        <v>22.732284594335059</v>
      </c>
      <c r="AQ81">
        <v>23.785502996071429</v>
      </c>
      <c r="AR81">
        <v>0.65969947844737586</v>
      </c>
      <c r="AS81">
        <v>372.13562211943679</v>
      </c>
      <c r="AT81">
        <v>4.2677881355544054</v>
      </c>
      <c r="AU81">
        <v>0.64238157735170742</v>
      </c>
      <c r="AV81">
        <v>4.3933417210014367</v>
      </c>
    </row>
    <row r="82" spans="1:48" x14ac:dyDescent="0.3">
      <c r="AB82" s="6"/>
      <c r="AC82" s="6"/>
      <c r="AD82" s="6"/>
      <c r="AN82" s="6"/>
      <c r="AQ82" s="34"/>
    </row>
  </sheetData>
  <conditionalFormatting sqref="A25">
    <cfRule type="containsText" dxfId="25" priority="13" operator="containsText" text="sample">
      <formula>NOT(ISERROR(SEARCH("sample",A25)))</formula>
    </cfRule>
    <cfRule type="containsText" dxfId="24" priority="14" operator="containsText" text="Proc">
      <formula>NOT(ISERROR(SEARCH("Proc",A25)))</formula>
    </cfRule>
    <cfRule type="duplicateValues" dxfId="23" priority="15"/>
  </conditionalFormatting>
  <conditionalFormatting sqref="A27">
    <cfRule type="containsText" dxfId="22" priority="11" operator="containsText" text="Sample">
      <formula>NOT(ISERROR(SEARCH("Sample",A27)))</formula>
    </cfRule>
    <cfRule type="containsText" dxfId="21" priority="12" operator="containsText" text="Proc">
      <formula>NOT(ISERROR(SEARCH("Proc",A27)))</formula>
    </cfRule>
  </conditionalFormatting>
  <conditionalFormatting sqref="A28">
    <cfRule type="containsText" dxfId="20" priority="9" operator="containsText" text="Sample">
      <formula>NOT(ISERROR(SEARCH("Sample",A28)))</formula>
    </cfRule>
    <cfRule type="containsText" dxfId="19" priority="10" operator="containsText" text="Proc">
      <formula>NOT(ISERROR(SEARCH("Proc",A28)))</formula>
    </cfRule>
  </conditionalFormatting>
  <conditionalFormatting sqref="A31">
    <cfRule type="containsText" dxfId="18" priority="6" operator="containsText" text="sample">
      <formula>NOT(ISERROR(SEARCH("sample",A31)))</formula>
    </cfRule>
    <cfRule type="containsText" dxfId="17" priority="7" operator="containsText" text="Proc">
      <formula>NOT(ISERROR(SEARCH("Proc",A31)))</formula>
    </cfRule>
    <cfRule type="duplicateValues" dxfId="16" priority="8"/>
  </conditionalFormatting>
  <conditionalFormatting sqref="A36">
    <cfRule type="containsText" dxfId="15" priority="4" operator="containsText" text="Sample">
      <formula>NOT(ISERROR(SEARCH("Sample",A36)))</formula>
    </cfRule>
    <cfRule type="containsText" dxfId="14" priority="5" operator="containsText" text="Proc">
      <formula>NOT(ISERROR(SEARCH("Proc",A36)))</formula>
    </cfRule>
  </conditionalFormatting>
  <conditionalFormatting sqref="A39">
    <cfRule type="containsText" dxfId="13" priority="1" operator="containsText" text="sample">
      <formula>NOT(ISERROR(SEARCH("sample",A39)))</formula>
    </cfRule>
    <cfRule type="containsText" dxfId="12" priority="2" operator="containsText" text="Proc">
      <formula>NOT(ISERROR(SEARCH("Proc",A39)))</formula>
    </cfRule>
    <cfRule type="duplicateValues" dxfId="11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"/>
  <sheetViews>
    <sheetView workbookViewId="0">
      <selection activeCell="H23" sqref="H23:AQ23"/>
    </sheetView>
  </sheetViews>
  <sheetFormatPr defaultRowHeight="14.4" x14ac:dyDescent="0.3"/>
  <cols>
    <col min="1" max="1" width="38" customWidth="1"/>
    <col min="2" max="3" width="20.5546875" customWidth="1"/>
    <col min="6" max="6" width="10.5546875" bestFit="1" customWidth="1"/>
  </cols>
  <sheetData>
    <row r="1" spans="1:52" s="2" customFormat="1" x14ac:dyDescent="0.3">
      <c r="A1" s="2" t="s">
        <v>0</v>
      </c>
      <c r="B1" s="2" t="s">
        <v>1</v>
      </c>
      <c r="C1" s="2" t="s">
        <v>379</v>
      </c>
      <c r="D1" s="2" t="s">
        <v>33</v>
      </c>
      <c r="E1" s="2" t="s">
        <v>34</v>
      </c>
      <c r="F1" s="2" t="s">
        <v>2</v>
      </c>
      <c r="G1" s="2" t="s">
        <v>3</v>
      </c>
      <c r="H1" s="2" t="s">
        <v>55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62</v>
      </c>
      <c r="N1" s="2" t="s">
        <v>63</v>
      </c>
      <c r="O1" s="2" t="s">
        <v>64</v>
      </c>
      <c r="P1" s="2" t="s">
        <v>60</v>
      </c>
      <c r="Q1" s="2" t="s">
        <v>76</v>
      </c>
      <c r="R1" s="2" t="s">
        <v>41</v>
      </c>
      <c r="S1" s="2" t="s">
        <v>77</v>
      </c>
      <c r="T1" s="2" t="s">
        <v>78</v>
      </c>
      <c r="U1" s="2" t="s">
        <v>44</v>
      </c>
      <c r="V1" s="2" t="s">
        <v>42</v>
      </c>
      <c r="W1" s="12" t="s">
        <v>47</v>
      </c>
      <c r="X1" s="12" t="s">
        <v>79</v>
      </c>
      <c r="Y1" s="12" t="s">
        <v>48</v>
      </c>
      <c r="Z1" s="2" t="s">
        <v>65</v>
      </c>
      <c r="AA1" s="2" t="s">
        <v>66</v>
      </c>
      <c r="AB1" s="2" t="s">
        <v>67</v>
      </c>
      <c r="AC1" s="2" t="s">
        <v>69</v>
      </c>
      <c r="AD1" s="2" t="s">
        <v>70</v>
      </c>
      <c r="AE1" s="2" t="s">
        <v>72</v>
      </c>
      <c r="AF1" s="2" t="s">
        <v>73</v>
      </c>
      <c r="AG1" s="2" t="s">
        <v>74</v>
      </c>
      <c r="AH1" s="2" t="s">
        <v>71</v>
      </c>
      <c r="AI1" s="2" t="s">
        <v>80</v>
      </c>
      <c r="AJ1" s="2" t="s">
        <v>49</v>
      </c>
      <c r="AK1" s="2" t="s">
        <v>81</v>
      </c>
      <c r="AL1" s="2" t="s">
        <v>82</v>
      </c>
      <c r="AM1" s="2" t="s">
        <v>104</v>
      </c>
      <c r="AN1" s="2" t="s">
        <v>50</v>
      </c>
      <c r="AO1" s="12" t="s">
        <v>51</v>
      </c>
      <c r="AP1" s="12" t="s">
        <v>83</v>
      </c>
      <c r="AQ1" s="12" t="s">
        <v>54</v>
      </c>
      <c r="AR1" s="12"/>
      <c r="AS1" s="12"/>
    </row>
    <row r="2" spans="1:52" s="36" customFormat="1" x14ac:dyDescent="0.3">
      <c r="A2" s="36" t="s">
        <v>334</v>
      </c>
      <c r="B2" s="36" t="s">
        <v>1</v>
      </c>
      <c r="D2" s="36" t="s">
        <v>33</v>
      </c>
      <c r="E2" s="36" t="s">
        <v>34</v>
      </c>
      <c r="F2" s="36" t="s">
        <v>2</v>
      </c>
      <c r="G2" s="36" t="s">
        <v>3</v>
      </c>
      <c r="H2" s="36" t="s">
        <v>55</v>
      </c>
      <c r="I2" s="36" t="s">
        <v>56</v>
      </c>
      <c r="J2" s="36" t="s">
        <v>57</v>
      </c>
      <c r="K2" s="36" t="s">
        <v>58</v>
      </c>
      <c r="L2" s="36" t="s">
        <v>59</v>
      </c>
      <c r="M2" s="36" t="s">
        <v>61</v>
      </c>
      <c r="N2" s="36" t="s">
        <v>62</v>
      </c>
      <c r="O2" s="36" t="s">
        <v>63</v>
      </c>
      <c r="P2" s="36" t="s">
        <v>65</v>
      </c>
      <c r="Q2" s="36" t="s">
        <v>76</v>
      </c>
      <c r="R2" s="36" t="s">
        <v>41</v>
      </c>
      <c r="S2" s="36" t="s">
        <v>42</v>
      </c>
      <c r="T2" s="36" t="s">
        <v>77</v>
      </c>
      <c r="V2" s="36" t="s">
        <v>78</v>
      </c>
      <c r="W2" s="54" t="s">
        <v>79</v>
      </c>
      <c r="X2" s="54" t="s">
        <v>44</v>
      </c>
      <c r="Y2" s="54"/>
      <c r="Z2" s="36" t="s">
        <v>66</v>
      </c>
      <c r="AA2" s="36" t="s">
        <v>67</v>
      </c>
      <c r="AB2" s="36" t="s">
        <v>68</v>
      </c>
      <c r="AC2" s="36" t="s">
        <v>70</v>
      </c>
      <c r="AD2" s="36" t="s">
        <v>71</v>
      </c>
      <c r="AE2" s="36" t="s">
        <v>72</v>
      </c>
      <c r="AF2" s="36" t="s">
        <v>73</v>
      </c>
      <c r="AG2" s="36" t="s">
        <v>74</v>
      </c>
      <c r="AI2" s="36" t="s">
        <v>46</v>
      </c>
      <c r="AJ2" s="36" t="s">
        <v>47</v>
      </c>
      <c r="AK2" s="36" t="s">
        <v>48</v>
      </c>
      <c r="AL2" s="36" t="s">
        <v>80</v>
      </c>
      <c r="AM2" s="36" t="s">
        <v>49</v>
      </c>
      <c r="AN2" s="36" t="s">
        <v>50</v>
      </c>
      <c r="AO2" s="36" t="s">
        <v>81</v>
      </c>
      <c r="AP2" s="36" t="s">
        <v>43</v>
      </c>
      <c r="AQ2" s="54" t="s">
        <v>82</v>
      </c>
      <c r="AR2" s="54" t="s">
        <v>83</v>
      </c>
      <c r="AS2" s="54" t="s">
        <v>104</v>
      </c>
      <c r="AT2" s="36" t="s">
        <v>53</v>
      </c>
      <c r="AU2" s="36" t="s">
        <v>52</v>
      </c>
      <c r="AV2" s="36" t="s">
        <v>51</v>
      </c>
      <c r="AW2" s="36" t="s">
        <v>54</v>
      </c>
    </row>
    <row r="3" spans="1:52" x14ac:dyDescent="0.3">
      <c r="A3" t="s">
        <v>4</v>
      </c>
      <c r="B3" s="1">
        <v>43902</v>
      </c>
      <c r="C3" s="1"/>
      <c r="D3" s="8"/>
      <c r="E3" s="8"/>
      <c r="F3" s="5">
        <v>206</v>
      </c>
      <c r="G3" s="5" t="s">
        <v>75</v>
      </c>
      <c r="H3">
        <v>1.192315</v>
      </c>
      <c r="I3">
        <v>3.4837180000000001</v>
      </c>
      <c r="J3">
        <v>3.3773599999999999</v>
      </c>
      <c r="K3">
        <v>1.3771679999999999</v>
      </c>
      <c r="L3">
        <v>0.56415400000000004</v>
      </c>
      <c r="M3" t="s">
        <v>9</v>
      </c>
      <c r="N3">
        <v>2.6703899999999998</v>
      </c>
      <c r="O3">
        <v>0.26941300000000001</v>
      </c>
      <c r="P3">
        <v>3.2752999999999997E-2</v>
      </c>
      <c r="Q3" s="23">
        <v>11.609927000000001</v>
      </c>
      <c r="R3" s="23">
        <v>39.379063000000002</v>
      </c>
      <c r="S3" s="23">
        <v>40.037399999999998</v>
      </c>
      <c r="T3" s="23">
        <v>7.8402630000000002</v>
      </c>
      <c r="U3" s="23"/>
      <c r="V3" s="23">
        <v>7.9057639999999996</v>
      </c>
      <c r="W3" s="23">
        <v>0.18885099999999999</v>
      </c>
      <c r="X3" s="8">
        <v>0.190641</v>
      </c>
      <c r="Y3" s="8"/>
      <c r="Z3">
        <v>5.6152000000000001E-2</v>
      </c>
      <c r="AA3">
        <v>6.2365999999999998E-2</v>
      </c>
      <c r="AB3" t="s">
        <v>9</v>
      </c>
      <c r="AC3">
        <v>3.1761999999999999E-2</v>
      </c>
      <c r="AD3">
        <v>3.6900000000000002E-4</v>
      </c>
      <c r="AE3">
        <v>4.7076E-2</v>
      </c>
      <c r="AF3">
        <v>2.6013000000000001E-2</v>
      </c>
      <c r="AG3">
        <v>4.3800000000000002E-4</v>
      </c>
      <c r="AI3" s="8"/>
      <c r="AJ3" s="8">
        <v>1.500572</v>
      </c>
      <c r="AK3" s="24">
        <v>1.5091749999999999</v>
      </c>
      <c r="AL3" s="8">
        <v>0.243502</v>
      </c>
      <c r="AM3" s="8">
        <v>0.87772700000000003</v>
      </c>
      <c r="AN3" s="8">
        <v>0.88957200000000003</v>
      </c>
      <c r="AO3" s="8">
        <v>0.17644000000000001</v>
      </c>
      <c r="AQ3">
        <v>0.175457</v>
      </c>
      <c r="AR3">
        <v>1.5125E-2</v>
      </c>
      <c r="AS3">
        <v>1.4746E-2</v>
      </c>
      <c r="AV3">
        <v>4.4349E-2</v>
      </c>
      <c r="AW3">
        <v>3.5948000000000001E-2</v>
      </c>
    </row>
    <row r="4" spans="1:52" x14ac:dyDescent="0.3">
      <c r="A4" t="s">
        <v>144</v>
      </c>
      <c r="B4">
        <v>44053</v>
      </c>
      <c r="D4" s="8">
        <v>0</v>
      </c>
      <c r="E4" s="8">
        <v>0.3</v>
      </c>
      <c r="F4" s="5">
        <v>206</v>
      </c>
      <c r="G4" s="5" t="s">
        <v>154</v>
      </c>
      <c r="H4" s="8">
        <v>1.805507</v>
      </c>
      <c r="I4" s="8">
        <v>5.2657420000000004</v>
      </c>
      <c r="J4" s="8">
        <v>5.1446420000000002</v>
      </c>
      <c r="K4" s="8">
        <v>2.00976</v>
      </c>
      <c r="L4" s="8">
        <v>0.77760600000000002</v>
      </c>
      <c r="M4" s="8" t="s">
        <v>9</v>
      </c>
      <c r="N4" s="8">
        <v>4.1250070000000001</v>
      </c>
      <c r="O4" s="8">
        <v>0.35109400000000002</v>
      </c>
      <c r="P4" s="8">
        <v>5.8992000000000003E-2</v>
      </c>
      <c r="Q4" s="8">
        <v>24.048209</v>
      </c>
      <c r="R4" s="8">
        <v>83.698316000000005</v>
      </c>
      <c r="S4" s="8">
        <v>84.799959999999999</v>
      </c>
      <c r="T4" s="8">
        <v>16.927417999999999</v>
      </c>
      <c r="U4" s="8"/>
      <c r="V4" s="8">
        <v>15.867673999999999</v>
      </c>
      <c r="W4" s="8">
        <v>0.45583899999999999</v>
      </c>
      <c r="X4" s="8">
        <v>0.51131000000000004</v>
      </c>
      <c r="Y4" s="8"/>
      <c r="Z4" s="8">
        <v>0.158916</v>
      </c>
      <c r="AA4" s="8">
        <v>0.16018199999999999</v>
      </c>
      <c r="AB4" s="8" t="s">
        <v>9</v>
      </c>
      <c r="AC4" s="8">
        <v>2.2842000000000001E-2</v>
      </c>
      <c r="AD4" s="8">
        <v>3.97E-4</v>
      </c>
      <c r="AE4" s="8">
        <v>0.118232</v>
      </c>
      <c r="AF4" s="8">
        <v>2.1978000000000001E-2</v>
      </c>
      <c r="AG4" s="8">
        <v>4.9700000000000005E-4</v>
      </c>
      <c r="AI4" s="8"/>
      <c r="AJ4" s="8">
        <v>3.3215750000000002</v>
      </c>
      <c r="AK4" s="8">
        <v>3.2713830000000002</v>
      </c>
      <c r="AL4" s="8">
        <v>0.83653200000000005</v>
      </c>
      <c r="AM4" s="8">
        <v>2.9972370000000002</v>
      </c>
      <c r="AN4" s="8">
        <v>2.9940549999999999</v>
      </c>
      <c r="AO4" s="8">
        <v>0.60660400000000003</v>
      </c>
      <c r="AP4" s="8"/>
      <c r="AQ4" s="8">
        <v>0.56259800000000004</v>
      </c>
      <c r="AR4" s="8">
        <v>2.5921E-2</v>
      </c>
      <c r="AS4" s="8">
        <v>2.6041999999999999E-2</v>
      </c>
      <c r="AT4" s="8"/>
      <c r="AU4" s="8"/>
      <c r="AV4" s="8">
        <v>0.107893</v>
      </c>
      <c r="AW4" s="8">
        <v>0.116589</v>
      </c>
    </row>
    <row r="5" spans="1:52" x14ac:dyDescent="0.3">
      <c r="A5" s="5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52" x14ac:dyDescent="0.3">
      <c r="A6" t="s">
        <v>185</v>
      </c>
      <c r="B6" t="s">
        <v>186</v>
      </c>
      <c r="F6" s="8"/>
      <c r="G6" t="s">
        <v>205</v>
      </c>
      <c r="H6" s="8">
        <v>1.3987270000000001</v>
      </c>
      <c r="I6" s="8">
        <v>4.2831700000000001</v>
      </c>
      <c r="J6" s="8">
        <v>4.1287609999999999</v>
      </c>
      <c r="K6" s="8">
        <v>1.5578620000000001</v>
      </c>
      <c r="L6" s="8">
        <v>0.68138299999999996</v>
      </c>
      <c r="M6" s="8" t="s">
        <v>9</v>
      </c>
      <c r="N6" s="8">
        <v>3.2832949999999999</v>
      </c>
      <c r="O6" s="8">
        <v>0.33407599999999998</v>
      </c>
      <c r="P6" s="8">
        <v>3.168E-2</v>
      </c>
      <c r="Q6" s="8">
        <v>8.5856999999999992</v>
      </c>
      <c r="R6" s="8">
        <v>29.497111</v>
      </c>
      <c r="S6" s="8">
        <v>30.343979999999998</v>
      </c>
      <c r="T6" s="8">
        <v>5.7976219999999996</v>
      </c>
      <c r="U6" s="8"/>
      <c r="V6" s="8">
        <v>5.6370560000000003</v>
      </c>
      <c r="W6" s="8">
        <v>0.14180499999999999</v>
      </c>
      <c r="X6" s="8">
        <v>0.137323</v>
      </c>
      <c r="Y6" s="8"/>
      <c r="Z6" s="8">
        <v>6.0166999999999998E-2</v>
      </c>
      <c r="AA6" s="8">
        <v>5.1582999999999997E-2</v>
      </c>
      <c r="AB6" s="8" t="s">
        <v>9</v>
      </c>
      <c r="AC6" s="8">
        <v>2.8417000000000001E-2</v>
      </c>
      <c r="AD6" s="8">
        <v>3.6400000000000001E-4</v>
      </c>
      <c r="AE6" s="8">
        <v>5.2202999999999999E-2</v>
      </c>
      <c r="AF6" s="8">
        <v>2.7607E-2</v>
      </c>
      <c r="AG6" s="8">
        <v>3.3599999999999998E-4</v>
      </c>
      <c r="AI6" s="8"/>
      <c r="AJ6" s="8">
        <v>1.1784779999999999</v>
      </c>
      <c r="AK6" s="8">
        <v>1.141516</v>
      </c>
      <c r="AL6" s="37">
        <v>0.33876099999999998</v>
      </c>
      <c r="AM6" s="8">
        <v>1.1832100000000001</v>
      </c>
      <c r="AN6" s="8">
        <v>1.168423</v>
      </c>
      <c r="AO6" s="8">
        <v>0.23181399999999999</v>
      </c>
      <c r="AP6" s="8"/>
      <c r="AQ6" s="8">
        <v>0.22557099999999999</v>
      </c>
      <c r="AR6" s="8">
        <v>1.7288000000000001E-2</v>
      </c>
      <c r="AS6" s="8">
        <v>9.8359999999999993E-3</v>
      </c>
      <c r="AT6" s="8"/>
      <c r="AU6" s="8"/>
      <c r="AV6" s="8">
        <v>4.2292000000000003E-2</v>
      </c>
      <c r="AW6" s="8">
        <v>4.6995000000000002E-2</v>
      </c>
    </row>
    <row r="7" spans="1:52" x14ac:dyDescent="0.3">
      <c r="A7" t="s">
        <v>144</v>
      </c>
      <c r="B7" s="35">
        <v>44053</v>
      </c>
      <c r="C7" s="35"/>
      <c r="G7" t="s">
        <v>205</v>
      </c>
      <c r="H7" s="8">
        <v>1.805507</v>
      </c>
      <c r="I7" s="8">
        <v>5.2657420000000004</v>
      </c>
      <c r="J7" s="8">
        <v>5.1446420000000002</v>
      </c>
      <c r="K7" s="8">
        <v>2.00976</v>
      </c>
      <c r="L7" s="8">
        <v>0.77760600000000002</v>
      </c>
      <c r="M7" s="8" t="s">
        <v>9</v>
      </c>
      <c r="N7" s="8">
        <v>4.1250070000000001</v>
      </c>
      <c r="O7" s="8">
        <v>0.35109400000000002</v>
      </c>
      <c r="P7" s="8">
        <v>5.8992000000000003E-2</v>
      </c>
      <c r="Q7" s="8">
        <v>24.048209</v>
      </c>
      <c r="R7" s="8">
        <v>83.698316000000005</v>
      </c>
      <c r="S7" s="8">
        <v>84.799959999999999</v>
      </c>
      <c r="T7" s="8">
        <v>16.927417999999999</v>
      </c>
      <c r="U7" s="8"/>
      <c r="V7" s="8">
        <v>15.867673999999999</v>
      </c>
      <c r="W7" s="8">
        <v>0.45583899999999999</v>
      </c>
      <c r="X7" s="8">
        <v>0.51131000000000004</v>
      </c>
      <c r="Y7" s="8"/>
      <c r="Z7" s="8">
        <v>0.158916</v>
      </c>
      <c r="AA7" s="8">
        <v>0.16018199999999999</v>
      </c>
      <c r="AB7" s="8" t="s">
        <v>9</v>
      </c>
      <c r="AC7" s="8">
        <v>2.2842000000000001E-2</v>
      </c>
      <c r="AD7" s="8">
        <v>3.97E-4</v>
      </c>
      <c r="AE7" s="8">
        <v>0.118232</v>
      </c>
      <c r="AF7" s="8">
        <v>2.1978000000000001E-2</v>
      </c>
      <c r="AG7" s="8">
        <v>4.9700000000000005E-4</v>
      </c>
      <c r="AI7" s="8"/>
      <c r="AJ7" s="8">
        <v>3.3215750000000002</v>
      </c>
      <c r="AK7" s="8">
        <v>3.2713830000000002</v>
      </c>
      <c r="AL7" s="37">
        <v>0.83653200000000005</v>
      </c>
      <c r="AM7" s="8">
        <v>2.9972370000000002</v>
      </c>
      <c r="AN7" s="8">
        <v>2.9940549999999999</v>
      </c>
      <c r="AO7" s="8">
        <v>0.60660400000000003</v>
      </c>
      <c r="AP7" s="8"/>
      <c r="AQ7" s="8">
        <v>0.56259800000000004</v>
      </c>
      <c r="AR7" s="8">
        <v>2.5921E-2</v>
      </c>
      <c r="AS7" s="8">
        <v>2.6041999999999999E-2</v>
      </c>
      <c r="AT7" s="8"/>
      <c r="AU7" s="8"/>
      <c r="AV7" s="8">
        <v>0.107893</v>
      </c>
      <c r="AW7" s="8">
        <v>0.116589</v>
      </c>
    </row>
    <row r="8" spans="1:52" x14ac:dyDescent="0.3">
      <c r="A8" s="5"/>
    </row>
    <row r="9" spans="1:52" x14ac:dyDescent="0.3">
      <c r="A9" s="42" t="s">
        <v>210</v>
      </c>
      <c r="B9" s="1" t="s">
        <v>211</v>
      </c>
      <c r="C9" s="1"/>
      <c r="H9">
        <v>5.3554550000000001</v>
      </c>
      <c r="I9">
        <v>16.450451000000001</v>
      </c>
      <c r="J9">
        <v>15.993012</v>
      </c>
      <c r="K9">
        <v>6.2631579999999998</v>
      </c>
      <c r="L9">
        <v>2.5113310000000002</v>
      </c>
      <c r="M9" t="s">
        <v>9</v>
      </c>
      <c r="N9">
        <v>12.909697</v>
      </c>
      <c r="O9">
        <v>1.220499</v>
      </c>
      <c r="P9">
        <v>3.7670000000000002E-2</v>
      </c>
      <c r="Q9">
        <v>8.0607229999999994</v>
      </c>
      <c r="R9">
        <v>26.017955000000001</v>
      </c>
      <c r="S9">
        <v>27.073854999999998</v>
      </c>
      <c r="T9">
        <v>5.1453800000000003</v>
      </c>
      <c r="V9">
        <v>5.129715</v>
      </c>
      <c r="W9">
        <v>0.102564</v>
      </c>
      <c r="X9">
        <v>0.101872</v>
      </c>
      <c r="Z9">
        <v>4.4721999999999998E-2</v>
      </c>
      <c r="AA9">
        <v>4.4468000000000001E-2</v>
      </c>
      <c r="AB9" t="s">
        <v>9</v>
      </c>
      <c r="AC9">
        <v>2.9687999999999999E-2</v>
      </c>
      <c r="AD9">
        <v>7.2199999999999999E-4</v>
      </c>
      <c r="AE9">
        <v>4.2825000000000002E-2</v>
      </c>
      <c r="AF9">
        <v>2.9278999999999999E-2</v>
      </c>
      <c r="AG9">
        <v>5.6099999999999998E-4</v>
      </c>
      <c r="AJ9">
        <v>1.0550219999999999</v>
      </c>
      <c r="AK9">
        <v>1.039153</v>
      </c>
      <c r="AL9">
        <v>0.53960300000000005</v>
      </c>
      <c r="AM9">
        <v>1.806513</v>
      </c>
      <c r="AN9">
        <v>1.857694</v>
      </c>
      <c r="AO9">
        <v>0.36432300000000001</v>
      </c>
      <c r="AQ9">
        <v>0.36147200000000002</v>
      </c>
      <c r="AR9">
        <v>4.2437999999999997E-2</v>
      </c>
      <c r="AS9">
        <v>3.3207E-2</v>
      </c>
    </row>
    <row r="10" spans="1:52" x14ac:dyDescent="0.3">
      <c r="A10" t="s">
        <v>252</v>
      </c>
      <c r="B10" s="1">
        <v>44138</v>
      </c>
      <c r="C10" s="1"/>
      <c r="F10" t="s">
        <v>257</v>
      </c>
      <c r="L10" s="46"/>
      <c r="M10" s="46"/>
      <c r="N10" s="46"/>
      <c r="O10" s="46"/>
      <c r="P10" s="46"/>
      <c r="AA10" s="46"/>
      <c r="AB10" s="46"/>
      <c r="AC10" s="46"/>
      <c r="AD10" s="46"/>
      <c r="AE10" s="46"/>
      <c r="AF10" s="46"/>
      <c r="AG10" s="46"/>
      <c r="AH10" s="46"/>
      <c r="AL10" s="6"/>
      <c r="AM10" s="6"/>
      <c r="AN10" s="6"/>
      <c r="AX10" s="46"/>
      <c r="AY10" s="46"/>
      <c r="AZ10" s="46"/>
    </row>
    <row r="12" spans="1:52" x14ac:dyDescent="0.3">
      <c r="A12" s="42" t="s">
        <v>259</v>
      </c>
      <c r="B12" t="s">
        <v>260</v>
      </c>
      <c r="F12">
        <v>206</v>
      </c>
      <c r="G12" t="s">
        <v>205</v>
      </c>
      <c r="H12">
        <v>0.31899499999999997</v>
      </c>
      <c r="I12">
        <v>1.05497</v>
      </c>
      <c r="J12">
        <v>0.91517700000000002</v>
      </c>
      <c r="K12">
        <v>0.36329499999999998</v>
      </c>
      <c r="L12">
        <v>0.242841</v>
      </c>
      <c r="M12">
        <v>0.83894400000000002</v>
      </c>
      <c r="N12">
        <v>0.12909300000000001</v>
      </c>
      <c r="O12">
        <v>2.1440000000000001E-3</v>
      </c>
      <c r="P12">
        <v>1.7409999999999999E-3</v>
      </c>
      <c r="Q12">
        <v>2.624844</v>
      </c>
      <c r="R12">
        <v>8.9565640000000002</v>
      </c>
      <c r="S12">
        <v>1.8251269999999999</v>
      </c>
      <c r="T12">
        <v>1.807604</v>
      </c>
      <c r="V12">
        <v>9.3768130000000003</v>
      </c>
      <c r="W12">
        <v>0.40994399999999998</v>
      </c>
      <c r="X12">
        <v>0</v>
      </c>
      <c r="Z12">
        <v>2.5638999999999999E-2</v>
      </c>
      <c r="AA12">
        <v>4.9230999999999997E-2</v>
      </c>
      <c r="AB12">
        <v>6.1836000000000002E-2</v>
      </c>
      <c r="AC12">
        <v>4.5844999999999997E-2</v>
      </c>
      <c r="AD12">
        <v>3.066E-2</v>
      </c>
      <c r="AE12">
        <v>4.6051000000000002E-2</v>
      </c>
      <c r="AF12">
        <v>3.7444999999999999E-2</v>
      </c>
      <c r="AG12">
        <v>3.6000000000000002E-4</v>
      </c>
      <c r="AH12">
        <v>1.7200000000000001E-4</v>
      </c>
      <c r="AI12">
        <v>0.18844</v>
      </c>
      <c r="AJ12">
        <v>0.58808700000000003</v>
      </c>
      <c r="AK12">
        <v>0.13062299999999999</v>
      </c>
      <c r="AL12">
        <v>0.11554399999999999</v>
      </c>
      <c r="AM12">
        <v>3.0214000000000001E-2</v>
      </c>
      <c r="AN12">
        <v>0.61071299999999995</v>
      </c>
      <c r="AO12">
        <v>4.4482000000000001E-2</v>
      </c>
      <c r="AP12">
        <v>2.4726999999999999E-2</v>
      </c>
      <c r="AQ12">
        <v>4.2122E-2</v>
      </c>
    </row>
    <row r="13" spans="1:52" x14ac:dyDescent="0.3">
      <c r="A13" s="42" t="s">
        <v>277</v>
      </c>
      <c r="B13" s="47" t="s">
        <v>278</v>
      </c>
      <c r="C13" s="47"/>
      <c r="F13">
        <v>206</v>
      </c>
      <c r="G13" t="s">
        <v>205</v>
      </c>
      <c r="H13">
        <v>0.96006999999999998</v>
      </c>
      <c r="I13" s="57">
        <v>3.0509309999999998</v>
      </c>
      <c r="J13">
        <v>2.7091980000000002</v>
      </c>
      <c r="K13">
        <v>1.0994870000000001</v>
      </c>
      <c r="L13">
        <v>0.471771</v>
      </c>
      <c r="M13">
        <v>2.4601540000000002</v>
      </c>
      <c r="N13">
        <v>0.223112</v>
      </c>
      <c r="O13">
        <v>5.6540000000000002E-3</v>
      </c>
      <c r="P13">
        <v>1.701E-3</v>
      </c>
      <c r="Q13">
        <v>8.9377530000000007</v>
      </c>
      <c r="R13">
        <v>29.034565000000001</v>
      </c>
      <c r="S13">
        <v>5.9678899999999997</v>
      </c>
      <c r="T13">
        <v>6.1158049999999999</v>
      </c>
      <c r="V13" s="49">
        <v>30.126149000000002</v>
      </c>
      <c r="W13">
        <v>1.3143419999999999</v>
      </c>
      <c r="X13">
        <v>0.138544</v>
      </c>
      <c r="Z13">
        <v>4.8334000000000002E-2</v>
      </c>
      <c r="AA13">
        <v>0.14572399999999999</v>
      </c>
      <c r="AB13">
        <v>0.14044400000000001</v>
      </c>
      <c r="AC13">
        <v>5.8827999999999998E-2</v>
      </c>
      <c r="AD13">
        <v>4.2146000000000003E-2</v>
      </c>
      <c r="AE13">
        <v>0.124732</v>
      </c>
      <c r="AF13">
        <v>2.9801999999999999E-2</v>
      </c>
      <c r="AG13">
        <v>5.5000000000000003E-4</v>
      </c>
      <c r="AH13">
        <v>3.1799999999999998E-4</v>
      </c>
      <c r="AI13">
        <v>0.59526999999999997</v>
      </c>
      <c r="AJ13">
        <v>1.951325</v>
      </c>
      <c r="AK13">
        <v>0.390843</v>
      </c>
      <c r="AL13">
        <v>0.40695300000000001</v>
      </c>
      <c r="AM13">
        <v>2.9319999999999999E-2</v>
      </c>
      <c r="AN13">
        <v>1.9355150000000001</v>
      </c>
      <c r="AO13">
        <v>8.5501999999999995E-2</v>
      </c>
      <c r="AP13">
        <v>3.7948999999999997E-2</v>
      </c>
      <c r="AQ13">
        <v>8.4112000000000006E-2</v>
      </c>
    </row>
    <row r="16" spans="1:52" x14ac:dyDescent="0.3">
      <c r="A16" t="s">
        <v>337</v>
      </c>
      <c r="B16" t="s">
        <v>338</v>
      </c>
      <c r="H16" s="8">
        <f t="shared" ref="H16:Q16" si="0">AVERAGE(H3:H13)</f>
        <v>1.8337965714285716</v>
      </c>
      <c r="I16" s="8">
        <f t="shared" si="0"/>
        <v>5.550674857142857</v>
      </c>
      <c r="J16" s="8">
        <f t="shared" si="0"/>
        <v>5.344684571428572</v>
      </c>
      <c r="K16" s="8">
        <f t="shared" si="0"/>
        <v>2.0972128571428574</v>
      </c>
      <c r="L16" s="8">
        <f t="shared" si="0"/>
        <v>0.86095600000000005</v>
      </c>
      <c r="M16" s="8">
        <f t="shared" si="0"/>
        <v>1.6495490000000002</v>
      </c>
      <c r="N16" s="8">
        <f t="shared" si="0"/>
        <v>3.923657285714286</v>
      </c>
      <c r="O16" s="8">
        <f t="shared" si="0"/>
        <v>0.36199628571428566</v>
      </c>
      <c r="P16" s="8">
        <f t="shared" si="0"/>
        <v>3.1932714285714286E-2</v>
      </c>
      <c r="Q16" s="8">
        <f t="shared" si="0"/>
        <v>12.559337857142856</v>
      </c>
      <c r="R16" s="8">
        <f t="shared" ref="R16:AW16" si="1">AVERAGE(R3:R13)</f>
        <v>42.897412857142854</v>
      </c>
      <c r="S16" s="8">
        <f t="shared" si="1"/>
        <v>39.264024571428571</v>
      </c>
      <c r="T16" s="8">
        <f t="shared" si="1"/>
        <v>8.651644285714287</v>
      </c>
      <c r="U16" s="8"/>
      <c r="V16" s="8">
        <f t="shared" si="1"/>
        <v>12.844406428571428</v>
      </c>
      <c r="W16" s="8">
        <f t="shared" si="1"/>
        <v>0.43845485714285715</v>
      </c>
      <c r="X16" s="8">
        <f t="shared" si="1"/>
        <v>0.22728571428571429</v>
      </c>
      <c r="Y16" s="8"/>
      <c r="Z16" s="8">
        <f t="shared" ref="Z16:AH16" si="2">AVERAGE(Z3:Z13)</f>
        <v>7.8977999999999993E-2</v>
      </c>
      <c r="AA16" s="8">
        <f t="shared" si="2"/>
        <v>9.6248E-2</v>
      </c>
      <c r="AB16" s="8">
        <f t="shared" si="2"/>
        <v>0.10114000000000001</v>
      </c>
      <c r="AC16" s="8">
        <f t="shared" si="2"/>
        <v>3.4317714285714285E-2</v>
      </c>
      <c r="AD16" s="8">
        <f t="shared" si="2"/>
        <v>1.0722142857142859E-2</v>
      </c>
      <c r="AE16" s="8">
        <f t="shared" si="2"/>
        <v>7.8478714285714291E-2</v>
      </c>
      <c r="AF16" s="8">
        <f t="shared" si="2"/>
        <v>2.7728857142857142E-2</v>
      </c>
      <c r="AG16" s="8">
        <f t="shared" si="2"/>
        <v>4.6271428571428576E-4</v>
      </c>
      <c r="AH16" s="8">
        <f t="shared" si="2"/>
        <v>2.4499999999999999E-4</v>
      </c>
      <c r="AI16" s="8">
        <f>AVERAGE(AI3:AI13)</f>
        <v>0.39185499999999995</v>
      </c>
      <c r="AJ16" s="8">
        <f t="shared" si="1"/>
        <v>1.8452334285714287</v>
      </c>
      <c r="AK16" s="8">
        <f t="shared" si="1"/>
        <v>1.5362965714285717</v>
      </c>
      <c r="AL16" s="8">
        <f t="shared" si="1"/>
        <v>0.47391814285714284</v>
      </c>
      <c r="AM16" s="8">
        <f t="shared" si="1"/>
        <v>1.417351142857143</v>
      </c>
      <c r="AN16" s="8">
        <f t="shared" si="1"/>
        <v>1.7785752857142858</v>
      </c>
      <c r="AO16" s="8">
        <f t="shared" si="1"/>
        <v>0.30225271428571432</v>
      </c>
      <c r="AP16" s="8">
        <f t="shared" si="1"/>
        <v>3.1337999999999998E-2</v>
      </c>
      <c r="AQ16" s="8">
        <f t="shared" si="1"/>
        <v>0.28770428571428575</v>
      </c>
      <c r="AR16" s="8">
        <f t="shared" si="1"/>
        <v>2.5338599999999999E-2</v>
      </c>
      <c r="AS16" s="8">
        <f t="shared" si="1"/>
        <v>2.19746E-2</v>
      </c>
      <c r="AT16" s="8">
        <v>0</v>
      </c>
      <c r="AU16" s="8">
        <v>0</v>
      </c>
      <c r="AV16" s="8">
        <f t="shared" si="1"/>
        <v>7.560675E-2</v>
      </c>
      <c r="AW16" s="8">
        <f t="shared" si="1"/>
        <v>7.9030249999999996E-2</v>
      </c>
    </row>
    <row r="17" spans="1:49" x14ac:dyDescent="0.3">
      <c r="A17" t="s">
        <v>339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V17">
        <v>0</v>
      </c>
      <c r="W17">
        <v>0</v>
      </c>
      <c r="X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9" spans="1:49" x14ac:dyDescent="0.3">
      <c r="B19" s="63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2"/>
      <c r="X19" s="62"/>
      <c r="Y19" s="62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2"/>
      <c r="AN19" s="62"/>
      <c r="AO19" s="62"/>
      <c r="AP19" s="62"/>
      <c r="AQ19" s="62"/>
      <c r="AR19" s="62"/>
    </row>
    <row r="20" spans="1:49" x14ac:dyDescent="0.3">
      <c r="A20" t="s">
        <v>403</v>
      </c>
      <c r="B20" s="63">
        <v>44410.531173043979</v>
      </c>
      <c r="C20" t="s">
        <v>381</v>
      </c>
      <c r="H20">
        <v>0.23226992196828269</v>
      </c>
      <c r="I20">
        <v>0.56112651071831554</v>
      </c>
      <c r="J20">
        <v>0.59355968605244414</v>
      </c>
      <c r="K20">
        <v>0.2453027123278364</v>
      </c>
      <c r="L20">
        <v>0.13530405038672899</v>
      </c>
      <c r="M20">
        <v>0.52179114772593638</v>
      </c>
      <c r="N20">
        <v>7.4041435500619882E-2</v>
      </c>
      <c r="O20">
        <v>7.6242019257392597E-4</v>
      </c>
      <c r="P20">
        <v>5.9206762493236914E-4</v>
      </c>
      <c r="Q20">
        <v>1.0562978312218281</v>
      </c>
      <c r="R20">
        <v>3.923143433176703</v>
      </c>
      <c r="S20">
        <v>0.72488167794336578</v>
      </c>
      <c r="T20">
        <v>0.74937502088398467</v>
      </c>
      <c r="U20">
        <v>-2.0316227422899489E-2</v>
      </c>
      <c r="V20">
        <v>4.0782295594595546</v>
      </c>
      <c r="W20">
        <v>0.1025659575227069</v>
      </c>
      <c r="X20">
        <v>-2.4502542872257511E-2</v>
      </c>
      <c r="Y20">
        <v>0.1565901686352435</v>
      </c>
      <c r="Z20">
        <v>2.2698643548543781E-2</v>
      </c>
      <c r="AA20">
        <v>4.9648622639530147E-2</v>
      </c>
      <c r="AB20">
        <v>4.3844716636337933E-2</v>
      </c>
      <c r="AC20">
        <v>3.0335570648987509E-2</v>
      </c>
      <c r="AD20">
        <v>1.8374423605358649E-2</v>
      </c>
      <c r="AE20">
        <v>3.4139915772694478E-2</v>
      </c>
      <c r="AF20">
        <v>9.7771447821998637E-3</v>
      </c>
      <c r="AG20">
        <v>1.7756608758356449E-4</v>
      </c>
      <c r="AH20">
        <v>1.450292798639083E-4</v>
      </c>
      <c r="AI20">
        <v>0.1793548512106603</v>
      </c>
      <c r="AJ20">
        <v>0.59454531657689058</v>
      </c>
      <c r="AK20">
        <v>0.11982131683034609</v>
      </c>
      <c r="AL20">
        <v>0.1219758708907339</v>
      </c>
      <c r="AM20">
        <v>2.3946505857238259E-2</v>
      </c>
      <c r="AN20">
        <v>0.58488348582218452</v>
      </c>
      <c r="AO20">
        <v>3.1747063434410687E-2</v>
      </c>
      <c r="AP20">
        <v>2.5732891272734659E-2</v>
      </c>
      <c r="AQ20">
        <v>2.7268716119735251E-2</v>
      </c>
      <c r="AR20" s="64"/>
    </row>
    <row r="21" spans="1:49" x14ac:dyDescent="0.3">
      <c r="A21" t="s">
        <v>457</v>
      </c>
      <c r="B21" s="63">
        <v>44536.48497740741</v>
      </c>
      <c r="C21" t="s">
        <v>381</v>
      </c>
      <c r="H21">
        <v>0.32861168868034452</v>
      </c>
      <c r="I21">
        <v>0.96423751069743846</v>
      </c>
      <c r="J21">
        <v>1.005648961713856</v>
      </c>
      <c r="K21">
        <v>0.34528256317734951</v>
      </c>
      <c r="L21">
        <v>0.1160637674577041</v>
      </c>
      <c r="M21">
        <v>0.8077609422472688</v>
      </c>
      <c r="O21">
        <v>1.0960593682063919E-3</v>
      </c>
      <c r="P21">
        <v>8.8426049862585978E-4</v>
      </c>
      <c r="Q21">
        <v>4.1574617659584128</v>
      </c>
      <c r="R21">
        <v>13.90151161636358</v>
      </c>
      <c r="S21">
        <v>2.6690059385194278</v>
      </c>
      <c r="T21">
        <v>2.7506576403622538</v>
      </c>
      <c r="V21">
        <v>4.1476570446928918</v>
      </c>
      <c r="W21">
        <v>0.48087802435414101</v>
      </c>
      <c r="Y21">
        <v>0.54763928930826811</v>
      </c>
      <c r="Z21">
        <v>3.7684859507970583E-2</v>
      </c>
      <c r="AA21">
        <v>0.1156794110464627</v>
      </c>
      <c r="AB21">
        <v>9.9511402703976487E-2</v>
      </c>
      <c r="AC21">
        <v>3.9589903552509582E-2</v>
      </c>
      <c r="AD21">
        <v>2.311480466934155E-2</v>
      </c>
      <c r="AE21">
        <v>8.5378267823702628E-2</v>
      </c>
      <c r="AG21">
        <v>1.3206031821744001E-4</v>
      </c>
      <c r="AH21">
        <v>1.157487010978096E-4</v>
      </c>
      <c r="AI21">
        <v>0.49988168078078332</v>
      </c>
      <c r="AJ21">
        <v>1.6017533481103381</v>
      </c>
      <c r="AK21">
        <v>0.32719324209698808</v>
      </c>
      <c r="AL21">
        <v>0.32068464293960908</v>
      </c>
      <c r="AN21">
        <v>0.58811564266081506</v>
      </c>
      <c r="AO21">
        <v>7.0575930220456967E-2</v>
      </c>
      <c r="AQ21">
        <v>5.7040650735340037E-2</v>
      </c>
    </row>
    <row r="22" spans="1:49" x14ac:dyDescent="0.3">
      <c r="A22" t="s">
        <v>460</v>
      </c>
      <c r="B22" s="63">
        <v>44541.699137870368</v>
      </c>
      <c r="C22" t="s">
        <v>381</v>
      </c>
      <c r="H22">
        <v>0.34009084903164838</v>
      </c>
      <c r="I22">
        <v>0.98499824041138706</v>
      </c>
      <c r="J22">
        <v>0.96962591746224991</v>
      </c>
      <c r="K22">
        <v>0.33768387805828998</v>
      </c>
      <c r="L22">
        <v>0.1322386084640535</v>
      </c>
      <c r="M22">
        <v>0.81664426940610024</v>
      </c>
      <c r="N22">
        <v>4.508841003780089E-2</v>
      </c>
      <c r="O22">
        <v>1.022212452172354E-3</v>
      </c>
      <c r="P22">
        <v>9.3007420232133354E-4</v>
      </c>
      <c r="Q22">
        <v>2.6312926718438479</v>
      </c>
      <c r="R22">
        <v>9.0199270181534956</v>
      </c>
      <c r="S22">
        <v>1.711960294944759</v>
      </c>
      <c r="T22">
        <v>1.7137604569204961</v>
      </c>
      <c r="V22">
        <v>3.1327253656673371</v>
      </c>
      <c r="W22">
        <v>0.30669865818399888</v>
      </c>
      <c r="Y22">
        <v>0.34291191984711422</v>
      </c>
      <c r="Z22">
        <v>2.188796997970743E-2</v>
      </c>
      <c r="AA22">
        <v>5.1682764837526943E-2</v>
      </c>
      <c r="AB22">
        <v>4.9654620578997298E-2</v>
      </c>
      <c r="AC22">
        <v>2.256371502187143E-2</v>
      </c>
      <c r="AD22">
        <v>1.407239794137501E-2</v>
      </c>
      <c r="AE22">
        <v>4.0671999526750942E-2</v>
      </c>
      <c r="AF22">
        <v>1.154238864651435E-2</v>
      </c>
      <c r="AG22">
        <v>6.7577387290182828E-5</v>
      </c>
      <c r="AH22">
        <v>6.7480906784775493E-5</v>
      </c>
      <c r="AI22">
        <v>0.34491108084503641</v>
      </c>
      <c r="AJ22">
        <v>1.0874708040677541</v>
      </c>
      <c r="AK22">
        <v>0.22579348698958901</v>
      </c>
      <c r="AL22">
        <v>0.22098295634228071</v>
      </c>
      <c r="AN22">
        <v>0.47246448103075039</v>
      </c>
      <c r="AO22">
        <v>3.9789680099233879E-2</v>
      </c>
      <c r="AQ22">
        <v>4.2167378721613448E-2</v>
      </c>
    </row>
    <row r="23" spans="1:49" x14ac:dyDescent="0.3">
      <c r="A23" t="s">
        <v>441</v>
      </c>
      <c r="B23" s="63">
        <v>44502.521204027777</v>
      </c>
      <c r="C23" t="s">
        <v>381</v>
      </c>
      <c r="H23">
        <v>0.37194435615054589</v>
      </c>
      <c r="I23">
        <v>1.2125085473343351</v>
      </c>
      <c r="J23">
        <v>1.1767986258817329</v>
      </c>
      <c r="K23">
        <v>0.43449078350216541</v>
      </c>
      <c r="L23">
        <v>0.1823146963863771</v>
      </c>
      <c r="M23">
        <v>1.0668734558408539</v>
      </c>
      <c r="N23">
        <v>0.1043879890958081</v>
      </c>
      <c r="O23">
        <v>1.502631614713296E-3</v>
      </c>
      <c r="P23">
        <v>1.3490034237145781E-3</v>
      </c>
      <c r="Q23">
        <v>4.7529002305224237</v>
      </c>
      <c r="R23">
        <v>16.15793819164081</v>
      </c>
      <c r="S23">
        <v>3.17598791247155</v>
      </c>
      <c r="T23">
        <v>3.2050735480842691</v>
      </c>
      <c r="V23">
        <v>17.517622243636829</v>
      </c>
      <c r="W23">
        <v>0.6115669505278134</v>
      </c>
      <c r="X23">
        <v>6.7451943800586736E-2</v>
      </c>
      <c r="Y23">
        <v>0.67083227652647182</v>
      </c>
      <c r="Z23">
        <v>3.7862852244808488E-2</v>
      </c>
      <c r="AA23">
        <v>9.6192271126979867E-2</v>
      </c>
      <c r="AB23">
        <v>9.0852251995622482E-2</v>
      </c>
      <c r="AC23">
        <v>4.274694904554055E-2</v>
      </c>
      <c r="AD23">
        <v>2.142757907566481E-2</v>
      </c>
      <c r="AE23">
        <v>7.634881430828952E-2</v>
      </c>
      <c r="AF23">
        <v>1.464772486360855E-2</v>
      </c>
      <c r="AG23">
        <v>1.5624513927236131E-4</v>
      </c>
      <c r="AH23">
        <v>1.1767332440973871E-4</v>
      </c>
      <c r="AI23">
        <v>0.5848159839216438</v>
      </c>
      <c r="AJ23">
        <v>2.0458530362767871</v>
      </c>
      <c r="AK23">
        <v>0.41589739244404988</v>
      </c>
      <c r="AL23">
        <v>0.40047009760589619</v>
      </c>
      <c r="AN23">
        <v>1.9953413428611619</v>
      </c>
      <c r="AO23">
        <v>8.9891981694030357E-2</v>
      </c>
      <c r="AP23">
        <v>1.299976659010427E-2</v>
      </c>
      <c r="AQ23">
        <v>7.5355521424072397E-2</v>
      </c>
    </row>
  </sheetData>
  <conditionalFormatting sqref="A9">
    <cfRule type="containsText" dxfId="10" priority="9" operator="containsText" text="sample">
      <formula>NOT(ISERROR(SEARCH("sample",A9)))</formula>
    </cfRule>
    <cfRule type="containsText" dxfId="9" priority="10" operator="containsText" text="Proc">
      <formula>NOT(ISERROR(SEARCH("Proc",A9)))</formula>
    </cfRule>
    <cfRule type="duplicateValues" dxfId="8" priority="11"/>
  </conditionalFormatting>
  <conditionalFormatting sqref="A10">
    <cfRule type="containsText" dxfId="7" priority="7" operator="containsText" text="Sample">
      <formula>NOT(ISERROR(SEARCH("Sample",A10)))</formula>
    </cfRule>
    <cfRule type="containsText" dxfId="6" priority="8" operator="containsText" text="Proc">
      <formula>NOT(ISERROR(SEARCH("Proc",A10)))</formula>
    </cfRule>
  </conditionalFormatting>
  <conditionalFormatting sqref="A12">
    <cfRule type="containsText" dxfId="5" priority="4" operator="containsText" text="sample">
      <formula>NOT(ISERROR(SEARCH("sample",A12)))</formula>
    </cfRule>
    <cfRule type="containsText" dxfId="4" priority="5" operator="containsText" text="Proc">
      <formula>NOT(ISERROR(SEARCH("Proc",A12)))</formula>
    </cfRule>
    <cfRule type="duplicateValues" dxfId="3" priority="6"/>
  </conditionalFormatting>
  <conditionalFormatting sqref="A13">
    <cfRule type="containsText" dxfId="2" priority="1" operator="containsText" text="sample">
      <formula>NOT(ISERROR(SEARCH("sample",A13)))</formula>
    </cfRule>
    <cfRule type="containsText" dxfId="1" priority="2" operator="containsText" text="Proc">
      <formula>NOT(ISERROR(SEARCH("Proc",A13)))</formula>
    </cfRule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="76" zoomScaleNormal="76" workbookViewId="0">
      <pane ySplit="1" topLeftCell="A75" activePane="bottomLeft" state="frozen"/>
      <selection pane="bottomLeft" activeCell="E98" sqref="E98"/>
    </sheetView>
  </sheetViews>
  <sheetFormatPr defaultRowHeight="14.4" x14ac:dyDescent="0.3"/>
  <cols>
    <col min="2" max="2" width="20.77734375" customWidth="1"/>
    <col min="3" max="3" width="11.44140625" customWidth="1"/>
    <col min="4" max="4" width="14.6640625" customWidth="1"/>
    <col min="5" max="5" width="15.33203125" customWidth="1"/>
    <col min="6" max="6" width="13.21875" customWidth="1"/>
    <col min="16" max="16" width="11.88671875" bestFit="1" customWidth="1"/>
    <col min="17" max="18" width="10.5546875" bestFit="1" customWidth="1"/>
    <col min="19" max="19" width="12.109375" customWidth="1"/>
    <col min="20" max="20" width="9.5546875" bestFit="1" customWidth="1"/>
  </cols>
  <sheetData>
    <row r="1" spans="1:26" x14ac:dyDescent="0.3">
      <c r="A1" s="2" t="s">
        <v>10</v>
      </c>
      <c r="B1" s="2" t="s">
        <v>1</v>
      </c>
      <c r="C1" s="2" t="s">
        <v>10</v>
      </c>
      <c r="D1" s="2" t="s">
        <v>11</v>
      </c>
      <c r="E1" s="2" t="s">
        <v>55</v>
      </c>
      <c r="F1" s="2" t="s">
        <v>56</v>
      </c>
      <c r="G1" s="2" t="s">
        <v>57</v>
      </c>
      <c r="H1" s="2" t="s">
        <v>94</v>
      </c>
      <c r="I1" s="2" t="s">
        <v>58</v>
      </c>
      <c r="J1" s="2" t="s">
        <v>59</v>
      </c>
      <c r="K1" s="12" t="s">
        <v>95</v>
      </c>
      <c r="L1" s="12" t="s">
        <v>62</v>
      </c>
      <c r="M1" s="12" t="s">
        <v>63</v>
      </c>
      <c r="N1" s="27" t="s">
        <v>64</v>
      </c>
      <c r="O1" s="27" t="s">
        <v>96</v>
      </c>
      <c r="P1" s="27" t="s">
        <v>60</v>
      </c>
      <c r="Q1" s="27" t="s">
        <v>76</v>
      </c>
      <c r="R1" s="27" t="s">
        <v>41</v>
      </c>
      <c r="S1" s="27" t="s">
        <v>77</v>
      </c>
      <c r="T1" s="27" t="s">
        <v>78</v>
      </c>
      <c r="U1" s="27" t="s">
        <v>44</v>
      </c>
      <c r="V1" s="2" t="s">
        <v>42</v>
      </c>
      <c r="W1" s="2" t="s">
        <v>47</v>
      </c>
      <c r="X1" s="2" t="s">
        <v>79</v>
      </c>
      <c r="Y1" s="2" t="s">
        <v>48</v>
      </c>
    </row>
    <row r="2" spans="1:26" x14ac:dyDescent="0.3">
      <c r="A2" s="8">
        <v>1</v>
      </c>
      <c r="B2" s="22">
        <v>44107.020671296297</v>
      </c>
      <c r="C2" t="s">
        <v>37</v>
      </c>
      <c r="D2" s="4" t="s">
        <v>19</v>
      </c>
      <c r="E2" s="20">
        <v>287.39059600000002</v>
      </c>
      <c r="F2" s="20">
        <v>859.76147900000001</v>
      </c>
      <c r="G2" s="4">
        <v>830.22099700000001</v>
      </c>
      <c r="H2" s="4" t="s">
        <v>9</v>
      </c>
      <c r="I2" s="4">
        <v>330.69303500000001</v>
      </c>
      <c r="J2" s="4">
        <v>126.581362</v>
      </c>
      <c r="K2" s="4" t="s">
        <v>9</v>
      </c>
      <c r="L2" s="4">
        <v>668.77096800000004</v>
      </c>
      <c r="M2" s="4">
        <v>59.301430000000003</v>
      </c>
      <c r="N2" s="4">
        <v>2.3693919999999999</v>
      </c>
      <c r="O2" s="4">
        <v>207.67218600000001</v>
      </c>
      <c r="P2" s="10">
        <v>2.1868979999999998</v>
      </c>
      <c r="Q2" s="11">
        <v>4936.768959</v>
      </c>
      <c r="R2" s="11">
        <v>15996.868607</v>
      </c>
      <c r="S2" s="11">
        <v>3211.376859</v>
      </c>
      <c r="T2" s="11">
        <v>3192.1139469999998</v>
      </c>
      <c r="U2">
        <v>96.775290999999996</v>
      </c>
      <c r="V2">
        <v>16107.166450999999</v>
      </c>
      <c r="W2">
        <v>628.67522299999996</v>
      </c>
      <c r="X2">
        <v>95.193067999999997</v>
      </c>
      <c r="Y2">
        <v>627.90363300000001</v>
      </c>
    </row>
    <row r="3" spans="1:26" x14ac:dyDescent="0.3">
      <c r="A3" s="8">
        <v>2</v>
      </c>
      <c r="B3" s="21">
        <v>44107.891342592593</v>
      </c>
      <c r="C3" t="s">
        <v>37</v>
      </c>
      <c r="D3" s="4" t="s">
        <v>20</v>
      </c>
      <c r="E3" s="20">
        <v>287.23765700000001</v>
      </c>
      <c r="F3" s="20">
        <v>859.52366500000005</v>
      </c>
      <c r="G3" s="4">
        <v>829.74151400000005</v>
      </c>
      <c r="H3" s="4" t="s">
        <v>9</v>
      </c>
      <c r="I3" s="4">
        <v>330.50960700000002</v>
      </c>
      <c r="J3" s="4">
        <v>126.50192199999999</v>
      </c>
      <c r="K3" s="4" t="s">
        <v>9</v>
      </c>
      <c r="L3" s="4">
        <v>668.62462000000005</v>
      </c>
      <c r="M3" s="4">
        <v>59.280676999999997</v>
      </c>
      <c r="N3" s="4">
        <v>2.3487049999999998</v>
      </c>
      <c r="O3" s="4">
        <v>206.44384400000001</v>
      </c>
      <c r="P3" s="10">
        <v>2.1751309999999999</v>
      </c>
      <c r="Q3" s="11">
        <v>4945.6096479999997</v>
      </c>
      <c r="R3" s="11">
        <v>16025.503799</v>
      </c>
      <c r="S3" s="11">
        <v>3215.955301</v>
      </c>
      <c r="T3" s="11">
        <v>3197.5235859999998</v>
      </c>
      <c r="U3">
        <v>97.127492000000004</v>
      </c>
      <c r="V3">
        <v>16136.250524999999</v>
      </c>
      <c r="W3">
        <v>630.01234799999997</v>
      </c>
      <c r="X3">
        <v>95.252612999999997</v>
      </c>
      <c r="Y3">
        <v>628.79562799999997</v>
      </c>
    </row>
    <row r="4" spans="1:26" x14ac:dyDescent="0.3">
      <c r="A4" s="8">
        <v>3</v>
      </c>
      <c r="B4" s="22">
        <v>44168.103854166664</v>
      </c>
      <c r="C4" t="s">
        <v>37</v>
      </c>
      <c r="D4" s="4" t="s">
        <v>21</v>
      </c>
      <c r="E4" s="20">
        <v>285.57014900000001</v>
      </c>
      <c r="F4" s="20">
        <v>854.54687799999999</v>
      </c>
      <c r="G4" s="4">
        <v>824.59185100000002</v>
      </c>
      <c r="H4" s="4" t="s">
        <v>9</v>
      </c>
      <c r="I4" s="4">
        <v>328.241039</v>
      </c>
      <c r="J4" s="4">
        <v>125.537628</v>
      </c>
      <c r="K4" s="4" t="s">
        <v>9</v>
      </c>
      <c r="L4" s="4">
        <v>664.298948</v>
      </c>
      <c r="M4" s="4">
        <v>58.829476999999997</v>
      </c>
      <c r="N4" s="4">
        <v>2.2800289999999999</v>
      </c>
      <c r="O4" s="4">
        <v>205.05845600000001</v>
      </c>
      <c r="P4" s="10">
        <v>2.1128529999999999</v>
      </c>
      <c r="Q4" s="11">
        <v>4921.5847169999997</v>
      </c>
      <c r="R4" s="11">
        <v>15941.618279</v>
      </c>
      <c r="S4" s="11">
        <v>3198.3857619999999</v>
      </c>
      <c r="T4" s="11">
        <v>3181.213319</v>
      </c>
      <c r="U4">
        <v>96.505906999999993</v>
      </c>
      <c r="V4">
        <v>16051.694269</v>
      </c>
      <c r="W4">
        <v>626.58709699999997</v>
      </c>
      <c r="X4">
        <v>94.704560000000001</v>
      </c>
      <c r="Y4">
        <v>625.22676899999999</v>
      </c>
    </row>
    <row r="5" spans="1:26" x14ac:dyDescent="0.3">
      <c r="A5" s="8">
        <v>4</v>
      </c>
      <c r="B5" s="21" t="s">
        <v>84</v>
      </c>
      <c r="C5" t="s">
        <v>37</v>
      </c>
      <c r="D5" s="4" t="s">
        <v>22</v>
      </c>
      <c r="E5" s="20">
        <v>285.89526999999998</v>
      </c>
      <c r="F5" s="20">
        <v>855.502071</v>
      </c>
      <c r="G5" s="4">
        <v>825.70866000000001</v>
      </c>
      <c r="H5" s="4" t="s">
        <v>9</v>
      </c>
      <c r="I5" s="4">
        <v>328.98234600000001</v>
      </c>
      <c r="J5" s="4">
        <v>125.95343800000001</v>
      </c>
      <c r="K5" s="4" t="s">
        <v>9</v>
      </c>
      <c r="L5" s="4">
        <v>665.61115199999995</v>
      </c>
      <c r="M5" s="4">
        <v>59.075017000000003</v>
      </c>
      <c r="N5" s="4">
        <v>2.2695460000000001</v>
      </c>
      <c r="O5" s="4">
        <v>203.98474899999999</v>
      </c>
      <c r="P5" s="10">
        <v>2.092006</v>
      </c>
      <c r="Q5" s="11">
        <v>4916.6493289999999</v>
      </c>
      <c r="R5" s="11">
        <v>15929.416074999999</v>
      </c>
      <c r="S5" s="11">
        <v>3196.6827029999999</v>
      </c>
      <c r="T5" s="11">
        <v>3179.4999200000002</v>
      </c>
      <c r="U5">
        <v>96.460620000000006</v>
      </c>
      <c r="V5">
        <v>16037.086485</v>
      </c>
      <c r="W5">
        <v>626.19338500000003</v>
      </c>
      <c r="X5">
        <v>94.702044000000001</v>
      </c>
      <c r="Y5">
        <v>624.93425400000001</v>
      </c>
    </row>
    <row r="6" spans="1:26" x14ac:dyDescent="0.3">
      <c r="A6" s="8">
        <v>5</v>
      </c>
      <c r="B6" s="22" t="s">
        <v>85</v>
      </c>
      <c r="C6" t="s">
        <v>37</v>
      </c>
      <c r="D6" s="4" t="s">
        <v>23</v>
      </c>
      <c r="E6" s="20">
        <v>287.08587</v>
      </c>
      <c r="F6" s="20">
        <v>859.17929100000003</v>
      </c>
      <c r="G6" s="4">
        <v>829.37024399999996</v>
      </c>
      <c r="H6" s="4" t="s">
        <v>9</v>
      </c>
      <c r="I6" s="4">
        <v>330.44679100000002</v>
      </c>
      <c r="J6" s="4">
        <v>126.356358</v>
      </c>
      <c r="K6" s="4" t="s">
        <v>9</v>
      </c>
      <c r="L6" s="4">
        <v>668.34690999999998</v>
      </c>
      <c r="M6" s="4">
        <v>59.315327000000003</v>
      </c>
      <c r="N6" s="4">
        <v>2.2662100000000001</v>
      </c>
      <c r="O6" s="4">
        <v>206.74906799999999</v>
      </c>
      <c r="P6" s="10">
        <v>2.0672299999999999</v>
      </c>
      <c r="Q6" s="11">
        <v>4928.9301390000001</v>
      </c>
      <c r="R6" s="11">
        <v>15974.244733</v>
      </c>
      <c r="S6" s="11">
        <v>3204.893885</v>
      </c>
      <c r="T6" s="11">
        <v>3187.1997620000002</v>
      </c>
      <c r="U6">
        <v>96.675128999999998</v>
      </c>
      <c r="V6">
        <v>16079.505929000001</v>
      </c>
      <c r="W6">
        <v>627.63070300000004</v>
      </c>
      <c r="X6">
        <v>94.961523</v>
      </c>
      <c r="Y6">
        <v>626.87413600000002</v>
      </c>
    </row>
    <row r="7" spans="1:26" x14ac:dyDescent="0.3">
      <c r="A7" s="8">
        <v>6</v>
      </c>
      <c r="B7" s="21" t="s">
        <v>86</v>
      </c>
      <c r="C7" t="s">
        <v>37</v>
      </c>
      <c r="D7" s="4" t="s">
        <v>24</v>
      </c>
      <c r="E7" s="20">
        <v>286.30637200000001</v>
      </c>
      <c r="F7" s="20">
        <v>856.90650000000005</v>
      </c>
      <c r="G7" s="4">
        <v>826.83856500000002</v>
      </c>
      <c r="H7" s="4" t="s">
        <v>9</v>
      </c>
      <c r="I7" s="4">
        <v>329.30552499999999</v>
      </c>
      <c r="J7" s="4">
        <v>125.972093</v>
      </c>
      <c r="K7" s="4" t="s">
        <v>9</v>
      </c>
      <c r="L7" s="4">
        <v>666.37960099999998</v>
      </c>
      <c r="M7" s="4">
        <v>59.027979999999999</v>
      </c>
      <c r="N7" s="4">
        <v>2.2282289999999998</v>
      </c>
      <c r="O7" s="4">
        <v>208.217927</v>
      </c>
      <c r="P7" s="10">
        <v>2.0706470000000001</v>
      </c>
      <c r="Q7" s="11">
        <v>4926.7589699999999</v>
      </c>
      <c r="R7" s="11">
        <v>15964.462406000001</v>
      </c>
      <c r="S7" s="11">
        <v>3201.393775</v>
      </c>
      <c r="T7" s="11">
        <v>3185.585889</v>
      </c>
      <c r="U7">
        <v>96.582763</v>
      </c>
      <c r="V7" s="11">
        <v>16064.783484</v>
      </c>
      <c r="W7" s="11">
        <v>626.61150099999998</v>
      </c>
      <c r="X7" s="13">
        <v>94.770489999999995</v>
      </c>
      <c r="Y7" s="13">
        <v>625.73402299999998</v>
      </c>
      <c r="Z7" s="13"/>
    </row>
    <row r="8" spans="1:26" x14ac:dyDescent="0.3">
      <c r="A8" s="8">
        <v>7</v>
      </c>
      <c r="B8" s="21" t="s">
        <v>87</v>
      </c>
      <c r="C8" t="s">
        <v>37</v>
      </c>
      <c r="D8" s="4" t="s">
        <v>25</v>
      </c>
      <c r="E8" s="20">
        <v>281.325332</v>
      </c>
      <c r="F8" s="20">
        <v>841.16598499999998</v>
      </c>
      <c r="G8" s="4">
        <v>810.05530099999999</v>
      </c>
      <c r="H8" s="4" t="s">
        <v>9</v>
      </c>
      <c r="I8" s="4">
        <v>323.11765200000002</v>
      </c>
      <c r="J8" s="4">
        <v>123.384868</v>
      </c>
      <c r="K8" s="4" t="s">
        <v>9</v>
      </c>
      <c r="L8" s="4">
        <v>653.32745</v>
      </c>
      <c r="M8" s="4">
        <v>57.850453000000002</v>
      </c>
      <c r="N8" s="4">
        <v>2.1763499999999998</v>
      </c>
      <c r="O8" s="4">
        <v>197.82876999999999</v>
      </c>
      <c r="P8" s="10">
        <v>2.006993</v>
      </c>
      <c r="Q8" s="11">
        <v>4821.3539309999996</v>
      </c>
      <c r="R8" s="11">
        <v>15613.775498999999</v>
      </c>
      <c r="S8" s="11">
        <v>3126.326411</v>
      </c>
      <c r="T8" s="11">
        <v>3110.5798840000002</v>
      </c>
      <c r="U8">
        <v>94.220438000000001</v>
      </c>
      <c r="V8" s="11">
        <v>15723.212747</v>
      </c>
      <c r="W8" s="11">
        <v>611.80375200000003</v>
      </c>
      <c r="X8" s="11">
        <v>92.342961000000003</v>
      </c>
      <c r="Y8" s="11">
        <v>610.69450099999995</v>
      </c>
    </row>
    <row r="9" spans="1:26" x14ac:dyDescent="0.3">
      <c r="A9" s="8">
        <v>8</v>
      </c>
      <c r="B9" s="22" t="s">
        <v>88</v>
      </c>
      <c r="C9" t="s">
        <v>37</v>
      </c>
      <c r="D9" s="4" t="s">
        <v>26</v>
      </c>
      <c r="E9" s="20">
        <v>285.61385899999999</v>
      </c>
      <c r="F9" s="20">
        <v>854.29776500000003</v>
      </c>
      <c r="G9" s="4">
        <v>824.39648</v>
      </c>
      <c r="H9" s="4" t="s">
        <v>9</v>
      </c>
      <c r="I9" s="4">
        <v>328.60563400000001</v>
      </c>
      <c r="J9" s="4">
        <v>125.661261</v>
      </c>
      <c r="K9" s="4" t="s">
        <v>9</v>
      </c>
      <c r="L9" s="4">
        <v>664.75348799999995</v>
      </c>
      <c r="M9" s="4">
        <v>58.89611</v>
      </c>
      <c r="N9" s="4">
        <v>2.2084250000000001</v>
      </c>
      <c r="O9" s="4">
        <v>202.60398799999999</v>
      </c>
      <c r="P9" s="10">
        <v>2.0367320000000002</v>
      </c>
      <c r="Q9" s="11">
        <v>4897.9083950000004</v>
      </c>
      <c r="R9" s="11">
        <v>15876.907380000001</v>
      </c>
      <c r="S9" s="11">
        <v>3185.5164220000001</v>
      </c>
      <c r="T9" s="11">
        <v>3165.3019979999999</v>
      </c>
      <c r="U9">
        <v>96.174800000000005</v>
      </c>
      <c r="V9">
        <v>15970.008502000001</v>
      </c>
      <c r="W9">
        <v>623.60793899999999</v>
      </c>
      <c r="X9">
        <v>94.240735999999998</v>
      </c>
      <c r="Y9">
        <v>622.78550199999995</v>
      </c>
    </row>
    <row r="10" spans="1:26" x14ac:dyDescent="0.3">
      <c r="A10" s="8">
        <v>9</v>
      </c>
      <c r="B10" s="21" t="s">
        <v>89</v>
      </c>
      <c r="C10" t="s">
        <v>37</v>
      </c>
      <c r="D10" s="4" t="s">
        <v>27</v>
      </c>
      <c r="E10" s="20">
        <v>284.06725499999999</v>
      </c>
      <c r="F10" s="20">
        <v>850.11838399999999</v>
      </c>
      <c r="G10" s="4">
        <v>820.21250599999996</v>
      </c>
      <c r="H10" s="4" t="s">
        <v>9</v>
      </c>
      <c r="I10" s="4">
        <v>327.48985199999998</v>
      </c>
      <c r="J10" s="4">
        <v>125.317047</v>
      </c>
      <c r="K10" s="4" t="s">
        <v>9</v>
      </c>
      <c r="L10" s="4">
        <v>662.60647500000005</v>
      </c>
      <c r="M10" s="4">
        <v>58.722278000000003</v>
      </c>
      <c r="N10" s="4">
        <v>2.1927759999999998</v>
      </c>
      <c r="O10" s="4">
        <v>202.57374100000001</v>
      </c>
      <c r="P10" s="10">
        <v>2.0111249999999998</v>
      </c>
      <c r="Q10" s="11">
        <v>4890.6506659999995</v>
      </c>
      <c r="R10" s="11">
        <v>15850.103528</v>
      </c>
      <c r="S10" s="11">
        <v>3179.2197740000001</v>
      </c>
      <c r="T10" s="11">
        <v>3159.8312729999998</v>
      </c>
      <c r="U10">
        <v>96.011194000000003</v>
      </c>
      <c r="V10" s="7">
        <v>15943.940092000001</v>
      </c>
      <c r="W10" s="7">
        <v>622.09432600000002</v>
      </c>
      <c r="X10" s="7">
        <v>94.077144000000004</v>
      </c>
      <c r="Y10" s="7">
        <v>621.28798200000006</v>
      </c>
      <c r="Z10" s="7"/>
    </row>
    <row r="11" spans="1:26" x14ac:dyDescent="0.3">
      <c r="A11" s="8">
        <v>10</v>
      </c>
      <c r="B11" s="21">
        <v>44077.157743055555</v>
      </c>
      <c r="C11" t="s">
        <v>37</v>
      </c>
      <c r="D11" s="4" t="s">
        <v>38</v>
      </c>
      <c r="E11" s="20">
        <v>291.02523300000001</v>
      </c>
      <c r="F11" s="20">
        <v>870.089292</v>
      </c>
      <c r="G11" s="4">
        <v>839.75038700000005</v>
      </c>
      <c r="H11" s="4" t="s">
        <v>9</v>
      </c>
      <c r="I11" s="4">
        <v>334.68898999999999</v>
      </c>
      <c r="J11" s="4">
        <v>127.772323</v>
      </c>
      <c r="K11" s="4" t="s">
        <v>9</v>
      </c>
      <c r="L11" s="4">
        <v>676.73194799999999</v>
      </c>
      <c r="M11" s="4">
        <v>60.006003</v>
      </c>
      <c r="N11" s="4">
        <v>2.385669</v>
      </c>
      <c r="O11" s="4">
        <v>213.319748</v>
      </c>
      <c r="P11" s="10">
        <v>2.2020420000000001</v>
      </c>
      <c r="Q11" s="11">
        <v>4908.6138780000001</v>
      </c>
      <c r="R11" s="11">
        <v>15921.358566000001</v>
      </c>
      <c r="S11" s="11">
        <v>3193.4695510000001</v>
      </c>
      <c r="T11" s="11">
        <v>3174.1739699999998</v>
      </c>
      <c r="U11">
        <v>96.207841000000002</v>
      </c>
      <c r="V11">
        <v>15998.049303</v>
      </c>
      <c r="W11">
        <v>624.43415300000004</v>
      </c>
      <c r="X11">
        <v>94.331998999999996</v>
      </c>
      <c r="Y11">
        <v>623.68417199999999</v>
      </c>
    </row>
    <row r="12" spans="1:26" x14ac:dyDescent="0.3">
      <c r="A12" s="8">
        <v>11</v>
      </c>
      <c r="B12" s="21">
        <v>44107.18550925926</v>
      </c>
      <c r="C12" t="s">
        <v>37</v>
      </c>
      <c r="D12" s="4" t="s">
        <v>28</v>
      </c>
      <c r="E12" s="20">
        <v>287.882926</v>
      </c>
      <c r="F12" s="20">
        <v>861.41751199999999</v>
      </c>
      <c r="G12" s="4">
        <v>831.80219299999999</v>
      </c>
      <c r="H12" s="4" t="s">
        <v>9</v>
      </c>
      <c r="I12" s="4">
        <v>331.31535300000002</v>
      </c>
      <c r="J12" s="4">
        <v>126.73769799999999</v>
      </c>
      <c r="K12" s="4" t="s">
        <v>9</v>
      </c>
      <c r="L12" s="4">
        <v>670.05815199999995</v>
      </c>
      <c r="M12" s="4">
        <v>59.390827000000002</v>
      </c>
      <c r="N12" s="4">
        <v>2.3795579999999998</v>
      </c>
      <c r="O12" s="4">
        <v>206.36446599999999</v>
      </c>
      <c r="P12" s="10">
        <v>2.1860840000000001</v>
      </c>
      <c r="Q12" s="11">
        <v>4947.6592030000002</v>
      </c>
      <c r="R12" s="11">
        <v>16033.271584</v>
      </c>
      <c r="S12" s="11">
        <v>3218.4812360000001</v>
      </c>
      <c r="T12" s="11">
        <v>3199.342877</v>
      </c>
      <c r="U12">
        <v>97.098797000000005</v>
      </c>
      <c r="V12">
        <v>16140.276599000001</v>
      </c>
      <c r="W12">
        <v>630.25182099999995</v>
      </c>
      <c r="X12">
        <v>95.344937000000002</v>
      </c>
      <c r="Y12">
        <v>629.25860299999999</v>
      </c>
    </row>
    <row r="13" spans="1:26" x14ac:dyDescent="0.3">
      <c r="A13" s="8">
        <v>12</v>
      </c>
      <c r="B13" s="22">
        <v>44138.056157407409</v>
      </c>
      <c r="C13" t="s">
        <v>37</v>
      </c>
      <c r="D13" s="4" t="s">
        <v>29</v>
      </c>
      <c r="E13" s="20">
        <v>288.14199100000002</v>
      </c>
      <c r="F13" s="20">
        <v>862.06219999999996</v>
      </c>
      <c r="G13" s="4">
        <v>832.25498400000004</v>
      </c>
      <c r="H13" s="4" t="s">
        <v>9</v>
      </c>
      <c r="I13" s="4">
        <v>331.58035999999998</v>
      </c>
      <c r="J13" s="4">
        <v>126.80041</v>
      </c>
      <c r="K13" s="4" t="s">
        <v>9</v>
      </c>
      <c r="L13" s="4">
        <v>670.38491999999997</v>
      </c>
      <c r="M13" s="4">
        <v>59.414045999999999</v>
      </c>
      <c r="N13" s="4">
        <v>2.3596720000000002</v>
      </c>
      <c r="O13" s="4">
        <v>207.551502</v>
      </c>
      <c r="P13" s="10">
        <v>2.173184</v>
      </c>
      <c r="Q13" s="11">
        <v>4954.3274309999997</v>
      </c>
      <c r="R13" s="11">
        <v>16055.588263</v>
      </c>
      <c r="S13" s="11">
        <v>3221.7375480000001</v>
      </c>
      <c r="T13" s="11">
        <v>3203.800099</v>
      </c>
      <c r="U13">
        <v>97.196736999999999</v>
      </c>
      <c r="V13">
        <v>16169.965419</v>
      </c>
      <c r="W13">
        <v>631.238427</v>
      </c>
      <c r="X13">
        <v>95.506388000000001</v>
      </c>
      <c r="Y13">
        <v>630.00299500000006</v>
      </c>
    </row>
    <row r="14" spans="1:26" x14ac:dyDescent="0.3">
      <c r="A14" s="8">
        <v>13</v>
      </c>
      <c r="B14" s="22" t="s">
        <v>90</v>
      </c>
      <c r="C14" t="s">
        <v>37</v>
      </c>
      <c r="D14" s="4" t="s">
        <v>22</v>
      </c>
      <c r="E14" s="20">
        <v>286.58475600000003</v>
      </c>
      <c r="F14" s="20">
        <v>857.65848900000003</v>
      </c>
      <c r="G14" s="4">
        <v>827.97617000000002</v>
      </c>
      <c r="H14" s="4" t="s">
        <v>9</v>
      </c>
      <c r="I14" s="4">
        <v>329.32917600000002</v>
      </c>
      <c r="J14" s="4">
        <v>126.004768</v>
      </c>
      <c r="K14" s="4" t="s">
        <v>9</v>
      </c>
      <c r="L14" s="4">
        <v>666.30646400000001</v>
      </c>
      <c r="M14" s="4">
        <v>59.075201999999997</v>
      </c>
      <c r="N14" s="4">
        <v>2.261101</v>
      </c>
      <c r="O14" s="4">
        <v>211.26218900000001</v>
      </c>
      <c r="P14" s="10">
        <v>2.0850680000000001</v>
      </c>
      <c r="Q14" s="11">
        <v>4922.3721699999996</v>
      </c>
      <c r="R14" s="11">
        <v>15949.707531</v>
      </c>
      <c r="S14" s="11">
        <v>3200.5534090000001</v>
      </c>
      <c r="T14" s="11">
        <v>3183.32134</v>
      </c>
      <c r="U14">
        <v>96.593880999999996</v>
      </c>
      <c r="V14">
        <v>16060.568413000001</v>
      </c>
      <c r="W14">
        <v>626.92209000000003</v>
      </c>
      <c r="X14" s="7">
        <v>94.814525000000003</v>
      </c>
      <c r="Y14">
        <v>625.92183899999998</v>
      </c>
    </row>
    <row r="15" spans="1:26" x14ac:dyDescent="0.3">
      <c r="A15" s="8">
        <v>14</v>
      </c>
      <c r="B15" s="22" t="s">
        <v>91</v>
      </c>
      <c r="C15" t="s">
        <v>37</v>
      </c>
      <c r="D15" s="4" t="s">
        <v>30</v>
      </c>
      <c r="E15" s="20">
        <v>286.57337699999999</v>
      </c>
      <c r="F15" s="20">
        <v>857.49200399999995</v>
      </c>
      <c r="G15" s="4">
        <v>827.39376700000003</v>
      </c>
      <c r="H15" s="4" t="s">
        <v>9</v>
      </c>
      <c r="I15" s="4">
        <v>329.75133099999999</v>
      </c>
      <c r="J15" s="4">
        <v>126.041966</v>
      </c>
      <c r="K15" s="4" t="s">
        <v>9</v>
      </c>
      <c r="L15" s="4">
        <v>666.74911099999997</v>
      </c>
      <c r="M15" s="4">
        <v>59.177055000000003</v>
      </c>
      <c r="N15" s="4">
        <v>2.2464719999999998</v>
      </c>
      <c r="O15" s="4">
        <v>214.23889299999999</v>
      </c>
      <c r="P15" s="10">
        <v>2.065137</v>
      </c>
      <c r="Q15" s="11">
        <v>4924.7966450000004</v>
      </c>
      <c r="R15" s="11">
        <v>15958.231937</v>
      </c>
      <c r="S15" s="11">
        <v>3201.0798089999998</v>
      </c>
      <c r="T15" s="11">
        <v>3183.1201809999998</v>
      </c>
      <c r="U15">
        <v>96.686480000000003</v>
      </c>
      <c r="V15">
        <v>16064.463067999999</v>
      </c>
      <c r="W15">
        <v>626.85646399999996</v>
      </c>
      <c r="X15">
        <v>94.879198000000002</v>
      </c>
      <c r="Y15">
        <v>625.76278400000001</v>
      </c>
    </row>
    <row r="16" spans="1:26" x14ac:dyDescent="0.3">
      <c r="A16" s="8">
        <v>15</v>
      </c>
      <c r="B16" s="18" t="s">
        <v>92</v>
      </c>
      <c r="C16" s="18" t="s">
        <v>37</v>
      </c>
      <c r="D16" t="s">
        <v>31</v>
      </c>
      <c r="E16">
        <v>286.61730899999998</v>
      </c>
      <c r="F16">
        <v>857.89047500000004</v>
      </c>
      <c r="G16">
        <v>827.97363299999995</v>
      </c>
      <c r="H16" t="s">
        <v>9</v>
      </c>
      <c r="I16">
        <v>329.903795</v>
      </c>
      <c r="J16">
        <v>126.183305</v>
      </c>
      <c r="K16" t="s">
        <v>9</v>
      </c>
      <c r="L16">
        <v>666.80342299999995</v>
      </c>
      <c r="M16">
        <v>59.218716000000001</v>
      </c>
      <c r="N16">
        <v>2.2258930000000001</v>
      </c>
      <c r="O16">
        <v>207.77407700000001</v>
      </c>
      <c r="P16" s="19">
        <v>2.0386959999999998</v>
      </c>
      <c r="Q16" s="19">
        <v>4925.7606599999999</v>
      </c>
      <c r="R16" s="19">
        <v>15966.787144</v>
      </c>
      <c r="S16" s="19">
        <v>3204.5702080000001</v>
      </c>
      <c r="T16" s="19">
        <v>3181.581396</v>
      </c>
      <c r="U16" s="19">
        <v>96.456055000000006</v>
      </c>
      <c r="V16">
        <v>16064.528503</v>
      </c>
      <c r="W16">
        <v>627.31279900000004</v>
      </c>
      <c r="X16">
        <v>94.955957999999995</v>
      </c>
      <c r="Y16">
        <v>627.31957</v>
      </c>
    </row>
    <row r="17" spans="1:26" x14ac:dyDescent="0.3">
      <c r="A17" s="8">
        <v>16</v>
      </c>
      <c r="B17" s="18" t="s">
        <v>93</v>
      </c>
      <c r="C17" s="18" t="s">
        <v>37</v>
      </c>
      <c r="D17" t="s">
        <v>32</v>
      </c>
      <c r="E17">
        <v>284.908387</v>
      </c>
      <c r="F17">
        <v>853.36827700000003</v>
      </c>
      <c r="G17">
        <v>823.09545300000002</v>
      </c>
      <c r="H17" t="s">
        <v>9</v>
      </c>
      <c r="I17">
        <v>328.15660600000001</v>
      </c>
      <c r="J17">
        <v>125.455581</v>
      </c>
      <c r="K17" t="s">
        <v>9</v>
      </c>
      <c r="L17">
        <v>663.97572000000002</v>
      </c>
      <c r="M17">
        <v>58.906339000000003</v>
      </c>
      <c r="N17">
        <v>2.2059380000000002</v>
      </c>
      <c r="O17">
        <v>210.62262899999999</v>
      </c>
      <c r="P17" s="10">
        <v>2.0077569999999998</v>
      </c>
      <c r="Q17" s="11">
        <v>4920.3228429999999</v>
      </c>
      <c r="R17" s="11">
        <v>15948.837379000001</v>
      </c>
      <c r="S17" s="11">
        <v>3199.9200300000002</v>
      </c>
      <c r="T17" s="11">
        <v>3180.390668</v>
      </c>
      <c r="U17">
        <v>96.548820000000006</v>
      </c>
      <c r="V17">
        <v>16044.960897999999</v>
      </c>
      <c r="W17">
        <v>626.02356299999997</v>
      </c>
      <c r="X17">
        <v>94.636787999999996</v>
      </c>
      <c r="Y17">
        <v>624.962988</v>
      </c>
    </row>
    <row r="18" spans="1:26" x14ac:dyDescent="0.3">
      <c r="A18" s="8"/>
      <c r="B18" s="18"/>
      <c r="C18" s="18"/>
      <c r="P18" s="10"/>
      <c r="Q18" s="11"/>
      <c r="R18" s="11"/>
      <c r="S18" s="11"/>
      <c r="T18" s="11"/>
    </row>
    <row r="19" spans="1:26" x14ac:dyDescent="0.3">
      <c r="A19" s="8"/>
      <c r="B19" s="18"/>
      <c r="C19" s="18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0"/>
      <c r="Q19" s="11"/>
      <c r="R19" s="11"/>
      <c r="S19" s="11"/>
      <c r="T19" s="11"/>
      <c r="V19" s="11"/>
      <c r="W19" s="11"/>
      <c r="X19" s="13"/>
      <c r="Y19" s="13"/>
      <c r="Z19" s="13"/>
    </row>
    <row r="20" spans="1:26" x14ac:dyDescent="0.3">
      <c r="A20" s="8"/>
      <c r="B20" s="18"/>
      <c r="C20" s="18"/>
      <c r="E20">
        <f>E2/$F2</f>
        <v>0.3342678208080081</v>
      </c>
      <c r="F20">
        <f t="shared" ref="F20:P20" si="0">F2/$F2</f>
        <v>1</v>
      </c>
      <c r="G20">
        <f t="shared" si="0"/>
        <v>0.96564107287714385</v>
      </c>
      <c r="H20" t="e">
        <f t="shared" si="0"/>
        <v>#VALUE!</v>
      </c>
      <c r="I20">
        <f t="shared" si="0"/>
        <v>0.38463346297467699</v>
      </c>
      <c r="J20">
        <f t="shared" si="0"/>
        <v>0.14722846404706158</v>
      </c>
      <c r="K20" t="e">
        <f t="shared" si="0"/>
        <v>#VALUE!</v>
      </c>
      <c r="L20">
        <f t="shared" si="0"/>
        <v>0.77785639893736158</v>
      </c>
      <c r="M20">
        <f t="shared" si="0"/>
        <v>6.8974281179675884E-2</v>
      </c>
      <c r="N20">
        <f t="shared" si="0"/>
        <v>2.7558713176541374E-3</v>
      </c>
      <c r="O20">
        <f t="shared" si="0"/>
        <v>0.24154627890696648</v>
      </c>
      <c r="P20">
        <f t="shared" si="0"/>
        <v>2.5436101214299689E-3</v>
      </c>
      <c r="Q20">
        <f>Q2/$V2</f>
        <v>0.30649518486186034</v>
      </c>
      <c r="R20">
        <f t="shared" ref="R20:Y20" si="1">R2/$V2</f>
        <v>0.99315225031444609</v>
      </c>
      <c r="S20">
        <f t="shared" si="1"/>
        <v>0.19937565485334788</v>
      </c>
      <c r="T20">
        <f t="shared" si="1"/>
        <v>0.1981797330219941</v>
      </c>
      <c r="U20">
        <f t="shared" si="1"/>
        <v>6.0082132567762583E-3</v>
      </c>
      <c r="V20">
        <f t="shared" si="1"/>
        <v>1</v>
      </c>
      <c r="W20">
        <f t="shared" si="1"/>
        <v>3.9030777071343246E-2</v>
      </c>
      <c r="X20">
        <f t="shared" si="1"/>
        <v>5.9099822609761394E-3</v>
      </c>
      <c r="Y20">
        <f t="shared" si="1"/>
        <v>3.898287354949493E-2</v>
      </c>
      <c r="Z20" s="11"/>
    </row>
    <row r="21" spans="1:26" x14ac:dyDescent="0.3">
      <c r="A21" s="8"/>
      <c r="B21" s="18"/>
      <c r="C21" s="18"/>
      <c r="E21">
        <f t="shared" ref="E21:P35" si="2">E3/$F3</f>
        <v>0.33418237181404425</v>
      </c>
      <c r="F21">
        <f t="shared" si="2"/>
        <v>1</v>
      </c>
      <c r="G21">
        <f t="shared" si="2"/>
        <v>0.96535040021265728</v>
      </c>
      <c r="H21" t="e">
        <f t="shared" si="2"/>
        <v>#VALUE!</v>
      </c>
      <c r="I21">
        <f t="shared" si="2"/>
        <v>0.38452647723201433</v>
      </c>
      <c r="J21">
        <f t="shared" si="2"/>
        <v>0.14717677610423907</v>
      </c>
      <c r="K21" t="e">
        <f t="shared" si="2"/>
        <v>#VALUE!</v>
      </c>
      <c r="L21">
        <f t="shared" si="2"/>
        <v>0.77790135074407751</v>
      </c>
      <c r="M21">
        <f t="shared" si="2"/>
        <v>6.8969220294824565E-2</v>
      </c>
      <c r="N21">
        <f t="shared" si="2"/>
        <v>2.7325658334258892E-3</v>
      </c>
      <c r="O21">
        <f t="shared" si="2"/>
        <v>0.24018401401432035</v>
      </c>
      <c r="P21">
        <f t="shared" si="2"/>
        <v>2.5306237496090346E-3</v>
      </c>
      <c r="Q21">
        <f t="shared" ref="Q21:Y35" si="3">Q3/$V3</f>
        <v>0.30649063364117546</v>
      </c>
      <c r="R21">
        <f t="shared" si="3"/>
        <v>0.99313677450480708</v>
      </c>
      <c r="S21">
        <f t="shared" si="3"/>
        <v>0.19930003540893834</v>
      </c>
      <c r="T21">
        <f t="shared" si="3"/>
        <v>0.19815778027529105</v>
      </c>
      <c r="U21">
        <f t="shared" si="3"/>
        <v>6.0192107112813937E-3</v>
      </c>
      <c r="V21">
        <f t="shared" si="3"/>
        <v>1</v>
      </c>
      <c r="W21">
        <f t="shared" si="3"/>
        <v>3.9043292431777614E-2</v>
      </c>
      <c r="X21">
        <f t="shared" si="3"/>
        <v>5.9030202123116823E-3</v>
      </c>
      <c r="Y21">
        <f t="shared" si="3"/>
        <v>3.8967889537027373E-2</v>
      </c>
      <c r="Z21" s="7"/>
    </row>
    <row r="22" spans="1:26" x14ac:dyDescent="0.3">
      <c r="A22" s="8"/>
      <c r="B22" s="18"/>
      <c r="C22" s="18"/>
      <c r="E22">
        <f t="shared" si="2"/>
        <v>0.33417727728214813</v>
      </c>
      <c r="F22">
        <f t="shared" si="2"/>
        <v>1</v>
      </c>
      <c r="G22">
        <f t="shared" si="2"/>
        <v>0.96494630339050869</v>
      </c>
      <c r="H22" t="e">
        <f t="shared" si="2"/>
        <v>#VALUE!</v>
      </c>
      <c r="I22">
        <f t="shared" si="2"/>
        <v>0.38411121431772405</v>
      </c>
      <c r="J22">
        <f t="shared" si="2"/>
        <v>0.14690549018657814</v>
      </c>
      <c r="K22" t="e">
        <f t="shared" si="2"/>
        <v>#VALUE!</v>
      </c>
      <c r="L22">
        <f t="shared" si="2"/>
        <v>0.77736981446206865</v>
      </c>
      <c r="M22">
        <f t="shared" si="2"/>
        <v>6.8842890325321621E-2</v>
      </c>
      <c r="N22">
        <f t="shared" si="2"/>
        <v>2.6681145981554914E-3</v>
      </c>
      <c r="O22">
        <f t="shared" si="2"/>
        <v>0.23996162326392587</v>
      </c>
      <c r="P22">
        <f t="shared" si="2"/>
        <v>2.4724834346653594E-3</v>
      </c>
      <c r="Q22">
        <f t="shared" si="3"/>
        <v>0.30660842615878009</v>
      </c>
      <c r="R22">
        <f t="shared" si="3"/>
        <v>0.99314240676683052</v>
      </c>
      <c r="S22">
        <f t="shared" si="3"/>
        <v>0.19925533768587378</v>
      </c>
      <c r="T22">
        <f t="shared" si="3"/>
        <v>0.19818551647496496</v>
      </c>
      <c r="U22">
        <f t="shared" si="3"/>
        <v>6.0121944377160251E-3</v>
      </c>
      <c r="V22">
        <f t="shared" si="3"/>
        <v>1</v>
      </c>
      <c r="W22">
        <f t="shared" si="3"/>
        <v>3.90355738465629E-2</v>
      </c>
      <c r="X22">
        <f t="shared" si="3"/>
        <v>5.8999728261021744E-3</v>
      </c>
      <c r="Y22">
        <f t="shared" si="3"/>
        <v>3.8950827153958173E-2</v>
      </c>
    </row>
    <row r="23" spans="1:26" x14ac:dyDescent="0.3">
      <c r="E23">
        <f t="shared" si="2"/>
        <v>0.33418419392698345</v>
      </c>
      <c r="F23">
        <f t="shared" si="2"/>
        <v>1</v>
      </c>
      <c r="G23">
        <f t="shared" si="2"/>
        <v>0.9651743554925889</v>
      </c>
      <c r="H23" t="e">
        <f t="shared" si="2"/>
        <v>#VALUE!</v>
      </c>
      <c r="I23">
        <f t="shared" si="2"/>
        <v>0.38454885984723702</v>
      </c>
      <c r="J23">
        <f t="shared" si="2"/>
        <v>0.14722750799746456</v>
      </c>
      <c r="K23" t="e">
        <f t="shared" si="2"/>
        <v>#VALUE!</v>
      </c>
      <c r="L23">
        <f t="shared" si="2"/>
        <v>0.7780356992262617</v>
      </c>
      <c r="M23">
        <f t="shared" si="2"/>
        <v>6.9053037979144763E-2</v>
      </c>
      <c r="N23">
        <f t="shared" si="2"/>
        <v>2.6528819472606516E-3</v>
      </c>
      <c r="O23">
        <f t="shared" si="2"/>
        <v>0.238438638449538</v>
      </c>
      <c r="P23">
        <f t="shared" si="2"/>
        <v>2.4453546881010413E-3</v>
      </c>
      <c r="Q23">
        <f t="shared" si="3"/>
        <v>0.30657995974510077</v>
      </c>
      <c r="R23">
        <f t="shared" si="3"/>
        <v>0.99328616141711845</v>
      </c>
      <c r="S23">
        <f t="shared" si="3"/>
        <v>0.19933063938951501</v>
      </c>
      <c r="T23">
        <f t="shared" si="3"/>
        <v>0.19825919894950297</v>
      </c>
      <c r="U23">
        <f t="shared" si="3"/>
        <v>6.014846904406403E-3</v>
      </c>
      <c r="V23">
        <f t="shared" si="3"/>
        <v>1</v>
      </c>
      <c r="W23">
        <f t="shared" si="3"/>
        <v>3.9046580286618691E-2</v>
      </c>
      <c r="X23">
        <f t="shared" si="3"/>
        <v>5.9051900785456173E-3</v>
      </c>
      <c r="Y23">
        <f t="shared" si="3"/>
        <v>3.8968066586441433E-2</v>
      </c>
    </row>
    <row r="24" spans="1:26" x14ac:dyDescent="0.3">
      <c r="E24">
        <f t="shared" si="2"/>
        <v>0.33413965281432745</v>
      </c>
      <c r="F24">
        <f t="shared" si="2"/>
        <v>1</v>
      </c>
      <c r="G24">
        <f t="shared" si="2"/>
        <v>0.96530520775785311</v>
      </c>
      <c r="H24" t="e">
        <f t="shared" si="2"/>
        <v>#VALUE!</v>
      </c>
      <c r="I24">
        <f t="shared" si="2"/>
        <v>0.38460749049874388</v>
      </c>
      <c r="J24">
        <f t="shared" si="2"/>
        <v>0.14706634496850321</v>
      </c>
      <c r="K24" t="e">
        <f t="shared" si="2"/>
        <v>#VALUE!</v>
      </c>
      <c r="L24">
        <f t="shared" si="2"/>
        <v>0.77788992006791746</v>
      </c>
      <c r="M24">
        <f t="shared" si="2"/>
        <v>6.9037193541947234E-2</v>
      </c>
      <c r="N24">
        <f t="shared" si="2"/>
        <v>2.6376450453808715E-3</v>
      </c>
      <c r="O24">
        <f t="shared" si="2"/>
        <v>0.24063553459181314</v>
      </c>
      <c r="P24">
        <f t="shared" si="2"/>
        <v>2.4060519400950038E-3</v>
      </c>
      <c r="Q24">
        <f t="shared" si="3"/>
        <v>0.30653492469009802</v>
      </c>
      <c r="R24">
        <f t="shared" si="3"/>
        <v>0.99345370458117377</v>
      </c>
      <c r="S24">
        <f t="shared" si="3"/>
        <v>0.19931544533466367</v>
      </c>
      <c r="T24">
        <f t="shared" si="3"/>
        <v>0.19821503073995353</v>
      </c>
      <c r="U24">
        <f t="shared" si="3"/>
        <v>6.0123196214407759E-3</v>
      </c>
      <c r="V24">
        <f t="shared" si="3"/>
        <v>1</v>
      </c>
      <c r="W24">
        <f t="shared" si="3"/>
        <v>3.9032959456051702E-2</v>
      </c>
      <c r="X24">
        <f t="shared" si="3"/>
        <v>5.9057488096529928E-3</v>
      </c>
      <c r="Y24">
        <f t="shared" si="3"/>
        <v>3.8985907823785096E-2</v>
      </c>
    </row>
    <row r="25" spans="1:26" x14ac:dyDescent="0.3">
      <c r="E25">
        <f t="shared" si="2"/>
        <v>0.33411623321797651</v>
      </c>
      <c r="F25">
        <f t="shared" si="2"/>
        <v>1</v>
      </c>
      <c r="G25">
        <f t="shared" si="2"/>
        <v>0.96491106672664984</v>
      </c>
      <c r="H25" t="e">
        <f t="shared" si="2"/>
        <v>#VALUE!</v>
      </c>
      <c r="I25">
        <f t="shared" si="2"/>
        <v>0.384295748719376</v>
      </c>
      <c r="J25">
        <f t="shared" si="2"/>
        <v>0.14700797928362078</v>
      </c>
      <c r="K25" t="e">
        <f t="shared" si="2"/>
        <v>#VALUE!</v>
      </c>
      <c r="L25">
        <f t="shared" si="2"/>
        <v>0.77765730683569323</v>
      </c>
      <c r="M25">
        <f t="shared" si="2"/>
        <v>6.8884971697612277E-2</v>
      </c>
      <c r="N25">
        <f t="shared" si="2"/>
        <v>2.6003175375609818E-3</v>
      </c>
      <c r="O25">
        <f t="shared" si="2"/>
        <v>0.24298791875192916</v>
      </c>
      <c r="P25">
        <f t="shared" si="2"/>
        <v>2.4164211614686082E-3</v>
      </c>
      <c r="Q25">
        <f t="shared" si="3"/>
        <v>0.30668069537985937</v>
      </c>
      <c r="R25">
        <f t="shared" si="3"/>
        <v>0.99375521754775498</v>
      </c>
      <c r="S25">
        <f t="shared" si="3"/>
        <v>0.19928023170610945</v>
      </c>
      <c r="T25">
        <f t="shared" si="3"/>
        <v>0.19829622305042205</v>
      </c>
      <c r="U25">
        <f t="shared" si="3"/>
        <v>6.0120799695926987E-3</v>
      </c>
      <c r="V25">
        <f t="shared" si="3"/>
        <v>1</v>
      </c>
      <c r="W25">
        <f t="shared" si="3"/>
        <v>3.9005287660682425E-2</v>
      </c>
      <c r="X25">
        <f t="shared" si="3"/>
        <v>5.899269672348109E-3</v>
      </c>
      <c r="Y25">
        <f t="shared" si="3"/>
        <v>3.8950666445222284E-2</v>
      </c>
    </row>
    <row r="26" spans="1:26" x14ac:dyDescent="0.3">
      <c r="E26">
        <f t="shared" si="2"/>
        <v>0.33444687138650764</v>
      </c>
      <c r="F26">
        <f t="shared" si="2"/>
        <v>1</v>
      </c>
      <c r="G26">
        <f t="shared" si="2"/>
        <v>0.96301480973460907</v>
      </c>
      <c r="H26" t="e">
        <f t="shared" si="2"/>
        <v>#VALUE!</v>
      </c>
      <c r="I26">
        <f t="shared" si="2"/>
        <v>0.38413066833652343</v>
      </c>
      <c r="J26">
        <f t="shared" si="2"/>
        <v>0.14668314007014918</v>
      </c>
      <c r="K26" t="e">
        <f t="shared" si="2"/>
        <v>#VALUE!</v>
      </c>
      <c r="L26">
        <f t="shared" si="2"/>
        <v>0.77669266429027084</v>
      </c>
      <c r="M26">
        <f t="shared" si="2"/>
        <v>6.877412310009183E-2</v>
      </c>
      <c r="N26">
        <f t="shared" si="2"/>
        <v>2.5873014824773256E-3</v>
      </c>
      <c r="O26">
        <f t="shared" si="2"/>
        <v>0.23518398690360737</v>
      </c>
      <c r="P26">
        <f t="shared" si="2"/>
        <v>2.3859654762430748E-3</v>
      </c>
      <c r="Q26">
        <f t="shared" si="3"/>
        <v>0.30663923516012448</v>
      </c>
      <c r="R26">
        <f t="shared" si="3"/>
        <v>0.99303976548807549</v>
      </c>
      <c r="S26">
        <f t="shared" si="3"/>
        <v>0.19883508932336397</v>
      </c>
      <c r="T26">
        <f t="shared" si="3"/>
        <v>0.19783360653143239</v>
      </c>
      <c r="U26">
        <f t="shared" si="3"/>
        <v>5.9924418448117312E-3</v>
      </c>
      <c r="V26">
        <f t="shared" si="3"/>
        <v>1</v>
      </c>
      <c r="W26">
        <f t="shared" si="3"/>
        <v>3.8910861402465767E-2</v>
      </c>
      <c r="X26">
        <f t="shared" si="3"/>
        <v>5.8730338694691457E-3</v>
      </c>
      <c r="Y26">
        <f t="shared" si="3"/>
        <v>3.8840312780002349E-2</v>
      </c>
    </row>
    <row r="27" spans="1:26" x14ac:dyDescent="0.3">
      <c r="E27">
        <f t="shared" si="2"/>
        <v>0.33432588811700797</v>
      </c>
      <c r="F27">
        <f t="shared" si="2"/>
        <v>1</v>
      </c>
      <c r="G27">
        <f t="shared" si="2"/>
        <v>0.96499898955020669</v>
      </c>
      <c r="H27" t="e">
        <f t="shared" si="2"/>
        <v>#VALUE!</v>
      </c>
      <c r="I27">
        <f t="shared" si="2"/>
        <v>0.38464999846979581</v>
      </c>
      <c r="J27">
        <f t="shared" si="2"/>
        <v>0.1470930466498411</v>
      </c>
      <c r="K27" t="e">
        <f t="shared" si="2"/>
        <v>#VALUE!</v>
      </c>
      <c r="L27">
        <f t="shared" si="2"/>
        <v>0.77812855802098457</v>
      </c>
      <c r="M27">
        <f t="shared" si="2"/>
        <v>6.8940962288482635E-2</v>
      </c>
      <c r="N27">
        <f t="shared" si="2"/>
        <v>2.5850764106821701E-3</v>
      </c>
      <c r="O27">
        <f t="shared" si="2"/>
        <v>0.23715851346046771</v>
      </c>
      <c r="P27">
        <f t="shared" si="2"/>
        <v>2.3841008175878821E-3</v>
      </c>
      <c r="Q27">
        <f t="shared" si="3"/>
        <v>0.30669416327402782</v>
      </c>
      <c r="R27">
        <f t="shared" si="3"/>
        <v>0.99417025219564903</v>
      </c>
      <c r="S27">
        <f t="shared" si="3"/>
        <v>0.19946867414635769</v>
      </c>
      <c r="T27">
        <f t="shared" si="3"/>
        <v>0.1982028999924198</v>
      </c>
      <c r="U27">
        <f t="shared" si="3"/>
        <v>6.0222134501653878E-3</v>
      </c>
      <c r="V27">
        <f t="shared" si="3"/>
        <v>1</v>
      </c>
      <c r="W27">
        <f t="shared" si="3"/>
        <v>3.9048691735004561E-2</v>
      </c>
      <c r="X27">
        <f t="shared" si="3"/>
        <v>5.9011074407504405E-3</v>
      </c>
      <c r="Y27">
        <f t="shared" si="3"/>
        <v>3.8997192889534502E-2</v>
      </c>
    </row>
    <row r="28" spans="1:26" x14ac:dyDescent="0.3">
      <c r="E28">
        <f t="shared" si="2"/>
        <v>0.33415023171643349</v>
      </c>
      <c r="F28">
        <f t="shared" si="2"/>
        <v>1</v>
      </c>
      <c r="G28">
        <f t="shared" si="2"/>
        <v>0.96482151361168533</v>
      </c>
      <c r="H28" t="e">
        <f t="shared" si="2"/>
        <v>#VALUE!</v>
      </c>
      <c r="I28">
        <f t="shared" si="2"/>
        <v>0.3852285260072672</v>
      </c>
      <c r="J28">
        <f t="shared" si="2"/>
        <v>0.14741128924933355</v>
      </c>
      <c r="K28" t="e">
        <f t="shared" si="2"/>
        <v>#VALUE!</v>
      </c>
      <c r="L28">
        <f t="shared" si="2"/>
        <v>0.77942847428176554</v>
      </c>
      <c r="M28">
        <f t="shared" si="2"/>
        <v>6.9075412442792208E-2</v>
      </c>
      <c r="N28">
        <f t="shared" si="2"/>
        <v>2.5793772270662949E-3</v>
      </c>
      <c r="O28">
        <f t="shared" si="2"/>
        <v>0.23828886048416525</v>
      </c>
      <c r="P28">
        <f t="shared" si="2"/>
        <v>2.3656999282114098E-3</v>
      </c>
      <c r="Q28">
        <f t="shared" si="3"/>
        <v>0.30674040656072976</v>
      </c>
      <c r="R28">
        <f t="shared" si="3"/>
        <v>0.9941145937918392</v>
      </c>
      <c r="S28">
        <f t="shared" si="3"/>
        <v>0.19939988206523676</v>
      </c>
      <c r="T28">
        <f t="shared" si="3"/>
        <v>0.19818384005252693</v>
      </c>
      <c r="U28">
        <f t="shared" si="3"/>
        <v>6.0217984667525429E-3</v>
      </c>
      <c r="V28">
        <f t="shared" si="3"/>
        <v>1</v>
      </c>
      <c r="W28">
        <f t="shared" si="3"/>
        <v>3.901760307743133E-2</v>
      </c>
      <c r="X28">
        <f t="shared" si="3"/>
        <v>5.9004953265726304E-3</v>
      </c>
      <c r="Y28">
        <f t="shared" si="3"/>
        <v>3.8967029380130212E-2</v>
      </c>
    </row>
    <row r="29" spans="1:26" x14ac:dyDescent="0.3">
      <c r="E29">
        <f t="shared" si="2"/>
        <v>0.33447743315061967</v>
      </c>
      <c r="F29">
        <f t="shared" si="2"/>
        <v>1</v>
      </c>
      <c r="G29">
        <f t="shared" si="2"/>
        <v>0.96513127413594246</v>
      </c>
      <c r="H29" t="e">
        <f t="shared" si="2"/>
        <v>#VALUE!</v>
      </c>
      <c r="I29">
        <f t="shared" si="2"/>
        <v>0.38466050907336069</v>
      </c>
      <c r="J29">
        <f t="shared" si="2"/>
        <v>0.14684966724081924</v>
      </c>
      <c r="K29" t="e">
        <f t="shared" si="2"/>
        <v>#VALUE!</v>
      </c>
      <c r="L29">
        <f t="shared" si="2"/>
        <v>0.77777298746483137</v>
      </c>
      <c r="M29">
        <f t="shared" si="2"/>
        <v>6.8965339019480779E-2</v>
      </c>
      <c r="N29">
        <f t="shared" si="2"/>
        <v>2.7418668657745071E-3</v>
      </c>
      <c r="O29">
        <f t="shared" si="2"/>
        <v>0.24516994975269735</v>
      </c>
      <c r="P29">
        <f t="shared" si="2"/>
        <v>2.5308230089102165E-3</v>
      </c>
      <c r="Q29">
        <f t="shared" si="3"/>
        <v>0.30682577513244208</v>
      </c>
      <c r="R29">
        <f t="shared" si="3"/>
        <v>0.99520624448971928</v>
      </c>
      <c r="S29">
        <f t="shared" si="3"/>
        <v>0.19961618385568744</v>
      </c>
      <c r="T29">
        <f t="shared" si="3"/>
        <v>0.19841006299466585</v>
      </c>
      <c r="U29">
        <f t="shared" si="3"/>
        <v>6.0137232469935466E-3</v>
      </c>
      <c r="V29">
        <f t="shared" si="3"/>
        <v>1</v>
      </c>
      <c r="W29">
        <f t="shared" si="3"/>
        <v>3.9031893274819721E-2</v>
      </c>
      <c r="X29">
        <f t="shared" si="3"/>
        <v>5.8964688265031534E-3</v>
      </c>
      <c r="Y29">
        <f t="shared" si="3"/>
        <v>3.8985013746835058E-2</v>
      </c>
    </row>
    <row r="30" spans="1:26" x14ac:dyDescent="0.3">
      <c r="E30">
        <f t="shared" si="2"/>
        <v>0.3341967419859001</v>
      </c>
      <c r="F30">
        <f t="shared" si="2"/>
        <v>1</v>
      </c>
      <c r="G30">
        <f t="shared" si="2"/>
        <v>0.96562024966123516</v>
      </c>
      <c r="H30" t="e">
        <f t="shared" si="2"/>
        <v>#VALUE!</v>
      </c>
      <c r="I30">
        <f t="shared" si="2"/>
        <v>0.38461645878404199</v>
      </c>
      <c r="J30">
        <f t="shared" si="2"/>
        <v>0.14712691143896781</v>
      </c>
      <c r="K30" t="e">
        <f t="shared" si="2"/>
        <v>#VALUE!</v>
      </c>
      <c r="L30">
        <f t="shared" si="2"/>
        <v>0.777855270720338</v>
      </c>
      <c r="M30">
        <f t="shared" si="2"/>
        <v>6.8945460444737275E-2</v>
      </c>
      <c r="N30">
        <f t="shared" si="2"/>
        <v>2.7623747681600418E-3</v>
      </c>
      <c r="O30">
        <f t="shared" si="2"/>
        <v>0.23956381560072115</v>
      </c>
      <c r="P30">
        <f t="shared" si="2"/>
        <v>2.5377752013938629E-3</v>
      </c>
      <c r="Q30">
        <f t="shared" si="3"/>
        <v>0.30654116567658707</v>
      </c>
      <c r="R30">
        <f t="shared" si="3"/>
        <v>0.99337031095200501</v>
      </c>
      <c r="S30">
        <f t="shared" si="3"/>
        <v>0.19940682033908927</v>
      </c>
      <c r="T30">
        <f t="shared" si="3"/>
        <v>0.19822106872680367</v>
      </c>
      <c r="U30">
        <f t="shared" si="3"/>
        <v>6.0159314126014378E-3</v>
      </c>
      <c r="V30">
        <f t="shared" si="3"/>
        <v>1</v>
      </c>
      <c r="W30">
        <f t="shared" si="3"/>
        <v>3.9048390350326978E-2</v>
      </c>
      <c r="X30">
        <f t="shared" si="3"/>
        <v>5.9072678473123114E-3</v>
      </c>
      <c r="Y30">
        <f t="shared" si="3"/>
        <v>3.8986853734525644E-2</v>
      </c>
    </row>
    <row r="31" spans="1:26" x14ac:dyDescent="0.3">
      <c r="E31">
        <f t="shared" si="2"/>
        <v>0.33424733273306734</v>
      </c>
      <c r="F31">
        <f t="shared" si="2"/>
        <v>1</v>
      </c>
      <c r="G31">
        <f t="shared" si="2"/>
        <v>0.96542335808251434</v>
      </c>
      <c r="H31" t="e">
        <f t="shared" si="2"/>
        <v>#VALUE!</v>
      </c>
      <c r="I31">
        <f t="shared" si="2"/>
        <v>0.38463623622518189</v>
      </c>
      <c r="J31">
        <f t="shared" si="2"/>
        <v>0.14708962995941594</v>
      </c>
      <c r="K31" t="e">
        <f t="shared" si="2"/>
        <v>#VALUE!</v>
      </c>
      <c r="L31">
        <f t="shared" si="2"/>
        <v>0.77765261021768495</v>
      </c>
      <c r="M31">
        <f t="shared" si="2"/>
        <v>6.8920834250707205E-2</v>
      </c>
      <c r="N31">
        <f t="shared" si="2"/>
        <v>2.7372410018673831E-3</v>
      </c>
      <c r="O31">
        <f t="shared" si="2"/>
        <v>0.24076163181728652</v>
      </c>
      <c r="P31">
        <f t="shared" si="2"/>
        <v>2.5209132241269831E-3</v>
      </c>
      <c r="Q31">
        <f t="shared" si="3"/>
        <v>0.30639072518847665</v>
      </c>
      <c r="R31">
        <f t="shared" si="3"/>
        <v>0.99292656768049703</v>
      </c>
      <c r="S31">
        <f t="shared" si="3"/>
        <v>0.19924208027151377</v>
      </c>
      <c r="T31">
        <f t="shared" si="3"/>
        <v>0.19813277369384336</v>
      </c>
      <c r="U31">
        <f t="shared" si="3"/>
        <v>6.010942786914812E-3</v>
      </c>
      <c r="V31">
        <f t="shared" si="3"/>
        <v>1</v>
      </c>
      <c r="W31">
        <f t="shared" si="3"/>
        <v>3.9037710387326091E-2</v>
      </c>
      <c r="X31">
        <f t="shared" si="3"/>
        <v>5.9064064470897553E-3</v>
      </c>
      <c r="Y31">
        <f t="shared" si="3"/>
        <v>3.8961307502843219E-2</v>
      </c>
    </row>
    <row r="32" spans="1:26" x14ac:dyDescent="0.3">
      <c r="E32">
        <f t="shared" si="2"/>
        <v>0.33414786849967276</v>
      </c>
      <c r="F32">
        <f t="shared" si="2"/>
        <v>1</v>
      </c>
      <c r="G32">
        <f t="shared" si="2"/>
        <v>0.96539144731767468</v>
      </c>
      <c r="H32" t="e">
        <f t="shared" si="2"/>
        <v>#VALUE!</v>
      </c>
      <c r="I32">
        <f t="shared" si="2"/>
        <v>0.38398637712312084</v>
      </c>
      <c r="J32">
        <f t="shared" si="2"/>
        <v>0.14691718162425838</v>
      </c>
      <c r="K32" t="e">
        <f t="shared" si="2"/>
        <v>#VALUE!</v>
      </c>
      <c r="L32">
        <f t="shared" si="2"/>
        <v>0.77689018711502544</v>
      </c>
      <c r="M32">
        <f t="shared" si="2"/>
        <v>6.8879633044709468E-2</v>
      </c>
      <c r="N32">
        <f t="shared" si="2"/>
        <v>2.6363652071308302E-3</v>
      </c>
      <c r="O32">
        <f t="shared" si="2"/>
        <v>0.24632437235749205</v>
      </c>
      <c r="P32">
        <f t="shared" si="2"/>
        <v>2.4311168451572338E-3</v>
      </c>
      <c r="Q32">
        <f t="shared" si="3"/>
        <v>0.30648804222991605</v>
      </c>
      <c r="R32">
        <f t="shared" si="3"/>
        <v>0.99309732512889981</v>
      </c>
      <c r="S32">
        <f t="shared" si="3"/>
        <v>0.19928020769236021</v>
      </c>
      <c r="T32">
        <f t="shared" si="3"/>
        <v>0.19820726503199634</v>
      </c>
      <c r="U32">
        <f t="shared" si="3"/>
        <v>6.0143500850077906E-3</v>
      </c>
      <c r="V32">
        <f t="shared" si="3"/>
        <v>1</v>
      </c>
      <c r="W32">
        <f t="shared" si="3"/>
        <v>3.9034863142984828E-2</v>
      </c>
      <c r="X32">
        <f t="shared" si="3"/>
        <v>5.9035597347385114E-3</v>
      </c>
      <c r="Y32">
        <f t="shared" si="3"/>
        <v>3.89725832177494E-2</v>
      </c>
    </row>
    <row r="33" spans="1:25" x14ac:dyDescent="0.3">
      <c r="E33">
        <f t="shared" si="2"/>
        <v>0.33419947435451541</v>
      </c>
      <c r="F33">
        <f t="shared" si="2"/>
        <v>1</v>
      </c>
      <c r="G33">
        <f t="shared" si="2"/>
        <v>0.96489968785761415</v>
      </c>
      <c r="H33" t="e">
        <f t="shared" si="2"/>
        <v>#VALUE!</v>
      </c>
      <c r="I33">
        <f t="shared" si="2"/>
        <v>0.38455324301776234</v>
      </c>
      <c r="J33">
        <f t="shared" si="2"/>
        <v>0.14698908609298239</v>
      </c>
      <c r="K33" t="e">
        <f t="shared" si="2"/>
        <v>#VALUE!</v>
      </c>
      <c r="L33">
        <f t="shared" si="2"/>
        <v>0.77755723422465872</v>
      </c>
      <c r="M33">
        <f t="shared" si="2"/>
        <v>6.9011786376960788E-2</v>
      </c>
      <c r="N33">
        <f t="shared" si="2"/>
        <v>2.619816849044344E-3</v>
      </c>
      <c r="O33">
        <f t="shared" si="2"/>
        <v>0.24984360437254877</v>
      </c>
      <c r="P33">
        <f t="shared" si="2"/>
        <v>2.4083454893650534E-3</v>
      </c>
      <c r="Q33">
        <f t="shared" si="3"/>
        <v>0.30656465915814329</v>
      </c>
      <c r="R33">
        <f t="shared" si="3"/>
        <v>0.99338719691095012</v>
      </c>
      <c r="S33">
        <f t="shared" si="3"/>
        <v>0.19926466234507825</v>
      </c>
      <c r="T33">
        <f t="shared" si="3"/>
        <v>0.19814668984117459</v>
      </c>
      <c r="U33">
        <f t="shared" si="3"/>
        <v>6.0186561848180912E-3</v>
      </c>
      <c r="V33">
        <f t="shared" si="3"/>
        <v>1</v>
      </c>
      <c r="W33">
        <f t="shared" si="3"/>
        <v>3.9021314397284901E-2</v>
      </c>
      <c r="X33">
        <f t="shared" si="3"/>
        <v>5.9061543232650547E-3</v>
      </c>
      <c r="Y33">
        <f t="shared" si="3"/>
        <v>3.8953233690486894E-2</v>
      </c>
    </row>
    <row r="34" spans="1:25" x14ac:dyDescent="0.3">
      <c r="E34">
        <f t="shared" si="2"/>
        <v>0.33409545548340536</v>
      </c>
      <c r="F34">
        <f t="shared" si="2"/>
        <v>1</v>
      </c>
      <c r="G34">
        <f t="shared" si="2"/>
        <v>0.96512743424502989</v>
      </c>
      <c r="H34" t="e">
        <f t="shared" si="2"/>
        <v>#VALUE!</v>
      </c>
      <c r="I34">
        <f t="shared" si="2"/>
        <v>0.3845523462654134</v>
      </c>
      <c r="J34">
        <f t="shared" si="2"/>
        <v>0.14708556473948495</v>
      </c>
      <c r="K34" t="e">
        <f t="shared" si="2"/>
        <v>#VALUE!</v>
      </c>
      <c r="L34">
        <f t="shared" si="2"/>
        <v>0.77725938500482816</v>
      </c>
      <c r="M34">
        <f t="shared" si="2"/>
        <v>6.9028294083810643E-2</v>
      </c>
      <c r="N34">
        <f t="shared" si="2"/>
        <v>2.594612091945653E-3</v>
      </c>
      <c r="O34">
        <f t="shared" si="2"/>
        <v>0.2421918450604082</v>
      </c>
      <c r="P34">
        <f t="shared" si="2"/>
        <v>2.3764059159183458E-3</v>
      </c>
      <c r="Q34">
        <f t="shared" si="3"/>
        <v>0.3066234193602464</v>
      </c>
      <c r="R34">
        <f t="shared" si="3"/>
        <v>0.99391570322267808</v>
      </c>
      <c r="S34">
        <f t="shared" si="3"/>
        <v>0.1994811243542913</v>
      </c>
      <c r="T34">
        <f t="shared" si="3"/>
        <v>0.19805009499070264</v>
      </c>
      <c r="U34">
        <f t="shared" si="3"/>
        <v>6.0042879554160055E-3</v>
      </c>
      <c r="V34">
        <f t="shared" si="3"/>
        <v>1</v>
      </c>
      <c r="W34">
        <f t="shared" si="3"/>
        <v>3.9049561827030989E-2</v>
      </c>
      <c r="X34">
        <f t="shared" si="3"/>
        <v>5.9109084952146135E-3</v>
      </c>
      <c r="Y34">
        <f t="shared" si="3"/>
        <v>3.9049983314658136E-2</v>
      </c>
    </row>
    <row r="35" spans="1:25" x14ac:dyDescent="0.3">
      <c r="E35">
        <f t="shared" si="2"/>
        <v>0.33386334444208543</v>
      </c>
      <c r="F35">
        <f t="shared" si="2"/>
        <v>1</v>
      </c>
      <c r="G35">
        <f t="shared" si="2"/>
        <v>0.96452548704244834</v>
      </c>
      <c r="H35" t="e">
        <f t="shared" si="2"/>
        <v>#VALUE!</v>
      </c>
      <c r="I35">
        <f t="shared" si="2"/>
        <v>0.38454277577979384</v>
      </c>
      <c r="J35">
        <f t="shared" si="2"/>
        <v>0.14701223889061907</v>
      </c>
      <c r="K35" t="e">
        <f t="shared" si="2"/>
        <v>#VALUE!</v>
      </c>
      <c r="L35">
        <f t="shared" si="2"/>
        <v>0.77806468543006313</v>
      </c>
      <c r="M35">
        <f t="shared" si="2"/>
        <v>6.9028039344377928E-2</v>
      </c>
      <c r="N35">
        <f t="shared" si="2"/>
        <v>2.5849777399213074E-3</v>
      </c>
      <c r="O35">
        <f t="shared" si="2"/>
        <v>0.24681328645170622</v>
      </c>
      <c r="P35">
        <f t="shared" si="2"/>
        <v>2.3527438904317271E-3</v>
      </c>
      <c r="Q35">
        <f t="shared" si="3"/>
        <v>0.30665845023114496</v>
      </c>
      <c r="R35">
        <f t="shared" si="3"/>
        <v>0.99400911478618936</v>
      </c>
      <c r="S35">
        <f t="shared" si="3"/>
        <v>0.19943457951330187</v>
      </c>
      <c r="T35">
        <f t="shared" si="3"/>
        <v>0.19821741468976936</v>
      </c>
      <c r="U35">
        <f t="shared" si="3"/>
        <v>6.0173920406396747E-3</v>
      </c>
      <c r="V35">
        <f t="shared" si="3"/>
        <v>1</v>
      </c>
      <c r="W35">
        <f t="shared" si="3"/>
        <v>3.9016833196398357E-2</v>
      </c>
      <c r="X35">
        <f t="shared" si="3"/>
        <v>5.8982249069735315E-3</v>
      </c>
      <c r="Y35">
        <f t="shared" si="3"/>
        <v>3.8950733004148454E-2</v>
      </c>
    </row>
    <row r="36" spans="1:25" x14ac:dyDescent="0.3">
      <c r="R36" s="11"/>
      <c r="S36" s="11"/>
      <c r="T36" s="11"/>
    </row>
    <row r="37" spans="1:25" x14ac:dyDescent="0.3">
      <c r="Q37" s="11"/>
    </row>
    <row r="38" spans="1:25" x14ac:dyDescent="0.3">
      <c r="E38">
        <f>STDEV(E20:E35)</f>
        <v>1.4184248747689396E-4</v>
      </c>
      <c r="F38">
        <f t="shared" ref="F38:Y38" si="4">STDEV(F20:F35)</f>
        <v>0</v>
      </c>
      <c r="G38">
        <f t="shared" si="4"/>
        <v>6.1219900462936711E-4</v>
      </c>
      <c r="H38" t="e">
        <f t="shared" si="4"/>
        <v>#VALUE!</v>
      </c>
      <c r="I38">
        <f t="shared" si="4"/>
        <v>2.8742174587036905E-4</v>
      </c>
      <c r="J38">
        <f t="shared" si="4"/>
        <v>1.713997015802975E-4</v>
      </c>
      <c r="K38" t="e">
        <f t="shared" si="4"/>
        <v>#VALUE!</v>
      </c>
      <c r="L38">
        <f t="shared" si="4"/>
        <v>6.0576978723766875E-4</v>
      </c>
      <c r="M38">
        <f t="shared" si="4"/>
        <v>8.2719452021006134E-5</v>
      </c>
      <c r="N38">
        <f t="shared" si="4"/>
        <v>6.8713619147582952E-5</v>
      </c>
      <c r="O38">
        <f t="shared" si="4"/>
        <v>3.8710784286297316E-3</v>
      </c>
      <c r="P38">
        <f t="shared" si="4"/>
        <v>6.8365075850872092E-5</v>
      </c>
      <c r="Q38">
        <f t="shared" si="4"/>
        <v>1.0958862490168412E-4</v>
      </c>
      <c r="R38">
        <f t="shared" si="4"/>
        <v>5.950738049730278E-4</v>
      </c>
      <c r="S38">
        <f t="shared" si="4"/>
        <v>1.6660328957994428E-4</v>
      </c>
      <c r="T38">
        <f t="shared" si="4"/>
        <v>1.2083329029380076E-4</v>
      </c>
      <c r="U38">
        <f t="shared" si="4"/>
        <v>7.2742635185024116E-6</v>
      </c>
      <c r="V38">
        <f t="shared" si="4"/>
        <v>0</v>
      </c>
      <c r="W38">
        <f t="shared" si="4"/>
        <v>3.3235318959680455E-5</v>
      </c>
      <c r="X38">
        <f t="shared" si="4"/>
        <v>8.687273820871708E-6</v>
      </c>
      <c r="Y38">
        <f t="shared" si="4"/>
        <v>4.1811854405841172E-5</v>
      </c>
    </row>
    <row r="39" spans="1:25" x14ac:dyDescent="0.3">
      <c r="E39" s="7">
        <f>E38/AVERAGE(E20:E35)</f>
        <v>4.2442251620461837E-4</v>
      </c>
      <c r="F39" s="7">
        <f t="shared" ref="F39:Y39" si="5">F38/AVERAGE(F20:F35)</f>
        <v>0</v>
      </c>
      <c r="G39" s="7">
        <f t="shared" si="5"/>
        <v>6.3439149989831089E-4</v>
      </c>
      <c r="H39" s="7" t="e">
        <f t="shared" si="5"/>
        <v>#VALUE!</v>
      </c>
      <c r="I39" s="7">
        <f t="shared" si="5"/>
        <v>7.4748672693843122E-4</v>
      </c>
      <c r="J39" s="7">
        <f t="shared" si="5"/>
        <v>1.1655530709327726E-3</v>
      </c>
      <c r="K39" s="7" t="e">
        <f t="shared" si="5"/>
        <v>#VALUE!</v>
      </c>
      <c r="L39" s="7">
        <f t="shared" si="5"/>
        <v>7.7887390093520775E-4</v>
      </c>
      <c r="M39" s="7">
        <f t="shared" si="5"/>
        <v>1.1995590237652129E-3</v>
      </c>
      <c r="N39" s="7">
        <f t="shared" si="5"/>
        <v>2.5883025704697679E-2</v>
      </c>
      <c r="O39" s="7">
        <f t="shared" si="5"/>
        <v>1.6024939592921242E-2</v>
      </c>
      <c r="P39" s="7">
        <f t="shared" si="5"/>
        <v>2.7969444868214764E-2</v>
      </c>
      <c r="Q39" s="7">
        <f t="shared" si="5"/>
        <v>3.5743512991450257E-4</v>
      </c>
      <c r="R39" s="7">
        <f t="shared" si="5"/>
        <v>5.9892324978590898E-4</v>
      </c>
      <c r="S39" s="7">
        <f t="shared" si="5"/>
        <v>8.3581469063395664E-4</v>
      </c>
      <c r="T39" s="7">
        <f t="shared" si="5"/>
        <v>6.097111649829446E-4</v>
      </c>
      <c r="U39" s="7">
        <f t="shared" si="5"/>
        <v>1.2097233924592591E-3</v>
      </c>
      <c r="V39" s="7">
        <f t="shared" si="5"/>
        <v>0</v>
      </c>
      <c r="W39" s="7">
        <f t="shared" si="5"/>
        <v>8.5162511054858499E-4</v>
      </c>
      <c r="X39" s="7">
        <f t="shared" si="5"/>
        <v>1.4720012202825274E-3</v>
      </c>
      <c r="Y39" s="7">
        <f t="shared" si="5"/>
        <v>1.0730093853819978E-3</v>
      </c>
    </row>
    <row r="40" spans="1:25" x14ac:dyDescent="0.3">
      <c r="Q40" s="11"/>
    </row>
    <row r="41" spans="1:25" x14ac:dyDescent="0.3">
      <c r="Q41" s="11"/>
    </row>
    <row r="42" spans="1:25" x14ac:dyDescent="0.3">
      <c r="A42">
        <v>17</v>
      </c>
      <c r="B42" s="3">
        <v>43959.225925925923</v>
      </c>
      <c r="C42" s="4" t="s">
        <v>37</v>
      </c>
      <c r="D42" s="4" t="s">
        <v>155</v>
      </c>
      <c r="E42" s="4">
        <v>309.62601699999999</v>
      </c>
      <c r="F42" s="4">
        <v>934.94338400000004</v>
      </c>
      <c r="G42" s="4">
        <v>907.93874400000004</v>
      </c>
      <c r="H42" s="4" t="s">
        <v>9</v>
      </c>
      <c r="I42" s="4">
        <v>359.93324799999999</v>
      </c>
      <c r="J42" s="4">
        <v>139.32082299999999</v>
      </c>
      <c r="K42" s="4">
        <v>8.9782000000000001E-2</v>
      </c>
      <c r="L42" s="4">
        <v>730.58406100000002</v>
      </c>
      <c r="M42" s="4">
        <v>65.271502999999996</v>
      </c>
      <c r="N42" s="4">
        <v>2.4971860000000001</v>
      </c>
      <c r="O42" s="4">
        <v>235.63575499999999</v>
      </c>
      <c r="P42" s="4">
        <v>2.281758</v>
      </c>
      <c r="Q42" s="20">
        <v>5557.5362249999998</v>
      </c>
      <c r="R42" s="20">
        <v>18082.814284</v>
      </c>
      <c r="S42" s="20">
        <v>3658.3182350000002</v>
      </c>
      <c r="T42" s="20">
        <v>3638.8593529999998</v>
      </c>
      <c r="U42" s="4">
        <v>110.978758</v>
      </c>
      <c r="V42" s="20">
        <v>18154.449220999999</v>
      </c>
      <c r="W42" s="4">
        <v>719.19771700000001</v>
      </c>
      <c r="X42" s="4">
        <v>109.814879</v>
      </c>
      <c r="Y42" s="4">
        <v>718.21445000000006</v>
      </c>
    </row>
    <row r="43" spans="1:25" x14ac:dyDescent="0.3">
      <c r="A43">
        <v>18</v>
      </c>
      <c r="B43" s="3">
        <v>43959.834432870368</v>
      </c>
      <c r="C43" s="4" t="s">
        <v>37</v>
      </c>
      <c r="D43" s="4" t="s">
        <v>156</v>
      </c>
      <c r="E43" s="4">
        <v>310.45069599999999</v>
      </c>
      <c r="F43" s="4">
        <v>937.82230000000004</v>
      </c>
      <c r="G43" s="4">
        <v>910.36172199999999</v>
      </c>
      <c r="H43" s="4" t="s">
        <v>9</v>
      </c>
      <c r="I43" s="4">
        <v>360.96419400000002</v>
      </c>
      <c r="J43" s="4">
        <v>139.54297399999999</v>
      </c>
      <c r="K43" s="4" t="s">
        <v>9</v>
      </c>
      <c r="L43" s="4">
        <v>732.884186</v>
      </c>
      <c r="M43" s="4">
        <v>65.387395999999995</v>
      </c>
      <c r="N43" s="4">
        <v>2.5005060000000001</v>
      </c>
      <c r="O43" s="4">
        <v>235.75983500000001</v>
      </c>
      <c r="P43" s="4">
        <v>2.2892939999999999</v>
      </c>
      <c r="Q43" s="20">
        <v>5544.8725640000002</v>
      </c>
      <c r="R43" s="20">
        <v>18033.550797</v>
      </c>
      <c r="S43" s="20">
        <v>3648.3167899999999</v>
      </c>
      <c r="T43" s="20">
        <v>3629.2582520000001</v>
      </c>
      <c r="U43" s="4">
        <v>110.723084</v>
      </c>
      <c r="V43" s="20">
        <v>18106.682153999998</v>
      </c>
      <c r="W43" s="4">
        <v>717.12255600000003</v>
      </c>
      <c r="X43" s="4">
        <v>109.447112</v>
      </c>
      <c r="Y43" s="4">
        <v>716.33092099999999</v>
      </c>
    </row>
    <row r="44" spans="1:25" x14ac:dyDescent="0.3">
      <c r="A44">
        <v>19</v>
      </c>
      <c r="B44" s="3">
        <v>43959.994293981479</v>
      </c>
      <c r="C44" s="4" t="s">
        <v>37</v>
      </c>
      <c r="D44" s="4" t="s">
        <v>157</v>
      </c>
      <c r="E44" s="4">
        <v>310.23708299999998</v>
      </c>
      <c r="F44" s="4">
        <v>936.86690599999997</v>
      </c>
      <c r="G44" s="4">
        <v>909.33852300000001</v>
      </c>
      <c r="H44" s="4" t="s">
        <v>9</v>
      </c>
      <c r="I44" s="4">
        <v>360.511798</v>
      </c>
      <c r="J44" s="4">
        <v>139.358159</v>
      </c>
      <c r="K44" s="4" t="s">
        <v>9</v>
      </c>
      <c r="L44" s="4">
        <v>731.93485599999997</v>
      </c>
      <c r="M44" s="4">
        <v>65.457403999999997</v>
      </c>
      <c r="N44" s="4">
        <v>2.4961579999999999</v>
      </c>
      <c r="O44" s="4">
        <v>232.99369799999999</v>
      </c>
      <c r="P44" s="4">
        <v>2.277549</v>
      </c>
      <c r="Q44" s="20">
        <v>5558.3854250000004</v>
      </c>
      <c r="R44" s="20">
        <v>18079.786785</v>
      </c>
      <c r="S44" s="20">
        <v>3657.014733</v>
      </c>
      <c r="T44" s="20">
        <v>3638.6087480000001</v>
      </c>
      <c r="U44" s="4">
        <v>111.01369800000001</v>
      </c>
      <c r="V44" s="20">
        <v>18153.335207</v>
      </c>
      <c r="W44" s="4">
        <v>718.97805000000005</v>
      </c>
      <c r="X44" s="4">
        <v>109.85927100000001</v>
      </c>
      <c r="Y44" s="4">
        <v>718.05643199999997</v>
      </c>
    </row>
    <row r="45" spans="1:25" x14ac:dyDescent="0.3">
      <c r="A45">
        <v>20</v>
      </c>
      <c r="B45" s="3">
        <v>44020.061724537038</v>
      </c>
      <c r="C45" s="4" t="s">
        <v>37</v>
      </c>
      <c r="D45" s="4" t="s">
        <v>158</v>
      </c>
      <c r="E45" s="4">
        <v>310.74034799999998</v>
      </c>
      <c r="F45" s="4">
        <v>938.15120200000001</v>
      </c>
      <c r="G45" s="4">
        <v>911.10650899999996</v>
      </c>
      <c r="H45" s="4" t="s">
        <v>9</v>
      </c>
      <c r="I45" s="4">
        <v>361.17046199999999</v>
      </c>
      <c r="J45" s="4">
        <v>139.55227400000001</v>
      </c>
      <c r="K45" s="4" t="s">
        <v>9</v>
      </c>
      <c r="L45" s="4">
        <v>733.26142500000003</v>
      </c>
      <c r="M45" s="4">
        <v>65.465795999999997</v>
      </c>
      <c r="N45" s="4">
        <v>2.4786199999999998</v>
      </c>
      <c r="O45" s="4">
        <v>236.283277</v>
      </c>
      <c r="P45" s="4">
        <v>2.2788650000000001</v>
      </c>
      <c r="Q45" s="20">
        <v>5569.6168310000003</v>
      </c>
      <c r="R45" s="20">
        <v>18116.592446999999</v>
      </c>
      <c r="S45" s="20">
        <v>3663.2956899999999</v>
      </c>
      <c r="T45" s="20">
        <v>3645.5746159999999</v>
      </c>
      <c r="U45" s="4">
        <v>111.259379</v>
      </c>
      <c r="V45" s="20">
        <v>18192.659247</v>
      </c>
      <c r="W45" s="4">
        <v>720.45168999999999</v>
      </c>
      <c r="X45" s="4">
        <v>110.007306</v>
      </c>
      <c r="Y45" s="4">
        <v>719.46965599999999</v>
      </c>
    </row>
    <row r="46" spans="1:25" x14ac:dyDescent="0.3">
      <c r="A46">
        <v>21</v>
      </c>
      <c r="B46" s="3">
        <v>44051.034155092595</v>
      </c>
      <c r="C46" s="4" t="s">
        <v>37</v>
      </c>
      <c r="D46" s="4" t="s">
        <v>159</v>
      </c>
      <c r="E46" s="4">
        <v>309.18676499999998</v>
      </c>
      <c r="F46" s="4">
        <v>933.35417900000004</v>
      </c>
      <c r="G46" s="4">
        <v>906.35417399999994</v>
      </c>
      <c r="H46" s="4" t="s">
        <v>9</v>
      </c>
      <c r="I46" s="4">
        <v>359.295187</v>
      </c>
      <c r="J46" s="4">
        <v>138.98789199999999</v>
      </c>
      <c r="K46" s="4">
        <v>8.7516999999999998E-2</v>
      </c>
      <c r="L46" s="4">
        <v>729.391975</v>
      </c>
      <c r="M46" s="4">
        <v>65.124947000000006</v>
      </c>
      <c r="N46" s="4">
        <v>2.4895260000000001</v>
      </c>
      <c r="O46" s="4">
        <v>235.678225</v>
      </c>
      <c r="P46" s="4">
        <v>2.2728950000000001</v>
      </c>
      <c r="Q46" s="20">
        <v>5541.2734769999997</v>
      </c>
      <c r="R46" s="20">
        <v>18032.791454999999</v>
      </c>
      <c r="S46" s="20">
        <v>3647.5668719999999</v>
      </c>
      <c r="T46" s="20">
        <v>3627.860494</v>
      </c>
      <c r="U46" s="4">
        <v>110.797387</v>
      </c>
      <c r="V46" s="20">
        <v>18105.394136999999</v>
      </c>
      <c r="W46" s="4">
        <v>716.94598699999995</v>
      </c>
      <c r="X46" s="4">
        <v>109.525492</v>
      </c>
      <c r="Y46" s="4">
        <v>716.21180600000002</v>
      </c>
    </row>
    <row r="47" spans="1:25" x14ac:dyDescent="0.3">
      <c r="A47">
        <v>22</v>
      </c>
      <c r="B47" s="3">
        <v>44112.094965277778</v>
      </c>
      <c r="C47" s="4" t="s">
        <v>37</v>
      </c>
      <c r="D47" s="4" t="s">
        <v>160</v>
      </c>
      <c r="E47" s="4">
        <v>309.35128300000002</v>
      </c>
      <c r="F47" s="4">
        <v>933.376079</v>
      </c>
      <c r="G47" s="4">
        <v>906.24644799999999</v>
      </c>
      <c r="H47" s="4" t="s">
        <v>9</v>
      </c>
      <c r="I47" s="4">
        <v>359.61936300000002</v>
      </c>
      <c r="J47" s="4">
        <v>138.96040500000001</v>
      </c>
      <c r="K47" s="4" t="s">
        <v>9</v>
      </c>
      <c r="L47" s="4">
        <v>729.162014</v>
      </c>
      <c r="M47" s="4">
        <v>65.091684000000001</v>
      </c>
      <c r="N47" s="4">
        <v>2.4773580000000002</v>
      </c>
      <c r="O47" s="4">
        <v>237.31599700000001</v>
      </c>
      <c r="P47" s="4">
        <v>2.2734480000000001</v>
      </c>
      <c r="Q47" s="20">
        <v>5534.4382290000003</v>
      </c>
      <c r="R47" s="20">
        <v>18012.577041</v>
      </c>
      <c r="S47" s="20">
        <v>3645.2644650000002</v>
      </c>
      <c r="T47" s="20">
        <v>3624.7106220000001</v>
      </c>
      <c r="U47" s="4">
        <v>110.57060199999999</v>
      </c>
      <c r="V47" s="20">
        <v>18085.272591000001</v>
      </c>
      <c r="W47" s="4">
        <v>716.46440099999995</v>
      </c>
      <c r="X47" s="4">
        <v>109.481385</v>
      </c>
      <c r="Y47" s="4">
        <v>715.57334400000002</v>
      </c>
    </row>
    <row r="48" spans="1:25" x14ac:dyDescent="0.3">
      <c r="A48">
        <v>24</v>
      </c>
      <c r="B48" s="3">
        <v>44143.206736111111</v>
      </c>
      <c r="C48" s="4" t="s">
        <v>37</v>
      </c>
      <c r="D48" s="4" t="s">
        <v>161</v>
      </c>
      <c r="E48" s="4">
        <v>309.93976300000003</v>
      </c>
      <c r="F48" s="4">
        <v>935.35389299999997</v>
      </c>
      <c r="G48" s="4">
        <v>907.860094</v>
      </c>
      <c r="H48" s="4" t="s">
        <v>9</v>
      </c>
      <c r="I48" s="4">
        <v>360.19049899999999</v>
      </c>
      <c r="J48" s="4">
        <v>139.21775199999999</v>
      </c>
      <c r="K48" s="4">
        <v>4.7305E-2</v>
      </c>
      <c r="L48" s="4">
        <v>730.91327799999999</v>
      </c>
      <c r="M48" s="4">
        <v>65.156450000000007</v>
      </c>
      <c r="N48" s="4">
        <v>2.4799199999999999</v>
      </c>
      <c r="O48" s="4">
        <v>239.642517</v>
      </c>
      <c r="P48" s="4">
        <v>2.2568950000000001</v>
      </c>
      <c r="Q48" s="20">
        <v>5540.3790520000002</v>
      </c>
      <c r="R48" s="20">
        <v>18033.747869999999</v>
      </c>
      <c r="S48" s="20">
        <v>3648.324787</v>
      </c>
      <c r="T48" s="20">
        <v>3628.4203590000002</v>
      </c>
      <c r="U48" s="4">
        <v>110.729086</v>
      </c>
      <c r="V48" s="20">
        <v>18105.509452999999</v>
      </c>
      <c r="W48" s="4">
        <v>717.38923</v>
      </c>
      <c r="X48" s="4">
        <v>109.490983</v>
      </c>
      <c r="Y48" s="4">
        <v>716.25371500000006</v>
      </c>
    </row>
    <row r="49" spans="1:25" x14ac:dyDescent="0.3">
      <c r="A49">
        <v>25</v>
      </c>
      <c r="B49" s="3">
        <v>44173.136435185188</v>
      </c>
      <c r="C49" s="4" t="s">
        <v>37</v>
      </c>
      <c r="D49" s="4" t="s">
        <v>162</v>
      </c>
      <c r="E49" s="4">
        <v>364.03591399999999</v>
      </c>
      <c r="F49" s="20">
        <v>1099.3707979999999</v>
      </c>
      <c r="G49" s="20">
        <v>1067.0030400000001</v>
      </c>
      <c r="H49" s="4" t="s">
        <v>9</v>
      </c>
      <c r="I49" s="4">
        <v>423.00949500000002</v>
      </c>
      <c r="J49" s="4">
        <v>163.583775</v>
      </c>
      <c r="K49" s="4" t="s">
        <v>9</v>
      </c>
      <c r="L49" s="4">
        <v>859.15437199999997</v>
      </c>
      <c r="M49" s="4">
        <v>76.614517000000006</v>
      </c>
      <c r="N49" s="4">
        <v>2.9044029999999998</v>
      </c>
      <c r="O49" s="4">
        <v>276.24756500000001</v>
      </c>
      <c r="P49" s="4">
        <v>2.6413530000000001</v>
      </c>
      <c r="Q49" s="20">
        <v>5891.1025820000004</v>
      </c>
      <c r="R49" s="20">
        <v>19170.558415</v>
      </c>
      <c r="S49" s="20">
        <v>3878.2472910000001</v>
      </c>
      <c r="T49" s="20">
        <v>3856.8501970000002</v>
      </c>
      <c r="U49" s="4">
        <v>117.653065</v>
      </c>
      <c r="V49" s="20">
        <v>19243.746904</v>
      </c>
      <c r="W49" s="4">
        <v>762.25862099999995</v>
      </c>
      <c r="X49" s="4">
        <v>116.354553</v>
      </c>
      <c r="Y49" s="4">
        <v>761.54882399999997</v>
      </c>
    </row>
    <row r="50" spans="1:25" x14ac:dyDescent="0.3">
      <c r="A50">
        <v>27</v>
      </c>
      <c r="B50" s="4" t="s">
        <v>163</v>
      </c>
      <c r="C50" s="4" t="s">
        <v>37</v>
      </c>
      <c r="D50" s="4" t="s">
        <v>164</v>
      </c>
      <c r="E50" s="4">
        <v>309.62573500000002</v>
      </c>
      <c r="F50" s="4">
        <v>934.34993399999996</v>
      </c>
      <c r="G50" s="4">
        <v>907.07401200000004</v>
      </c>
      <c r="H50" s="4" t="s">
        <v>9</v>
      </c>
      <c r="I50" s="4">
        <v>359.898507</v>
      </c>
      <c r="J50" s="4">
        <v>139.032509</v>
      </c>
      <c r="K50" s="4" t="s">
        <v>9</v>
      </c>
      <c r="L50" s="4">
        <v>730.37130500000001</v>
      </c>
      <c r="M50" s="4">
        <v>65.184028999999995</v>
      </c>
      <c r="N50" s="4">
        <v>2.4820519999999999</v>
      </c>
      <c r="O50" s="4">
        <v>237.78510199999999</v>
      </c>
      <c r="P50" s="4">
        <v>2.267601</v>
      </c>
      <c r="Q50" s="20">
        <v>5529.2950289999999</v>
      </c>
      <c r="R50" s="20">
        <v>17995.729791000002</v>
      </c>
      <c r="S50" s="20">
        <v>3641.232857</v>
      </c>
      <c r="T50" s="20">
        <v>3621.4770319999998</v>
      </c>
      <c r="U50" s="4">
        <v>110.50103300000001</v>
      </c>
      <c r="V50" s="20">
        <v>18067.911904000001</v>
      </c>
      <c r="W50" s="4">
        <v>715.72709499999996</v>
      </c>
      <c r="X50" s="4">
        <v>109.30823599999999</v>
      </c>
      <c r="Y50" s="4">
        <v>714.91533900000002</v>
      </c>
    </row>
    <row r="51" spans="1:25" x14ac:dyDescent="0.3">
      <c r="A51">
        <v>28</v>
      </c>
      <c r="B51" s="4" t="s">
        <v>165</v>
      </c>
      <c r="C51" s="4" t="s">
        <v>37</v>
      </c>
      <c r="D51" s="4" t="s">
        <v>166</v>
      </c>
      <c r="E51" s="4">
        <v>321.94172200000003</v>
      </c>
      <c r="F51" s="4">
        <v>972.405213</v>
      </c>
      <c r="G51" s="4">
        <v>943.92795000000001</v>
      </c>
      <c r="H51" s="4" t="s">
        <v>9</v>
      </c>
      <c r="I51" s="4">
        <v>374.45593100000002</v>
      </c>
      <c r="J51" s="4">
        <v>144.715788</v>
      </c>
      <c r="K51" s="4">
        <v>8.7490999999999999E-2</v>
      </c>
      <c r="L51" s="4">
        <v>759.83470499999999</v>
      </c>
      <c r="M51" s="4">
        <v>67.768150000000006</v>
      </c>
      <c r="N51" s="4">
        <v>2.5643069999999999</v>
      </c>
      <c r="O51" s="4">
        <v>246.38588300000001</v>
      </c>
      <c r="P51" s="4">
        <v>2.3531240000000002</v>
      </c>
      <c r="Q51" s="20">
        <v>5617.5476900000003</v>
      </c>
      <c r="R51" s="20">
        <v>18279.253788999999</v>
      </c>
      <c r="S51" s="20">
        <v>3697.6900409999998</v>
      </c>
      <c r="T51" s="20">
        <v>3679.2901470000002</v>
      </c>
      <c r="U51" s="4">
        <v>112.27054</v>
      </c>
      <c r="V51" s="20">
        <v>18351.819893</v>
      </c>
      <c r="W51" s="4">
        <v>727.03488700000003</v>
      </c>
      <c r="X51" s="4">
        <v>111.020371</v>
      </c>
      <c r="Y51" s="4">
        <v>725.98843899999997</v>
      </c>
    </row>
    <row r="52" spans="1:25" x14ac:dyDescent="0.3">
      <c r="A52">
        <v>29</v>
      </c>
      <c r="B52" s="4" t="s">
        <v>167</v>
      </c>
      <c r="C52" s="4" t="s">
        <v>37</v>
      </c>
      <c r="D52" s="4" t="s">
        <v>168</v>
      </c>
      <c r="E52" s="4">
        <v>310.40126700000002</v>
      </c>
      <c r="F52" s="4">
        <v>936.62291000000005</v>
      </c>
      <c r="G52" s="4">
        <v>909.419308</v>
      </c>
      <c r="H52" s="4" t="s">
        <v>9</v>
      </c>
      <c r="I52" s="4">
        <v>360.75560899999999</v>
      </c>
      <c r="J52" s="4">
        <v>139.356076</v>
      </c>
      <c r="K52" s="4" t="s">
        <v>9</v>
      </c>
      <c r="L52" s="4">
        <v>731.99178099999995</v>
      </c>
      <c r="M52" s="4">
        <v>65.420418999999995</v>
      </c>
      <c r="N52" s="4">
        <v>2.4796580000000001</v>
      </c>
      <c r="O52" s="4">
        <v>238.14501999999999</v>
      </c>
      <c r="P52" s="4">
        <v>2.2587350000000002</v>
      </c>
      <c r="Q52" s="20">
        <v>5546.4108630000001</v>
      </c>
      <c r="R52" s="20">
        <v>18049.538892</v>
      </c>
      <c r="S52" s="20">
        <v>3651.4164989999999</v>
      </c>
      <c r="T52" s="20">
        <v>3631.9989310000001</v>
      </c>
      <c r="U52" s="4">
        <v>110.805898</v>
      </c>
      <c r="V52" s="20">
        <v>18125.627969000001</v>
      </c>
      <c r="W52" s="4">
        <v>718.11155399999996</v>
      </c>
      <c r="X52" s="4">
        <v>109.672641</v>
      </c>
      <c r="Y52" s="4">
        <v>716.95683499999996</v>
      </c>
    </row>
    <row r="53" spans="1:25" x14ac:dyDescent="0.3">
      <c r="A53">
        <v>30</v>
      </c>
      <c r="B53" s="4" t="s">
        <v>169</v>
      </c>
      <c r="C53" s="4" t="s">
        <v>37</v>
      </c>
      <c r="D53" s="4" t="s">
        <v>170</v>
      </c>
      <c r="E53" s="4">
        <v>337.081075</v>
      </c>
      <c r="F53" s="20">
        <v>1017.759069</v>
      </c>
      <c r="G53" s="4">
        <v>987.53134499999999</v>
      </c>
      <c r="H53" s="4" t="s">
        <v>9</v>
      </c>
      <c r="I53" s="4">
        <v>391.58378299999998</v>
      </c>
      <c r="J53" s="4">
        <v>151.35384099999999</v>
      </c>
      <c r="K53" s="4">
        <v>0.101607</v>
      </c>
      <c r="L53" s="4">
        <v>794.95840799999996</v>
      </c>
      <c r="M53" s="4">
        <v>70.963624999999993</v>
      </c>
      <c r="N53" s="4">
        <v>2.6711960000000001</v>
      </c>
      <c r="O53" s="4">
        <v>264.36606</v>
      </c>
      <c r="P53" s="4">
        <v>2.4505460000000001</v>
      </c>
      <c r="Q53" s="20">
        <v>5662.0811309999999</v>
      </c>
      <c r="R53" s="20">
        <v>18421.249236</v>
      </c>
      <c r="S53" s="20">
        <v>3726.9059870000001</v>
      </c>
      <c r="T53" s="20">
        <v>3708.4548960000002</v>
      </c>
      <c r="U53" s="4">
        <v>113.095398</v>
      </c>
      <c r="V53" s="20">
        <v>18501.860067000001</v>
      </c>
      <c r="W53" s="4">
        <v>732.85465399999998</v>
      </c>
      <c r="X53" s="4">
        <v>111.955403</v>
      </c>
      <c r="Y53" s="4">
        <v>732.09141399999999</v>
      </c>
    </row>
    <row r="54" spans="1:25" x14ac:dyDescent="0.3">
      <c r="A54">
        <v>31</v>
      </c>
      <c r="B54" s="4" t="s">
        <v>171</v>
      </c>
      <c r="C54" s="4" t="s">
        <v>37</v>
      </c>
      <c r="D54" s="4" t="s">
        <v>172</v>
      </c>
      <c r="E54" s="4">
        <v>342.84186199999999</v>
      </c>
      <c r="F54" s="20">
        <v>1035.0200440000001</v>
      </c>
      <c r="G54" s="20">
        <v>1004.334258</v>
      </c>
      <c r="H54" s="4" t="s">
        <v>9</v>
      </c>
      <c r="I54" s="4">
        <v>398.28349600000001</v>
      </c>
      <c r="J54" s="4">
        <v>154.02744200000001</v>
      </c>
      <c r="K54" s="4">
        <v>6.4534999999999995E-2</v>
      </c>
      <c r="L54" s="4">
        <v>809.06434999999999</v>
      </c>
      <c r="M54" s="4">
        <v>72.246494999999996</v>
      </c>
      <c r="N54" s="4">
        <v>2.7314039999999999</v>
      </c>
      <c r="O54" s="4">
        <v>267.98487999999998</v>
      </c>
      <c r="P54" s="4">
        <v>2.4990760000000001</v>
      </c>
      <c r="Q54" s="20">
        <v>5939.8142470000003</v>
      </c>
      <c r="R54" s="20">
        <v>19323.748691000001</v>
      </c>
      <c r="S54" s="20">
        <v>3909.470452</v>
      </c>
      <c r="T54" s="20">
        <v>3889.1797759999999</v>
      </c>
      <c r="U54" s="4">
        <v>118.774567</v>
      </c>
      <c r="V54" s="20">
        <v>19408.746880999999</v>
      </c>
      <c r="W54" s="4">
        <v>768.79944599999999</v>
      </c>
      <c r="X54" s="4">
        <v>117.523888</v>
      </c>
      <c r="Y54" s="4">
        <v>767.82333500000004</v>
      </c>
    </row>
    <row r="55" spans="1:25" x14ac:dyDescent="0.3">
      <c r="A55">
        <v>32</v>
      </c>
      <c r="B55" s="4" t="s">
        <v>173</v>
      </c>
      <c r="C55" s="4" t="s">
        <v>37</v>
      </c>
      <c r="D55" s="4" t="s">
        <v>174</v>
      </c>
      <c r="E55" s="4">
        <v>180.531238</v>
      </c>
      <c r="F55" s="4">
        <v>544.54086500000005</v>
      </c>
      <c r="G55" s="4">
        <v>528.56910700000003</v>
      </c>
      <c r="H55" s="4" t="s">
        <v>9</v>
      </c>
      <c r="I55" s="4">
        <v>209.65284299999999</v>
      </c>
      <c r="J55" s="4">
        <v>81.047250000000005</v>
      </c>
      <c r="K55" s="4" t="s">
        <v>9</v>
      </c>
      <c r="L55" s="4">
        <v>425.406204</v>
      </c>
      <c r="M55" s="4">
        <v>37.870305000000002</v>
      </c>
      <c r="N55" s="4">
        <v>1.4216219999999999</v>
      </c>
      <c r="O55" s="4">
        <v>137.18161499999999</v>
      </c>
      <c r="P55" s="4">
        <v>1.3014190000000001</v>
      </c>
      <c r="Q55" s="20">
        <v>3227.7393750000001</v>
      </c>
      <c r="R55" s="20">
        <v>10498.803586</v>
      </c>
      <c r="S55" s="20">
        <v>2123.1533930000001</v>
      </c>
      <c r="T55" s="20">
        <v>2112.381179</v>
      </c>
      <c r="U55" s="4">
        <v>64.402176999999995</v>
      </c>
      <c r="V55" s="20">
        <v>10545.086047000001</v>
      </c>
      <c r="W55" s="4">
        <v>417.37969199999998</v>
      </c>
      <c r="X55" s="4">
        <v>63.670003999999999</v>
      </c>
      <c r="Y55" s="4">
        <v>417.11254300000002</v>
      </c>
    </row>
    <row r="56" spans="1:25" x14ac:dyDescent="0.3">
      <c r="A56">
        <v>33</v>
      </c>
      <c r="B56" s="4" t="s">
        <v>175</v>
      </c>
      <c r="C56" s="4" t="s">
        <v>37</v>
      </c>
      <c r="D56" s="4" t="s">
        <v>176</v>
      </c>
      <c r="E56" s="4">
        <v>189.579047</v>
      </c>
      <c r="F56" s="4">
        <v>571.72039299999994</v>
      </c>
      <c r="G56" s="4">
        <v>554.93617700000004</v>
      </c>
      <c r="H56" s="4" t="s">
        <v>9</v>
      </c>
      <c r="I56" s="4">
        <v>220.19875300000001</v>
      </c>
      <c r="J56" s="4">
        <v>85.143870000000007</v>
      </c>
      <c r="K56" s="4" t="s">
        <v>9</v>
      </c>
      <c r="L56" s="4">
        <v>446.691327</v>
      </c>
      <c r="M56" s="4">
        <v>39.836038000000002</v>
      </c>
      <c r="N56" s="4">
        <v>1.496848</v>
      </c>
      <c r="O56" s="4">
        <v>147.33648299999999</v>
      </c>
      <c r="P56" s="4">
        <v>1.3627009999999999</v>
      </c>
      <c r="Q56" s="20">
        <v>3383.5409239999999</v>
      </c>
      <c r="R56" s="20">
        <v>11007.396654</v>
      </c>
      <c r="S56" s="20">
        <v>2226.3373379999998</v>
      </c>
      <c r="T56" s="20">
        <v>2214.7408700000001</v>
      </c>
      <c r="U56" s="4">
        <v>67.614155999999994</v>
      </c>
      <c r="V56" s="20">
        <v>11055.854584000001</v>
      </c>
      <c r="W56" s="4">
        <v>437.73515300000003</v>
      </c>
      <c r="X56" s="4">
        <v>66.913075000000006</v>
      </c>
      <c r="Y56" s="4">
        <v>437.253942</v>
      </c>
    </row>
    <row r="58" spans="1:25" x14ac:dyDescent="0.3">
      <c r="A58">
        <v>34</v>
      </c>
      <c r="B58" s="3">
        <v>43809.127928240741</v>
      </c>
      <c r="C58" s="4" t="s">
        <v>37</v>
      </c>
      <c r="D58" s="4" t="s">
        <v>214</v>
      </c>
      <c r="E58" s="4">
        <v>174.28490099999999</v>
      </c>
      <c r="F58" s="4">
        <v>523.15106700000001</v>
      </c>
      <c r="G58" s="4">
        <v>505.96352100000001</v>
      </c>
      <c r="H58" s="4" t="s">
        <v>9</v>
      </c>
      <c r="I58" s="4">
        <v>201.25698600000001</v>
      </c>
      <c r="J58" s="4">
        <v>77.290605999999997</v>
      </c>
      <c r="K58" s="4" t="s">
        <v>9</v>
      </c>
      <c r="L58" s="4">
        <v>407.76545599999997</v>
      </c>
      <c r="M58" s="4">
        <v>36.208229000000003</v>
      </c>
      <c r="N58" s="4">
        <v>1.662153</v>
      </c>
      <c r="O58" s="4">
        <v>136.539243</v>
      </c>
      <c r="P58" s="4">
        <v>1.5623849999999999</v>
      </c>
      <c r="Q58" s="20">
        <v>3025.0007740000001</v>
      </c>
      <c r="R58" s="20">
        <v>9848.6293719999994</v>
      </c>
      <c r="S58" s="20">
        <v>1975.442886</v>
      </c>
      <c r="T58" s="20">
        <v>1966.7419850000001</v>
      </c>
      <c r="U58" s="4">
        <v>59.539454999999997</v>
      </c>
      <c r="V58" s="20">
        <v>9894.7885729999998</v>
      </c>
      <c r="W58" s="4">
        <v>386.91555399999999</v>
      </c>
      <c r="X58" s="4">
        <v>58.578344000000001</v>
      </c>
      <c r="Y58" s="4">
        <v>386.15660100000002</v>
      </c>
    </row>
    <row r="59" spans="1:25" x14ac:dyDescent="0.3">
      <c r="A59">
        <v>35</v>
      </c>
      <c r="B59" s="3">
        <v>43809.935266203705</v>
      </c>
      <c r="C59" s="4" t="s">
        <v>37</v>
      </c>
      <c r="D59" s="4" t="s">
        <v>215</v>
      </c>
      <c r="E59" s="4">
        <v>174.29906500000001</v>
      </c>
      <c r="F59" s="4">
        <v>523.23353899999995</v>
      </c>
      <c r="G59" s="4">
        <v>506.40046999999998</v>
      </c>
      <c r="H59" s="4" t="s">
        <v>9</v>
      </c>
      <c r="I59" s="4">
        <v>201.473175</v>
      </c>
      <c r="J59" s="4">
        <v>77.318996999999996</v>
      </c>
      <c r="K59" s="4" t="s">
        <v>9</v>
      </c>
      <c r="L59" s="4">
        <v>408.17526600000002</v>
      </c>
      <c r="M59" s="4">
        <v>36.264144000000002</v>
      </c>
      <c r="N59" s="4">
        <v>1.675095</v>
      </c>
      <c r="O59" s="4">
        <v>136.210959</v>
      </c>
      <c r="P59" s="4">
        <v>1.564589</v>
      </c>
      <c r="Q59" s="20">
        <v>3027.2300970000001</v>
      </c>
      <c r="R59" s="20">
        <v>9857.1069889999999</v>
      </c>
      <c r="S59" s="20">
        <v>1977.117027</v>
      </c>
      <c r="T59" s="20">
        <v>1969.278286</v>
      </c>
      <c r="U59" s="4">
        <v>59.671165000000002</v>
      </c>
      <c r="V59" s="20">
        <v>9901.4425850000007</v>
      </c>
      <c r="W59" s="4">
        <v>386.94989800000002</v>
      </c>
      <c r="X59" s="4">
        <v>58.618085000000001</v>
      </c>
      <c r="Y59" s="4">
        <v>386.59784300000001</v>
      </c>
    </row>
    <row r="60" spans="1:25" x14ac:dyDescent="0.3">
      <c r="A60">
        <v>36</v>
      </c>
      <c r="B60" s="4" t="s">
        <v>216</v>
      </c>
      <c r="C60" s="4" t="s">
        <v>37</v>
      </c>
      <c r="D60" s="4" t="s">
        <v>217</v>
      </c>
      <c r="E60" s="4">
        <v>174.30015</v>
      </c>
      <c r="F60" s="4">
        <v>523.30033000000003</v>
      </c>
      <c r="G60" s="4">
        <v>505.97270099999997</v>
      </c>
      <c r="H60" s="4" t="s">
        <v>9</v>
      </c>
      <c r="I60" s="4">
        <v>201.36239800000001</v>
      </c>
      <c r="J60" s="4">
        <v>77.340951000000004</v>
      </c>
      <c r="K60" s="4" t="s">
        <v>9</v>
      </c>
      <c r="L60" s="4">
        <v>408.04557</v>
      </c>
      <c r="M60" s="4">
        <v>36.262847999999998</v>
      </c>
      <c r="N60" s="4">
        <v>1.667951</v>
      </c>
      <c r="O60" s="4">
        <v>137.98173299999999</v>
      </c>
      <c r="P60" s="4">
        <v>1.5572410000000001</v>
      </c>
      <c r="Q60" s="20">
        <v>3026.6556780000001</v>
      </c>
      <c r="R60" s="20">
        <v>9856.5564940000004</v>
      </c>
      <c r="S60" s="20">
        <v>1977.000264</v>
      </c>
      <c r="T60" s="20">
        <v>1968.319027</v>
      </c>
      <c r="U60" s="4">
        <v>59.652622000000001</v>
      </c>
      <c r="V60" s="20">
        <v>9903.8016759999991</v>
      </c>
      <c r="W60" s="4">
        <v>387.00630100000001</v>
      </c>
      <c r="X60" s="4">
        <v>58.701847999999998</v>
      </c>
      <c r="Y60" s="4">
        <v>386.36094500000002</v>
      </c>
    </row>
    <row r="61" spans="1:25" x14ac:dyDescent="0.3">
      <c r="A61">
        <v>37</v>
      </c>
      <c r="B61" s="4" t="s">
        <v>218</v>
      </c>
      <c r="C61" s="4" t="s">
        <v>37</v>
      </c>
      <c r="D61" s="4" t="s">
        <v>219</v>
      </c>
      <c r="E61" s="4">
        <v>174.48338799999999</v>
      </c>
      <c r="F61" s="4">
        <v>523.935608</v>
      </c>
      <c r="G61" s="4">
        <v>506.728882</v>
      </c>
      <c r="H61" s="4" t="s">
        <v>9</v>
      </c>
      <c r="I61" s="4">
        <v>201.62026900000001</v>
      </c>
      <c r="J61" s="4">
        <v>77.466701999999998</v>
      </c>
      <c r="K61" s="4" t="s">
        <v>9</v>
      </c>
      <c r="L61" s="4">
        <v>408.45651400000003</v>
      </c>
      <c r="M61" s="4">
        <v>36.342523</v>
      </c>
      <c r="N61" s="4">
        <v>1.6766179999999999</v>
      </c>
      <c r="O61" s="4">
        <v>134.92198200000001</v>
      </c>
      <c r="P61" s="4">
        <v>1.557148</v>
      </c>
      <c r="Q61" s="20">
        <v>3027.3141059999998</v>
      </c>
      <c r="R61" s="20">
        <v>9856.6452939999999</v>
      </c>
      <c r="S61" s="20">
        <v>1976.7162040000001</v>
      </c>
      <c r="T61" s="20">
        <v>1968.153626</v>
      </c>
      <c r="U61" s="4">
        <v>59.609755</v>
      </c>
      <c r="V61" s="20">
        <v>9903.2141919999995</v>
      </c>
      <c r="W61" s="4">
        <v>387.10802200000001</v>
      </c>
      <c r="X61" s="4">
        <v>58.597748000000003</v>
      </c>
      <c r="Y61" s="4">
        <v>386.52163899999999</v>
      </c>
    </row>
    <row r="62" spans="1:25" x14ac:dyDescent="0.3">
      <c r="A62">
        <v>38</v>
      </c>
      <c r="B62" s="4" t="s">
        <v>220</v>
      </c>
      <c r="C62" s="4" t="s">
        <v>37</v>
      </c>
      <c r="D62" s="4" t="s">
        <v>221</v>
      </c>
      <c r="E62" s="4">
        <v>174.62410199999999</v>
      </c>
      <c r="F62" s="4">
        <v>523.93523800000003</v>
      </c>
      <c r="G62" s="4">
        <v>507.09397200000001</v>
      </c>
      <c r="H62" s="4" t="s">
        <v>9</v>
      </c>
      <c r="I62" s="4">
        <v>201.58130399999999</v>
      </c>
      <c r="J62" s="4">
        <v>77.544853000000003</v>
      </c>
      <c r="K62" s="4" t="s">
        <v>9</v>
      </c>
      <c r="L62" s="4">
        <v>408.44879900000001</v>
      </c>
      <c r="M62" s="4">
        <v>36.269722999999999</v>
      </c>
      <c r="N62" s="4">
        <v>1.6771579999999999</v>
      </c>
      <c r="O62" s="4">
        <v>133.33536899999999</v>
      </c>
      <c r="P62" s="4">
        <v>1.5550569999999999</v>
      </c>
      <c r="Q62" s="20">
        <v>3028.9524700000002</v>
      </c>
      <c r="R62" s="20">
        <v>9861.3382999999994</v>
      </c>
      <c r="S62" s="20">
        <v>1977.8797970000001</v>
      </c>
      <c r="T62" s="20">
        <v>1969.032819</v>
      </c>
      <c r="U62" s="4">
        <v>59.638744000000003</v>
      </c>
      <c r="V62" s="20">
        <v>9909.2390680000008</v>
      </c>
      <c r="W62" s="4">
        <v>387.173675</v>
      </c>
      <c r="X62" s="4">
        <v>58.755133999999998</v>
      </c>
      <c r="Y62" s="4">
        <v>386.58369399999998</v>
      </c>
    </row>
    <row r="63" spans="1:25" ht="28.8" x14ac:dyDescent="0.3">
      <c r="A63">
        <v>39</v>
      </c>
      <c r="B63" s="4" t="s">
        <v>222</v>
      </c>
      <c r="C63" s="4" t="s">
        <v>37</v>
      </c>
      <c r="D63" s="4" t="s">
        <v>223</v>
      </c>
      <c r="E63" s="4">
        <v>173.64163400000001</v>
      </c>
      <c r="F63" s="4">
        <v>521.00256999999999</v>
      </c>
      <c r="G63" s="4">
        <v>504.26546200000001</v>
      </c>
      <c r="H63" s="4" t="s">
        <v>9</v>
      </c>
      <c r="I63" s="4">
        <v>200.52064999999999</v>
      </c>
      <c r="J63" s="4">
        <v>76.898933</v>
      </c>
      <c r="K63" s="4" t="s">
        <v>9</v>
      </c>
      <c r="L63" s="4">
        <v>406.09659299999998</v>
      </c>
      <c r="M63" s="4">
        <v>36.062258</v>
      </c>
      <c r="N63" s="4">
        <v>1.659049</v>
      </c>
      <c r="O63" s="4">
        <v>131.57125300000001</v>
      </c>
      <c r="P63" s="4">
        <v>1.545315</v>
      </c>
      <c r="Q63" s="20">
        <v>3010.7127449999998</v>
      </c>
      <c r="R63" s="20">
        <v>9802.5996529999993</v>
      </c>
      <c r="S63" s="20">
        <v>1967.6676050000001</v>
      </c>
      <c r="T63" s="20">
        <v>1958.1008280000001</v>
      </c>
      <c r="U63" s="4">
        <v>59.339962</v>
      </c>
      <c r="V63" s="20">
        <v>9846.9173470000005</v>
      </c>
      <c r="W63" s="4">
        <v>385.01826799999998</v>
      </c>
      <c r="X63" s="4">
        <v>58.395845000000001</v>
      </c>
      <c r="Y63" s="4">
        <v>384.586412</v>
      </c>
    </row>
    <row r="64" spans="1:25" ht="28.8" x14ac:dyDescent="0.3">
      <c r="A64">
        <v>40</v>
      </c>
      <c r="B64" s="4" t="s">
        <v>224</v>
      </c>
      <c r="C64" s="4" t="s">
        <v>37</v>
      </c>
      <c r="D64" s="4" t="s">
        <v>225</v>
      </c>
      <c r="E64" s="4">
        <v>174.21626900000001</v>
      </c>
      <c r="F64" s="4">
        <v>522.70664399999998</v>
      </c>
      <c r="G64" s="4">
        <v>505.82515999999998</v>
      </c>
      <c r="H64" s="4" t="s">
        <v>9</v>
      </c>
      <c r="I64" s="4">
        <v>201.206998</v>
      </c>
      <c r="J64" s="4">
        <v>77.345686000000001</v>
      </c>
      <c r="K64" s="4" t="s">
        <v>9</v>
      </c>
      <c r="L64" s="4">
        <v>407.58088600000002</v>
      </c>
      <c r="M64" s="4">
        <v>36.265424000000003</v>
      </c>
      <c r="N64" s="4">
        <v>1.6440900000000001</v>
      </c>
      <c r="O64" s="4">
        <v>132.75231299999999</v>
      </c>
      <c r="P64" s="4">
        <v>1.5408059999999999</v>
      </c>
      <c r="Q64" s="20">
        <v>3012.04808</v>
      </c>
      <c r="R64" s="20">
        <v>9802.7339360000005</v>
      </c>
      <c r="S64" s="20">
        <v>1967.4623770000001</v>
      </c>
      <c r="T64" s="20">
        <v>1958.1064610000001</v>
      </c>
      <c r="U64" s="4">
        <v>59.409748</v>
      </c>
      <c r="V64" s="20">
        <v>9848.2619329999998</v>
      </c>
      <c r="W64" s="4">
        <v>385.243762</v>
      </c>
      <c r="X64" s="4">
        <v>58.409708000000002</v>
      </c>
      <c r="Y64" s="4">
        <v>384.51166000000001</v>
      </c>
    </row>
    <row r="65" spans="1:25" x14ac:dyDescent="0.3">
      <c r="A65">
        <v>41</v>
      </c>
      <c r="B65" s="4" t="s">
        <v>226</v>
      </c>
      <c r="C65" s="4" t="s">
        <v>37</v>
      </c>
      <c r="D65" s="4" t="s">
        <v>227</v>
      </c>
      <c r="E65" s="4">
        <v>174.18014400000001</v>
      </c>
      <c r="F65" s="4">
        <v>522.62458800000002</v>
      </c>
      <c r="G65" s="4">
        <v>505.69000399999999</v>
      </c>
      <c r="H65" s="4" t="s">
        <v>9</v>
      </c>
      <c r="I65" s="4">
        <v>201.06326000000001</v>
      </c>
      <c r="J65" s="4">
        <v>77.262636000000001</v>
      </c>
      <c r="K65" s="4" t="s">
        <v>9</v>
      </c>
      <c r="L65" s="4">
        <v>407.462761</v>
      </c>
      <c r="M65" s="4">
        <v>36.242640999999999</v>
      </c>
      <c r="N65" s="4">
        <v>1.6606399999999999</v>
      </c>
      <c r="O65" s="4">
        <v>134.88937000000001</v>
      </c>
      <c r="P65" s="4">
        <v>1.538484</v>
      </c>
      <c r="Q65" s="20">
        <v>3017.3600289999999</v>
      </c>
      <c r="R65" s="20">
        <v>9820.7362819999998</v>
      </c>
      <c r="S65" s="20">
        <v>1970.9219780000001</v>
      </c>
      <c r="T65" s="20">
        <v>1961.5724339999999</v>
      </c>
      <c r="U65" s="4">
        <v>59.383192999999999</v>
      </c>
      <c r="V65" s="20">
        <v>9865.8557899999996</v>
      </c>
      <c r="W65" s="4">
        <v>385.87815999999998</v>
      </c>
      <c r="X65" s="4">
        <v>58.490400999999999</v>
      </c>
      <c r="Y65" s="4">
        <v>385.28709900000001</v>
      </c>
    </row>
    <row r="66" spans="1:25" ht="28.8" x14ac:dyDescent="0.3">
      <c r="A66">
        <v>42</v>
      </c>
      <c r="B66" s="4" t="s">
        <v>228</v>
      </c>
      <c r="C66" s="4" t="s">
        <v>37</v>
      </c>
      <c r="D66" s="4" t="s">
        <v>229</v>
      </c>
      <c r="E66" s="4">
        <v>176.050454</v>
      </c>
      <c r="F66" s="4">
        <v>528.42261900000005</v>
      </c>
      <c r="G66" s="4">
        <v>511.65158000000002</v>
      </c>
      <c r="H66" s="4" t="s">
        <v>9</v>
      </c>
      <c r="I66" s="4">
        <v>203.546955</v>
      </c>
      <c r="J66" s="4">
        <v>78.132633999999996</v>
      </c>
      <c r="K66" s="4" t="s">
        <v>9</v>
      </c>
      <c r="L66" s="4">
        <v>411.903572</v>
      </c>
      <c r="M66" s="4">
        <v>36.519019999999998</v>
      </c>
      <c r="N66" s="4">
        <v>1.6649769999999999</v>
      </c>
      <c r="O66" s="4">
        <v>136.095202</v>
      </c>
      <c r="P66" s="4">
        <v>1.541317</v>
      </c>
      <c r="Q66" s="20">
        <v>3040.2929859999999</v>
      </c>
      <c r="R66" s="20">
        <v>9892.8465169999999</v>
      </c>
      <c r="S66" s="20">
        <v>1986.8114559999999</v>
      </c>
      <c r="T66" s="20">
        <v>1976.3894210000001</v>
      </c>
      <c r="U66" s="4">
        <v>59.986597000000003</v>
      </c>
      <c r="V66" s="20">
        <v>9940.3087770000002</v>
      </c>
      <c r="W66" s="4">
        <v>388.96236399999998</v>
      </c>
      <c r="X66" s="4">
        <v>59.023952000000001</v>
      </c>
      <c r="Y66" s="4">
        <v>388.36085000000003</v>
      </c>
    </row>
    <row r="67" spans="1:25" x14ac:dyDescent="0.3">
      <c r="A67">
        <v>43</v>
      </c>
      <c r="B67" s="4" t="s">
        <v>230</v>
      </c>
      <c r="C67" s="4" t="s">
        <v>37</v>
      </c>
      <c r="D67" s="4" t="s">
        <v>231</v>
      </c>
      <c r="E67" s="4">
        <v>182.23673199999999</v>
      </c>
      <c r="F67" s="4">
        <v>547.52242899999999</v>
      </c>
      <c r="G67" s="4">
        <v>529.00887299999999</v>
      </c>
      <c r="H67" s="4" t="s">
        <v>9</v>
      </c>
      <c r="I67" s="4">
        <v>210.17014499999999</v>
      </c>
      <c r="J67" s="4">
        <v>80.584528000000006</v>
      </c>
      <c r="K67" s="4" t="s">
        <v>9</v>
      </c>
      <c r="L67" s="4">
        <v>421.49145800000002</v>
      </c>
      <c r="M67" s="4">
        <v>37.320818000000003</v>
      </c>
      <c r="N67" s="4">
        <v>1.691991</v>
      </c>
      <c r="O67" s="4">
        <v>144.09232299999999</v>
      </c>
      <c r="P67" s="4">
        <v>1.5900890000000001</v>
      </c>
      <c r="Q67" s="20">
        <v>3097.7801330000002</v>
      </c>
      <c r="R67" s="20">
        <v>10113.451892999999</v>
      </c>
      <c r="S67" s="20">
        <v>2031.461771</v>
      </c>
      <c r="T67" s="20">
        <v>2019.322103</v>
      </c>
      <c r="U67" s="4">
        <v>61.368915999999999</v>
      </c>
      <c r="V67" s="20">
        <v>10115.928125</v>
      </c>
      <c r="W67" s="4">
        <v>396.95934299999999</v>
      </c>
      <c r="X67" s="4">
        <v>60.113948000000001</v>
      </c>
      <c r="Y67" s="4">
        <v>397.58754599999997</v>
      </c>
    </row>
    <row r="68" spans="1:25" ht="28.8" x14ac:dyDescent="0.3">
      <c r="A68">
        <v>44</v>
      </c>
      <c r="B68" s="4" t="s">
        <v>232</v>
      </c>
      <c r="C68" s="4" t="s">
        <v>37</v>
      </c>
      <c r="D68" s="4" t="s">
        <v>233</v>
      </c>
      <c r="E68" s="4">
        <v>174.53956299999999</v>
      </c>
      <c r="F68" s="4">
        <v>524.20180200000004</v>
      </c>
      <c r="G68" s="4">
        <v>506.92773599999998</v>
      </c>
      <c r="H68" s="4" t="s">
        <v>9</v>
      </c>
      <c r="I68" s="4">
        <v>201.93810300000001</v>
      </c>
      <c r="J68" s="4">
        <v>77.448330999999996</v>
      </c>
      <c r="K68" s="4" t="s">
        <v>9</v>
      </c>
      <c r="L68" s="4">
        <v>408.77873499999998</v>
      </c>
      <c r="M68" s="4">
        <v>36.327472999999998</v>
      </c>
      <c r="N68" s="4">
        <v>1.636568</v>
      </c>
      <c r="O68" s="4">
        <v>129.409066</v>
      </c>
      <c r="P68" s="4">
        <v>1.5252399999999999</v>
      </c>
      <c r="Q68" s="20">
        <v>3006.8296700000001</v>
      </c>
      <c r="R68" s="20">
        <v>9783.0403019999994</v>
      </c>
      <c r="S68" s="20">
        <v>1963.6883929999999</v>
      </c>
      <c r="T68" s="20">
        <v>1954.471569</v>
      </c>
      <c r="U68" s="4">
        <v>59.337806999999998</v>
      </c>
      <c r="V68" s="20">
        <v>9828.4993030000005</v>
      </c>
      <c r="W68" s="4">
        <v>384.31891100000001</v>
      </c>
      <c r="X68" s="4">
        <v>58.330285000000003</v>
      </c>
      <c r="Y68" s="4">
        <v>383.75110599999999</v>
      </c>
    </row>
    <row r="69" spans="1:25" x14ac:dyDescent="0.3">
      <c r="A69">
        <v>45</v>
      </c>
      <c r="B69" s="4" t="s">
        <v>234</v>
      </c>
      <c r="C69" s="4" t="s">
        <v>37</v>
      </c>
      <c r="D69" s="4" t="s">
        <v>235</v>
      </c>
      <c r="E69" s="4">
        <v>174.71346399999999</v>
      </c>
      <c r="F69" s="4">
        <v>523.99337700000001</v>
      </c>
      <c r="G69" s="4">
        <v>507.26226700000001</v>
      </c>
      <c r="H69" s="4" t="s">
        <v>9</v>
      </c>
      <c r="I69" s="4">
        <v>201.74364199999999</v>
      </c>
      <c r="J69" s="4">
        <v>77.433549999999997</v>
      </c>
      <c r="K69" s="4" t="s">
        <v>9</v>
      </c>
      <c r="L69" s="4">
        <v>408.45383299999997</v>
      </c>
      <c r="M69" s="4">
        <v>36.390543999999998</v>
      </c>
      <c r="N69" s="4">
        <v>1.6421539999999999</v>
      </c>
      <c r="O69" s="4">
        <v>135.415751</v>
      </c>
      <c r="P69" s="4">
        <v>1.5218309999999999</v>
      </c>
      <c r="Q69" s="20">
        <v>3012.5525889999999</v>
      </c>
      <c r="R69" s="20">
        <v>9800.9061880000008</v>
      </c>
      <c r="S69" s="20">
        <v>1967.6684620000001</v>
      </c>
      <c r="T69" s="20">
        <v>1958.258953</v>
      </c>
      <c r="U69" s="4">
        <v>59.349373</v>
      </c>
      <c r="V69" s="20">
        <v>9846.7967430000008</v>
      </c>
      <c r="W69" s="4">
        <v>385.09375699999998</v>
      </c>
      <c r="X69" s="4">
        <v>58.376949000000003</v>
      </c>
      <c r="Y69" s="4">
        <v>384.54226199999999</v>
      </c>
    </row>
    <row r="70" spans="1:25" x14ac:dyDescent="0.3">
      <c r="A70">
        <v>46</v>
      </c>
      <c r="B70" s="4" t="s">
        <v>236</v>
      </c>
      <c r="C70" s="4" t="s">
        <v>37</v>
      </c>
      <c r="D70" s="4" t="s">
        <v>237</v>
      </c>
      <c r="E70" s="4">
        <v>174.21675300000001</v>
      </c>
      <c r="F70" s="4">
        <v>522.28938700000003</v>
      </c>
      <c r="G70" s="4">
        <v>505.344314</v>
      </c>
      <c r="H70" s="4" t="s">
        <v>9</v>
      </c>
      <c r="I70" s="4">
        <v>201.03173100000001</v>
      </c>
      <c r="J70" s="4">
        <v>77.183237000000005</v>
      </c>
      <c r="K70" s="4" t="s">
        <v>9</v>
      </c>
      <c r="L70" s="4">
        <v>407.05698899999999</v>
      </c>
      <c r="M70" s="4">
        <v>36.051564999999997</v>
      </c>
      <c r="N70" s="4">
        <v>1.6228499999999999</v>
      </c>
      <c r="O70" s="4">
        <v>132.22351499999999</v>
      </c>
      <c r="P70" s="4">
        <v>1.528939</v>
      </c>
      <c r="Q70" s="20">
        <v>3021.7067889999998</v>
      </c>
      <c r="R70" s="20">
        <v>9830.3195699999997</v>
      </c>
      <c r="S70" s="20">
        <v>1972.9066929999999</v>
      </c>
      <c r="T70" s="20">
        <v>1963.4200969999999</v>
      </c>
      <c r="U70" s="4">
        <v>59.474254000000002</v>
      </c>
      <c r="V70" s="20">
        <v>9877.8435150000005</v>
      </c>
      <c r="W70" s="4">
        <v>386.25802099999999</v>
      </c>
      <c r="X70" s="4">
        <v>58.548855000000003</v>
      </c>
      <c r="Y70" s="4">
        <v>385.59225300000003</v>
      </c>
    </row>
    <row r="71" spans="1:25" x14ac:dyDescent="0.3">
      <c r="A71">
        <v>47</v>
      </c>
      <c r="B71" s="4" t="s">
        <v>238</v>
      </c>
      <c r="C71" s="4" t="s">
        <v>37</v>
      </c>
      <c r="D71" s="4" t="s">
        <v>239</v>
      </c>
      <c r="E71" s="4">
        <v>175.03817799999999</v>
      </c>
      <c r="F71" s="4">
        <v>525.29054399999995</v>
      </c>
      <c r="G71" s="4">
        <v>508.17377499999998</v>
      </c>
      <c r="H71" s="4" t="s">
        <v>9</v>
      </c>
      <c r="I71" s="4">
        <v>202.21424200000001</v>
      </c>
      <c r="J71" s="4">
        <v>77.676371000000003</v>
      </c>
      <c r="K71" s="4" t="s">
        <v>9</v>
      </c>
      <c r="L71" s="4">
        <v>409.59490899999997</v>
      </c>
      <c r="M71" s="4">
        <v>36.388635999999998</v>
      </c>
      <c r="N71" s="4">
        <v>1.634029</v>
      </c>
      <c r="O71" s="4">
        <v>135.48299600000001</v>
      </c>
      <c r="P71" s="4">
        <v>1.52051</v>
      </c>
      <c r="Q71" s="20">
        <v>3028.4254550000001</v>
      </c>
      <c r="R71" s="20">
        <v>9850.4310330000008</v>
      </c>
      <c r="S71" s="20">
        <v>1977.184951</v>
      </c>
      <c r="T71" s="20">
        <v>1967.2419789999999</v>
      </c>
      <c r="U71" s="4">
        <v>59.635634000000003</v>
      </c>
      <c r="V71" s="20">
        <v>9899.3390330000002</v>
      </c>
      <c r="W71" s="4">
        <v>387.17816900000003</v>
      </c>
      <c r="X71" s="4">
        <v>58.701588000000001</v>
      </c>
      <c r="Y71" s="4">
        <v>386.51295299999998</v>
      </c>
    </row>
    <row r="72" spans="1:25" x14ac:dyDescent="0.3">
      <c r="A72">
        <v>48</v>
      </c>
      <c r="B72" s="44" t="s">
        <v>240</v>
      </c>
      <c r="C72" s="44" t="s">
        <v>37</v>
      </c>
      <c r="D72" s="44" t="s">
        <v>241</v>
      </c>
      <c r="E72" s="44">
        <v>174.990308</v>
      </c>
      <c r="F72" s="44">
        <v>525.02916800000003</v>
      </c>
      <c r="G72" s="44">
        <v>508.15202499999998</v>
      </c>
      <c r="H72" s="44" t="s">
        <v>9</v>
      </c>
      <c r="I72" s="44">
        <v>202.224422</v>
      </c>
      <c r="J72" s="44">
        <v>77.628386000000006</v>
      </c>
      <c r="K72" s="44" t="s">
        <v>9</v>
      </c>
      <c r="L72" s="44">
        <v>409.214044</v>
      </c>
      <c r="M72" s="44">
        <v>36.368291999999997</v>
      </c>
      <c r="N72" s="44">
        <v>1.6404529999999999</v>
      </c>
      <c r="O72" s="44">
        <v>132.04199600000001</v>
      </c>
      <c r="P72" s="44">
        <v>1.5087600000000001</v>
      </c>
      <c r="Q72" s="45">
        <v>3018.8548879999998</v>
      </c>
      <c r="R72" s="45">
        <v>9816.6990760000008</v>
      </c>
      <c r="S72" s="45">
        <v>1971.2138239999999</v>
      </c>
      <c r="T72" s="45">
        <v>1961.2640719999999</v>
      </c>
      <c r="U72" s="44">
        <v>59.436663000000003</v>
      </c>
      <c r="V72" s="45">
        <v>9867.7705659999992</v>
      </c>
      <c r="W72" s="44">
        <v>386.14169199999998</v>
      </c>
      <c r="X72" s="44">
        <v>58.482190000000003</v>
      </c>
      <c r="Y72" s="44">
        <v>385.47583200000003</v>
      </c>
    </row>
    <row r="73" spans="1:25" x14ac:dyDescent="0.3">
      <c r="A73">
        <v>49</v>
      </c>
      <c r="B73" s="4" t="s">
        <v>242</v>
      </c>
      <c r="C73" s="4" t="s">
        <v>37</v>
      </c>
      <c r="D73" s="4" t="s">
        <v>243</v>
      </c>
      <c r="E73" s="4">
        <v>174.97529299999999</v>
      </c>
      <c r="F73" s="4">
        <v>524.552908</v>
      </c>
      <c r="G73" s="4">
        <v>507.56812400000001</v>
      </c>
      <c r="H73" s="4" t="s">
        <v>9</v>
      </c>
      <c r="I73" s="4">
        <v>201.89166599999999</v>
      </c>
      <c r="J73" s="4">
        <v>77.490510999999998</v>
      </c>
      <c r="K73" s="4" t="s">
        <v>9</v>
      </c>
      <c r="L73" s="4">
        <v>408.97511300000002</v>
      </c>
      <c r="M73" s="4">
        <v>36.354018000000003</v>
      </c>
      <c r="N73" s="4">
        <v>1.6283829999999999</v>
      </c>
      <c r="O73" s="4">
        <v>134.046707</v>
      </c>
      <c r="P73" s="4">
        <v>1.5170619999999999</v>
      </c>
      <c r="Q73" s="20">
        <v>3022.2619399999999</v>
      </c>
      <c r="R73" s="20">
        <v>9827.2674239999997</v>
      </c>
      <c r="S73" s="20">
        <v>1973.0606419999999</v>
      </c>
      <c r="T73" s="20">
        <v>1963.7296960000001</v>
      </c>
      <c r="U73" s="4">
        <v>59.553086999999998</v>
      </c>
      <c r="V73" s="20">
        <v>9875.3767630000002</v>
      </c>
      <c r="W73" s="4">
        <v>386.32251100000002</v>
      </c>
      <c r="X73" s="4">
        <v>58.623462000000004</v>
      </c>
      <c r="Y73" s="4">
        <v>385.66391399999998</v>
      </c>
    </row>
    <row r="74" spans="1:25" x14ac:dyDescent="0.3">
      <c r="A74">
        <v>50</v>
      </c>
      <c r="B74" s="4" t="s">
        <v>244</v>
      </c>
      <c r="C74" s="4" t="s">
        <v>37</v>
      </c>
      <c r="D74" s="4" t="s">
        <v>245</v>
      </c>
      <c r="E74" s="4">
        <v>174.78110899999999</v>
      </c>
      <c r="F74" s="4">
        <v>524.16972899999996</v>
      </c>
      <c r="G74" s="4">
        <v>507.18697200000003</v>
      </c>
      <c r="H74" s="4" t="s">
        <v>9</v>
      </c>
      <c r="I74" s="4">
        <v>201.61737199999999</v>
      </c>
      <c r="J74" s="4">
        <v>77.474462000000003</v>
      </c>
      <c r="K74" s="4" t="s">
        <v>9</v>
      </c>
      <c r="L74" s="4">
        <v>408.55324999999999</v>
      </c>
      <c r="M74" s="4">
        <v>36.265642999999997</v>
      </c>
      <c r="N74" s="4">
        <v>1.617529</v>
      </c>
      <c r="O74" s="4">
        <v>132.960973</v>
      </c>
      <c r="P74" s="4">
        <v>1.5163500000000001</v>
      </c>
      <c r="Q74" s="20">
        <v>3008.106182</v>
      </c>
      <c r="R74" s="20">
        <v>9778.3078229999992</v>
      </c>
      <c r="S74" s="20">
        <v>1962.834599</v>
      </c>
      <c r="T74" s="20">
        <v>1953.6979220000001</v>
      </c>
      <c r="U74" s="4">
        <v>59.202061</v>
      </c>
      <c r="V74" s="20">
        <v>9827.6160710000004</v>
      </c>
      <c r="W74" s="4">
        <v>384.40472699999998</v>
      </c>
      <c r="X74" s="4">
        <v>58.250779999999999</v>
      </c>
      <c r="Y74" s="4">
        <v>383.63062400000001</v>
      </c>
    </row>
    <row r="75" spans="1:25" x14ac:dyDescent="0.3">
      <c r="A75">
        <v>51</v>
      </c>
      <c r="B75" s="4" t="s">
        <v>246</v>
      </c>
      <c r="C75" s="4" t="s">
        <v>37</v>
      </c>
      <c r="D75" s="4" t="s">
        <v>247</v>
      </c>
      <c r="E75" s="4">
        <v>175.00796800000001</v>
      </c>
      <c r="F75" s="4">
        <v>525.35656400000005</v>
      </c>
      <c r="G75" s="4">
        <v>508.41251399999999</v>
      </c>
      <c r="H75" s="4" t="s">
        <v>9</v>
      </c>
      <c r="I75" s="4">
        <v>202.13721699999999</v>
      </c>
      <c r="J75" s="4">
        <v>77.545809000000006</v>
      </c>
      <c r="K75" s="4" t="s">
        <v>9</v>
      </c>
      <c r="L75" s="4">
        <v>409.50662299999999</v>
      </c>
      <c r="M75" s="4">
        <v>36.416576999999997</v>
      </c>
      <c r="N75" s="4">
        <v>1.6301779999999999</v>
      </c>
      <c r="O75" s="4">
        <v>137.44009</v>
      </c>
      <c r="P75" s="4">
        <v>1.519817</v>
      </c>
      <c r="Q75" s="20">
        <v>3018.7680399999999</v>
      </c>
      <c r="R75" s="20">
        <v>9814.4946080000009</v>
      </c>
      <c r="S75" s="20">
        <v>1970.440386</v>
      </c>
      <c r="T75" s="20">
        <v>1961.130555</v>
      </c>
      <c r="U75" s="4">
        <v>59.512424000000003</v>
      </c>
      <c r="V75" s="20">
        <v>9864.9389030000002</v>
      </c>
      <c r="W75" s="4">
        <v>385.84963599999998</v>
      </c>
      <c r="X75" s="4">
        <v>58.460165000000003</v>
      </c>
      <c r="Y75" s="4">
        <v>385.22768100000002</v>
      </c>
    </row>
    <row r="76" spans="1:25" x14ac:dyDescent="0.3">
      <c r="A76">
        <v>52</v>
      </c>
      <c r="B76" s="44" t="s">
        <v>248</v>
      </c>
      <c r="C76" s="44" t="s">
        <v>37</v>
      </c>
      <c r="D76" s="44" t="s">
        <v>249</v>
      </c>
      <c r="E76" s="44">
        <v>175.78577000000001</v>
      </c>
      <c r="F76" s="44">
        <v>527.06077000000005</v>
      </c>
      <c r="G76" s="44">
        <v>509.88300700000002</v>
      </c>
      <c r="H76" s="44" t="s">
        <v>9</v>
      </c>
      <c r="I76" s="44">
        <v>202.93494799999999</v>
      </c>
      <c r="J76" s="44">
        <v>77.872236000000001</v>
      </c>
      <c r="K76" s="44" t="s">
        <v>9</v>
      </c>
      <c r="L76" s="44">
        <v>410.85255100000001</v>
      </c>
      <c r="M76" s="44">
        <v>36.447878000000003</v>
      </c>
      <c r="N76" s="44">
        <v>1.632269</v>
      </c>
      <c r="O76" s="44">
        <v>136.34151299999999</v>
      </c>
      <c r="P76" s="44">
        <v>1.5179830000000001</v>
      </c>
      <c r="Q76" s="45">
        <v>3028.4173329999999</v>
      </c>
      <c r="R76" s="45">
        <v>9844.2194799999997</v>
      </c>
      <c r="S76" s="45">
        <v>1976.7236310000001</v>
      </c>
      <c r="T76" s="45">
        <v>1966.88519</v>
      </c>
      <c r="U76" s="44">
        <v>59.576219000000002</v>
      </c>
      <c r="V76" s="45">
        <v>9898.2315720000006</v>
      </c>
      <c r="W76" s="44">
        <v>387.18598400000002</v>
      </c>
      <c r="X76" s="44">
        <v>58.722442999999998</v>
      </c>
      <c r="Y76" s="44">
        <v>386.36602900000003</v>
      </c>
    </row>
    <row r="79" spans="1:25" x14ac:dyDescent="0.3">
      <c r="A79">
        <v>53</v>
      </c>
      <c r="B79" t="s">
        <v>305</v>
      </c>
      <c r="C79" t="s">
        <v>37</v>
      </c>
      <c r="D79" t="s">
        <v>306</v>
      </c>
      <c r="E79">
        <v>298.75583499999999</v>
      </c>
      <c r="F79">
        <v>904.85509200000001</v>
      </c>
      <c r="G79">
        <v>878.82003299999997</v>
      </c>
      <c r="H79" t="s">
        <v>9</v>
      </c>
      <c r="I79">
        <v>348.75459899999998</v>
      </c>
      <c r="J79">
        <v>135.06896900000001</v>
      </c>
      <c r="K79">
        <v>0.136988</v>
      </c>
      <c r="L79">
        <v>707.97952399999997</v>
      </c>
      <c r="M79">
        <v>63.217630999999997</v>
      </c>
      <c r="N79">
        <v>2.0711900000000001</v>
      </c>
      <c r="O79">
        <v>226.099467</v>
      </c>
      <c r="P79">
        <v>1.869745</v>
      </c>
      <c r="Q79" s="25">
        <v>5395.7160919999997</v>
      </c>
      <c r="R79" s="25">
        <v>17593.464351999999</v>
      </c>
      <c r="S79" s="25">
        <v>3561.0171759999998</v>
      </c>
      <c r="T79" s="25">
        <v>3540.642734</v>
      </c>
      <c r="U79">
        <v>108.00854</v>
      </c>
      <c r="V79" s="25">
        <v>17639.015326000001</v>
      </c>
      <c r="W79">
        <v>700.17891099999997</v>
      </c>
      <c r="X79">
        <v>106.979722</v>
      </c>
      <c r="Y79">
        <v>699.21950900000002</v>
      </c>
    </row>
    <row r="80" spans="1:25" x14ac:dyDescent="0.3">
      <c r="A80">
        <v>54</v>
      </c>
      <c r="B80" s="46" t="s">
        <v>307</v>
      </c>
      <c r="C80" s="46" t="s">
        <v>37</v>
      </c>
      <c r="D80" s="46" t="s">
        <v>308</v>
      </c>
      <c r="E80" s="46">
        <v>299.05670800000001</v>
      </c>
      <c r="F80" s="46">
        <v>905.02360599999997</v>
      </c>
      <c r="G80" s="46">
        <v>879.36810500000001</v>
      </c>
      <c r="H80" s="46" t="s">
        <v>9</v>
      </c>
      <c r="I80" s="46">
        <v>348.88118500000002</v>
      </c>
      <c r="J80" s="46">
        <v>135.13047399999999</v>
      </c>
      <c r="K80" s="46" t="s">
        <v>9</v>
      </c>
      <c r="L80" s="46">
        <v>707.94916000000001</v>
      </c>
      <c r="M80" s="46">
        <v>63.288243999999999</v>
      </c>
      <c r="N80" s="46">
        <v>2.065534</v>
      </c>
      <c r="O80" s="46">
        <v>227.438007</v>
      </c>
      <c r="P80" s="46">
        <v>1.8629579999999999</v>
      </c>
      <c r="Q80" s="58">
        <v>5390.4539860000004</v>
      </c>
      <c r="R80" s="58">
        <v>17571.645084</v>
      </c>
      <c r="S80" s="58">
        <v>3556.8362809999999</v>
      </c>
      <c r="T80" s="58">
        <v>3536.2632060000001</v>
      </c>
      <c r="U80" s="46">
        <v>107.898034</v>
      </c>
      <c r="V80" s="58">
        <v>17612.418377000002</v>
      </c>
      <c r="W80" s="46">
        <v>698.88245300000005</v>
      </c>
      <c r="X80" s="46">
        <v>106.90589300000001</v>
      </c>
      <c r="Y80" s="46">
        <v>698.581323</v>
      </c>
    </row>
    <row r="81" spans="1:25" x14ac:dyDescent="0.3">
      <c r="A81">
        <v>55</v>
      </c>
      <c r="B81" s="46" t="s">
        <v>309</v>
      </c>
      <c r="C81" s="46" t="s">
        <v>37</v>
      </c>
      <c r="D81" s="46" t="s">
        <v>310</v>
      </c>
      <c r="E81" s="46">
        <v>299.339179</v>
      </c>
      <c r="F81" s="46">
        <v>905.20663300000001</v>
      </c>
      <c r="G81" s="46">
        <v>879.44451200000003</v>
      </c>
      <c r="H81" s="46" t="s">
        <v>9</v>
      </c>
      <c r="I81" s="46">
        <v>349.02684099999999</v>
      </c>
      <c r="J81" s="46">
        <v>135.01486800000001</v>
      </c>
      <c r="K81" s="46" t="s">
        <v>9</v>
      </c>
      <c r="L81" s="46">
        <v>708.21975199999997</v>
      </c>
      <c r="M81" s="46">
        <v>63.227474999999998</v>
      </c>
      <c r="N81" s="46">
        <v>2.073455</v>
      </c>
      <c r="O81" s="46">
        <v>226.19225800000001</v>
      </c>
      <c r="P81" s="46">
        <v>1.8701030000000001</v>
      </c>
      <c r="Q81" s="58">
        <v>5381.0340640000004</v>
      </c>
      <c r="R81" s="58">
        <v>17541.715402000002</v>
      </c>
      <c r="S81" s="58">
        <v>3550.8658610000002</v>
      </c>
      <c r="T81" s="58">
        <v>3531.470941</v>
      </c>
      <c r="U81" s="46">
        <v>107.692218</v>
      </c>
      <c r="V81" s="58">
        <v>17587.892424000001</v>
      </c>
      <c r="W81" s="46">
        <v>697.87315899999999</v>
      </c>
      <c r="X81" s="46">
        <v>106.659306</v>
      </c>
      <c r="Y81" s="46">
        <v>697.33960999999999</v>
      </c>
    </row>
    <row r="82" spans="1:25" x14ac:dyDescent="0.3">
      <c r="A82">
        <v>56</v>
      </c>
      <c r="B82" t="s">
        <v>311</v>
      </c>
      <c r="C82" t="s">
        <v>37</v>
      </c>
      <c r="D82" t="s">
        <v>312</v>
      </c>
      <c r="E82">
        <v>299.09584100000001</v>
      </c>
      <c r="F82">
        <v>904.27145199999995</v>
      </c>
      <c r="G82">
        <v>878.887834</v>
      </c>
      <c r="H82" t="s">
        <v>9</v>
      </c>
      <c r="I82">
        <v>348.84596399999998</v>
      </c>
      <c r="J82">
        <v>134.961803</v>
      </c>
      <c r="K82">
        <v>9.4944000000000001E-2</v>
      </c>
      <c r="L82">
        <v>707.67071299999998</v>
      </c>
      <c r="M82">
        <v>63.253329000000001</v>
      </c>
      <c r="N82">
        <v>2.057941</v>
      </c>
      <c r="O82">
        <v>229.14934199999999</v>
      </c>
      <c r="P82">
        <v>1.872898</v>
      </c>
      <c r="Q82" s="25">
        <v>5386.0670209999998</v>
      </c>
      <c r="R82" s="25">
        <v>17558.064440999999</v>
      </c>
      <c r="S82" s="25">
        <v>3553.983581</v>
      </c>
      <c r="T82" s="25">
        <v>3533.964931</v>
      </c>
      <c r="U82">
        <v>107.818282</v>
      </c>
      <c r="V82" s="25">
        <v>17606.662263999999</v>
      </c>
      <c r="W82">
        <v>698.59595300000001</v>
      </c>
      <c r="X82">
        <v>106.804017</v>
      </c>
      <c r="Y82">
        <v>697.97240999999997</v>
      </c>
    </row>
    <row r="83" spans="1:25" x14ac:dyDescent="0.3">
      <c r="A83">
        <v>57</v>
      </c>
      <c r="B83" s="46" t="s">
        <v>313</v>
      </c>
      <c r="C83" s="46" t="s">
        <v>37</v>
      </c>
      <c r="D83" s="46" t="s">
        <v>314</v>
      </c>
      <c r="E83" s="46">
        <v>299.53523000000001</v>
      </c>
      <c r="F83" s="46">
        <v>905.96470099999999</v>
      </c>
      <c r="G83" s="46">
        <v>880.17655300000001</v>
      </c>
      <c r="H83" s="46" t="s">
        <v>9</v>
      </c>
      <c r="I83" s="46">
        <v>349.41491400000001</v>
      </c>
      <c r="J83" s="46">
        <v>135.20982799999999</v>
      </c>
      <c r="K83" s="46" t="s">
        <v>9</v>
      </c>
      <c r="L83" s="46">
        <v>708.67830600000002</v>
      </c>
      <c r="M83" s="46">
        <v>63.169438999999997</v>
      </c>
      <c r="N83" s="46">
        <v>2.0656530000000002</v>
      </c>
      <c r="O83" s="46">
        <v>228.64319800000001</v>
      </c>
      <c r="P83" s="46">
        <v>1.862509</v>
      </c>
      <c r="Q83" s="58">
        <v>5387.0453559999996</v>
      </c>
      <c r="R83" s="58">
        <v>17560.862875999999</v>
      </c>
      <c r="S83" s="58">
        <v>3554.9767809999998</v>
      </c>
      <c r="T83" s="58">
        <v>3536.0430240000001</v>
      </c>
      <c r="U83" s="46">
        <v>107.792526</v>
      </c>
      <c r="V83" s="58">
        <v>17605.895537</v>
      </c>
      <c r="W83" s="46">
        <v>698.69759299999998</v>
      </c>
      <c r="X83" s="46">
        <v>106.820121</v>
      </c>
      <c r="Y83" s="46">
        <v>697.99303999999995</v>
      </c>
    </row>
    <row r="84" spans="1:25" x14ac:dyDescent="0.3">
      <c r="A84">
        <v>58</v>
      </c>
      <c r="B84" t="s">
        <v>315</v>
      </c>
      <c r="C84" t="s">
        <v>37</v>
      </c>
      <c r="D84" t="s">
        <v>316</v>
      </c>
      <c r="E84">
        <v>299.48838799999999</v>
      </c>
      <c r="F84">
        <v>905.88467900000001</v>
      </c>
      <c r="G84">
        <v>880.10692700000004</v>
      </c>
      <c r="H84" t="s">
        <v>9</v>
      </c>
      <c r="I84">
        <v>349.41054400000002</v>
      </c>
      <c r="J84">
        <v>135.27993699999999</v>
      </c>
      <c r="K84">
        <v>0.13622000000000001</v>
      </c>
      <c r="L84">
        <v>708.80937600000004</v>
      </c>
      <c r="M84">
        <v>63.373080000000002</v>
      </c>
      <c r="N84">
        <v>2.0683660000000001</v>
      </c>
      <c r="O84">
        <v>226.441619</v>
      </c>
      <c r="P84">
        <v>1.859013</v>
      </c>
      <c r="Q84" s="25">
        <v>5387.9540070000003</v>
      </c>
      <c r="R84" s="25">
        <v>17565.020191</v>
      </c>
      <c r="S84" s="25">
        <v>3556.0350920000001</v>
      </c>
      <c r="T84" s="25">
        <v>3536.370132</v>
      </c>
      <c r="U84">
        <v>107.946083</v>
      </c>
      <c r="V84" s="25">
        <v>17611.396102999999</v>
      </c>
      <c r="W84">
        <v>698.94485299999997</v>
      </c>
      <c r="X84">
        <v>106.771259</v>
      </c>
      <c r="Y84">
        <v>698.33592699999997</v>
      </c>
    </row>
    <row r="85" spans="1:25" x14ac:dyDescent="0.3">
      <c r="A85">
        <v>59</v>
      </c>
      <c r="B85" s="46" t="s">
        <v>317</v>
      </c>
      <c r="C85" s="46" t="s">
        <v>37</v>
      </c>
      <c r="D85" s="46" t="s">
        <v>318</v>
      </c>
      <c r="E85" s="46">
        <v>298.35953899999998</v>
      </c>
      <c r="F85" s="46">
        <v>902.63388899999995</v>
      </c>
      <c r="G85" s="46">
        <v>877.024092</v>
      </c>
      <c r="H85" s="46" t="s">
        <v>9</v>
      </c>
      <c r="I85" s="46">
        <v>348.00799599999999</v>
      </c>
      <c r="J85" s="46">
        <v>134.63266100000001</v>
      </c>
      <c r="K85" s="46" t="s">
        <v>9</v>
      </c>
      <c r="L85" s="46">
        <v>706.62151800000004</v>
      </c>
      <c r="M85" s="46">
        <v>63.092481999999997</v>
      </c>
      <c r="N85" s="46">
        <v>2.052521</v>
      </c>
      <c r="O85" s="46">
        <v>230.71525700000001</v>
      </c>
      <c r="P85" s="46">
        <v>1.861497</v>
      </c>
      <c r="Q85" s="58">
        <v>5389.4206180000001</v>
      </c>
      <c r="R85" s="58">
        <v>17566.202465999999</v>
      </c>
      <c r="S85" s="58">
        <v>3555.3250389999998</v>
      </c>
      <c r="T85" s="58">
        <v>3534.6538209999999</v>
      </c>
      <c r="U85" s="46">
        <v>107.939897</v>
      </c>
      <c r="V85" s="58">
        <v>17615.303655</v>
      </c>
      <c r="W85" s="46">
        <v>698.86037299999998</v>
      </c>
      <c r="X85" s="46">
        <v>106.815271</v>
      </c>
      <c r="Y85" s="46">
        <v>698.08130100000005</v>
      </c>
    </row>
    <row r="86" spans="1:25" x14ac:dyDescent="0.3">
      <c r="A86">
        <v>60</v>
      </c>
      <c r="B86" t="s">
        <v>319</v>
      </c>
      <c r="C86" t="s">
        <v>37</v>
      </c>
      <c r="D86" t="s">
        <v>320</v>
      </c>
      <c r="E86">
        <v>299.03053699999998</v>
      </c>
      <c r="F86">
        <v>905.36002299999996</v>
      </c>
      <c r="G86">
        <v>879.51364100000001</v>
      </c>
      <c r="H86" t="s">
        <v>9</v>
      </c>
      <c r="I86">
        <v>349.39153599999997</v>
      </c>
      <c r="J86">
        <v>134.972465</v>
      </c>
      <c r="K86">
        <v>5.3553000000000003E-2</v>
      </c>
      <c r="L86">
        <v>708.161382</v>
      </c>
      <c r="M86">
        <v>63.361899000000001</v>
      </c>
      <c r="N86">
        <v>2.0602179999999999</v>
      </c>
      <c r="O86">
        <v>225.69871800000001</v>
      </c>
      <c r="P86">
        <v>1.856101</v>
      </c>
      <c r="Q86" s="25">
        <v>5396.3903250000003</v>
      </c>
      <c r="R86" s="25">
        <v>17591.468175999998</v>
      </c>
      <c r="S86" s="25">
        <v>3560.7635839999998</v>
      </c>
      <c r="T86" s="25">
        <v>3540.6194</v>
      </c>
      <c r="U86">
        <v>108.02782000000001</v>
      </c>
      <c r="V86" s="25">
        <v>17634.373962999998</v>
      </c>
      <c r="W86">
        <v>699.69418199999996</v>
      </c>
      <c r="X86">
        <v>106.80256</v>
      </c>
      <c r="Y86">
        <v>699.15038200000004</v>
      </c>
    </row>
    <row r="87" spans="1:25" x14ac:dyDescent="0.3">
      <c r="A87">
        <v>61</v>
      </c>
      <c r="B87" s="59">
        <v>43842.049293981479</v>
      </c>
      <c r="C87" s="46" t="s">
        <v>37</v>
      </c>
      <c r="D87" s="46" t="s">
        <v>321</v>
      </c>
      <c r="E87" s="46">
        <v>298.34227299999998</v>
      </c>
      <c r="F87" s="46">
        <v>902.76982199999998</v>
      </c>
      <c r="G87" s="46">
        <v>877.14005199999997</v>
      </c>
      <c r="H87" s="46" t="s">
        <v>9</v>
      </c>
      <c r="I87" s="46">
        <v>348.27597400000002</v>
      </c>
      <c r="J87" s="46">
        <v>134.729175</v>
      </c>
      <c r="K87" s="46" t="s">
        <v>9</v>
      </c>
      <c r="L87" s="46">
        <v>706.27178800000002</v>
      </c>
      <c r="M87" s="46">
        <v>63.043807999999999</v>
      </c>
      <c r="N87" s="46">
        <v>2.049207</v>
      </c>
      <c r="O87" s="46">
        <v>226.52685600000001</v>
      </c>
      <c r="P87" s="46">
        <v>1.856347</v>
      </c>
      <c r="Q87" s="58">
        <v>5385.491172</v>
      </c>
      <c r="R87" s="58">
        <v>17557.618101</v>
      </c>
      <c r="S87" s="58">
        <v>3553.7357109999998</v>
      </c>
      <c r="T87" s="58">
        <v>3532.7277260000001</v>
      </c>
      <c r="U87" s="46">
        <v>107.783923</v>
      </c>
      <c r="V87" s="58">
        <v>17604.325438</v>
      </c>
      <c r="W87" s="46">
        <v>698.39969900000006</v>
      </c>
      <c r="X87" s="46">
        <v>106.83725800000001</v>
      </c>
      <c r="Y87" s="46">
        <v>697.72560099999998</v>
      </c>
    </row>
    <row r="88" spans="1:25" x14ac:dyDescent="0.3">
      <c r="A88">
        <v>62</v>
      </c>
      <c r="B88" s="47">
        <v>43842.210173611114</v>
      </c>
      <c r="C88" t="s">
        <v>37</v>
      </c>
      <c r="D88" t="s">
        <v>322</v>
      </c>
      <c r="E88">
        <v>298.48285600000003</v>
      </c>
      <c r="F88">
        <v>903.21586100000002</v>
      </c>
      <c r="G88">
        <v>877.55870500000003</v>
      </c>
      <c r="H88" t="s">
        <v>9</v>
      </c>
      <c r="I88">
        <v>348.46756199999999</v>
      </c>
      <c r="J88">
        <v>134.79655</v>
      </c>
      <c r="K88">
        <v>8.3889000000000005E-2</v>
      </c>
      <c r="L88">
        <v>706.80842399999995</v>
      </c>
      <c r="M88">
        <v>62.982987000000001</v>
      </c>
      <c r="N88">
        <v>2.052073</v>
      </c>
      <c r="O88">
        <v>232.97098399999999</v>
      </c>
      <c r="P88">
        <v>1.865486</v>
      </c>
      <c r="Q88" s="25">
        <v>5387.8572000000004</v>
      </c>
      <c r="R88" s="25">
        <v>17564.379253999999</v>
      </c>
      <c r="S88" s="25">
        <v>3554.7208649999998</v>
      </c>
      <c r="T88" s="25">
        <v>3535.3323350000001</v>
      </c>
      <c r="U88">
        <v>107.798776</v>
      </c>
      <c r="V88" s="25">
        <v>17611.327136</v>
      </c>
      <c r="W88">
        <v>698.82595500000002</v>
      </c>
      <c r="X88">
        <v>106.73123200000001</v>
      </c>
      <c r="Y88">
        <v>698.33473900000001</v>
      </c>
    </row>
    <row r="89" spans="1:25" x14ac:dyDescent="0.3">
      <c r="A89">
        <v>63</v>
      </c>
      <c r="B89" s="59">
        <v>43842.936921296299</v>
      </c>
      <c r="C89" s="46" t="s">
        <v>37</v>
      </c>
      <c r="D89" s="46" t="s">
        <v>323</v>
      </c>
      <c r="E89" s="46">
        <v>298.22042299999998</v>
      </c>
      <c r="F89" s="46">
        <v>903.25542299999995</v>
      </c>
      <c r="G89" s="46">
        <v>877.16936799999996</v>
      </c>
      <c r="H89" s="46" t="s">
        <v>9</v>
      </c>
      <c r="I89" s="46">
        <v>348.09546999999998</v>
      </c>
      <c r="J89" s="46">
        <v>134.71022199999999</v>
      </c>
      <c r="K89" s="46" t="s">
        <v>9</v>
      </c>
      <c r="L89" s="46">
        <v>706.87325499999997</v>
      </c>
      <c r="M89" s="46">
        <v>63.092787000000001</v>
      </c>
      <c r="N89" s="46">
        <v>2.0595089999999998</v>
      </c>
      <c r="O89" s="46">
        <v>226.28171800000001</v>
      </c>
      <c r="P89" s="46">
        <v>1.8589800000000001</v>
      </c>
      <c r="Q89" s="58">
        <v>5381.9389659999997</v>
      </c>
      <c r="R89" s="58">
        <v>17544.467660999999</v>
      </c>
      <c r="S89" s="58">
        <v>3551.9186770000001</v>
      </c>
      <c r="T89" s="58">
        <v>3531.2533239999998</v>
      </c>
      <c r="U89" s="46">
        <v>107.75132000000001</v>
      </c>
      <c r="V89" s="58">
        <v>17587.513489000001</v>
      </c>
      <c r="W89" s="46">
        <v>698.08500800000002</v>
      </c>
      <c r="X89" s="46">
        <v>106.741349</v>
      </c>
      <c r="Y89" s="46">
        <v>697.21278199999995</v>
      </c>
    </row>
    <row r="90" spans="1:25" x14ac:dyDescent="0.3">
      <c r="A90">
        <v>64</v>
      </c>
      <c r="B90" s="47">
        <v>43873.097812499997</v>
      </c>
      <c r="C90" t="s">
        <v>37</v>
      </c>
      <c r="D90" t="s">
        <v>324</v>
      </c>
      <c r="E90">
        <v>298.27229499999999</v>
      </c>
      <c r="F90">
        <v>902.83096</v>
      </c>
      <c r="G90">
        <v>876.98216000000002</v>
      </c>
      <c r="H90" t="s">
        <v>9</v>
      </c>
      <c r="I90">
        <v>348.23272700000001</v>
      </c>
      <c r="J90">
        <v>134.63411099999999</v>
      </c>
      <c r="K90">
        <v>0.145009</v>
      </c>
      <c r="L90">
        <v>706.42718300000001</v>
      </c>
      <c r="M90">
        <v>63.067664999999998</v>
      </c>
      <c r="N90">
        <v>2.0600879999999999</v>
      </c>
      <c r="O90">
        <v>227.53625199999999</v>
      </c>
      <c r="P90">
        <v>1.8573949999999999</v>
      </c>
      <c r="Q90" s="25">
        <v>5381.1882379999997</v>
      </c>
      <c r="R90" s="25">
        <v>17545.535247</v>
      </c>
      <c r="S90" s="25">
        <v>3551.6072869999998</v>
      </c>
      <c r="T90" s="25">
        <v>3531.8858530000002</v>
      </c>
      <c r="U90">
        <v>107.730695</v>
      </c>
      <c r="V90" s="25">
        <v>17590.406792999998</v>
      </c>
      <c r="W90">
        <v>698.09496899999999</v>
      </c>
      <c r="X90">
        <v>106.771159</v>
      </c>
      <c r="Y90">
        <v>697.55235200000004</v>
      </c>
    </row>
    <row r="91" spans="1:25" x14ac:dyDescent="0.3">
      <c r="A91">
        <v>65</v>
      </c>
      <c r="B91" s="59">
        <v>43873.955567129633</v>
      </c>
      <c r="C91" s="46" t="s">
        <v>37</v>
      </c>
      <c r="D91" s="46" t="s">
        <v>325</v>
      </c>
      <c r="E91" s="46">
        <v>296.68322000000001</v>
      </c>
      <c r="F91" s="46">
        <v>898.008197</v>
      </c>
      <c r="G91" s="46">
        <v>872.53590199999996</v>
      </c>
      <c r="H91" s="46" t="s">
        <v>9</v>
      </c>
      <c r="I91" s="46">
        <v>346.44435299999998</v>
      </c>
      <c r="J91" s="46">
        <v>133.970686</v>
      </c>
      <c r="K91" s="46" t="s">
        <v>9</v>
      </c>
      <c r="L91" s="46">
        <v>702.787237</v>
      </c>
      <c r="M91" s="46">
        <v>62.868833000000002</v>
      </c>
      <c r="N91" s="46">
        <v>2.0336050000000001</v>
      </c>
      <c r="O91" s="46">
        <v>228.68199999999999</v>
      </c>
      <c r="P91" s="46">
        <v>1.8504080000000001</v>
      </c>
      <c r="Q91" s="58">
        <v>5347.9035620000004</v>
      </c>
      <c r="R91" s="58">
        <v>17435.508683</v>
      </c>
      <c r="S91" s="58">
        <v>3530.517382</v>
      </c>
      <c r="T91" s="58">
        <v>3508.7002339999999</v>
      </c>
      <c r="U91" s="46">
        <v>107.167067</v>
      </c>
      <c r="V91" s="58">
        <v>17476.147816000001</v>
      </c>
      <c r="W91" s="46">
        <v>693.81956400000001</v>
      </c>
      <c r="X91" s="46">
        <v>106.027852</v>
      </c>
      <c r="Y91" s="46">
        <v>693.00527899999997</v>
      </c>
    </row>
    <row r="92" spans="1:25" x14ac:dyDescent="0.3">
      <c r="A92">
        <v>66</v>
      </c>
      <c r="B92" s="47">
        <v>43902.116446759261</v>
      </c>
      <c r="C92" t="s">
        <v>37</v>
      </c>
      <c r="D92" t="s">
        <v>326</v>
      </c>
      <c r="E92">
        <v>297.843549</v>
      </c>
      <c r="F92">
        <v>901.50569099999996</v>
      </c>
      <c r="G92">
        <v>875.72592199999997</v>
      </c>
      <c r="H92" t="s">
        <v>9</v>
      </c>
      <c r="I92">
        <v>347.69442299999997</v>
      </c>
      <c r="J92">
        <v>134.521422</v>
      </c>
      <c r="K92" t="s">
        <v>9</v>
      </c>
      <c r="L92">
        <v>705.43932099999995</v>
      </c>
      <c r="M92">
        <v>62.972717000000003</v>
      </c>
      <c r="N92">
        <v>2.033112</v>
      </c>
      <c r="O92">
        <v>229.89115699999999</v>
      </c>
      <c r="P92">
        <v>1.8461510000000001</v>
      </c>
      <c r="Q92" s="25">
        <v>5374.613096</v>
      </c>
      <c r="R92" s="25">
        <v>17522.236356000001</v>
      </c>
      <c r="S92" s="25">
        <v>3548.0111649999999</v>
      </c>
      <c r="T92" s="25">
        <v>3526.5292469999999</v>
      </c>
      <c r="U92">
        <v>107.560851</v>
      </c>
      <c r="V92" s="25">
        <v>17561.521268</v>
      </c>
      <c r="W92">
        <v>697.03702699999997</v>
      </c>
      <c r="X92">
        <v>106.562712</v>
      </c>
      <c r="Y92">
        <v>696.62527799999998</v>
      </c>
    </row>
    <row r="93" spans="1:25" x14ac:dyDescent="0.3">
      <c r="A93">
        <v>67</v>
      </c>
      <c r="B93" s="59">
        <v>43933.008159722223</v>
      </c>
      <c r="C93" s="46" t="s">
        <v>37</v>
      </c>
      <c r="D93" s="46" t="s">
        <v>327</v>
      </c>
      <c r="E93" s="46">
        <v>297.23367999999999</v>
      </c>
      <c r="F93" s="46">
        <v>899.40546900000004</v>
      </c>
      <c r="G93" s="46">
        <v>873.96251500000005</v>
      </c>
      <c r="H93" s="46" t="s">
        <v>9</v>
      </c>
      <c r="I93" s="46">
        <v>346.68373400000002</v>
      </c>
      <c r="J93" s="46">
        <v>134.18672699999999</v>
      </c>
      <c r="K93" s="46">
        <v>9.8923999999999998E-2</v>
      </c>
      <c r="L93" s="46">
        <v>703.88287000000003</v>
      </c>
      <c r="M93" s="46">
        <v>62.840488000000001</v>
      </c>
      <c r="N93" s="46">
        <v>2.0339749999999999</v>
      </c>
      <c r="O93" s="46">
        <v>229.026095</v>
      </c>
      <c r="P93" s="46">
        <v>1.8413040000000001</v>
      </c>
      <c r="Q93" s="58">
        <v>5369.1134519999996</v>
      </c>
      <c r="R93" s="58">
        <v>17507.008096000001</v>
      </c>
      <c r="S93" s="58">
        <v>3544.231757</v>
      </c>
      <c r="T93" s="58">
        <v>3523.387917</v>
      </c>
      <c r="U93" s="46">
        <v>107.542446</v>
      </c>
      <c r="V93" s="58">
        <v>17552.737150000001</v>
      </c>
      <c r="W93" s="46">
        <v>696.60237600000005</v>
      </c>
      <c r="X93" s="46">
        <v>106.459495</v>
      </c>
      <c r="Y93" s="46">
        <v>695.800297</v>
      </c>
    </row>
    <row r="94" spans="1:25" x14ac:dyDescent="0.3">
      <c r="A94">
        <v>68</v>
      </c>
      <c r="B94" s="47">
        <v>43933.169039351851</v>
      </c>
      <c r="C94" t="s">
        <v>37</v>
      </c>
      <c r="D94" t="s">
        <v>328</v>
      </c>
      <c r="E94">
        <v>297.41772600000002</v>
      </c>
      <c r="F94">
        <v>900.49039900000002</v>
      </c>
      <c r="G94">
        <v>874.89431500000001</v>
      </c>
      <c r="H94" t="s">
        <v>9</v>
      </c>
      <c r="I94">
        <v>347.32672000000002</v>
      </c>
      <c r="J94">
        <v>134.28623999999999</v>
      </c>
      <c r="K94" t="s">
        <v>9</v>
      </c>
      <c r="L94">
        <v>704.60957499999995</v>
      </c>
      <c r="M94">
        <v>62.946140999999997</v>
      </c>
      <c r="N94">
        <v>2.0364119999999999</v>
      </c>
      <c r="O94">
        <v>225.19788500000001</v>
      </c>
      <c r="P94">
        <v>1.84324</v>
      </c>
      <c r="Q94" s="25">
        <v>5376.8665030000002</v>
      </c>
      <c r="R94" s="25">
        <v>17529.47739</v>
      </c>
      <c r="S94" s="25">
        <v>3549.0348290000002</v>
      </c>
      <c r="T94" s="25">
        <v>3528.1229210000001</v>
      </c>
      <c r="U94">
        <v>107.70071299999999</v>
      </c>
      <c r="V94" s="25">
        <v>17575.609995999999</v>
      </c>
      <c r="W94">
        <v>697.65045699999996</v>
      </c>
      <c r="X94">
        <v>106.724057</v>
      </c>
      <c r="Y94">
        <v>696.794174</v>
      </c>
    </row>
    <row r="95" spans="1:25" x14ac:dyDescent="0.3">
      <c r="A95">
        <v>69</v>
      </c>
      <c r="B95" s="59">
        <v>43933.826458333337</v>
      </c>
      <c r="C95" s="46" t="s">
        <v>37</v>
      </c>
      <c r="D95" s="46" t="s">
        <v>329</v>
      </c>
      <c r="E95" s="46">
        <v>298.00553600000001</v>
      </c>
      <c r="F95" s="46">
        <v>901.66703399999994</v>
      </c>
      <c r="G95" s="46">
        <v>875.74496099999999</v>
      </c>
      <c r="H95" s="46" t="s">
        <v>9</v>
      </c>
      <c r="I95" s="46">
        <v>347.48553500000003</v>
      </c>
      <c r="J95" s="46">
        <v>134.518551</v>
      </c>
      <c r="K95" s="46">
        <v>0.14208399999999999</v>
      </c>
      <c r="L95" s="46">
        <v>705.26652999999999</v>
      </c>
      <c r="M95" s="46">
        <v>62.992123999999997</v>
      </c>
      <c r="N95" s="46">
        <v>2.0292829999999999</v>
      </c>
      <c r="O95" s="46">
        <v>224.66146599999999</v>
      </c>
      <c r="P95" s="46">
        <v>1.849631</v>
      </c>
      <c r="Q95" s="58">
        <v>5378.908093</v>
      </c>
      <c r="R95" s="58">
        <v>17537.178796</v>
      </c>
      <c r="S95" s="58">
        <v>3549.7082399999999</v>
      </c>
      <c r="T95" s="58">
        <v>3529.041522</v>
      </c>
      <c r="U95" s="46">
        <v>107.693225</v>
      </c>
      <c r="V95" s="58">
        <v>17581.801058000001</v>
      </c>
      <c r="W95" s="46">
        <v>697.72490600000003</v>
      </c>
      <c r="X95" s="46">
        <v>106.603066</v>
      </c>
      <c r="Y95" s="46">
        <v>697.01863500000002</v>
      </c>
    </row>
    <row r="96" spans="1:25" x14ac:dyDescent="0.3">
      <c r="A96">
        <v>70</v>
      </c>
      <c r="B96" s="47">
        <v>43933.987442129626</v>
      </c>
      <c r="C96" t="s">
        <v>37</v>
      </c>
      <c r="D96" t="s">
        <v>330</v>
      </c>
      <c r="E96">
        <v>297.81538599999999</v>
      </c>
      <c r="F96">
        <v>901.09962099999996</v>
      </c>
      <c r="G96">
        <v>875.63099199999999</v>
      </c>
      <c r="H96" t="s">
        <v>9</v>
      </c>
      <c r="I96">
        <v>347.49861800000002</v>
      </c>
      <c r="J96">
        <v>134.55341200000001</v>
      </c>
      <c r="K96" t="s">
        <v>9</v>
      </c>
      <c r="L96">
        <v>705.24477999999999</v>
      </c>
      <c r="M96">
        <v>63.040726999999997</v>
      </c>
      <c r="N96">
        <v>2.029236</v>
      </c>
      <c r="O96">
        <v>230.54579699999999</v>
      </c>
      <c r="P96">
        <v>1.8430040000000001</v>
      </c>
      <c r="Q96" s="25">
        <v>5379.6068290000003</v>
      </c>
      <c r="R96" s="25">
        <v>17538.997257999999</v>
      </c>
      <c r="S96" s="25">
        <v>3550.529865</v>
      </c>
      <c r="T96" s="25">
        <v>3529.678754</v>
      </c>
      <c r="U96">
        <v>107.765507</v>
      </c>
      <c r="V96" s="25">
        <v>17583.991977000001</v>
      </c>
      <c r="W96">
        <v>697.843571</v>
      </c>
      <c r="X96">
        <v>106.707756</v>
      </c>
      <c r="Y96">
        <v>697.14876900000002</v>
      </c>
    </row>
    <row r="97" spans="1:25" x14ac:dyDescent="0.3">
      <c r="A97">
        <v>71</v>
      </c>
      <c r="B97" s="59">
        <v>43963.1484837963</v>
      </c>
      <c r="C97" s="46" t="s">
        <v>37</v>
      </c>
      <c r="D97" s="46" t="s">
        <v>331</v>
      </c>
      <c r="E97" s="46">
        <v>297.91005899999999</v>
      </c>
      <c r="F97" s="46">
        <v>901.59832100000006</v>
      </c>
      <c r="G97" s="46">
        <v>875.76029400000004</v>
      </c>
      <c r="H97" s="46" t="s">
        <v>9</v>
      </c>
      <c r="I97" s="46">
        <v>347.68870600000002</v>
      </c>
      <c r="J97" s="46">
        <v>134.47687300000001</v>
      </c>
      <c r="K97" s="46" t="s">
        <v>9</v>
      </c>
      <c r="L97" s="46">
        <v>705.30128200000001</v>
      </c>
      <c r="M97" s="46">
        <v>63.008926000000002</v>
      </c>
      <c r="N97" s="46">
        <v>2.0438040000000002</v>
      </c>
      <c r="O97" s="46">
        <v>225.02436599999999</v>
      </c>
      <c r="P97" s="46">
        <v>1.8467690000000001</v>
      </c>
      <c r="Q97" s="58">
        <v>5381.6500740000001</v>
      </c>
      <c r="R97" s="58">
        <v>17545.415067000002</v>
      </c>
      <c r="S97" s="58">
        <v>3551.6773889999999</v>
      </c>
      <c r="T97" s="58">
        <v>3530.734332</v>
      </c>
      <c r="U97" s="46">
        <v>107.785287</v>
      </c>
      <c r="V97" s="58">
        <v>17592.624524999999</v>
      </c>
      <c r="W97" s="46">
        <v>698.00160300000005</v>
      </c>
      <c r="X97" s="46">
        <v>106.692414</v>
      </c>
      <c r="Y97" s="46">
        <v>697.50065300000006</v>
      </c>
    </row>
    <row r="98" spans="1:25" x14ac:dyDescent="0.3">
      <c r="A98">
        <v>72</v>
      </c>
      <c r="B98" s="47">
        <v>43963.309432870374</v>
      </c>
      <c r="C98" t="s">
        <v>37</v>
      </c>
      <c r="D98" t="s">
        <v>332</v>
      </c>
      <c r="E98">
        <v>297.746916</v>
      </c>
      <c r="F98">
        <v>901.12658199999998</v>
      </c>
      <c r="G98">
        <v>875.44595800000002</v>
      </c>
      <c r="H98" t="s">
        <v>9</v>
      </c>
      <c r="I98">
        <v>347.46113000000003</v>
      </c>
      <c r="J98">
        <v>134.43847600000001</v>
      </c>
      <c r="K98" t="s">
        <v>9</v>
      </c>
      <c r="L98">
        <v>705.05054500000006</v>
      </c>
      <c r="M98">
        <v>62.995790999999997</v>
      </c>
      <c r="N98">
        <v>2.0398860000000001</v>
      </c>
      <c r="O98">
        <v>225.61945700000001</v>
      </c>
      <c r="P98">
        <v>1.8271280000000001</v>
      </c>
      <c r="Q98" s="25">
        <v>5379.5283680000002</v>
      </c>
      <c r="R98" s="25">
        <v>17540.383915999999</v>
      </c>
      <c r="S98" s="25">
        <v>3550.2376089999998</v>
      </c>
      <c r="T98" s="25">
        <v>3528.3822300000002</v>
      </c>
      <c r="U98">
        <v>107.664692</v>
      </c>
      <c r="V98" s="25">
        <v>17583.895208999998</v>
      </c>
      <c r="W98">
        <v>697.91997200000003</v>
      </c>
      <c r="X98">
        <v>106.666875</v>
      </c>
      <c r="Y98">
        <v>697.12416499999995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A8" workbookViewId="0">
      <selection activeCell="J13" sqref="J13"/>
    </sheetView>
  </sheetViews>
  <sheetFormatPr defaultRowHeight="14.4" x14ac:dyDescent="0.3"/>
  <cols>
    <col min="2" max="2" width="22" customWidth="1"/>
    <col min="3" max="3" width="23.44140625" customWidth="1"/>
    <col min="6" max="6" width="12" bestFit="1" customWidth="1"/>
  </cols>
  <sheetData>
    <row r="1" spans="1:25" x14ac:dyDescent="0.3">
      <c r="A1" t="s">
        <v>10</v>
      </c>
      <c r="B1" t="s">
        <v>1</v>
      </c>
      <c r="C1" t="s">
        <v>40</v>
      </c>
      <c r="D1" s="2" t="s">
        <v>11</v>
      </c>
      <c r="E1" s="2" t="s">
        <v>55</v>
      </c>
      <c r="F1" s="2" t="s">
        <v>56</v>
      </c>
      <c r="G1" s="2" t="s">
        <v>57</v>
      </c>
      <c r="H1" s="2" t="s">
        <v>94</v>
      </c>
      <c r="I1" s="2" t="s">
        <v>58</v>
      </c>
      <c r="J1" s="2" t="s">
        <v>59</v>
      </c>
      <c r="K1" s="12" t="s">
        <v>95</v>
      </c>
      <c r="L1" s="12" t="s">
        <v>62</v>
      </c>
      <c r="M1" s="12" t="s">
        <v>63</v>
      </c>
      <c r="N1" s="27" t="s">
        <v>64</v>
      </c>
      <c r="O1" s="27" t="s">
        <v>96</v>
      </c>
      <c r="P1" s="27" t="s">
        <v>60</v>
      </c>
      <c r="Q1" s="27" t="s">
        <v>76</v>
      </c>
      <c r="R1" s="27" t="s">
        <v>41</v>
      </c>
      <c r="S1" s="27" t="s">
        <v>77</v>
      </c>
      <c r="T1" s="27" t="s">
        <v>78</v>
      </c>
      <c r="U1" s="27" t="s">
        <v>44</v>
      </c>
      <c r="V1" s="2" t="s">
        <v>42</v>
      </c>
      <c r="W1" s="2" t="s">
        <v>47</v>
      </c>
      <c r="X1" s="2" t="s">
        <v>79</v>
      </c>
      <c r="Y1" s="2" t="s">
        <v>48</v>
      </c>
    </row>
    <row r="2" spans="1:25" ht="28.8" x14ac:dyDescent="0.3">
      <c r="A2">
        <v>1</v>
      </c>
      <c r="B2" s="3">
        <v>44077.317650462966</v>
      </c>
      <c r="C2" s="4" t="s">
        <v>37</v>
      </c>
      <c r="D2" s="4" t="s">
        <v>39</v>
      </c>
      <c r="E2" s="4">
        <v>1.4026339999999999</v>
      </c>
      <c r="F2" s="4">
        <v>4.1278519999999999</v>
      </c>
      <c r="G2" s="4">
        <v>4.0768139999999997</v>
      </c>
      <c r="H2" s="4" t="s">
        <v>9</v>
      </c>
      <c r="I2" s="4">
        <v>1.629794</v>
      </c>
      <c r="J2" s="4">
        <v>0.64984200000000003</v>
      </c>
      <c r="K2" s="4" t="s">
        <v>9</v>
      </c>
      <c r="L2" s="4">
        <v>3.2067239999999999</v>
      </c>
      <c r="M2" s="4">
        <v>0.27965400000000001</v>
      </c>
      <c r="N2" s="4">
        <v>1.0491E-2</v>
      </c>
      <c r="O2" s="4">
        <v>1.1427609999999999</v>
      </c>
      <c r="P2">
        <v>1.0441000000000001E-2</v>
      </c>
      <c r="Q2">
        <v>14.180427999999999</v>
      </c>
      <c r="R2">
        <v>49.159405</v>
      </c>
      <c r="S2">
        <v>9.6654099999999996</v>
      </c>
      <c r="T2">
        <v>9.3680780000000006</v>
      </c>
      <c r="U2">
        <v>0.25830999999999998</v>
      </c>
      <c r="V2">
        <v>50.390877000000003</v>
      </c>
      <c r="W2">
        <v>1.888466</v>
      </c>
      <c r="X2">
        <v>0.262932</v>
      </c>
      <c r="Y2">
        <v>1.8861779999999999</v>
      </c>
    </row>
    <row r="3" spans="1:25" ht="28.8" x14ac:dyDescent="0.3">
      <c r="A3">
        <v>2</v>
      </c>
      <c r="B3" s="3">
        <v>44107.345451388886</v>
      </c>
      <c r="C3" s="4" t="s">
        <v>37</v>
      </c>
      <c r="D3" s="4" t="s">
        <v>39</v>
      </c>
      <c r="E3" s="4">
        <v>1.218161</v>
      </c>
      <c r="F3" s="4">
        <v>3.588015</v>
      </c>
      <c r="G3" s="4">
        <v>3.4599350000000002</v>
      </c>
      <c r="H3" s="4" t="s">
        <v>9</v>
      </c>
      <c r="I3" s="4">
        <v>1.374557</v>
      </c>
      <c r="J3" s="4">
        <v>0.59932099999999999</v>
      </c>
      <c r="K3" s="4" t="s">
        <v>9</v>
      </c>
      <c r="L3" s="4">
        <v>2.7863600000000002</v>
      </c>
      <c r="M3" s="4">
        <v>0.280422</v>
      </c>
      <c r="N3" s="4">
        <v>9.1680000000000008E-3</v>
      </c>
      <c r="O3" s="4">
        <v>0.98514299999999999</v>
      </c>
      <c r="P3">
        <v>8.5509999999999996E-3</v>
      </c>
      <c r="Q3">
        <v>13.837907</v>
      </c>
      <c r="R3">
        <v>47.855220000000003</v>
      </c>
      <c r="S3">
        <v>9.3900389999999998</v>
      </c>
      <c r="T3">
        <v>9.0879899999999996</v>
      </c>
      <c r="U3">
        <v>0.22472900000000001</v>
      </c>
      <c r="V3">
        <v>49.125858999999998</v>
      </c>
      <c r="W3">
        <v>1.799005</v>
      </c>
      <c r="X3">
        <v>0.23782900000000001</v>
      </c>
      <c r="Y3">
        <v>1.8620319999999999</v>
      </c>
    </row>
    <row r="4" spans="1:25" ht="28.8" x14ac:dyDescent="0.3">
      <c r="A4">
        <v>3</v>
      </c>
      <c r="B4" s="3">
        <v>44168.261631944442</v>
      </c>
      <c r="C4" s="4" t="s">
        <v>37</v>
      </c>
      <c r="D4" s="4" t="s">
        <v>39</v>
      </c>
      <c r="E4" s="4">
        <v>0.97755800000000004</v>
      </c>
      <c r="F4" s="4">
        <v>2.872719</v>
      </c>
      <c r="G4" s="4">
        <v>2.7949259999999998</v>
      </c>
      <c r="H4" s="4" t="s">
        <v>9</v>
      </c>
      <c r="I4" s="4">
        <v>1.169041</v>
      </c>
      <c r="J4" s="4">
        <v>0.46379999999999999</v>
      </c>
      <c r="K4" s="4" t="s">
        <v>9</v>
      </c>
      <c r="L4" s="4">
        <v>2.2819430000000001</v>
      </c>
      <c r="M4" s="4">
        <v>0.24759999999999999</v>
      </c>
      <c r="N4" s="4">
        <v>8.0359999999999997E-3</v>
      </c>
      <c r="O4" s="4">
        <v>0.75827299999999997</v>
      </c>
      <c r="P4">
        <v>7.3229999999999996E-3</v>
      </c>
      <c r="Q4">
        <v>11.473685</v>
      </c>
      <c r="R4">
        <v>39.519072000000001</v>
      </c>
      <c r="S4">
        <v>7.7409670000000004</v>
      </c>
      <c r="T4">
        <v>7.8044060000000002</v>
      </c>
      <c r="U4">
        <v>0.178506</v>
      </c>
      <c r="V4">
        <v>40.618065000000001</v>
      </c>
      <c r="W4">
        <v>1.494958</v>
      </c>
      <c r="X4">
        <v>0.20730999999999999</v>
      </c>
      <c r="Y4">
        <v>1.464601</v>
      </c>
    </row>
    <row r="5" spans="1:25" ht="28.8" x14ac:dyDescent="0.3">
      <c r="A5">
        <v>4</v>
      </c>
      <c r="B5" s="4" t="s">
        <v>97</v>
      </c>
      <c r="C5" s="4" t="s">
        <v>37</v>
      </c>
      <c r="D5" s="4" t="s">
        <v>39</v>
      </c>
      <c r="E5" s="4">
        <v>0.93282799999999999</v>
      </c>
      <c r="F5" s="4">
        <v>2.7514020000000001</v>
      </c>
      <c r="G5" s="4">
        <v>2.661505</v>
      </c>
      <c r="H5" s="4" t="s">
        <v>9</v>
      </c>
      <c r="I5" s="4">
        <v>1.031914</v>
      </c>
      <c r="J5" s="4">
        <v>0.42336400000000002</v>
      </c>
      <c r="K5" s="4" t="s">
        <v>9</v>
      </c>
      <c r="L5" s="4">
        <v>2.101019</v>
      </c>
      <c r="M5" s="4">
        <v>0.23488999999999999</v>
      </c>
      <c r="N5" s="4">
        <v>7.1809999999999999E-3</v>
      </c>
      <c r="O5" s="4">
        <v>0.75761100000000003</v>
      </c>
      <c r="P5">
        <v>6.3870000000000003E-3</v>
      </c>
      <c r="Q5">
        <v>10.832926</v>
      </c>
      <c r="R5">
        <v>37.635075000000001</v>
      </c>
      <c r="S5">
        <v>7.3478060000000003</v>
      </c>
      <c r="T5">
        <v>7.1501859999999997</v>
      </c>
      <c r="U5">
        <v>0.18412700000000001</v>
      </c>
      <c r="V5">
        <v>38.660459000000003</v>
      </c>
      <c r="W5">
        <v>1.430318</v>
      </c>
      <c r="X5">
        <v>0.18219099999999999</v>
      </c>
      <c r="Y5">
        <v>1.437379</v>
      </c>
    </row>
    <row r="6" spans="1:25" ht="28.8" x14ac:dyDescent="0.3">
      <c r="A6">
        <v>5</v>
      </c>
      <c r="B6" s="4" t="s">
        <v>98</v>
      </c>
      <c r="C6" s="4" t="s">
        <v>37</v>
      </c>
      <c r="D6" s="4" t="s">
        <v>39</v>
      </c>
      <c r="E6" s="4">
        <v>0.98685</v>
      </c>
      <c r="F6" s="4">
        <v>2.8716699999999999</v>
      </c>
      <c r="G6" s="4">
        <v>2.768214</v>
      </c>
      <c r="H6" s="4" t="s">
        <v>9</v>
      </c>
      <c r="I6" s="4">
        <v>1.1017250000000001</v>
      </c>
      <c r="J6" s="4">
        <v>0.44640600000000003</v>
      </c>
      <c r="K6" s="4" t="s">
        <v>9</v>
      </c>
      <c r="L6" s="4">
        <v>2.2577950000000002</v>
      </c>
      <c r="M6" s="4">
        <v>0.28899399999999997</v>
      </c>
      <c r="N6" s="4">
        <v>7.0800000000000004E-3</v>
      </c>
      <c r="O6" s="4">
        <v>0.72940700000000003</v>
      </c>
      <c r="P6">
        <v>6.6E-3</v>
      </c>
      <c r="Q6">
        <v>10.465947999999999</v>
      </c>
      <c r="R6">
        <v>36.400070999999997</v>
      </c>
      <c r="S6">
        <v>7.107507</v>
      </c>
      <c r="T6">
        <v>6.9302650000000003</v>
      </c>
      <c r="U6">
        <v>0.20905699999999999</v>
      </c>
      <c r="V6">
        <v>37.293100000000003</v>
      </c>
      <c r="W6">
        <v>1.3524290000000001</v>
      </c>
      <c r="X6">
        <v>0.22151599999999999</v>
      </c>
      <c r="Y6">
        <v>1.419073</v>
      </c>
    </row>
    <row r="7" spans="1:25" ht="28.8" x14ac:dyDescent="0.3">
      <c r="A7">
        <v>6</v>
      </c>
      <c r="B7" s="4" t="s">
        <v>99</v>
      </c>
      <c r="C7" s="4" t="s">
        <v>37</v>
      </c>
      <c r="D7" s="4" t="s">
        <v>39</v>
      </c>
      <c r="E7" s="4">
        <v>1.2838890000000001</v>
      </c>
      <c r="F7" s="4">
        <v>3.7717540000000001</v>
      </c>
      <c r="G7" s="4">
        <v>3.650204</v>
      </c>
      <c r="H7" s="4" t="s">
        <v>9</v>
      </c>
      <c r="I7" s="4">
        <v>1.478413</v>
      </c>
      <c r="J7" s="4">
        <v>0.58188099999999998</v>
      </c>
      <c r="K7" s="4" t="s">
        <v>9</v>
      </c>
      <c r="L7" s="4">
        <v>2.9450630000000002</v>
      </c>
      <c r="M7" s="4">
        <v>0.30049700000000001</v>
      </c>
      <c r="N7" s="4">
        <v>8.9680000000000003E-3</v>
      </c>
      <c r="O7" s="4">
        <v>1.018985</v>
      </c>
      <c r="P7">
        <v>8.5520000000000006E-3</v>
      </c>
      <c r="Q7">
        <v>14.741097999999999</v>
      </c>
      <c r="R7">
        <v>50.959311999999997</v>
      </c>
      <c r="S7">
        <v>10.005537</v>
      </c>
      <c r="T7">
        <v>9.7150350000000003</v>
      </c>
      <c r="U7">
        <v>0.24654899999999999</v>
      </c>
      <c r="V7">
        <v>52.275491000000002</v>
      </c>
      <c r="W7">
        <v>1.940663</v>
      </c>
      <c r="X7">
        <v>0.24851799999999999</v>
      </c>
      <c r="Y7">
        <v>1.976677</v>
      </c>
    </row>
    <row r="8" spans="1:25" ht="28.8" x14ac:dyDescent="0.3">
      <c r="A8">
        <v>7</v>
      </c>
      <c r="B8" s="4" t="s">
        <v>100</v>
      </c>
      <c r="C8" s="4" t="s">
        <v>37</v>
      </c>
      <c r="D8" s="4" t="s">
        <v>39</v>
      </c>
      <c r="E8" s="4">
        <v>1.146549</v>
      </c>
      <c r="F8" s="4">
        <v>3.3843709999999998</v>
      </c>
      <c r="G8" s="4">
        <v>3.357961</v>
      </c>
      <c r="H8" s="4" t="s">
        <v>9</v>
      </c>
      <c r="I8" s="4">
        <v>1.3170809999999999</v>
      </c>
      <c r="J8" s="4">
        <v>0.54329300000000003</v>
      </c>
      <c r="K8" s="4" t="s">
        <v>9</v>
      </c>
      <c r="L8" s="4">
        <v>2.7273320000000001</v>
      </c>
      <c r="M8" s="4">
        <v>0.26635399999999998</v>
      </c>
      <c r="N8" s="4">
        <v>7.9100000000000004E-3</v>
      </c>
      <c r="O8" s="4">
        <v>0.89926300000000003</v>
      </c>
      <c r="P8">
        <v>8.0759999999999998E-3</v>
      </c>
      <c r="Q8">
        <v>14.616172000000001</v>
      </c>
      <c r="R8">
        <v>50.854247999999998</v>
      </c>
      <c r="S8">
        <v>9.9938190000000002</v>
      </c>
      <c r="T8">
        <v>9.7039200000000001</v>
      </c>
      <c r="U8">
        <v>0.26805499999999999</v>
      </c>
      <c r="V8">
        <v>52.115340000000003</v>
      </c>
      <c r="W8">
        <v>1.9764870000000001</v>
      </c>
      <c r="X8">
        <v>0.23411699999999999</v>
      </c>
      <c r="Y8">
        <v>1.972078</v>
      </c>
    </row>
    <row r="9" spans="1:25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25" ht="28.8" x14ac:dyDescent="0.3">
      <c r="A10">
        <v>8</v>
      </c>
      <c r="B10" s="3">
        <v>43959.38521990741</v>
      </c>
      <c r="C10" s="4" t="s">
        <v>37</v>
      </c>
      <c r="D10" s="4" t="s">
        <v>39</v>
      </c>
      <c r="E10" s="9">
        <v>1.148814</v>
      </c>
      <c r="F10" s="9">
        <v>3.286918</v>
      </c>
      <c r="G10" s="9">
        <v>3.1543570000000001</v>
      </c>
      <c r="H10" s="4" t="s">
        <v>9</v>
      </c>
      <c r="I10" s="9">
        <v>1.2769440000000001</v>
      </c>
      <c r="J10" s="9">
        <v>0.47533399999999998</v>
      </c>
      <c r="K10" s="9" t="s">
        <v>9</v>
      </c>
      <c r="L10" s="9">
        <v>2.6258560000000002</v>
      </c>
      <c r="M10" s="9">
        <v>0.23483399999999999</v>
      </c>
      <c r="N10" s="10">
        <v>8.0070000000000002E-3</v>
      </c>
      <c r="O10" s="9">
        <v>0.87618499999999999</v>
      </c>
      <c r="P10" s="10">
        <v>7.7720000000000003E-3</v>
      </c>
      <c r="Q10" s="9">
        <v>16.393939</v>
      </c>
      <c r="R10" s="9">
        <v>57.828668999999998</v>
      </c>
      <c r="S10" s="9">
        <v>11.483819</v>
      </c>
      <c r="T10" s="9">
        <v>10.987731999999999</v>
      </c>
      <c r="U10" s="9">
        <v>0.37650600000000001</v>
      </c>
      <c r="V10" s="9">
        <v>59.177557</v>
      </c>
      <c r="W10" s="9">
        <v>2.2615069999999999</v>
      </c>
      <c r="X10" s="9">
        <v>0.33475700000000003</v>
      </c>
      <c r="Y10" s="9">
        <v>2.2490890000000001</v>
      </c>
    </row>
    <row r="11" spans="1:25" ht="28.8" x14ac:dyDescent="0.3">
      <c r="A11">
        <v>9</v>
      </c>
      <c r="B11" s="3">
        <v>43990.15357638889</v>
      </c>
      <c r="C11" s="4" t="s">
        <v>37</v>
      </c>
      <c r="D11" s="4" t="s">
        <v>39</v>
      </c>
      <c r="E11" s="9">
        <v>0.84941100000000003</v>
      </c>
      <c r="F11" s="9">
        <v>2.4485570000000001</v>
      </c>
      <c r="G11" s="9">
        <v>2.317123</v>
      </c>
      <c r="H11" s="4" t="s">
        <v>9</v>
      </c>
      <c r="I11" s="9">
        <v>0.94320099999999996</v>
      </c>
      <c r="J11" s="9">
        <v>0.37570300000000001</v>
      </c>
      <c r="K11" s="9" t="s">
        <v>9</v>
      </c>
      <c r="L11" s="9">
        <v>1.9020969999999999</v>
      </c>
      <c r="M11" s="9">
        <v>0.24441099999999999</v>
      </c>
      <c r="N11" s="10">
        <v>5.692E-3</v>
      </c>
      <c r="O11" s="9">
        <v>0.66060200000000002</v>
      </c>
      <c r="P11" s="10">
        <v>5.3639999999999998E-3</v>
      </c>
      <c r="Q11" s="9">
        <v>11.687353</v>
      </c>
      <c r="R11" s="9">
        <v>41.083219</v>
      </c>
      <c r="S11" s="9">
        <v>8.173152</v>
      </c>
      <c r="T11" s="9">
        <v>7.686661</v>
      </c>
      <c r="U11" s="9">
        <v>0.25254399999999999</v>
      </c>
      <c r="V11" s="9">
        <v>41.998548999999997</v>
      </c>
      <c r="W11" s="9">
        <v>1.617056</v>
      </c>
      <c r="X11" s="9">
        <v>0.21550900000000001</v>
      </c>
      <c r="Y11" s="9">
        <v>1.609237</v>
      </c>
    </row>
    <row r="12" spans="1:25" ht="28.8" x14ac:dyDescent="0.3">
      <c r="A12">
        <v>10</v>
      </c>
      <c r="B12" s="3">
        <v>44020.221215277779</v>
      </c>
      <c r="C12" s="4" t="s">
        <v>37</v>
      </c>
      <c r="D12" s="4" t="s">
        <v>39</v>
      </c>
      <c r="E12" s="9">
        <v>0.705843</v>
      </c>
      <c r="F12" s="9">
        <v>2.083259</v>
      </c>
      <c r="G12" s="9">
        <v>1.95441</v>
      </c>
      <c r="H12" s="4" t="s">
        <v>9</v>
      </c>
      <c r="I12" s="9">
        <v>0.81719200000000003</v>
      </c>
      <c r="J12" s="9">
        <v>0.32680999999999999</v>
      </c>
      <c r="K12" s="9" t="s">
        <v>9</v>
      </c>
      <c r="L12" s="9">
        <v>1.6195170000000001</v>
      </c>
      <c r="M12" s="9">
        <v>0.146921</v>
      </c>
      <c r="N12" s="10">
        <v>5.1229999999999999E-3</v>
      </c>
      <c r="O12" s="9">
        <v>0.57119900000000001</v>
      </c>
      <c r="P12" s="10">
        <v>4.9100000000000003E-3</v>
      </c>
      <c r="Q12" s="9">
        <v>9.0351409999999994</v>
      </c>
      <c r="R12" s="9">
        <v>31.972339999999999</v>
      </c>
      <c r="S12" s="9">
        <v>6.5382990000000003</v>
      </c>
      <c r="T12" s="9">
        <v>5.9906540000000001</v>
      </c>
      <c r="U12" s="9">
        <v>0.21338399999999999</v>
      </c>
      <c r="V12" s="9">
        <v>32.687730999999999</v>
      </c>
      <c r="W12" s="9">
        <v>1.2853589999999999</v>
      </c>
      <c r="X12" s="9">
        <v>0.13985800000000001</v>
      </c>
      <c r="Y12" s="9">
        <v>1.285372</v>
      </c>
    </row>
    <row r="13" spans="1:25" ht="28.8" x14ac:dyDescent="0.3">
      <c r="A13">
        <v>11</v>
      </c>
      <c r="B13" s="3">
        <v>44051.193854166668</v>
      </c>
      <c r="C13" s="4" t="s">
        <v>37</v>
      </c>
      <c r="D13" s="4" t="s">
        <v>39</v>
      </c>
      <c r="E13" s="9">
        <v>1.080945</v>
      </c>
      <c r="F13" s="9">
        <v>3.2347839999999999</v>
      </c>
      <c r="G13" s="9">
        <v>3.1157400000000002</v>
      </c>
      <c r="H13" s="4" t="s">
        <v>9</v>
      </c>
      <c r="I13" s="9">
        <v>1.270427</v>
      </c>
      <c r="J13" s="9">
        <v>0.52099600000000001</v>
      </c>
      <c r="K13" s="9" t="s">
        <v>9</v>
      </c>
      <c r="L13" s="9">
        <v>2.503495</v>
      </c>
      <c r="M13" s="9">
        <v>0.220944</v>
      </c>
      <c r="N13" s="10">
        <v>7.9000000000000008E-3</v>
      </c>
      <c r="O13" s="9">
        <v>0.83110899999999999</v>
      </c>
      <c r="P13" s="10">
        <v>7.7359999999999998E-3</v>
      </c>
      <c r="Q13" s="9">
        <v>15.965007999999999</v>
      </c>
      <c r="R13" s="9">
        <v>56.023124000000003</v>
      </c>
      <c r="S13" s="9">
        <v>11.208892000000001</v>
      </c>
      <c r="T13" s="9">
        <v>10.509333</v>
      </c>
      <c r="U13" s="9">
        <v>0.32505800000000001</v>
      </c>
      <c r="V13" s="9">
        <v>57.304395999999997</v>
      </c>
      <c r="W13" s="9">
        <v>2.205295</v>
      </c>
      <c r="X13" s="9">
        <v>0.30321399999999998</v>
      </c>
      <c r="Y13" s="9">
        <v>2.2122790000000001</v>
      </c>
    </row>
    <row r="14" spans="1:25" ht="28.8" x14ac:dyDescent="0.3">
      <c r="A14">
        <v>12</v>
      </c>
      <c r="B14" s="3">
        <v>44143.366342592592</v>
      </c>
      <c r="C14" s="4" t="s">
        <v>37</v>
      </c>
      <c r="D14" s="4" t="s">
        <v>39</v>
      </c>
      <c r="E14" s="9">
        <v>1.032049</v>
      </c>
      <c r="F14" s="9">
        <v>3.0864799999999999</v>
      </c>
      <c r="G14" s="9">
        <v>2.9740449999999998</v>
      </c>
      <c r="H14" s="4" t="s">
        <v>9</v>
      </c>
      <c r="I14" s="9">
        <v>1.191276</v>
      </c>
      <c r="J14" s="9">
        <v>0.49294300000000002</v>
      </c>
      <c r="K14" s="9" t="s">
        <v>9</v>
      </c>
      <c r="L14" s="9">
        <v>2.4018120000000001</v>
      </c>
      <c r="M14" s="9">
        <v>0.22892299999999999</v>
      </c>
      <c r="N14" s="10">
        <v>7.7330000000000003E-3</v>
      </c>
      <c r="O14" s="9">
        <v>0.82705600000000001</v>
      </c>
      <c r="P14" s="10">
        <v>7.0889999999999998E-3</v>
      </c>
      <c r="Q14" s="9">
        <v>14.665069000000001</v>
      </c>
      <c r="R14" s="9">
        <v>51.551757000000002</v>
      </c>
      <c r="S14" s="9">
        <v>10.304625</v>
      </c>
      <c r="T14" s="9">
        <v>9.6916469999999997</v>
      </c>
      <c r="U14" s="9">
        <v>0.32886599999999999</v>
      </c>
      <c r="V14" s="9">
        <v>52.814183</v>
      </c>
      <c r="W14" s="9">
        <v>2.021512</v>
      </c>
      <c r="X14" s="9">
        <v>0.29768600000000001</v>
      </c>
      <c r="Y14" s="9">
        <v>2.013922</v>
      </c>
    </row>
    <row r="15" spans="1:25" ht="28.8" x14ac:dyDescent="0.3">
      <c r="A15">
        <v>13</v>
      </c>
      <c r="B15" s="3">
        <v>44173.296111111114</v>
      </c>
      <c r="C15" s="4" t="s">
        <v>37</v>
      </c>
      <c r="D15" s="4" t="s">
        <v>39</v>
      </c>
      <c r="E15" s="9">
        <v>0.900787</v>
      </c>
      <c r="F15" s="9">
        <v>2.6520869999999999</v>
      </c>
      <c r="G15" s="9">
        <v>2.576702</v>
      </c>
      <c r="H15" s="4" t="s">
        <v>9</v>
      </c>
      <c r="I15" s="9">
        <v>1.029633</v>
      </c>
      <c r="J15" s="9">
        <v>0.42181800000000003</v>
      </c>
      <c r="K15" s="9" t="s">
        <v>9</v>
      </c>
      <c r="L15" s="9">
        <v>2.020035</v>
      </c>
      <c r="M15" s="9">
        <v>0.20100499999999999</v>
      </c>
      <c r="N15" s="10">
        <v>6.3480000000000003E-3</v>
      </c>
      <c r="O15" s="9">
        <v>0.71625099999999997</v>
      </c>
      <c r="P15" s="10">
        <v>5.8230000000000001E-3</v>
      </c>
      <c r="Q15" s="9">
        <v>12.308916</v>
      </c>
      <c r="R15" s="9">
        <v>43.411146000000002</v>
      </c>
      <c r="S15" s="9">
        <v>8.6771770000000004</v>
      </c>
      <c r="T15" s="9">
        <v>8.2451270000000001</v>
      </c>
      <c r="U15" s="9">
        <v>0.244558</v>
      </c>
      <c r="V15" s="9">
        <v>44.390951000000001</v>
      </c>
      <c r="W15" s="9">
        <v>1.6860599999999999</v>
      </c>
      <c r="X15" s="9">
        <v>0.26916499999999999</v>
      </c>
      <c r="Y15" s="9">
        <v>1.723384</v>
      </c>
    </row>
    <row r="16" spans="1:25" ht="28.8" x14ac:dyDescent="0.3">
      <c r="A16">
        <v>14</v>
      </c>
      <c r="B16" s="4" t="s">
        <v>177</v>
      </c>
      <c r="C16" s="4" t="s">
        <v>37</v>
      </c>
      <c r="D16" s="4" t="s">
        <v>39</v>
      </c>
      <c r="E16" s="9">
        <v>1.7306140000000001</v>
      </c>
      <c r="F16" s="9">
        <v>5.168825</v>
      </c>
      <c r="G16" s="9">
        <v>4.945004</v>
      </c>
      <c r="H16" s="4" t="s">
        <v>9</v>
      </c>
      <c r="I16" s="9">
        <v>1.996794</v>
      </c>
      <c r="J16" s="9">
        <v>0.78279299999999996</v>
      </c>
      <c r="K16" s="9" t="s">
        <v>9</v>
      </c>
      <c r="L16" s="9">
        <v>4.0055420000000002</v>
      </c>
      <c r="M16" s="9">
        <v>0.36973299999999998</v>
      </c>
      <c r="N16" s="10">
        <v>1.2640999999999999E-2</v>
      </c>
      <c r="O16" s="9">
        <v>1.3345720000000001</v>
      </c>
      <c r="P16" s="10">
        <v>1.1867000000000001E-2</v>
      </c>
      <c r="Q16" s="9">
        <v>23.326053999999999</v>
      </c>
      <c r="R16" s="9">
        <v>81.341122999999996</v>
      </c>
      <c r="S16" s="9">
        <v>16.465398</v>
      </c>
      <c r="T16" s="9">
        <v>15.87237</v>
      </c>
      <c r="U16" s="9">
        <v>0.50195800000000002</v>
      </c>
      <c r="V16" s="9">
        <v>83.316176999999996</v>
      </c>
      <c r="W16" s="9">
        <v>3.1854969999999998</v>
      </c>
      <c r="X16" s="9">
        <v>0.438884</v>
      </c>
      <c r="Y16" s="9">
        <v>3.221549</v>
      </c>
    </row>
    <row r="17" spans="1:25" ht="28.8" x14ac:dyDescent="0.3">
      <c r="A17">
        <v>15</v>
      </c>
      <c r="B17" s="4" t="s">
        <v>178</v>
      </c>
      <c r="C17" s="4" t="s">
        <v>37</v>
      </c>
      <c r="D17" s="4" t="s">
        <v>39</v>
      </c>
      <c r="E17" s="9">
        <v>1.0984229999999999</v>
      </c>
      <c r="F17" s="9">
        <v>3.1720079999999999</v>
      </c>
      <c r="G17" s="9">
        <v>3.0800149999999999</v>
      </c>
      <c r="H17" s="4" t="s">
        <v>9</v>
      </c>
      <c r="I17" s="9">
        <v>1.2410239999999999</v>
      </c>
      <c r="J17" s="9">
        <v>0.47557899999999997</v>
      </c>
      <c r="K17" s="9" t="s">
        <v>9</v>
      </c>
      <c r="L17" s="9">
        <v>2.4276450000000001</v>
      </c>
      <c r="M17" s="9">
        <v>0.24651699999999999</v>
      </c>
      <c r="N17" s="10">
        <v>7.9819999999999995E-3</v>
      </c>
      <c r="O17" s="9">
        <v>0.83451600000000004</v>
      </c>
      <c r="P17" s="10">
        <v>7.4599999999999996E-3</v>
      </c>
      <c r="Q17" s="9">
        <v>14.384361999999999</v>
      </c>
      <c r="R17" s="9">
        <v>50.366608999999997</v>
      </c>
      <c r="S17" s="9">
        <v>10.107791000000001</v>
      </c>
      <c r="T17" s="9">
        <v>9.4625170000000001</v>
      </c>
      <c r="U17" s="9">
        <v>0.33559899999999998</v>
      </c>
      <c r="V17" s="9">
        <v>51.367328000000001</v>
      </c>
      <c r="W17" s="9">
        <v>1.930728</v>
      </c>
      <c r="X17" s="9">
        <v>0.27728700000000001</v>
      </c>
      <c r="Y17" s="9">
        <v>2.0007799999999998</v>
      </c>
    </row>
    <row r="18" spans="1:25" ht="28.8" x14ac:dyDescent="0.3">
      <c r="A18">
        <v>16</v>
      </c>
      <c r="B18" s="4" t="s">
        <v>179</v>
      </c>
      <c r="C18" s="4" t="s">
        <v>37</v>
      </c>
      <c r="D18" s="4" t="s">
        <v>39</v>
      </c>
      <c r="E18" s="9">
        <v>0.86855400000000005</v>
      </c>
      <c r="F18" s="9">
        <v>2.4917189999999998</v>
      </c>
      <c r="G18" s="9">
        <v>2.3668130000000001</v>
      </c>
      <c r="H18" s="4" t="s">
        <v>9</v>
      </c>
      <c r="I18" s="9">
        <v>0.93005099999999996</v>
      </c>
      <c r="J18" s="9">
        <v>0.41256300000000001</v>
      </c>
      <c r="K18" s="9" t="s">
        <v>9</v>
      </c>
      <c r="L18" s="9">
        <v>1.9093439999999999</v>
      </c>
      <c r="M18" s="9">
        <v>0.223492</v>
      </c>
      <c r="N18" s="10">
        <v>6.0819999999999997E-3</v>
      </c>
      <c r="O18" s="9">
        <v>0.67816399999999999</v>
      </c>
      <c r="P18" s="10">
        <v>5.4929999999999996E-3</v>
      </c>
      <c r="Q18" s="9">
        <v>10.934604</v>
      </c>
      <c r="R18" s="9">
        <v>38.401609000000001</v>
      </c>
      <c r="S18" s="9">
        <v>7.7164429999999999</v>
      </c>
      <c r="T18" s="9">
        <v>7.2288860000000001</v>
      </c>
      <c r="U18" s="9">
        <v>0.25490800000000002</v>
      </c>
      <c r="V18" s="9">
        <v>39.177337000000001</v>
      </c>
      <c r="W18" s="9">
        <v>1.4924059999999999</v>
      </c>
      <c r="X18" s="9">
        <v>0.19009899999999999</v>
      </c>
      <c r="Y18" s="9">
        <v>1.493733</v>
      </c>
    </row>
    <row r="19" spans="1:25" ht="28.8" x14ac:dyDescent="0.3">
      <c r="A19">
        <v>17</v>
      </c>
      <c r="B19" s="4" t="s">
        <v>180</v>
      </c>
      <c r="C19" s="4" t="s">
        <v>37</v>
      </c>
      <c r="D19" s="4" t="s">
        <v>39</v>
      </c>
      <c r="E19" s="9">
        <v>0.82461899999999999</v>
      </c>
      <c r="F19" s="9">
        <v>2.525541</v>
      </c>
      <c r="G19" s="9">
        <v>2.376871</v>
      </c>
      <c r="H19" s="4" t="s">
        <v>9</v>
      </c>
      <c r="I19" s="9">
        <v>0.91614499999999999</v>
      </c>
      <c r="J19" s="9">
        <v>0.391017</v>
      </c>
      <c r="K19" s="9" t="s">
        <v>9</v>
      </c>
      <c r="L19" s="9">
        <v>1.897994</v>
      </c>
      <c r="M19" s="9">
        <v>0.176727</v>
      </c>
      <c r="N19" s="10">
        <v>6.0870000000000004E-3</v>
      </c>
      <c r="O19" s="9">
        <v>0.71558699999999997</v>
      </c>
      <c r="P19" s="10">
        <v>5.6559999999999996E-3</v>
      </c>
      <c r="Q19" s="9">
        <v>11.42554</v>
      </c>
      <c r="R19" s="9">
        <v>40.004348999999998</v>
      </c>
      <c r="S19" s="9">
        <v>8.0146610000000003</v>
      </c>
      <c r="T19" s="9">
        <v>7.3850449999999999</v>
      </c>
      <c r="U19" s="9">
        <v>0.223603</v>
      </c>
      <c r="V19" s="9">
        <v>40.892963000000002</v>
      </c>
      <c r="W19" s="9">
        <v>1.5843290000000001</v>
      </c>
      <c r="X19" s="9">
        <v>0.197076</v>
      </c>
      <c r="Y19" s="9">
        <v>1.6095839999999999</v>
      </c>
    </row>
    <row r="20" spans="1:25" ht="28.8" x14ac:dyDescent="0.3">
      <c r="A20">
        <v>18</v>
      </c>
      <c r="B20" s="4" t="s">
        <v>181</v>
      </c>
      <c r="C20" s="4" t="s">
        <v>37</v>
      </c>
      <c r="D20" s="4" t="s">
        <v>39</v>
      </c>
      <c r="E20" s="9">
        <v>9.4129419999999993</v>
      </c>
      <c r="F20" s="9">
        <v>28.462116999999999</v>
      </c>
      <c r="G20" s="9">
        <v>27.544974</v>
      </c>
      <c r="H20" s="4" t="s">
        <v>9</v>
      </c>
      <c r="I20" s="9">
        <v>10.905377</v>
      </c>
      <c r="J20" s="9">
        <v>4.3157949999999996</v>
      </c>
      <c r="K20" s="9" t="s">
        <v>9</v>
      </c>
      <c r="L20" s="9">
        <v>22.111419999999999</v>
      </c>
      <c r="M20" s="9">
        <v>2.0071409999999998</v>
      </c>
      <c r="N20" s="10">
        <v>7.2326000000000001E-2</v>
      </c>
      <c r="O20" s="9">
        <v>7.4343649999999997</v>
      </c>
      <c r="P20" s="10">
        <v>6.6723000000000005E-2</v>
      </c>
      <c r="Q20" s="9">
        <v>167.24305699999999</v>
      </c>
      <c r="R20" s="9">
        <v>546.21571800000004</v>
      </c>
      <c r="S20" s="9">
        <v>110.52193</v>
      </c>
      <c r="T20" s="9">
        <v>109.58280499999999</v>
      </c>
      <c r="U20" s="9">
        <v>3.3460190000000001</v>
      </c>
      <c r="V20" s="9">
        <v>548.15383299999996</v>
      </c>
      <c r="W20" s="9">
        <v>21.702302</v>
      </c>
      <c r="X20" s="9">
        <v>3.2167940000000002</v>
      </c>
      <c r="Y20" s="9">
        <v>21.656927</v>
      </c>
    </row>
    <row r="21" spans="1:25" x14ac:dyDescent="0.3">
      <c r="B21" s="3"/>
      <c r="C21" s="4"/>
      <c r="D21" s="9"/>
      <c r="E21" s="10"/>
      <c r="F21" s="11"/>
    </row>
    <row r="22" spans="1:25" x14ac:dyDescent="0.3">
      <c r="B22" s="3"/>
      <c r="C22" s="4"/>
      <c r="D22" s="9"/>
      <c r="E22" s="10"/>
      <c r="F22" s="11"/>
    </row>
    <row r="23" spans="1:25" x14ac:dyDescent="0.3">
      <c r="C23" s="14"/>
      <c r="D23" s="14"/>
      <c r="E23" s="14"/>
      <c r="F23" s="14"/>
      <c r="G23" s="14"/>
      <c r="H23" s="15"/>
      <c r="I23" s="15"/>
      <c r="J23" s="15"/>
      <c r="K23" s="14"/>
      <c r="L23" s="14"/>
      <c r="M23" s="14"/>
      <c r="N23" s="14"/>
      <c r="O23" s="14"/>
    </row>
    <row r="24" spans="1:25" x14ac:dyDescent="0.3">
      <c r="C24" s="14"/>
      <c r="D24" s="16"/>
      <c r="E24" s="17"/>
      <c r="F24" s="17"/>
      <c r="G24" s="14"/>
      <c r="H24" s="14"/>
      <c r="I24" s="14"/>
      <c r="J24" s="14"/>
      <c r="K24" s="14"/>
      <c r="L24" s="14"/>
      <c r="M24" s="14"/>
      <c r="N24" s="14"/>
      <c r="O2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J16" sqref="J16"/>
    </sheetView>
  </sheetViews>
  <sheetFormatPr defaultRowHeight="14.4" x14ac:dyDescent="0.3"/>
  <cols>
    <col min="1" max="1" width="15.109375" customWidth="1"/>
    <col min="2" max="2" width="10.33203125" customWidth="1"/>
    <col min="3" max="3" width="9.21875" bestFit="1" customWidth="1"/>
  </cols>
  <sheetData>
    <row r="1" spans="1:18" x14ac:dyDescent="0.3">
      <c r="B1" t="s">
        <v>79</v>
      </c>
      <c r="C1" t="s">
        <v>105</v>
      </c>
      <c r="D1" t="s">
        <v>77</v>
      </c>
      <c r="E1" t="s">
        <v>78</v>
      </c>
      <c r="F1" t="s">
        <v>107</v>
      </c>
      <c r="G1" t="s">
        <v>76</v>
      </c>
      <c r="H1" t="s">
        <v>64</v>
      </c>
      <c r="I1" t="s">
        <v>60</v>
      </c>
      <c r="J1" t="s">
        <v>63</v>
      </c>
      <c r="K1" t="s">
        <v>57</v>
      </c>
      <c r="L1" t="s">
        <v>59</v>
      </c>
      <c r="M1" t="s">
        <v>62</v>
      </c>
      <c r="N1" t="s">
        <v>56</v>
      </c>
      <c r="O1" t="s">
        <v>58</v>
      </c>
      <c r="P1" t="s">
        <v>55</v>
      </c>
    </row>
    <row r="2" spans="1:18" x14ac:dyDescent="0.3">
      <c r="A2" t="s">
        <v>109</v>
      </c>
      <c r="B2">
        <v>0.34699999999999998</v>
      </c>
      <c r="C2">
        <v>2.2570000000000001</v>
      </c>
      <c r="D2">
        <v>11.52</v>
      </c>
      <c r="E2">
        <v>11.48</v>
      </c>
      <c r="F2">
        <v>57</v>
      </c>
      <c r="G2">
        <v>17.399999999999999</v>
      </c>
      <c r="H2">
        <v>9.5100000000000004E-2</v>
      </c>
      <c r="I2">
        <v>8.8700000000000001E-2</v>
      </c>
      <c r="J2">
        <v>1.919</v>
      </c>
      <c r="K2">
        <v>26.44</v>
      </c>
      <c r="L2">
        <v>4.07</v>
      </c>
      <c r="M2">
        <v>21.22</v>
      </c>
      <c r="N2">
        <v>26.89</v>
      </c>
      <c r="O2">
        <v>10.43</v>
      </c>
      <c r="P2">
        <v>8.8569999999999993</v>
      </c>
    </row>
    <row r="3" spans="1:18" x14ac:dyDescent="0.3">
      <c r="A3" t="s">
        <v>106</v>
      </c>
      <c r="B3" s="6">
        <f>B4*B2/100</f>
        <v>3.9557999999999999E-9</v>
      </c>
      <c r="C3" s="6">
        <f t="shared" ref="C3:P3" si="0">C4*C2/100</f>
        <v>2.5729800000000005E-8</v>
      </c>
      <c r="D3" s="6">
        <f t="shared" si="0"/>
        <v>1.31328E-7</v>
      </c>
      <c r="E3" s="6">
        <f t="shared" si="0"/>
        <v>1.3087200000000004E-7</v>
      </c>
      <c r="F3" s="6">
        <f t="shared" si="0"/>
        <v>6.4980000000000001E-7</v>
      </c>
      <c r="G3" s="6">
        <f t="shared" si="0"/>
        <v>1.9836000000000001E-7</v>
      </c>
      <c r="H3" s="6">
        <f t="shared" si="0"/>
        <v>8.2737000000000003E-11</v>
      </c>
      <c r="I3" s="6">
        <f t="shared" si="0"/>
        <v>7.7168999999999995E-11</v>
      </c>
      <c r="J3" s="6">
        <f t="shared" si="0"/>
        <v>1.6695299999999999E-9</v>
      </c>
      <c r="K3" s="6">
        <f t="shared" si="0"/>
        <v>2.30028E-8</v>
      </c>
      <c r="L3" s="6">
        <f t="shared" si="0"/>
        <v>3.5409E-9</v>
      </c>
      <c r="M3" s="6">
        <f t="shared" si="0"/>
        <v>1.8461399999999997E-8</v>
      </c>
      <c r="N3" s="6">
        <f t="shared" si="0"/>
        <v>2.3394300000000001E-8</v>
      </c>
      <c r="O3" s="6">
        <f t="shared" si="0"/>
        <v>9.0740999999999995E-9</v>
      </c>
      <c r="P3" s="6">
        <f t="shared" si="0"/>
        <v>7.7055899999999997E-9</v>
      </c>
    </row>
    <row r="4" spans="1:18" x14ac:dyDescent="0.3">
      <c r="A4" t="s">
        <v>108</v>
      </c>
      <c r="B4" s="6">
        <v>1.1400000000000001E-6</v>
      </c>
      <c r="C4" s="6">
        <v>1.1400000000000001E-6</v>
      </c>
      <c r="D4" s="6">
        <v>1.1400000000000001E-6</v>
      </c>
      <c r="E4" s="6">
        <v>1.1400000000000001E-6</v>
      </c>
      <c r="F4" s="6">
        <v>1.1400000000000001E-6</v>
      </c>
      <c r="G4" s="6">
        <v>1.1400000000000001E-6</v>
      </c>
      <c r="H4" s="6">
        <v>8.6999999999999998E-8</v>
      </c>
      <c r="I4" s="6">
        <v>8.6999999999999998E-8</v>
      </c>
      <c r="J4" s="6">
        <v>8.6999999999999998E-8</v>
      </c>
      <c r="K4" s="6">
        <v>8.6999999999999998E-8</v>
      </c>
      <c r="L4" s="6">
        <v>8.6999999999999998E-8</v>
      </c>
      <c r="M4" s="6">
        <v>8.6999999999999998E-8</v>
      </c>
      <c r="N4" s="6">
        <v>8.6999999999999998E-8</v>
      </c>
      <c r="O4" s="6">
        <v>8.6999999999999998E-8</v>
      </c>
      <c r="P4" s="6">
        <v>8.6999999999999998E-8</v>
      </c>
      <c r="Q4" s="6"/>
    </row>
    <row r="7" spans="1:18" x14ac:dyDescent="0.3">
      <c r="B7" t="s">
        <v>124</v>
      </c>
      <c r="C7" t="s">
        <v>125</v>
      </c>
      <c r="D7" t="s">
        <v>126</v>
      </c>
      <c r="E7" t="s">
        <v>127</v>
      </c>
      <c r="F7" t="s">
        <v>335</v>
      </c>
      <c r="G7" t="s">
        <v>139</v>
      </c>
      <c r="H7" t="s">
        <v>128</v>
      </c>
      <c r="I7" t="s">
        <v>129</v>
      </c>
      <c r="J7" t="s">
        <v>130</v>
      </c>
      <c r="K7" t="s">
        <v>131</v>
      </c>
      <c r="L7" t="s">
        <v>138</v>
      </c>
      <c r="M7" t="s">
        <v>132</v>
      </c>
      <c r="N7" t="s">
        <v>336</v>
      </c>
      <c r="O7" t="s">
        <v>133</v>
      </c>
      <c r="P7" t="s">
        <v>134</v>
      </c>
    </row>
    <row r="8" spans="1:18" x14ac:dyDescent="0.3">
      <c r="A8" s="5" t="s">
        <v>135</v>
      </c>
      <c r="B8" s="32">
        <f t="shared" ref="B8:G8" si="1">B3/$F$3</f>
        <v>6.0877192982456141E-3</v>
      </c>
      <c r="C8" s="32">
        <f t="shared" si="1"/>
        <v>3.9596491228070185E-2</v>
      </c>
      <c r="D8" s="32">
        <f t="shared" si="1"/>
        <v>0.20210526315789473</v>
      </c>
      <c r="E8" s="32">
        <f t="shared" si="1"/>
        <v>0.20140350877192989</v>
      </c>
      <c r="F8" s="32">
        <f t="shared" si="1"/>
        <v>1</v>
      </c>
      <c r="G8" s="32">
        <f t="shared" si="1"/>
        <v>0.30526315789473685</v>
      </c>
      <c r="H8" s="32">
        <f>H3/$N$3</f>
        <v>3.5366307177389367E-3</v>
      </c>
      <c r="I8" s="32">
        <f>I3/$N$3</f>
        <v>3.2986240238006689E-3</v>
      </c>
      <c r="J8" s="32">
        <f t="shared" ref="J8:P8" si="2">J3/$N$3</f>
        <v>7.1364819635552246E-2</v>
      </c>
      <c r="K8" s="32">
        <f t="shared" si="2"/>
        <v>0.98326515433246553</v>
      </c>
      <c r="L8" s="32">
        <f t="shared" si="2"/>
        <v>0.15135738192636669</v>
      </c>
      <c r="M8" s="32">
        <f t="shared" si="2"/>
        <v>0.78914094458906647</v>
      </c>
      <c r="N8" s="32">
        <f t="shared" si="2"/>
        <v>1</v>
      </c>
      <c r="O8" s="32">
        <f t="shared" si="2"/>
        <v>0.38787653402751948</v>
      </c>
      <c r="P8" s="32">
        <f t="shared" si="2"/>
        <v>0.32937895128300482</v>
      </c>
      <c r="Q8" s="32"/>
      <c r="R8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G5" sqref="G5"/>
    </sheetView>
  </sheetViews>
  <sheetFormatPr defaultRowHeight="14.4" x14ac:dyDescent="0.3"/>
  <cols>
    <col min="1" max="1" width="8.88671875" style="31"/>
  </cols>
  <sheetData>
    <row r="1" spans="1:14" x14ac:dyDescent="0.3">
      <c r="A1" s="30"/>
      <c r="B1" s="2" t="s">
        <v>110</v>
      </c>
      <c r="C1" s="2" t="s">
        <v>111</v>
      </c>
      <c r="D1" s="2" t="s">
        <v>112</v>
      </c>
      <c r="E1" s="2" t="s">
        <v>113</v>
      </c>
      <c r="F1" s="2" t="s">
        <v>136</v>
      </c>
      <c r="G1" s="2" t="s">
        <v>114</v>
      </c>
      <c r="H1" s="2" t="s">
        <v>115</v>
      </c>
      <c r="I1" s="2" t="s">
        <v>116</v>
      </c>
      <c r="J1" s="2" t="s">
        <v>117</v>
      </c>
      <c r="K1" s="2" t="s">
        <v>137</v>
      </c>
      <c r="L1" s="2" t="s">
        <v>118</v>
      </c>
      <c r="M1" s="2" t="s">
        <v>119</v>
      </c>
      <c r="N1" s="2" t="s">
        <v>120</v>
      </c>
    </row>
    <row r="2" spans="1:14" x14ac:dyDescent="0.3">
      <c r="A2" s="31" t="s">
        <v>101</v>
      </c>
      <c r="B2" t="s">
        <v>124</v>
      </c>
      <c r="C2" t="s">
        <v>125</v>
      </c>
      <c r="D2" t="s">
        <v>126</v>
      </c>
      <c r="E2" t="s">
        <v>127</v>
      </c>
      <c r="F2" t="s">
        <v>139</v>
      </c>
      <c r="G2" t="s">
        <v>128</v>
      </c>
      <c r="H2" t="s">
        <v>129</v>
      </c>
      <c r="I2" t="s">
        <v>130</v>
      </c>
      <c r="J2" t="s">
        <v>131</v>
      </c>
      <c r="K2" t="s">
        <v>138</v>
      </c>
      <c r="L2" t="s">
        <v>132</v>
      </c>
      <c r="M2" t="s">
        <v>133</v>
      </c>
      <c r="N2" t="s">
        <v>134</v>
      </c>
    </row>
    <row r="3" spans="1:14" x14ac:dyDescent="0.3">
      <c r="A3" s="31" t="s">
        <v>102</v>
      </c>
      <c r="B3" t="s">
        <v>79</v>
      </c>
      <c r="C3" t="s">
        <v>47</v>
      </c>
      <c r="D3" t="s">
        <v>77</v>
      </c>
      <c r="E3" t="s">
        <v>78</v>
      </c>
      <c r="F3" t="s">
        <v>76</v>
      </c>
      <c r="G3" t="s">
        <v>64</v>
      </c>
      <c r="H3" t="s">
        <v>60</v>
      </c>
      <c r="I3" t="s">
        <v>63</v>
      </c>
      <c r="J3" t="s">
        <v>57</v>
      </c>
      <c r="K3" t="s">
        <v>59</v>
      </c>
      <c r="L3" t="s">
        <v>62</v>
      </c>
      <c r="M3" t="s">
        <v>58</v>
      </c>
      <c r="N3" s="29" t="s">
        <v>55</v>
      </c>
    </row>
    <row r="4" spans="1:14" x14ac:dyDescent="0.3">
      <c r="A4" s="31" t="s">
        <v>103</v>
      </c>
      <c r="B4" t="s">
        <v>42</v>
      </c>
      <c r="C4" t="s">
        <v>42</v>
      </c>
      <c r="D4" t="s">
        <v>42</v>
      </c>
      <c r="E4" t="s">
        <v>42</v>
      </c>
      <c r="F4" t="s">
        <v>42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  <c r="L4" t="s">
        <v>56</v>
      </c>
      <c r="M4" t="s">
        <v>56</v>
      </c>
      <c r="N4" t="s">
        <v>56</v>
      </c>
    </row>
    <row r="5" spans="1:14" x14ac:dyDescent="0.3">
      <c r="A5" s="31" t="s">
        <v>121</v>
      </c>
      <c r="B5" t="s">
        <v>79</v>
      </c>
      <c r="C5" t="s">
        <v>105</v>
      </c>
      <c r="D5" t="s">
        <v>77</v>
      </c>
      <c r="E5" t="s">
        <v>78</v>
      </c>
      <c r="F5" t="s">
        <v>76</v>
      </c>
      <c r="G5" t="s">
        <v>64</v>
      </c>
      <c r="H5" t="s">
        <v>60</v>
      </c>
      <c r="I5" t="s">
        <v>63</v>
      </c>
      <c r="J5" t="s">
        <v>57</v>
      </c>
      <c r="K5" t="s">
        <v>59</v>
      </c>
      <c r="L5" t="s">
        <v>62</v>
      </c>
      <c r="M5" t="s">
        <v>58</v>
      </c>
      <c r="N5" s="29" t="s">
        <v>55</v>
      </c>
    </row>
    <row r="6" spans="1:14" x14ac:dyDescent="0.3">
      <c r="A6" s="31" t="s">
        <v>122</v>
      </c>
      <c r="B6" t="s">
        <v>107</v>
      </c>
      <c r="C6" t="s">
        <v>107</v>
      </c>
      <c r="D6" t="s">
        <v>107</v>
      </c>
      <c r="E6" t="s">
        <v>107</v>
      </c>
      <c r="F6" t="s">
        <v>107</v>
      </c>
      <c r="G6" t="s">
        <v>56</v>
      </c>
      <c r="H6" t="s">
        <v>56</v>
      </c>
      <c r="I6" t="s">
        <v>56</v>
      </c>
      <c r="J6" t="s">
        <v>56</v>
      </c>
      <c r="K6" t="s">
        <v>56</v>
      </c>
      <c r="L6" t="s">
        <v>56</v>
      </c>
      <c r="M6" t="s">
        <v>56</v>
      </c>
      <c r="N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</vt:lpstr>
      <vt:lpstr>proc_air</vt:lpstr>
      <vt:lpstr>proc_blank</vt:lpstr>
      <vt:lpstr>ovn_air</vt:lpstr>
      <vt:lpstr>ovn_blank</vt:lpstr>
      <vt:lpstr>air_ratios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Ruta Karolyte</cp:lastModifiedBy>
  <dcterms:created xsi:type="dcterms:W3CDTF">2020-03-26T14:18:09Z</dcterms:created>
  <dcterms:modified xsi:type="dcterms:W3CDTF">2022-04-01T17:16:22Z</dcterms:modified>
</cp:coreProperties>
</file>