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- Dio - Excel com IA\App do Leão\"/>
    </mc:Choice>
  </mc:AlternateContent>
  <xr:revisionPtr revIDLastSave="0" documentId="13_ncr:1_{0875E7B0-116A-4E44-AF13-9F7642CE5CC8}" xr6:coauthVersionLast="47" xr6:coauthVersionMax="47" xr10:uidLastSave="{00000000-0000-0000-0000-000000000000}"/>
  <bookViews>
    <workbookView xWindow="20370" yWindow="-120" windowWidth="20730" windowHeight="11040" tabRatio="551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8" l="1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D10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<sst xmlns="http://schemas.openxmlformats.org/spreadsheetml/2006/main" count="183" uniqueCount="149">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</sst>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6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3" fillId="2" borderId="5" xfId="3" applyBorder="1" applyAlignment="1" applyProtection="1">
      <alignment horizontal="left" vertical="center"/>
      <protection locked="0"/>
    </xf>
    <xf numFmtId="164" fontId="3" fillId="2" borderId="5" xfId="3" applyNumberFormat="1" applyBorder="1" applyAlignment="1" applyProtection="1">
      <alignment horizontal="left" vertical="center"/>
      <protection locked="0"/>
    </xf>
    <xf numFmtId="14" fontId="3" fillId="2" borderId="5" xfId="3" applyNumberFormat="1" applyBorder="1" applyAlignment="1" applyProtection="1">
      <alignment horizontal="left" vertical="center"/>
      <protection locked="0"/>
    </xf>
    <xf numFmtId="1" fontId="3" fillId="2" borderId="5" xfId="3" applyNumberFormat="1" applyBorder="1" applyAlignment="1" applyProtection="1">
      <alignment horizontal="left" vertical="center"/>
      <protection locked="0"/>
    </xf>
    <xf numFmtId="165" fontId="3" fillId="2" borderId="5" xfId="3" applyNumberFormat="1" applyBorder="1" applyAlignment="1" applyProtection="1">
      <alignment horizontal="left" vertical="center"/>
      <protection locked="0"/>
    </xf>
    <xf numFmtId="166" fontId="3" fillId="2" borderId="5" xfId="3" applyNumberFormat="1" applyBorder="1" applyAlignment="1" applyProtection="1">
      <alignment horizontal="left" vertical="center"/>
      <protection locked="0"/>
    </xf>
    <xf numFmtId="167" fontId="3" fillId="2" borderId="5" xfId="3" applyNumberFormat="1" applyBorder="1" applyAlignment="1" applyProtection="1">
      <alignment horizontal="left" vertical="center"/>
      <protection locked="0"/>
    </xf>
    <xf numFmtId="0" fontId="4" fillId="2" borderId="5" xfId="4" applyFill="1" applyBorder="1" applyAlignment="1" applyProtection="1">
      <alignment horizontal="left" vertical="center"/>
      <protection locked="0"/>
    </xf>
    <xf numFmtId="0" fontId="6" fillId="0" borderId="0" xfId="0" applyFont="1"/>
    <xf numFmtId="0" fontId="8" fillId="0" borderId="0" xfId="0" applyFont="1"/>
    <xf numFmtId="168" fontId="3" fillId="2" borderId="5" xfId="3" applyNumberFormat="1" applyBorder="1" applyAlignment="1" applyProtection="1">
      <alignment horizontal="left" vertical="center"/>
      <protection locked="0"/>
    </xf>
    <xf numFmtId="0" fontId="9" fillId="5" borderId="12" xfId="0" applyFont="1" applyFill="1" applyBorder="1"/>
    <xf numFmtId="0" fontId="9" fillId="5" borderId="14" xfId="0" applyFont="1" applyFill="1" applyBorder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center" vertical="center"/>
    </xf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 applyProtection="1">
      <alignment horizontal="center" vertical="center"/>
      <protection locked="0"/>
    </xf>
    <xf numFmtId="0" fontId="17" fillId="7" borderId="10" xfId="0" applyFont="1" applyFill="1" applyBorder="1" applyProtection="1">
      <protection locked="0"/>
    </xf>
    <xf numFmtId="0" fontId="17" fillId="7" borderId="11" xfId="0" applyFont="1" applyFill="1" applyBorder="1" applyProtection="1">
      <protection locked="0"/>
    </xf>
    <xf numFmtId="168" fontId="17" fillId="7" borderId="11" xfId="1" applyNumberFormat="1" applyFont="1" applyFill="1" applyBorder="1" applyProtection="1">
      <protection locked="0"/>
    </xf>
    <xf numFmtId="0" fontId="17" fillId="8" borderId="10" xfId="0" applyFont="1" applyFill="1" applyBorder="1" applyProtection="1">
      <protection locked="0"/>
    </xf>
    <xf numFmtId="168" fontId="17" fillId="8" borderId="10" xfId="0" applyNumberFormat="1" applyFont="1" applyFill="1" applyBorder="1" applyProtection="1">
      <protection locked="0"/>
    </xf>
    <xf numFmtId="168" fontId="17" fillId="8" borderId="11" xfId="0" applyNumberFormat="1" applyFont="1" applyFill="1" applyBorder="1" applyProtection="1">
      <protection locked="0"/>
    </xf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7" fillId="12" borderId="10" xfId="0" applyFont="1" applyFill="1" applyBorder="1" applyProtection="1">
      <protection locked="0"/>
    </xf>
    <xf numFmtId="168" fontId="17" fillId="12" borderId="10" xfId="0" applyNumberFormat="1" applyFont="1" applyFill="1" applyBorder="1" applyProtection="1">
      <protection locked="0"/>
    </xf>
    <xf numFmtId="168" fontId="17" fillId="12" borderId="11" xfId="0" applyNumberFormat="1" applyFont="1" applyFill="1" applyBorder="1" applyProtection="1">
      <protection locked="0"/>
    </xf>
    <xf numFmtId="168" fontId="21" fillId="12" borderId="11" xfId="0" applyNumberFormat="1" applyFont="1" applyFill="1" applyBorder="1"/>
    <xf numFmtId="168" fontId="21" fillId="12" borderId="10" xfId="0" applyNumberFormat="1" applyFont="1" applyFill="1" applyBorder="1"/>
    <xf numFmtId="0" fontId="0" fillId="9" borderId="15" xfId="0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vertical="center"/>
      <protection locked="0"/>
    </xf>
    <xf numFmtId="168" fontId="0" fillId="9" borderId="16" xfId="0" applyNumberFormat="1" applyFill="1" applyBorder="1" applyAlignment="1" applyProtection="1">
      <alignment vertical="center"/>
      <protection locked="0"/>
    </xf>
    <xf numFmtId="0" fontId="0" fillId="9" borderId="16" xfId="0" applyFill="1" applyBorder="1" applyAlignment="1" applyProtection="1">
      <alignment horizontal="center" vertical="center"/>
      <protection locked="0"/>
    </xf>
    <xf numFmtId="14" fontId="0" fillId="9" borderId="16" xfId="0" applyNumberFormat="1" applyFill="1" applyBorder="1" applyAlignment="1" applyProtection="1">
      <alignment horizontal="center" vertical="center"/>
      <protection locked="0"/>
    </xf>
    <xf numFmtId="0" fontId="0" fillId="9" borderId="17" xfId="0" applyFill="1" applyBorder="1" applyAlignment="1" applyProtection="1">
      <alignment vertical="center"/>
      <protection locked="0"/>
    </xf>
    <xf numFmtId="0" fontId="0" fillId="10" borderId="15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vertical="center"/>
      <protection locked="0"/>
    </xf>
    <xf numFmtId="168" fontId="0" fillId="10" borderId="16" xfId="0" applyNumberFormat="1" applyFill="1" applyBorder="1" applyAlignment="1" applyProtection="1">
      <alignment horizontal="center" vertical="center"/>
      <protection locked="0"/>
    </xf>
    <xf numFmtId="14" fontId="0" fillId="10" borderId="16" xfId="0" applyNumberFormat="1" applyFill="1" applyBorder="1" applyAlignment="1" applyProtection="1">
      <alignment horizontal="center" vertical="center"/>
      <protection locked="0"/>
    </xf>
    <xf numFmtId="0" fontId="0" fillId="10" borderId="17" xfId="0" applyFill="1" applyBorder="1" applyAlignment="1" applyProtection="1">
      <alignment vertical="center"/>
      <protection locked="0"/>
    </xf>
    <xf numFmtId="0" fontId="0" fillId="10" borderId="16" xfId="0" applyFill="1" applyBorder="1" applyAlignment="1" applyProtection="1">
      <alignment horizontal="center" vertical="center"/>
      <protection locked="0"/>
    </xf>
    <xf numFmtId="0" fontId="0" fillId="10" borderId="18" xfId="0" applyFill="1" applyBorder="1" applyProtection="1">
      <protection locked="0"/>
    </xf>
    <xf numFmtId="0" fontId="0" fillId="10" borderId="19" xfId="0" applyFill="1" applyBorder="1" applyProtection="1">
      <protection locked="0"/>
    </xf>
    <xf numFmtId="168" fontId="0" fillId="10" borderId="19" xfId="0" applyNumberFormat="1" applyFill="1" applyBorder="1" applyAlignment="1" applyProtection="1">
      <alignment vertical="center"/>
      <protection locked="0"/>
    </xf>
    <xf numFmtId="0" fontId="0" fillId="10" borderId="19" xfId="0" applyFill="1" applyBorder="1" applyAlignment="1" applyProtection="1">
      <alignment horizontal="center" vertical="center"/>
      <protection locked="0"/>
    </xf>
    <xf numFmtId="0" fontId="0" fillId="10" borderId="19" xfId="0" applyFill="1" applyBorder="1" applyAlignment="1" applyProtection="1">
      <alignment horizontal="center"/>
      <protection locked="0"/>
    </xf>
    <xf numFmtId="0" fontId="0" fillId="10" borderId="20" xfId="0" applyFill="1" applyBorder="1" applyProtection="1">
      <protection locked="0"/>
    </xf>
    <xf numFmtId="0" fontId="0" fillId="10" borderId="18" xfId="0" applyFill="1" applyBorder="1" applyAlignment="1" applyProtection="1">
      <alignment horizontal="center"/>
      <protection locked="0"/>
    </xf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22" fillId="12" borderId="18" xfId="0" applyFont="1" applyFill="1" applyBorder="1" applyProtection="1">
      <protection locked="0"/>
    </xf>
    <xf numFmtId="0" fontId="23" fillId="12" borderId="19" xfId="0" applyFont="1" applyFill="1" applyBorder="1" applyProtection="1">
      <protection locked="0"/>
    </xf>
    <xf numFmtId="168" fontId="22" fillId="12" borderId="19" xfId="0" applyNumberFormat="1" applyFont="1" applyFill="1" applyBorder="1" applyAlignment="1" applyProtection="1">
      <alignment horizontal="center" vertical="center"/>
      <protection locked="0"/>
    </xf>
    <xf numFmtId="168" fontId="22" fillId="12" borderId="19" xfId="0" applyNumberFormat="1" applyFont="1" applyFill="1" applyBorder="1" applyAlignment="1" applyProtection="1">
      <alignment vertical="center"/>
      <protection locked="0"/>
    </xf>
    <xf numFmtId="0" fontId="22" fillId="12" borderId="19" xfId="0" applyFont="1" applyFill="1" applyBorder="1" applyAlignment="1" applyProtection="1">
      <alignment horizontal="center"/>
      <protection locked="0"/>
    </xf>
    <xf numFmtId="0" fontId="22" fillId="12" borderId="20" xfId="0" applyFont="1" applyFill="1" applyBorder="1" applyProtection="1">
      <protection locked="0"/>
    </xf>
    <xf numFmtId="168" fontId="23" fillId="12" borderId="19" xfId="0" applyNumberFormat="1" applyFont="1" applyFill="1" applyBorder="1" applyAlignment="1">
      <alignment vertical="center"/>
    </xf>
    <xf numFmtId="168" fontId="17" fillId="8" borderId="11" xfId="0" applyNumberFormat="1" applyFont="1" applyFill="1" applyBorder="1"/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18" fillId="0" borderId="2" xfId="2" applyFont="1" applyBorder="1" applyAlignment="1">
      <alignment horizontal="left" indent="2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9" fillId="4" borderId="3" xfId="0" applyFont="1" applyFill="1" applyBorder="1" applyAlignment="1">
      <alignment horizontal="left" indent="2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3BA-45FF-BDAD-5DE89891BF52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3BA-45FF-BDAD-5DE89891BF52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3BA-45FF-BDAD-5DE89891BF52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3BA-45FF-BDAD-5DE89891BF5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6" sqref="D6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46" t="s">
        <v>0</v>
      </c>
      <c r="D3" s="47"/>
      <c r="E3" s="47"/>
    </row>
    <row r="4" spans="1:5" ht="17.25" thickTop="1" x14ac:dyDescent="0.3">
      <c r="A4" s="1"/>
      <c r="C4" s="95" t="s">
        <v>1</v>
      </c>
      <c r="D4" s="96"/>
      <c r="E4" s="96"/>
    </row>
    <row r="5" spans="1:5" x14ac:dyDescent="0.25">
      <c r="A5" s="1"/>
    </row>
    <row r="6" spans="1:5" ht="16.5" x14ac:dyDescent="0.25">
      <c r="A6" s="1"/>
      <c r="C6" s="2" t="s">
        <v>2</v>
      </c>
      <c r="D6" s="3"/>
    </row>
    <row r="7" spans="1:5" ht="16.5" x14ac:dyDescent="0.25">
      <c r="A7" s="1"/>
      <c r="C7" s="2" t="s">
        <v>3</v>
      </c>
      <c r="D7" s="4"/>
    </row>
    <row r="8" spans="1:5" ht="16.5" x14ac:dyDescent="0.25">
      <c r="A8" s="1"/>
      <c r="C8" s="2" t="s">
        <v>4</v>
      </c>
      <c r="D8" s="5"/>
    </row>
    <row r="9" spans="1:5" ht="16.5" x14ac:dyDescent="0.25">
      <c r="A9" s="1"/>
      <c r="C9" s="2" t="s">
        <v>5</v>
      </c>
      <c r="D9" s="6"/>
    </row>
    <row r="10" spans="1:5" ht="16.5" x14ac:dyDescent="0.25">
      <c r="A10" s="1"/>
      <c r="C10" s="2" t="s">
        <v>62</v>
      </c>
      <c r="D10" s="3"/>
    </row>
    <row r="11" spans="1:5" ht="16.5" x14ac:dyDescent="0.25">
      <c r="A11" s="1"/>
      <c r="C11" s="2" t="s">
        <v>6</v>
      </c>
      <c r="D11" s="3"/>
    </row>
    <row r="12" spans="1:5" ht="16.5" x14ac:dyDescent="0.25">
      <c r="A12" s="1"/>
      <c r="C12" s="2" t="s">
        <v>7</v>
      </c>
      <c r="D12" s="3"/>
    </row>
    <row r="13" spans="1:5" ht="16.5" x14ac:dyDescent="0.25">
      <c r="A13" s="1"/>
      <c r="C13" s="2" t="s">
        <v>8</v>
      </c>
      <c r="D13" s="7"/>
    </row>
    <row r="14" spans="1:5" ht="16.5" x14ac:dyDescent="0.25">
      <c r="A14" s="1"/>
      <c r="C14" s="2" t="s">
        <v>9</v>
      </c>
      <c r="D14" s="8"/>
    </row>
    <row r="15" spans="1:5" ht="16.5" x14ac:dyDescent="0.25">
      <c r="A15" s="1"/>
      <c r="C15" s="2" t="s">
        <v>10</v>
      </c>
      <c r="D15" s="9"/>
    </row>
    <row r="16" spans="1:5" ht="16.5" x14ac:dyDescent="0.25">
      <c r="A16" s="1"/>
      <c r="C16" s="2" t="s">
        <v>11</v>
      </c>
      <c r="D16" s="10"/>
    </row>
    <row r="17" spans="1:4" ht="16.5" x14ac:dyDescent="0.25">
      <c r="A17" s="1"/>
      <c r="C17" s="2" t="s">
        <v>12</v>
      </c>
      <c r="D17" s="3"/>
    </row>
    <row r="18" spans="1:4" ht="16.5" x14ac:dyDescent="0.25">
      <c r="A18" s="1"/>
      <c r="C18" s="2" t="s">
        <v>13</v>
      </c>
      <c r="D18" s="3"/>
    </row>
    <row r="19" spans="1:4" ht="16.5" x14ac:dyDescent="0.25">
      <c r="A19" s="1"/>
      <c r="C19" s="2" t="s">
        <v>14</v>
      </c>
      <c r="D19" s="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D10" sqref="D10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99" t="s">
        <v>15</v>
      </c>
      <c r="D3" s="99"/>
      <c r="E3" s="99"/>
    </row>
    <row r="4" spans="1:5" ht="17.25" thickTop="1" x14ac:dyDescent="0.3">
      <c r="A4" s="1"/>
      <c r="C4" s="95" t="s">
        <v>16</v>
      </c>
      <c r="D4" s="96"/>
      <c r="E4" s="96"/>
    </row>
    <row r="5" spans="1:5" x14ac:dyDescent="0.25">
      <c r="A5" s="1"/>
    </row>
    <row r="6" spans="1:5" ht="17.25" x14ac:dyDescent="0.3">
      <c r="A6" s="1"/>
      <c r="C6" s="11" t="s">
        <v>17</v>
      </c>
    </row>
    <row r="7" spans="1:5" ht="17.25" x14ac:dyDescent="0.3">
      <c r="A7" s="1"/>
      <c r="C7" s="97">
        <f>SUM(D11,D16,D21,D26,D31,D36,D41)</f>
        <v>7886</v>
      </c>
      <c r="D7" s="98"/>
    </row>
    <row r="8" spans="1:5" x14ac:dyDescent="0.25">
      <c r="A8" s="1"/>
    </row>
    <row r="9" spans="1:5" x14ac:dyDescent="0.25">
      <c r="A9" s="1"/>
      <c r="C9" s="12" t="s">
        <v>18</v>
      </c>
    </row>
    <row r="10" spans="1:5" ht="16.5" x14ac:dyDescent="0.25">
      <c r="A10" s="1"/>
      <c r="C10" s="2" t="s">
        <v>19</v>
      </c>
      <c r="D10" s="3" t="s">
        <v>30</v>
      </c>
    </row>
    <row r="11" spans="1:5" ht="16.5" x14ac:dyDescent="0.25">
      <c r="A11" s="1"/>
      <c r="C11" s="2" t="s">
        <v>21</v>
      </c>
      <c r="D11" s="13">
        <v>1518</v>
      </c>
    </row>
    <row r="12" spans="1:5" ht="16.5" x14ac:dyDescent="0.25">
      <c r="A12" s="1"/>
      <c r="C12" s="2" t="s">
        <v>22</v>
      </c>
      <c r="D12" s="3"/>
    </row>
    <row r="13" spans="1:5" x14ac:dyDescent="0.25">
      <c r="A13" s="1"/>
    </row>
    <row r="14" spans="1:5" x14ac:dyDescent="0.25">
      <c r="A14" s="1"/>
      <c r="C14" s="12" t="s">
        <v>23</v>
      </c>
    </row>
    <row r="15" spans="1:5" ht="16.5" x14ac:dyDescent="0.25">
      <c r="A15" s="1"/>
      <c r="C15" s="2" t="s">
        <v>19</v>
      </c>
      <c r="D15" s="3" t="s">
        <v>24</v>
      </c>
    </row>
    <row r="16" spans="1:5" ht="16.5" x14ac:dyDescent="0.25">
      <c r="A16" s="1"/>
      <c r="C16" s="2" t="s">
        <v>21</v>
      </c>
      <c r="D16" s="13">
        <v>200</v>
      </c>
    </row>
    <row r="17" spans="1:4" ht="16.5" x14ac:dyDescent="0.25">
      <c r="A17" s="1"/>
      <c r="C17" s="2" t="s">
        <v>22</v>
      </c>
      <c r="D17" s="3"/>
    </row>
    <row r="18" spans="1:4" x14ac:dyDescent="0.25">
      <c r="A18" s="1"/>
    </row>
    <row r="19" spans="1:4" x14ac:dyDescent="0.25">
      <c r="A19" s="1"/>
      <c r="C19" s="12" t="s">
        <v>25</v>
      </c>
    </row>
    <row r="20" spans="1:4" ht="16.5" x14ac:dyDescent="0.25">
      <c r="A20" s="1"/>
      <c r="C20" s="2" t="s">
        <v>19</v>
      </c>
      <c r="D20" s="3" t="s">
        <v>26</v>
      </c>
    </row>
    <row r="21" spans="1:4" ht="16.5" x14ac:dyDescent="0.25">
      <c r="A21" s="1"/>
      <c r="C21" s="2" t="s">
        <v>21</v>
      </c>
      <c r="D21" s="13">
        <v>650</v>
      </c>
    </row>
    <row r="22" spans="1:4" ht="16.5" x14ac:dyDescent="0.25">
      <c r="A22" s="1"/>
      <c r="C22" s="2" t="s">
        <v>22</v>
      </c>
      <c r="D22" s="3"/>
    </row>
    <row r="23" spans="1:4" x14ac:dyDescent="0.25">
      <c r="A23" s="1"/>
    </row>
    <row r="24" spans="1:4" x14ac:dyDescent="0.25">
      <c r="A24" s="1"/>
      <c r="C24" s="12" t="s">
        <v>27</v>
      </c>
    </row>
    <row r="25" spans="1:4" ht="16.5" x14ac:dyDescent="0.25">
      <c r="A25" s="1"/>
      <c r="C25" s="2" t="s">
        <v>19</v>
      </c>
      <c r="D25" s="3" t="s">
        <v>79</v>
      </c>
    </row>
    <row r="26" spans="1:4" ht="16.5" x14ac:dyDescent="0.25">
      <c r="C26" s="2" t="s">
        <v>21</v>
      </c>
      <c r="D26" s="13">
        <v>1518</v>
      </c>
    </row>
    <row r="27" spans="1:4" ht="16.5" x14ac:dyDescent="0.25">
      <c r="C27" s="2" t="s">
        <v>22</v>
      </c>
      <c r="D27" s="3"/>
    </row>
    <row r="29" spans="1:4" x14ac:dyDescent="0.25">
      <c r="C29" s="12" t="s">
        <v>29</v>
      </c>
    </row>
    <row r="30" spans="1:4" ht="16.5" x14ac:dyDescent="0.25">
      <c r="C30" s="2" t="s">
        <v>19</v>
      </c>
      <c r="D30" s="3" t="s">
        <v>28</v>
      </c>
    </row>
    <row r="31" spans="1:4" ht="16.5" x14ac:dyDescent="0.25">
      <c r="C31" s="2" t="s">
        <v>21</v>
      </c>
      <c r="D31" s="13">
        <v>4000</v>
      </c>
    </row>
    <row r="32" spans="1:4" ht="16.5" x14ac:dyDescent="0.25">
      <c r="C32" s="2" t="s">
        <v>22</v>
      </c>
      <c r="D32" s="3"/>
    </row>
    <row r="34" spans="3:4" x14ac:dyDescent="0.25">
      <c r="C34" s="12" t="s">
        <v>31</v>
      </c>
    </row>
    <row r="35" spans="3:4" ht="16.5" x14ac:dyDescent="0.25">
      <c r="C35" s="2" t="s">
        <v>19</v>
      </c>
      <c r="D35" s="3"/>
    </row>
    <row r="36" spans="3:4" ht="16.5" x14ac:dyDescent="0.25">
      <c r="C36" s="2" t="s">
        <v>21</v>
      </c>
      <c r="D36" s="13"/>
    </row>
    <row r="37" spans="3:4" ht="16.5" x14ac:dyDescent="0.25">
      <c r="C37" s="2" t="s">
        <v>22</v>
      </c>
      <c r="D37" s="3"/>
    </row>
    <row r="39" spans="3:4" x14ac:dyDescent="0.25">
      <c r="C39" s="12" t="s">
        <v>32</v>
      </c>
    </row>
    <row r="40" spans="3:4" ht="16.5" x14ac:dyDescent="0.25">
      <c r="C40" s="2" t="s">
        <v>19</v>
      </c>
      <c r="D40" s="3"/>
    </row>
    <row r="41" spans="3:4" ht="16.5" x14ac:dyDescent="0.25">
      <c r="C41" s="2" t="s">
        <v>21</v>
      </c>
      <c r="D41" s="13"/>
    </row>
    <row r="42" spans="3:4" ht="16.5" x14ac:dyDescent="0.25">
      <c r="C42" s="2" t="s">
        <v>22</v>
      </c>
      <c r="D42" s="3"/>
    </row>
  </sheetData>
  <sheetProtection sheet="1"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C9" sqref="C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101" t="s">
        <v>33</v>
      </c>
      <c r="D3" s="101"/>
      <c r="E3" s="101"/>
      <c r="F3" s="101"/>
      <c r="G3" s="101"/>
      <c r="H3" s="101"/>
      <c r="I3" s="101"/>
    </row>
    <row r="4" spans="1:16" ht="17.25" thickTop="1" x14ac:dyDescent="0.3">
      <c r="A4" s="1"/>
      <c r="C4" s="102" t="s">
        <v>34</v>
      </c>
      <c r="D4" s="102"/>
      <c r="E4" s="102"/>
      <c r="F4" s="102"/>
      <c r="G4" s="102"/>
      <c r="H4" s="102"/>
      <c r="I4" s="102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100" t="s">
        <v>35</v>
      </c>
      <c r="D7" s="100"/>
      <c r="E7" s="100"/>
      <c r="F7" s="100"/>
      <c r="G7" s="100"/>
      <c r="H7" s="100"/>
      <c r="I7" s="100"/>
      <c r="J7" s="35"/>
      <c r="K7" s="100" t="s">
        <v>120</v>
      </c>
      <c r="L7" s="100"/>
      <c r="M7" s="100"/>
      <c r="N7" s="100"/>
      <c r="O7" s="100"/>
      <c r="P7" s="100"/>
    </row>
    <row r="8" spans="1:16" ht="17.25" x14ac:dyDescent="0.3">
      <c r="A8" s="1"/>
      <c r="C8" s="36" t="s">
        <v>36</v>
      </c>
      <c r="D8" s="37" t="s">
        <v>37</v>
      </c>
      <c r="E8" s="38" t="s">
        <v>115</v>
      </c>
      <c r="F8" s="38" t="s">
        <v>116</v>
      </c>
      <c r="G8" s="38" t="s">
        <v>117</v>
      </c>
      <c r="H8" s="38" t="s">
        <v>118</v>
      </c>
      <c r="I8" s="38" t="s">
        <v>119</v>
      </c>
      <c r="J8" s="35"/>
      <c r="K8" s="36" t="s">
        <v>36</v>
      </c>
      <c r="L8" s="37" t="s">
        <v>37</v>
      </c>
      <c r="M8" s="38" t="s">
        <v>121</v>
      </c>
      <c r="N8" s="38" t="s">
        <v>38</v>
      </c>
      <c r="O8" s="38" t="s">
        <v>122</v>
      </c>
      <c r="P8" s="38" t="s">
        <v>123</v>
      </c>
    </row>
    <row r="9" spans="1:16" ht="17.25" x14ac:dyDescent="0.3">
      <c r="A9" s="1"/>
      <c r="C9" s="39">
        <v>45292</v>
      </c>
      <c r="D9" s="40" t="s">
        <v>39</v>
      </c>
      <c r="E9" s="41" t="s">
        <v>126</v>
      </c>
      <c r="F9" s="42">
        <v>1518</v>
      </c>
      <c r="G9" s="49">
        <f>IF(F9&lt;=1518,F9*0.075,
 IF(F9&lt;=2793.88,F9*0.09-15.18,
  IF(F9&lt;=4190.83,F9*0.12-78.38,
   IF(F9&lt;=8157.41,F9*0.14-141.05,"Acima do teto"))))</f>
        <v>113.85</v>
      </c>
      <c r="H9" s="49">
        <f>IF(F9&lt;=2112,0,
 IF(F9&lt;=2826.65,F9*0.075-158.4,
  IF(F9&lt;=3751.05,F9*0.15-370.4,
   IF(F9&lt;=4664.68,F9*0.225-651.73,
    F9*0.275-884.96))))</f>
        <v>0</v>
      </c>
      <c r="I9" s="49">
        <f>IF(F9 - G9 - H9 &lt; 0, 0, F9 - G9 - H9)</f>
        <v>1404.15</v>
      </c>
      <c r="J9" s="35"/>
      <c r="K9" s="39">
        <v>45871</v>
      </c>
      <c r="L9" s="40" t="s">
        <v>146</v>
      </c>
      <c r="M9" s="42" t="s">
        <v>147</v>
      </c>
      <c r="N9" s="42">
        <v>600</v>
      </c>
      <c r="O9" s="42" t="s">
        <v>48</v>
      </c>
      <c r="P9" s="42" t="s">
        <v>148</v>
      </c>
    </row>
    <row r="10" spans="1:16" ht="17.25" x14ac:dyDescent="0.3">
      <c r="A10" s="1"/>
      <c r="C10" s="39">
        <v>45537</v>
      </c>
      <c r="D10" s="43" t="s">
        <v>39</v>
      </c>
      <c r="E10" s="43" t="s">
        <v>126</v>
      </c>
      <c r="F10" s="44">
        <v>1543</v>
      </c>
      <c r="G10" s="94">
        <f>IF(F10&lt;=1518,F10*0.075,
 IF(F10&lt;=2793.88,F10*0.09-15.18,
  IF(F10&lt;=4190.83,F10*0.12-78.38,
   IF(F10&lt;=8157.41,F10*0.14-141.05,"Acima do teto"))))</f>
        <v>123.69</v>
      </c>
      <c r="H10" s="94">
        <f>IF(F10&lt;=2112,0,
 IF(F10&lt;=2826.65,F10*0.075-158.4,
  IF(F10&lt;=3751.05,F10*0.15-370.4,
   IF(F10&lt;=4664.68,F10*0.225-651.73,
    F10*0.275-884.96))))</f>
        <v>0</v>
      </c>
      <c r="I10" s="94">
        <f>IF(F10 - G10 - H10 &lt; 0, 0, F10 - G10 - H10)</f>
        <v>1419.31</v>
      </c>
      <c r="J10" s="35"/>
      <c r="K10" s="43"/>
      <c r="L10" s="43"/>
      <c r="M10" s="44"/>
      <c r="N10" s="45"/>
      <c r="O10" s="45"/>
      <c r="P10" s="45"/>
    </row>
    <row r="11" spans="1:16" ht="17.25" x14ac:dyDescent="0.3">
      <c r="A11" s="1"/>
      <c r="C11" s="39">
        <v>45568</v>
      </c>
      <c r="D11" s="40" t="s">
        <v>124</v>
      </c>
      <c r="E11" s="41" t="s">
        <v>127</v>
      </c>
      <c r="F11" s="42">
        <v>4567</v>
      </c>
      <c r="G11" s="49">
        <f t="shared" ref="G11:G39" si="0">IF(F11&lt;=1518,F11*0.075,
 IF(F11&lt;=2793.88,F11*0.09-15.18,
  IF(F11&lt;=4190.83,F11*0.12-78.38,
   IF(F11&lt;=8157.41,F11*0.14-141.05,"Acima do teto"))))</f>
        <v>498.3300000000001</v>
      </c>
      <c r="H11" s="49">
        <f t="shared" ref="H11:H39" si="1">IF(F11&lt;=2112,0,
 IF(F11&lt;=2826.65,F11*0.075-158.4,
  IF(F11&lt;=3751.05,F11*0.15-370.4,
   IF(F11&lt;=4664.68,F11*0.225-651.73,
    F11*0.275-884.96))))</f>
        <v>375.84500000000003</v>
      </c>
      <c r="I11" s="49">
        <f>IF(F11 - G11 - H11 &lt; 0, 0, F11 - G11 - H11)</f>
        <v>3692.8249999999998</v>
      </c>
      <c r="J11" s="35"/>
      <c r="K11" s="39"/>
      <c r="L11" s="40"/>
      <c r="M11" s="42"/>
      <c r="N11" s="42"/>
      <c r="O11" s="42"/>
      <c r="P11" s="42"/>
    </row>
    <row r="12" spans="1:16" ht="17.25" x14ac:dyDescent="0.3">
      <c r="A12" s="1"/>
      <c r="C12" s="39">
        <v>45630</v>
      </c>
      <c r="D12" s="43" t="s">
        <v>124</v>
      </c>
      <c r="E12" s="43" t="s">
        <v>127</v>
      </c>
      <c r="F12" s="44">
        <v>258</v>
      </c>
      <c r="G12" s="94">
        <f t="shared" si="0"/>
        <v>19.349999999999998</v>
      </c>
      <c r="H12" s="94">
        <f t="shared" si="1"/>
        <v>0</v>
      </c>
      <c r="I12" s="94">
        <f t="shared" ref="I12:I39" si="2">IF(F12 - G12 - H12 &lt; 0, 0, F12 - G12 - H12)</f>
        <v>238.65</v>
      </c>
      <c r="J12" s="35"/>
      <c r="K12" s="43"/>
      <c r="L12" s="43"/>
      <c r="M12" s="44"/>
      <c r="N12" s="45"/>
      <c r="O12" s="45"/>
      <c r="P12" s="45"/>
    </row>
    <row r="13" spans="1:16" ht="17.25" x14ac:dyDescent="0.3">
      <c r="A13" s="1"/>
      <c r="C13" s="39">
        <v>45631</v>
      </c>
      <c r="D13" s="40" t="s">
        <v>128</v>
      </c>
      <c r="E13" s="41" t="s">
        <v>129</v>
      </c>
      <c r="F13" s="42">
        <v>1456</v>
      </c>
      <c r="G13" s="49">
        <f t="shared" si="0"/>
        <v>109.2</v>
      </c>
      <c r="H13" s="49">
        <f>IF(F13&lt;=2112,0,
 IF(F13&lt;=2826.65,F13*0.075-158.4,
  IF(F13&lt;=3751.05,F13*0.15-370.4,
   IF(F13&lt;=4664.68,F13*0.225-651.73,
    F13*0.275-884.96))))</f>
        <v>0</v>
      </c>
      <c r="I13" s="49">
        <f t="shared" si="2"/>
        <v>1346.8</v>
      </c>
      <c r="J13" s="35"/>
      <c r="K13" s="39"/>
      <c r="L13" s="40"/>
      <c r="M13" s="42"/>
      <c r="N13" s="42"/>
      <c r="O13" s="42"/>
      <c r="P13" s="42"/>
    </row>
    <row r="14" spans="1:16" ht="17.25" x14ac:dyDescent="0.3">
      <c r="A14" s="1"/>
      <c r="C14" s="43"/>
      <c r="D14" s="43"/>
      <c r="E14" s="43"/>
      <c r="F14" s="44"/>
      <c r="G14" s="94">
        <f t="shared" si="0"/>
        <v>0</v>
      </c>
      <c r="H14" s="94">
        <f t="shared" si="1"/>
        <v>0</v>
      </c>
      <c r="I14" s="94">
        <f t="shared" si="2"/>
        <v>0</v>
      </c>
      <c r="J14" s="35"/>
      <c r="K14" s="43"/>
      <c r="L14" s="43"/>
      <c r="M14" s="44"/>
      <c r="N14" s="45"/>
      <c r="O14" s="45"/>
      <c r="P14" s="45"/>
    </row>
    <row r="15" spans="1:16" ht="17.25" x14ac:dyDescent="0.3">
      <c r="A15" s="1"/>
      <c r="C15" s="39"/>
      <c r="D15" s="40"/>
      <c r="E15" s="41"/>
      <c r="F15" s="42"/>
      <c r="G15" s="49">
        <f t="shared" si="0"/>
        <v>0</v>
      </c>
      <c r="H15" s="49">
        <f t="shared" si="1"/>
        <v>0</v>
      </c>
      <c r="I15" s="49">
        <f t="shared" si="2"/>
        <v>0</v>
      </c>
      <c r="J15" s="35"/>
      <c r="K15" s="39"/>
      <c r="L15" s="40"/>
      <c r="M15" s="42"/>
      <c r="N15" s="42"/>
      <c r="O15" s="42"/>
      <c r="P15" s="42"/>
    </row>
    <row r="16" spans="1:16" ht="17.25" x14ac:dyDescent="0.3">
      <c r="A16" s="1"/>
      <c r="C16" s="43"/>
      <c r="D16" s="43"/>
      <c r="E16" s="43"/>
      <c r="F16" s="44"/>
      <c r="G16" s="94">
        <f t="shared" si="0"/>
        <v>0</v>
      </c>
      <c r="H16" s="94">
        <f>IF(F16&lt;=2112,0,
 IF(F16&lt;=2826.65,F16*0.075-158.4,
  IF(F16&lt;=3751.05,F16*0.15-370.4,
   IF(F16&lt;=4664.68,F16*0.225-651.73,
    F16*0.275-884.96))))</f>
        <v>0</v>
      </c>
      <c r="I16" s="94">
        <f t="shared" si="2"/>
        <v>0</v>
      </c>
      <c r="J16" s="35"/>
      <c r="K16" s="43"/>
      <c r="L16" s="43"/>
      <c r="M16" s="44"/>
      <c r="N16" s="45"/>
      <c r="O16" s="45"/>
      <c r="P16" s="45"/>
    </row>
    <row r="17" spans="1:16" ht="17.25" x14ac:dyDescent="0.3">
      <c r="A17" s="1"/>
      <c r="C17" s="39"/>
      <c r="D17" s="40"/>
      <c r="E17" s="41"/>
      <c r="F17" s="42"/>
      <c r="G17" s="49">
        <f t="shared" si="0"/>
        <v>0</v>
      </c>
      <c r="H17" s="49">
        <f t="shared" si="1"/>
        <v>0</v>
      </c>
      <c r="I17" s="49">
        <f t="shared" si="2"/>
        <v>0</v>
      </c>
      <c r="J17" s="35"/>
      <c r="K17" s="39"/>
      <c r="L17" s="40"/>
      <c r="M17" s="42"/>
      <c r="N17" s="42"/>
      <c r="O17" s="42"/>
      <c r="P17" s="42"/>
    </row>
    <row r="18" spans="1:16" ht="17.25" x14ac:dyDescent="0.3">
      <c r="A18" s="1"/>
      <c r="C18" s="43"/>
      <c r="D18" s="43"/>
      <c r="E18" s="43"/>
      <c r="F18" s="44"/>
      <c r="G18" s="94">
        <f t="shared" si="0"/>
        <v>0</v>
      </c>
      <c r="H18" s="94">
        <f t="shared" si="1"/>
        <v>0</v>
      </c>
      <c r="I18" s="94">
        <f t="shared" si="2"/>
        <v>0</v>
      </c>
      <c r="J18" s="35"/>
      <c r="K18" s="43"/>
      <c r="L18" s="43"/>
      <c r="M18" s="44"/>
      <c r="N18" s="45"/>
      <c r="O18" s="45"/>
      <c r="P18" s="45"/>
    </row>
    <row r="19" spans="1:16" ht="17.25" x14ac:dyDescent="0.3">
      <c r="A19" s="1"/>
      <c r="C19" s="39"/>
      <c r="D19" s="40"/>
      <c r="E19" s="41"/>
      <c r="F19" s="42"/>
      <c r="G19" s="49">
        <f t="shared" si="0"/>
        <v>0</v>
      </c>
      <c r="H19" s="49">
        <f t="shared" si="1"/>
        <v>0</v>
      </c>
      <c r="I19" s="49">
        <f t="shared" si="2"/>
        <v>0</v>
      </c>
      <c r="J19" s="35"/>
      <c r="K19" s="39"/>
      <c r="L19" s="40"/>
      <c r="M19" s="42"/>
      <c r="N19" s="42"/>
      <c r="O19" s="42"/>
      <c r="P19" s="42"/>
    </row>
    <row r="20" spans="1:16" ht="17.25" x14ac:dyDescent="0.3">
      <c r="A20" s="1"/>
      <c r="C20" s="43"/>
      <c r="D20" s="43"/>
      <c r="E20" s="43"/>
      <c r="F20" s="44"/>
      <c r="G20" s="94">
        <f t="shared" si="0"/>
        <v>0</v>
      </c>
      <c r="H20" s="94">
        <f t="shared" si="1"/>
        <v>0</v>
      </c>
      <c r="I20" s="94">
        <f t="shared" si="2"/>
        <v>0</v>
      </c>
      <c r="J20" s="35"/>
      <c r="K20" s="43"/>
      <c r="L20" s="43"/>
      <c r="M20" s="44"/>
      <c r="N20" s="45"/>
      <c r="O20" s="45"/>
      <c r="P20" s="45"/>
    </row>
    <row r="21" spans="1:16" ht="17.25" x14ac:dyDescent="0.3">
      <c r="A21" s="1"/>
      <c r="C21" s="39"/>
      <c r="D21" s="40"/>
      <c r="E21" s="41"/>
      <c r="F21" s="42"/>
      <c r="G21" s="49">
        <f t="shared" si="0"/>
        <v>0</v>
      </c>
      <c r="H21" s="49">
        <f>IF(F21&lt;=2112,0,
 IF(F21&lt;=2826.65,F21*0.075-158.4,
  IF(F21&lt;=3751.05,F21*0.15-370.4,
   IF(F21&lt;=4664.68,F21*0.225-651.73,
    F21*0.275-884.96))))</f>
        <v>0</v>
      </c>
      <c r="I21" s="49">
        <f t="shared" si="2"/>
        <v>0</v>
      </c>
      <c r="J21" s="35"/>
      <c r="K21" s="39"/>
      <c r="L21" s="40"/>
      <c r="M21" s="42"/>
      <c r="N21" s="42"/>
      <c r="O21" s="42"/>
      <c r="P21" s="42"/>
    </row>
    <row r="22" spans="1:16" ht="17.25" x14ac:dyDescent="0.3">
      <c r="A22" s="1"/>
      <c r="C22" s="43"/>
      <c r="D22" s="43"/>
      <c r="E22" s="43"/>
      <c r="F22" s="44"/>
      <c r="G22" s="94">
        <f t="shared" si="0"/>
        <v>0</v>
      </c>
      <c r="H22" s="94">
        <f t="shared" si="1"/>
        <v>0</v>
      </c>
      <c r="I22" s="94">
        <f t="shared" si="2"/>
        <v>0</v>
      </c>
      <c r="J22" s="35"/>
      <c r="K22" s="43"/>
      <c r="L22" s="43"/>
      <c r="M22" s="44"/>
      <c r="N22" s="45"/>
      <c r="O22" s="45"/>
      <c r="P22" s="45"/>
    </row>
    <row r="23" spans="1:16" ht="17.25" x14ac:dyDescent="0.3">
      <c r="A23" s="1"/>
      <c r="C23" s="39"/>
      <c r="D23" s="40"/>
      <c r="E23" s="41"/>
      <c r="F23" s="42"/>
      <c r="G23" s="49">
        <f t="shared" si="0"/>
        <v>0</v>
      </c>
      <c r="H23" s="49">
        <f t="shared" si="1"/>
        <v>0</v>
      </c>
      <c r="I23" s="49">
        <f t="shared" si="2"/>
        <v>0</v>
      </c>
      <c r="J23" s="35"/>
      <c r="K23" s="39"/>
      <c r="L23" s="40"/>
      <c r="M23" s="42"/>
      <c r="N23" s="42"/>
      <c r="O23" s="42"/>
      <c r="P23" s="42"/>
    </row>
    <row r="24" spans="1:16" ht="17.25" x14ac:dyDescent="0.3">
      <c r="A24" s="1"/>
      <c r="C24" s="43"/>
      <c r="D24" s="43"/>
      <c r="E24" s="43"/>
      <c r="F24" s="44"/>
      <c r="G24" s="94">
        <f t="shared" si="0"/>
        <v>0</v>
      </c>
      <c r="H24" s="94">
        <f t="shared" si="1"/>
        <v>0</v>
      </c>
      <c r="I24" s="94">
        <f t="shared" si="2"/>
        <v>0</v>
      </c>
      <c r="J24" s="35"/>
      <c r="K24" s="43"/>
      <c r="L24" s="43"/>
      <c r="M24" s="44"/>
      <c r="N24" s="45"/>
      <c r="O24" s="45"/>
      <c r="P24" s="45"/>
    </row>
    <row r="25" spans="1:16" ht="17.25" x14ac:dyDescent="0.3">
      <c r="A25" s="1"/>
      <c r="C25" s="39"/>
      <c r="D25" s="40"/>
      <c r="E25" s="41"/>
      <c r="F25" s="42"/>
      <c r="G25" s="49">
        <f t="shared" si="0"/>
        <v>0</v>
      </c>
      <c r="H25" s="49">
        <f t="shared" si="1"/>
        <v>0</v>
      </c>
      <c r="I25" s="49">
        <f t="shared" si="2"/>
        <v>0</v>
      </c>
      <c r="J25" s="35"/>
      <c r="K25" s="39"/>
      <c r="L25" s="40"/>
      <c r="M25" s="42"/>
      <c r="N25" s="42"/>
      <c r="O25" s="42"/>
      <c r="P25" s="42"/>
    </row>
    <row r="26" spans="1:16" ht="17.25" x14ac:dyDescent="0.3">
      <c r="C26" s="43"/>
      <c r="D26" s="43"/>
      <c r="E26" s="43"/>
      <c r="F26" s="44"/>
      <c r="G26" s="94">
        <f t="shared" si="0"/>
        <v>0</v>
      </c>
      <c r="H26" s="94">
        <f t="shared" si="1"/>
        <v>0</v>
      </c>
      <c r="I26" s="94">
        <f t="shared" si="2"/>
        <v>0</v>
      </c>
      <c r="J26" s="35"/>
      <c r="K26" s="43"/>
      <c r="L26" s="43"/>
      <c r="M26" s="44"/>
      <c r="N26" s="45"/>
      <c r="O26" s="45"/>
      <c r="P26" s="45"/>
    </row>
    <row r="27" spans="1:16" ht="17.25" x14ac:dyDescent="0.3">
      <c r="C27" s="39"/>
      <c r="D27" s="40"/>
      <c r="E27" s="41"/>
      <c r="F27" s="42"/>
      <c r="G27" s="49">
        <f t="shared" si="0"/>
        <v>0</v>
      </c>
      <c r="H27" s="49">
        <f t="shared" si="1"/>
        <v>0</v>
      </c>
      <c r="I27" s="49">
        <f t="shared" si="2"/>
        <v>0</v>
      </c>
      <c r="J27" s="35"/>
      <c r="K27" s="39"/>
      <c r="L27" s="40"/>
      <c r="M27" s="42"/>
      <c r="N27" s="42"/>
      <c r="O27" s="42"/>
      <c r="P27" s="42"/>
    </row>
    <row r="28" spans="1:16" ht="17.25" x14ac:dyDescent="0.3">
      <c r="C28" s="43"/>
      <c r="D28" s="43"/>
      <c r="E28" s="43"/>
      <c r="F28" s="44"/>
      <c r="G28" s="94">
        <f t="shared" si="0"/>
        <v>0</v>
      </c>
      <c r="H28" s="94">
        <f t="shared" si="1"/>
        <v>0</v>
      </c>
      <c r="I28" s="94">
        <f t="shared" si="2"/>
        <v>0</v>
      </c>
      <c r="J28" s="35"/>
      <c r="K28" s="43"/>
      <c r="L28" s="43"/>
      <c r="M28" s="44"/>
      <c r="N28" s="45"/>
      <c r="O28" s="45"/>
      <c r="P28" s="45"/>
    </row>
    <row r="29" spans="1:16" ht="17.25" x14ac:dyDescent="0.3">
      <c r="C29" s="39"/>
      <c r="D29" s="40"/>
      <c r="E29" s="41"/>
      <c r="F29" s="42"/>
      <c r="G29" s="49">
        <f t="shared" si="0"/>
        <v>0</v>
      </c>
      <c r="H29" s="49">
        <f t="shared" si="1"/>
        <v>0</v>
      </c>
      <c r="I29" s="49">
        <f t="shared" si="2"/>
        <v>0</v>
      </c>
      <c r="J29" s="35"/>
      <c r="K29" s="39"/>
      <c r="L29" s="40"/>
      <c r="M29" s="42"/>
      <c r="N29" s="42"/>
      <c r="O29" s="42"/>
      <c r="P29" s="42"/>
    </row>
    <row r="30" spans="1:16" ht="17.25" x14ac:dyDescent="0.3">
      <c r="C30" s="43"/>
      <c r="D30" s="43"/>
      <c r="E30" s="43"/>
      <c r="F30" s="44"/>
      <c r="G30" s="94">
        <f t="shared" si="0"/>
        <v>0</v>
      </c>
      <c r="H30" s="94">
        <f t="shared" si="1"/>
        <v>0</v>
      </c>
      <c r="I30" s="94">
        <f t="shared" si="2"/>
        <v>0</v>
      </c>
      <c r="J30" s="35"/>
      <c r="K30" s="43"/>
      <c r="L30" s="43"/>
      <c r="M30" s="44"/>
      <c r="N30" s="45"/>
      <c r="O30" s="45"/>
      <c r="P30" s="45"/>
    </row>
    <row r="31" spans="1:16" ht="17.25" x14ac:dyDescent="0.3">
      <c r="C31" s="39"/>
      <c r="D31" s="40"/>
      <c r="E31" s="41"/>
      <c r="F31" s="42"/>
      <c r="G31" s="49">
        <f t="shared" si="0"/>
        <v>0</v>
      </c>
      <c r="H31" s="49">
        <f t="shared" si="1"/>
        <v>0</v>
      </c>
      <c r="I31" s="49">
        <f t="shared" si="2"/>
        <v>0</v>
      </c>
      <c r="J31" s="35"/>
      <c r="K31" s="39"/>
      <c r="L31" s="40"/>
      <c r="M31" s="42"/>
      <c r="N31" s="42"/>
      <c r="O31" s="42"/>
      <c r="P31" s="42"/>
    </row>
    <row r="32" spans="1:16" ht="17.25" x14ac:dyDescent="0.3">
      <c r="C32" s="43"/>
      <c r="D32" s="43"/>
      <c r="E32" s="43"/>
      <c r="F32" s="44"/>
      <c r="G32" s="94">
        <f t="shared" si="0"/>
        <v>0</v>
      </c>
      <c r="H32" s="94">
        <f t="shared" si="1"/>
        <v>0</v>
      </c>
      <c r="I32" s="94">
        <f t="shared" si="2"/>
        <v>0</v>
      </c>
      <c r="J32" s="35"/>
      <c r="K32" s="43"/>
      <c r="L32" s="43"/>
      <c r="M32" s="44"/>
      <c r="N32" s="45"/>
      <c r="O32" s="45"/>
      <c r="P32" s="45"/>
    </row>
    <row r="33" spans="3:16" ht="17.25" x14ac:dyDescent="0.3">
      <c r="C33" s="39"/>
      <c r="D33" s="40"/>
      <c r="E33" s="41"/>
      <c r="F33" s="42"/>
      <c r="G33" s="49">
        <f t="shared" si="0"/>
        <v>0</v>
      </c>
      <c r="H33" s="49">
        <f t="shared" si="1"/>
        <v>0</v>
      </c>
      <c r="I33" s="49">
        <f t="shared" si="2"/>
        <v>0</v>
      </c>
      <c r="J33" s="35"/>
      <c r="K33" s="39"/>
      <c r="L33" s="40"/>
      <c r="M33" s="42"/>
      <c r="N33" s="42"/>
      <c r="O33" s="42"/>
      <c r="P33" s="42"/>
    </row>
    <row r="34" spans="3:16" ht="17.25" x14ac:dyDescent="0.3">
      <c r="C34" s="43"/>
      <c r="D34" s="43"/>
      <c r="E34" s="43"/>
      <c r="F34" s="44"/>
      <c r="G34" s="94">
        <f t="shared" si="0"/>
        <v>0</v>
      </c>
      <c r="H34" s="94">
        <f t="shared" si="1"/>
        <v>0</v>
      </c>
      <c r="I34" s="94">
        <f t="shared" si="2"/>
        <v>0</v>
      </c>
      <c r="J34" s="35"/>
      <c r="K34" s="43"/>
      <c r="L34" s="43"/>
      <c r="M34" s="44"/>
      <c r="N34" s="45"/>
      <c r="O34" s="45"/>
      <c r="P34" s="45"/>
    </row>
    <row r="35" spans="3:16" ht="17.25" x14ac:dyDescent="0.3">
      <c r="C35" s="39"/>
      <c r="D35" s="40"/>
      <c r="E35" s="41"/>
      <c r="F35" s="42"/>
      <c r="G35" s="49">
        <f t="shared" si="0"/>
        <v>0</v>
      </c>
      <c r="H35" s="49">
        <f t="shared" si="1"/>
        <v>0</v>
      </c>
      <c r="I35" s="49">
        <f t="shared" si="2"/>
        <v>0</v>
      </c>
      <c r="J35" s="35"/>
      <c r="K35" s="39"/>
      <c r="L35" s="40"/>
      <c r="M35" s="42"/>
      <c r="N35" s="42"/>
      <c r="O35" s="42"/>
      <c r="P35" s="42"/>
    </row>
    <row r="36" spans="3:16" ht="17.25" x14ac:dyDescent="0.3">
      <c r="C36" s="43"/>
      <c r="D36" s="43"/>
      <c r="E36" s="43"/>
      <c r="F36" s="44"/>
      <c r="G36" s="94">
        <f t="shared" si="0"/>
        <v>0</v>
      </c>
      <c r="H36" s="94">
        <f t="shared" si="1"/>
        <v>0</v>
      </c>
      <c r="I36" s="94">
        <f t="shared" si="2"/>
        <v>0</v>
      </c>
      <c r="J36" s="35"/>
      <c r="K36" s="43"/>
      <c r="L36" s="43"/>
      <c r="M36" s="44"/>
      <c r="N36" s="45"/>
      <c r="O36" s="45"/>
      <c r="P36" s="45"/>
    </row>
    <row r="37" spans="3:16" ht="17.25" x14ac:dyDescent="0.3">
      <c r="C37" s="39"/>
      <c r="D37" s="40"/>
      <c r="E37" s="41"/>
      <c r="F37" s="42"/>
      <c r="G37" s="49">
        <f>IF(F37&lt;=1518,F37*0.075,
 IF(F37&lt;=2793.88,F37*0.09-15.18,
  IF(F37&lt;=4190.83,F37*0.12-78.38,
   IF(F37&lt;=8157.41,F37*0.14-141.05,"Acima do teto"))))</f>
        <v>0</v>
      </c>
      <c r="H37" s="49">
        <f t="shared" si="1"/>
        <v>0</v>
      </c>
      <c r="I37" s="49">
        <f t="shared" si="2"/>
        <v>0</v>
      </c>
      <c r="J37" s="35"/>
      <c r="K37" s="39"/>
      <c r="L37" s="40"/>
      <c r="M37" s="42"/>
      <c r="N37" s="42"/>
      <c r="O37" s="42"/>
      <c r="P37" s="42"/>
    </row>
    <row r="38" spans="3:16" ht="17.25" x14ac:dyDescent="0.3">
      <c r="C38" s="43"/>
      <c r="D38" s="43"/>
      <c r="E38" s="43"/>
      <c r="F38" s="44"/>
      <c r="G38" s="94">
        <f t="shared" si="0"/>
        <v>0</v>
      </c>
      <c r="H38" s="94">
        <f t="shared" si="1"/>
        <v>0</v>
      </c>
      <c r="I38" s="94">
        <f t="shared" si="2"/>
        <v>0</v>
      </c>
      <c r="J38" s="35"/>
      <c r="K38" s="43"/>
      <c r="L38" s="43"/>
      <c r="M38" s="44"/>
      <c r="N38" s="45"/>
      <c r="O38" s="45"/>
      <c r="P38" s="45"/>
    </row>
    <row r="39" spans="3:16" ht="17.25" x14ac:dyDescent="0.3">
      <c r="C39" s="39"/>
      <c r="D39" s="40"/>
      <c r="E39" s="41"/>
      <c r="F39" s="42"/>
      <c r="G39" s="49">
        <f t="shared" si="0"/>
        <v>0</v>
      </c>
      <c r="H39" s="49">
        <f t="shared" si="1"/>
        <v>0</v>
      </c>
      <c r="I39" s="49">
        <f t="shared" si="2"/>
        <v>0</v>
      </c>
      <c r="J39" s="35"/>
      <c r="K39" s="39"/>
      <c r="L39" s="40"/>
      <c r="M39" s="42"/>
      <c r="N39" s="42"/>
      <c r="O39" s="42"/>
      <c r="P39" s="42"/>
    </row>
    <row r="40" spans="3:16" ht="17.25" x14ac:dyDescent="0.3">
      <c r="C40" s="58"/>
      <c r="D40" s="58"/>
      <c r="E40" s="58"/>
      <c r="F40" s="62">
        <f>SUM(F9:F39)</f>
        <v>9342</v>
      </c>
      <c r="G40" s="61">
        <f>SUM(G9:G39)</f>
        <v>864.42000000000019</v>
      </c>
      <c r="H40" s="61">
        <f>SUM(H9:H39)</f>
        <v>375.84500000000003</v>
      </c>
      <c r="I40" s="61">
        <f>SUM(I9:I39)</f>
        <v>8101.7349999999997</v>
      </c>
      <c r="J40" s="35"/>
      <c r="K40" s="58"/>
      <c r="L40" s="58"/>
      <c r="M40" s="59"/>
      <c r="N40" s="60">
        <f>SUM(N9:N39)</f>
        <v>600</v>
      </c>
      <c r="O40" s="60"/>
      <c r="P40" s="60"/>
    </row>
    <row r="41" spans="3:16" ht="17.25" x14ac:dyDescent="0.3">
      <c r="H41" s="48"/>
    </row>
  </sheetData>
  <sheetProtection sheet="1"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F11" sqref="F1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16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40</v>
      </c>
      <c r="D3" s="103"/>
      <c r="E3" s="103"/>
    </row>
    <row r="4" spans="1:9" ht="17.25" thickTop="1" x14ac:dyDescent="0.3">
      <c r="A4" s="1"/>
      <c r="C4" s="95" t="s">
        <v>41</v>
      </c>
      <c r="D4" s="96"/>
      <c r="E4" s="96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83" t="s">
        <v>42</v>
      </c>
      <c r="D7" s="84" t="s">
        <v>43</v>
      </c>
      <c r="E7" s="84" t="s">
        <v>44</v>
      </c>
      <c r="F7" s="85" t="s">
        <v>45</v>
      </c>
      <c r="G7" s="84" t="s">
        <v>49</v>
      </c>
      <c r="H7" s="84" t="s">
        <v>46</v>
      </c>
      <c r="I7" s="86" t="s">
        <v>47</v>
      </c>
    </row>
    <row r="8" spans="1:9" x14ac:dyDescent="0.25">
      <c r="A8" s="1"/>
      <c r="C8" s="63"/>
      <c r="D8" s="64"/>
      <c r="E8" s="65"/>
      <c r="F8" s="66"/>
      <c r="G8" s="66" t="str">
        <f>IF(F8="NÃO","⚠ Verificar comprovante",IF(F8="SIM","✔ OK",IF(F8="N/A","-","")))</f>
        <v/>
      </c>
      <c r="H8" s="67"/>
      <c r="I8" s="68"/>
    </row>
    <row r="9" spans="1:9" x14ac:dyDescent="0.25">
      <c r="A9" s="1"/>
      <c r="C9" s="69"/>
      <c r="D9" s="70"/>
      <c r="E9" s="71"/>
      <c r="F9" s="72"/>
      <c r="G9" s="72" t="str">
        <f t="shared" ref="G9:G44" si="0">IF(F9="NÃO","⚠ Verificar comprovante",IF(F9="SIM","✔ OK",IF(F9="N/A","-","")))</f>
        <v/>
      </c>
      <c r="H9" s="73"/>
      <c r="I9" s="74"/>
    </row>
    <row r="10" spans="1:9" x14ac:dyDescent="0.25">
      <c r="A10" s="1"/>
      <c r="C10" s="63"/>
      <c r="D10" s="64"/>
      <c r="E10" s="65"/>
      <c r="F10" s="66"/>
      <c r="G10" s="66" t="str">
        <f t="shared" si="0"/>
        <v/>
      </c>
      <c r="H10" s="67"/>
      <c r="I10" s="68"/>
    </row>
    <row r="11" spans="1:9" x14ac:dyDescent="0.25">
      <c r="A11" s="1"/>
      <c r="C11" s="69"/>
      <c r="D11" s="70"/>
      <c r="E11" s="71"/>
      <c r="F11" s="72"/>
      <c r="G11" s="72" t="str">
        <f t="shared" si="0"/>
        <v/>
      </c>
      <c r="H11" s="75"/>
      <c r="I11" s="74"/>
    </row>
    <row r="12" spans="1:9" x14ac:dyDescent="0.25">
      <c r="A12" s="1"/>
      <c r="C12" s="63"/>
      <c r="D12" s="64"/>
      <c r="E12" s="65"/>
      <c r="F12" s="66"/>
      <c r="G12" s="66" t="str">
        <f t="shared" si="0"/>
        <v/>
      </c>
      <c r="H12" s="66"/>
      <c r="I12" s="68"/>
    </row>
    <row r="13" spans="1:9" x14ac:dyDescent="0.25">
      <c r="A13" s="1"/>
      <c r="C13" s="76"/>
      <c r="D13" s="77"/>
      <c r="E13" s="78"/>
      <c r="F13" s="79"/>
      <c r="G13" s="72" t="str">
        <f t="shared" si="0"/>
        <v/>
      </c>
      <c r="H13" s="80"/>
      <c r="I13" s="81"/>
    </row>
    <row r="14" spans="1:9" x14ac:dyDescent="0.25">
      <c r="A14" s="1"/>
      <c r="C14" s="63"/>
      <c r="D14" s="64"/>
      <c r="E14" s="65"/>
      <c r="F14" s="66"/>
      <c r="G14" s="66" t="str">
        <f t="shared" si="0"/>
        <v/>
      </c>
      <c r="H14" s="67"/>
      <c r="I14" s="68"/>
    </row>
    <row r="15" spans="1:9" x14ac:dyDescent="0.25">
      <c r="A15" s="1"/>
      <c r="C15" s="69"/>
      <c r="D15" s="70"/>
      <c r="E15" s="71"/>
      <c r="F15" s="75"/>
      <c r="G15" s="75" t="str">
        <f t="shared" si="0"/>
        <v/>
      </c>
      <c r="H15" s="73"/>
      <c r="I15" s="74"/>
    </row>
    <row r="16" spans="1:9" x14ac:dyDescent="0.25">
      <c r="A16" s="1"/>
      <c r="C16" s="63"/>
      <c r="D16" s="64"/>
      <c r="E16" s="65"/>
      <c r="F16" s="66"/>
      <c r="G16" s="66" t="str">
        <f t="shared" si="0"/>
        <v/>
      </c>
      <c r="H16" s="67"/>
      <c r="I16" s="68"/>
    </row>
    <row r="17" spans="1:9" x14ac:dyDescent="0.25">
      <c r="A17" s="1"/>
      <c r="C17" s="69"/>
      <c r="D17" s="70"/>
      <c r="E17" s="71"/>
      <c r="F17" s="75"/>
      <c r="G17" s="75" t="str">
        <f t="shared" si="0"/>
        <v/>
      </c>
      <c r="H17" s="75"/>
      <c r="I17" s="74"/>
    </row>
    <row r="18" spans="1:9" x14ac:dyDescent="0.25">
      <c r="A18" s="1"/>
      <c r="C18" s="63"/>
      <c r="D18" s="64"/>
      <c r="E18" s="65"/>
      <c r="F18" s="66"/>
      <c r="G18" s="66" t="str">
        <f t="shared" si="0"/>
        <v/>
      </c>
      <c r="H18" s="66"/>
      <c r="I18" s="68"/>
    </row>
    <row r="19" spans="1:9" x14ac:dyDescent="0.25">
      <c r="A19" s="1"/>
      <c r="C19" s="76"/>
      <c r="D19" s="76"/>
      <c r="E19" s="76"/>
      <c r="F19" s="82"/>
      <c r="G19" s="82" t="str">
        <f t="shared" si="0"/>
        <v/>
      </c>
      <c r="H19" s="76"/>
      <c r="I19" s="76"/>
    </row>
    <row r="20" spans="1:9" x14ac:dyDescent="0.25">
      <c r="A20" s="1"/>
      <c r="C20" s="63"/>
      <c r="D20" s="64"/>
      <c r="E20" s="65"/>
      <c r="F20" s="66"/>
      <c r="G20" s="66" t="str">
        <f t="shared" si="0"/>
        <v/>
      </c>
      <c r="H20" s="67"/>
      <c r="I20" s="68"/>
    </row>
    <row r="21" spans="1:9" x14ac:dyDescent="0.25">
      <c r="A21" s="1"/>
      <c r="C21" s="76"/>
      <c r="D21" s="76"/>
      <c r="E21" s="76"/>
      <c r="F21" s="82"/>
      <c r="G21" s="82" t="str">
        <f t="shared" si="0"/>
        <v/>
      </c>
      <c r="H21" s="76"/>
      <c r="I21" s="76"/>
    </row>
    <row r="22" spans="1:9" x14ac:dyDescent="0.25">
      <c r="A22" s="1"/>
      <c r="C22" s="63"/>
      <c r="D22" s="64"/>
      <c r="E22" s="65"/>
      <c r="F22" s="66"/>
      <c r="G22" s="66" t="str">
        <f t="shared" si="0"/>
        <v/>
      </c>
      <c r="H22" s="67"/>
      <c r="I22" s="68"/>
    </row>
    <row r="23" spans="1:9" x14ac:dyDescent="0.25">
      <c r="A23" s="1"/>
      <c r="C23" s="76"/>
      <c r="D23" s="76"/>
      <c r="E23" s="76"/>
      <c r="F23" s="82"/>
      <c r="G23" s="82" t="str">
        <f t="shared" si="0"/>
        <v/>
      </c>
      <c r="H23" s="76"/>
      <c r="I23" s="76"/>
    </row>
    <row r="24" spans="1:9" x14ac:dyDescent="0.25">
      <c r="A24" s="1"/>
      <c r="C24" s="63"/>
      <c r="D24" s="64"/>
      <c r="E24" s="65"/>
      <c r="F24" s="66"/>
      <c r="G24" s="66" t="str">
        <f t="shared" si="0"/>
        <v/>
      </c>
      <c r="H24" s="67"/>
      <c r="I24" s="68"/>
    </row>
    <row r="25" spans="1:9" x14ac:dyDescent="0.25">
      <c r="C25" s="76"/>
      <c r="D25" s="76"/>
      <c r="E25" s="76"/>
      <c r="F25" s="82"/>
      <c r="G25" s="82" t="str">
        <f t="shared" si="0"/>
        <v/>
      </c>
      <c r="H25" s="76"/>
      <c r="I25" s="76"/>
    </row>
    <row r="26" spans="1:9" x14ac:dyDescent="0.25">
      <c r="C26" s="63"/>
      <c r="D26" s="64"/>
      <c r="E26" s="65"/>
      <c r="F26" s="66"/>
      <c r="G26" s="66" t="str">
        <f t="shared" si="0"/>
        <v/>
      </c>
      <c r="H26" s="67"/>
      <c r="I26" s="68"/>
    </row>
    <row r="27" spans="1:9" x14ac:dyDescent="0.25">
      <c r="C27" s="76"/>
      <c r="D27" s="76"/>
      <c r="E27" s="76"/>
      <c r="F27" s="82"/>
      <c r="G27" s="82" t="str">
        <f t="shared" si="0"/>
        <v/>
      </c>
      <c r="H27" s="76"/>
      <c r="I27" s="76"/>
    </row>
    <row r="28" spans="1:9" x14ac:dyDescent="0.25">
      <c r="C28" s="63"/>
      <c r="D28" s="64"/>
      <c r="E28" s="65"/>
      <c r="F28" s="66"/>
      <c r="G28" s="66" t="str">
        <f t="shared" si="0"/>
        <v/>
      </c>
      <c r="H28" s="67"/>
      <c r="I28" s="68"/>
    </row>
    <row r="29" spans="1:9" x14ac:dyDescent="0.25">
      <c r="C29" s="76"/>
      <c r="D29" s="76"/>
      <c r="E29" s="76"/>
      <c r="F29" s="82"/>
      <c r="G29" s="82" t="str">
        <f t="shared" si="0"/>
        <v/>
      </c>
      <c r="H29" s="76"/>
      <c r="I29" s="76"/>
    </row>
    <row r="30" spans="1:9" x14ac:dyDescent="0.25">
      <c r="C30" s="63"/>
      <c r="D30" s="64"/>
      <c r="E30" s="65"/>
      <c r="F30" s="66"/>
      <c r="G30" s="66" t="str">
        <f t="shared" si="0"/>
        <v/>
      </c>
      <c r="H30" s="67"/>
      <c r="I30" s="68"/>
    </row>
    <row r="31" spans="1:9" x14ac:dyDescent="0.25">
      <c r="C31" s="76"/>
      <c r="D31" s="76"/>
      <c r="E31" s="76"/>
      <c r="F31" s="82"/>
      <c r="G31" s="82" t="str">
        <f t="shared" si="0"/>
        <v/>
      </c>
      <c r="H31" s="76"/>
      <c r="I31" s="76"/>
    </row>
    <row r="32" spans="1:9" x14ac:dyDescent="0.25">
      <c r="C32" s="63"/>
      <c r="D32" s="64"/>
      <c r="E32" s="65"/>
      <c r="F32" s="66"/>
      <c r="G32" s="66" t="str">
        <f t="shared" si="0"/>
        <v/>
      </c>
      <c r="H32" s="67"/>
      <c r="I32" s="68"/>
    </row>
    <row r="33" spans="3:9" x14ac:dyDescent="0.25">
      <c r="C33" s="76"/>
      <c r="D33" s="76"/>
      <c r="E33" s="76"/>
      <c r="F33" s="82"/>
      <c r="G33" s="82" t="str">
        <f t="shared" si="0"/>
        <v/>
      </c>
      <c r="H33" s="76"/>
      <c r="I33" s="76"/>
    </row>
    <row r="34" spans="3:9" x14ac:dyDescent="0.25">
      <c r="C34" s="63"/>
      <c r="D34" s="64"/>
      <c r="E34" s="65"/>
      <c r="F34" s="66"/>
      <c r="G34" s="66" t="str">
        <f t="shared" si="0"/>
        <v/>
      </c>
      <c r="H34" s="67"/>
      <c r="I34" s="68"/>
    </row>
    <row r="35" spans="3:9" x14ac:dyDescent="0.25">
      <c r="C35" s="76"/>
      <c r="D35" s="76"/>
      <c r="E35" s="76"/>
      <c r="F35" s="82"/>
      <c r="G35" s="82" t="str">
        <f t="shared" si="0"/>
        <v/>
      </c>
      <c r="H35" s="76"/>
      <c r="I35" s="76"/>
    </row>
    <row r="36" spans="3:9" x14ac:dyDescent="0.25">
      <c r="C36" s="63"/>
      <c r="D36" s="64"/>
      <c r="E36" s="65"/>
      <c r="F36" s="66"/>
      <c r="G36" s="66" t="str">
        <f t="shared" si="0"/>
        <v/>
      </c>
      <c r="H36" s="67"/>
      <c r="I36" s="68"/>
    </row>
    <row r="37" spans="3:9" x14ac:dyDescent="0.25">
      <c r="C37" s="76"/>
      <c r="D37" s="76"/>
      <c r="E37" s="76"/>
      <c r="F37" s="82"/>
      <c r="G37" s="82" t="str">
        <f t="shared" si="0"/>
        <v/>
      </c>
      <c r="H37" s="76"/>
      <c r="I37" s="76"/>
    </row>
    <row r="38" spans="3:9" x14ac:dyDescent="0.25">
      <c r="C38" s="63"/>
      <c r="D38" s="64"/>
      <c r="E38" s="65"/>
      <c r="F38" s="66"/>
      <c r="G38" s="66" t="str">
        <f t="shared" si="0"/>
        <v/>
      </c>
      <c r="H38" s="67"/>
      <c r="I38" s="68"/>
    </row>
    <row r="39" spans="3:9" x14ac:dyDescent="0.25">
      <c r="C39" s="76"/>
      <c r="D39" s="76"/>
      <c r="E39" s="76"/>
      <c r="F39" s="82"/>
      <c r="G39" s="82" t="str">
        <f t="shared" si="0"/>
        <v/>
      </c>
      <c r="H39" s="76"/>
      <c r="I39" s="76"/>
    </row>
    <row r="40" spans="3:9" x14ac:dyDescent="0.25">
      <c r="C40" s="63"/>
      <c r="D40" s="64"/>
      <c r="E40" s="65"/>
      <c r="F40" s="66"/>
      <c r="G40" s="66" t="str">
        <f t="shared" si="0"/>
        <v/>
      </c>
      <c r="H40" s="67"/>
      <c r="I40" s="68"/>
    </row>
    <row r="41" spans="3:9" x14ac:dyDescent="0.25">
      <c r="C41" s="76"/>
      <c r="D41" s="76"/>
      <c r="E41" s="76"/>
      <c r="F41" s="82"/>
      <c r="G41" s="82" t="str">
        <f t="shared" si="0"/>
        <v/>
      </c>
      <c r="H41" s="76"/>
      <c r="I41" s="76"/>
    </row>
    <row r="42" spans="3:9" x14ac:dyDescent="0.25">
      <c r="C42" s="63"/>
      <c r="D42" s="64"/>
      <c r="E42" s="65"/>
      <c r="F42" s="66"/>
      <c r="G42" s="66" t="str">
        <f t="shared" si="0"/>
        <v/>
      </c>
      <c r="H42" s="67"/>
      <c r="I42" s="68"/>
    </row>
    <row r="43" spans="3:9" x14ac:dyDescent="0.25">
      <c r="C43" s="76"/>
      <c r="D43" s="76"/>
      <c r="E43" s="76"/>
      <c r="F43" s="82"/>
      <c r="G43" s="82" t="str">
        <f t="shared" si="0"/>
        <v/>
      </c>
      <c r="H43" s="76"/>
      <c r="I43" s="76"/>
    </row>
    <row r="44" spans="3:9" x14ac:dyDescent="0.25">
      <c r="C44" s="63"/>
      <c r="D44" s="64"/>
      <c r="E44" s="65"/>
      <c r="F44" s="66"/>
      <c r="G44" s="66" t="str">
        <f t="shared" si="0"/>
        <v/>
      </c>
      <c r="H44" s="67"/>
      <c r="I44" s="68"/>
    </row>
    <row r="45" spans="3:9" ht="17.25" x14ac:dyDescent="0.3">
      <c r="C45" s="87"/>
      <c r="D45" s="88" t="s">
        <v>17</v>
      </c>
      <c r="E45" s="93">
        <f>SUM(E8:E44)</f>
        <v>0</v>
      </c>
      <c r="F45" s="89"/>
      <c r="G45" s="90"/>
      <c r="H45" s="91"/>
      <c r="I45" s="92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F35" sqref="F35:F36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3" t="s">
        <v>53</v>
      </c>
      <c r="D3" s="103"/>
      <c r="E3" s="103"/>
      <c r="F3" s="16"/>
    </row>
    <row r="4" spans="1:9" ht="17.25" thickTop="1" x14ac:dyDescent="0.3">
      <c r="A4" s="1"/>
      <c r="C4" s="95" t="s">
        <v>54</v>
      </c>
      <c r="D4" s="96"/>
      <c r="E4" s="96"/>
      <c r="F4" s="16"/>
    </row>
    <row r="5" spans="1:9" x14ac:dyDescent="0.25">
      <c r="A5" s="1"/>
      <c r="F5" s="16"/>
    </row>
    <row r="6" spans="1:9" ht="17.25" thickBot="1" x14ac:dyDescent="0.35">
      <c r="A6" s="1"/>
      <c r="C6" s="104" t="s">
        <v>55</v>
      </c>
      <c r="D6" s="105"/>
      <c r="E6" s="105"/>
      <c r="F6" s="16"/>
    </row>
    <row r="7" spans="1:9" ht="18" thickTop="1" x14ac:dyDescent="0.3">
      <c r="A7" s="1"/>
      <c r="G7" s="17"/>
      <c r="H7" s="17"/>
      <c r="I7" s="17"/>
    </row>
    <row r="8" spans="1:9" ht="17.25" x14ac:dyDescent="0.3">
      <c r="A8" s="1"/>
      <c r="C8" s="14" t="s">
        <v>56</v>
      </c>
      <c r="D8" s="15" t="s">
        <v>38</v>
      </c>
      <c r="E8" s="17"/>
      <c r="F8" s="21"/>
      <c r="G8" s="16"/>
      <c r="H8" s="18"/>
      <c r="I8" s="19"/>
    </row>
    <row r="9" spans="1:9" ht="17.25" x14ac:dyDescent="0.25">
      <c r="A9" s="1"/>
      <c r="C9" s="24" t="s">
        <v>57</v>
      </c>
      <c r="D9" s="25" t="str">
        <f>IF(OR(TÍTULAR!D6=0,TÍTULAR!D6=""),"-",TÍTULAR!D6)</f>
        <v>-</v>
      </c>
      <c r="E9" s="22"/>
      <c r="F9" s="16"/>
      <c r="G9" s="16"/>
      <c r="H9" s="18"/>
      <c r="I9" s="19"/>
    </row>
    <row r="10" spans="1:9" ht="17.25" x14ac:dyDescent="0.25">
      <c r="A10" s="1"/>
      <c r="C10" s="26" t="s">
        <v>3</v>
      </c>
      <c r="D10" s="27" t="str">
        <f>IF(OR(TÍTULAR!D7=0,TÍTULAR!D7=""),"-",TÍTULAR!D7)</f>
        <v>-</v>
      </c>
      <c r="E10" s="22"/>
      <c r="F10" s="23"/>
      <c r="G10" s="16"/>
      <c r="H10" s="18"/>
      <c r="I10" s="19"/>
    </row>
    <row r="11" spans="1:9" ht="17.25" x14ac:dyDescent="0.25">
      <c r="A11" s="1"/>
      <c r="C11" s="24" t="s">
        <v>58</v>
      </c>
      <c r="D11" s="28" t="str">
        <f>IFERROR(IF(OR(TÍTULAR!D8=0,TÍTULAR!D8=""),"-",TÍTULAR!D8),"")</f>
        <v>-</v>
      </c>
      <c r="E11" s="22"/>
      <c r="F11" s="16"/>
      <c r="G11" s="16"/>
      <c r="H11" s="16"/>
      <c r="I11" s="19"/>
    </row>
    <row r="12" spans="1:9" ht="17.25" x14ac:dyDescent="0.25">
      <c r="A12" s="1"/>
      <c r="C12" s="26" t="s">
        <v>59</v>
      </c>
      <c r="D12" s="27" t="str">
        <f>IF(OR(TÍTULAR!D10=0,TÍTULAR!D10=""),"-",TÍTULAR!D10)</f>
        <v>-</v>
      </c>
      <c r="E12" s="22"/>
      <c r="F12" s="23"/>
      <c r="G12" s="16"/>
      <c r="H12" s="16"/>
      <c r="I12" s="19"/>
    </row>
    <row r="13" spans="1:9" ht="17.25" x14ac:dyDescent="0.25">
      <c r="A13" s="1"/>
      <c r="C13" s="24" t="s">
        <v>60</v>
      </c>
      <c r="D13" s="25" t="str">
        <f>IF(OR(TÍTULAR!D16=0,TÍTULAR!D16=""),"-",TÍTULAR!D16)</f>
        <v>-</v>
      </c>
      <c r="E13" s="22"/>
      <c r="F13" s="16"/>
      <c r="G13" s="16"/>
      <c r="H13" s="20"/>
    </row>
    <row r="14" spans="1:9" ht="17.25" x14ac:dyDescent="0.3">
      <c r="A14" s="1"/>
      <c r="C14" s="29" t="s">
        <v>61</v>
      </c>
      <c r="D14" s="30" t="str">
        <f>IF(OR(TÍTULAR!D17=0,TÍTULAR!D17=""),"-",TÍTULAR!D17)</f>
        <v>-</v>
      </c>
      <c r="E14" s="22"/>
      <c r="F14" s="16"/>
      <c r="G14" s="16"/>
      <c r="H14" s="18"/>
      <c r="I14" s="19"/>
    </row>
    <row r="15" spans="1:9" x14ac:dyDescent="0.25">
      <c r="A15" s="1"/>
      <c r="C15" s="19"/>
      <c r="D15" s="16"/>
      <c r="E15" s="22"/>
      <c r="F15" s="16"/>
      <c r="G15" s="18"/>
      <c r="H15" s="18"/>
      <c r="I15" s="19"/>
    </row>
    <row r="16" spans="1:9" ht="17.25" thickBot="1" x14ac:dyDescent="0.35">
      <c r="A16" s="1"/>
      <c r="C16" s="104" t="s">
        <v>63</v>
      </c>
      <c r="D16" s="105"/>
      <c r="E16" s="105"/>
      <c r="F16" s="16"/>
    </row>
    <row r="17" spans="1:5" ht="15.75" thickTop="1" x14ac:dyDescent="0.25">
      <c r="A17" s="1"/>
    </row>
    <row r="18" spans="1:5" ht="17.25" x14ac:dyDescent="0.3">
      <c r="A18" s="1"/>
      <c r="C18" s="14" t="s">
        <v>64</v>
      </c>
      <c r="D18" s="15" t="s">
        <v>65</v>
      </c>
      <c r="E18" s="17"/>
    </row>
    <row r="19" spans="1:5" ht="17.25" x14ac:dyDescent="0.25">
      <c r="A19" s="1"/>
      <c r="C19" s="24" t="s">
        <v>66</v>
      </c>
      <c r="D19" s="31">
        <f>NOTAS!F40</f>
        <v>9342</v>
      </c>
      <c r="E19" s="22"/>
    </row>
    <row r="20" spans="1:5" ht="17.25" x14ac:dyDescent="0.25">
      <c r="A20" s="1"/>
      <c r="C20" s="26" t="s">
        <v>67</v>
      </c>
      <c r="D20" s="32">
        <f>NOTAS!N40</f>
        <v>600</v>
      </c>
      <c r="E20" s="22"/>
    </row>
    <row r="21" spans="1:5" ht="17.25" x14ac:dyDescent="0.25">
      <c r="A21" s="1"/>
      <c r="C21" s="24" t="s">
        <v>68</v>
      </c>
      <c r="D21" s="31">
        <f>D19-D20</f>
        <v>8742</v>
      </c>
      <c r="E21" s="22"/>
    </row>
    <row r="22" spans="1:5" ht="17.25" x14ac:dyDescent="0.25">
      <c r="A22" s="1"/>
      <c r="C22" s="50" t="s">
        <v>52</v>
      </c>
      <c r="D22" s="51">
        <f>IF(D21 &gt; 2000, (D21 - 2000) * 0.15, 0)</f>
        <v>1011.3</v>
      </c>
      <c r="E22" s="22"/>
    </row>
    <row r="23" spans="1:5" ht="17.25" x14ac:dyDescent="0.25">
      <c r="A23" s="1"/>
      <c r="C23" s="52"/>
      <c r="D23" s="53"/>
      <c r="E23" s="22"/>
    </row>
    <row r="24" spans="1:5" ht="17.25" x14ac:dyDescent="0.3">
      <c r="A24" s="1"/>
      <c r="C24" s="54"/>
      <c r="D24" s="55"/>
      <c r="E24" s="22"/>
    </row>
    <row r="25" spans="1:5" x14ac:dyDescent="0.25">
      <c r="A25" s="1"/>
    </row>
    <row r="36" spans="3:5" ht="17.25" thickBot="1" x14ac:dyDescent="0.35">
      <c r="C36" s="104" t="s">
        <v>125</v>
      </c>
      <c r="D36" s="104"/>
      <c r="E36" s="104"/>
    </row>
    <row r="37" spans="3:5" ht="15.75" thickTop="1" x14ac:dyDescent="0.25"/>
    <row r="38" spans="3:5" ht="17.25" x14ac:dyDescent="0.3">
      <c r="C38" s="14" t="s">
        <v>64</v>
      </c>
      <c r="D38" s="15" t="s">
        <v>38</v>
      </c>
      <c r="E38" s="17"/>
    </row>
    <row r="39" spans="3:5" ht="17.25" x14ac:dyDescent="0.25">
      <c r="C39" s="24" t="s">
        <v>51</v>
      </c>
      <c r="D39" s="25">
        <f>COUNTIF(DEDUÇÕES!G8:G44,"✔ OK")</f>
        <v>0</v>
      </c>
      <c r="E39" s="22"/>
    </row>
    <row r="40" spans="3:5" ht="17.25" x14ac:dyDescent="0.25">
      <c r="C40" s="26" t="s">
        <v>50</v>
      </c>
      <c r="D40" s="27">
        <f>COUNTIF(DEDUÇÕES!G8:G44,"⚠ Verificar")</f>
        <v>0</v>
      </c>
      <c r="E40" s="22"/>
    </row>
    <row r="41" spans="3:5" ht="17.25" x14ac:dyDescent="0.25">
      <c r="C41" s="56" t="s">
        <v>130</v>
      </c>
      <c r="D41" s="57">
        <f>COUNTBLANK(DEDUÇÕES!G8:G44)</f>
        <v>37</v>
      </c>
      <c r="E41" s="22"/>
    </row>
    <row r="42" spans="3:5" ht="17.25" x14ac:dyDescent="0.25">
      <c r="C42" s="52"/>
      <c r="D42" s="53"/>
      <c r="E42" s="22"/>
    </row>
    <row r="54" spans="3:5" ht="17.25" thickBot="1" x14ac:dyDescent="0.35">
      <c r="C54" s="104" t="s">
        <v>131</v>
      </c>
      <c r="D54" s="104"/>
      <c r="E54" s="104"/>
    </row>
    <row r="55" spans="3:5" ht="15.75" thickTop="1" x14ac:dyDescent="0.25"/>
    <row r="56" spans="3:5" ht="17.25" x14ac:dyDescent="0.3">
      <c r="C56" s="14" t="s">
        <v>132</v>
      </c>
      <c r="D56" s="15" t="s">
        <v>133</v>
      </c>
      <c r="E56" s="17"/>
    </row>
    <row r="57" spans="3:5" ht="17.25" x14ac:dyDescent="0.25">
      <c r="C57" s="24" t="s">
        <v>134</v>
      </c>
      <c r="D57" s="31" cm="1">
        <f t="array" ref="D57">SUMPRODUCT((MONTH(NOTAS!C9:C39)=1)*(YEAR(NOTAS!C9:C39)=2024)*(NOTAS!F9:F39))</f>
        <v>1518</v>
      </c>
      <c r="E57" s="22"/>
    </row>
    <row r="58" spans="3:5" ht="17.25" x14ac:dyDescent="0.25">
      <c r="C58" s="26" t="s">
        <v>135</v>
      </c>
      <c r="D58" s="32" cm="1">
        <f t="array" ref="D58">SUMPRODUCT((MONTH(NOTAS!C9:C39)=2)*(YEAR(NOTAS!C9:C39)=2024)*(NOTAS!F9:F39))</f>
        <v>0</v>
      </c>
      <c r="E58" s="22"/>
    </row>
    <row r="59" spans="3:5" ht="17.25" x14ac:dyDescent="0.25">
      <c r="C59" s="56" t="s">
        <v>136</v>
      </c>
      <c r="D59" s="31" cm="1">
        <f t="array" ref="D59">SUMPRODUCT((MONTH(NOTAS!C9:C39)=31)*(YEAR(NOTAS!C9:C39)=2024)*(NOTAS!F9:F39))</f>
        <v>0</v>
      </c>
      <c r="E59" s="22"/>
    </row>
    <row r="60" spans="3:5" ht="17.25" x14ac:dyDescent="0.25">
      <c r="C60" s="26" t="s">
        <v>137</v>
      </c>
      <c r="D60" s="32" cm="1">
        <f t="array" ref="D60">SUMPRODUCT((MONTH(NOTAS!C9:C39)=4)*(YEAR(NOTAS!C9:C39)=2024)*(NOTAS!F9:F39))</f>
        <v>0</v>
      </c>
    </row>
    <row r="61" spans="3:5" ht="17.25" x14ac:dyDescent="0.25">
      <c r="C61" s="56" t="s">
        <v>138</v>
      </c>
      <c r="D61" s="31" cm="1">
        <f t="array" ref="D61">SUMPRODUCT((MONTH(NOTAS!C9:C39)=5)*(YEAR(NOTAS!C9:C39)=2024)*(NOTAS!F9:F39))</f>
        <v>0</v>
      </c>
    </row>
    <row r="62" spans="3:5" ht="17.25" x14ac:dyDescent="0.25">
      <c r="C62" s="26" t="s">
        <v>139</v>
      </c>
      <c r="D62" s="32" cm="1">
        <f t="array" ref="D62">SUMPRODUCT((MONTH(NOTAS!C9:C39)=6)*(YEAR(NOTAS!C9:C39)=2024)*(NOTAS!F9:F39))</f>
        <v>0</v>
      </c>
    </row>
    <row r="63" spans="3:5" ht="17.25" x14ac:dyDescent="0.25">
      <c r="C63" s="24" t="s">
        <v>140</v>
      </c>
      <c r="D63" s="31" cm="1">
        <f t="array" ref="D63">SUMPRODUCT((MONTH(NOTAS!C9:C39)=7)*(YEAR(NOTAS!C9:C39)=2024)*(NOTAS!F9:F39))</f>
        <v>0</v>
      </c>
    </row>
    <row r="64" spans="3:5" ht="17.25" x14ac:dyDescent="0.25">
      <c r="C64" s="26" t="s">
        <v>141</v>
      </c>
      <c r="D64" s="32" cm="1">
        <f t="array" ref="D64">SUMPRODUCT((MONTH(NOTAS!C9:C39)=8)*(YEAR(NOTAS!C9:C39)=2024)*(NOTAS!F9:F39))</f>
        <v>0</v>
      </c>
    </row>
    <row r="65" spans="3:4" ht="17.25" x14ac:dyDescent="0.25">
      <c r="C65" s="56" t="s">
        <v>142</v>
      </c>
      <c r="D65" s="31" cm="1">
        <f t="array" ref="D65">SUMPRODUCT((MONTH(NOTAS!C9:C39)=9)*(YEAR(NOTAS!C9:C39)=2024)*(NOTAS!F9:F39))</f>
        <v>1543</v>
      </c>
    </row>
    <row r="66" spans="3:4" ht="17.25" x14ac:dyDescent="0.25">
      <c r="C66" s="26" t="s">
        <v>143</v>
      </c>
      <c r="D66" s="32" cm="1">
        <f t="array" ref="D66">SUMPRODUCT((MONTH(NOTAS!C9:C39)=10)*(YEAR(NOTAS!C9:C39)=2024)*(NOTAS!F9:F39))</f>
        <v>4567</v>
      </c>
    </row>
    <row r="67" spans="3:4" ht="17.25" x14ac:dyDescent="0.25">
      <c r="C67" s="24" t="s">
        <v>144</v>
      </c>
      <c r="D67" s="31" cm="1">
        <f t="array" ref="D67">SUMPRODUCT((MONTH(NOTAS!C9:C39)=11)*(YEAR(NOTAS!C9:C39)=2024)*(NOTAS!F9:F39))</f>
        <v>0</v>
      </c>
    </row>
    <row r="68" spans="3:4" ht="17.25" x14ac:dyDescent="0.25">
      <c r="C68" s="50" t="s">
        <v>145</v>
      </c>
      <c r="D68" s="32" cm="1">
        <f t="array" ref="D68">SUMPRODUCT((MONTH(NOTAS!C9:C39)=12)*(YEAR(NOTAS!C9:C39)=2024)*(NOTAS!F9:F39))</f>
        <v>1714</v>
      </c>
    </row>
    <row r="69" spans="3:4" ht="17.25" x14ac:dyDescent="0.25">
      <c r="C69" s="52"/>
      <c r="D69" s="53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dataValidations count="2">
    <dataValidation type="list" allowBlank="1" showInputMessage="1" showErrorMessage="1" sqref="F9:F13" xr:uid="{8D58395D-2E1D-4F55-B970-E1801B467C4B}">
      <formula1>"SIM, NÃO,N/A"</formula1>
    </dataValidation>
    <dataValidation type="list" allowBlank="1" showInputMessage="1" showErrorMessage="1" sqref="F14:F16" xr:uid="{D82EE2FD-48E4-45F0-B491-0ABEF8645426}">
      <formula1>"SIM, NÃO"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33" t="s">
        <v>69</v>
      </c>
    </row>
    <row r="2" spans="1:1" x14ac:dyDescent="0.25">
      <c r="A2" s="34" t="s">
        <v>70</v>
      </c>
    </row>
    <row r="3" spans="1:1" x14ac:dyDescent="0.25">
      <c r="A3" s="34" t="s">
        <v>71</v>
      </c>
    </row>
    <row r="4" spans="1:1" x14ac:dyDescent="0.25">
      <c r="A4" s="34" t="s">
        <v>30</v>
      </c>
    </row>
    <row r="5" spans="1:1" x14ac:dyDescent="0.25">
      <c r="A5" s="34" t="s">
        <v>72</v>
      </c>
    </row>
    <row r="6" spans="1:1" x14ac:dyDescent="0.25">
      <c r="A6" s="34" t="s">
        <v>73</v>
      </c>
    </row>
    <row r="7" spans="1:1" x14ac:dyDescent="0.25">
      <c r="A7" s="34" t="s">
        <v>74</v>
      </c>
    </row>
    <row r="8" spans="1:1" x14ac:dyDescent="0.25">
      <c r="A8" s="34" t="s">
        <v>75</v>
      </c>
    </row>
    <row r="9" spans="1:1" x14ac:dyDescent="0.25">
      <c r="A9" s="34" t="s">
        <v>76</v>
      </c>
    </row>
    <row r="10" spans="1:1" x14ac:dyDescent="0.25">
      <c r="A10" s="34" t="s">
        <v>77</v>
      </c>
    </row>
    <row r="11" spans="1:1" x14ac:dyDescent="0.25">
      <c r="A11" s="34" t="s">
        <v>78</v>
      </c>
    </row>
    <row r="12" spans="1:1" x14ac:dyDescent="0.25">
      <c r="A12" s="34" t="s">
        <v>79</v>
      </c>
    </row>
    <row r="13" spans="1:1" x14ac:dyDescent="0.25">
      <c r="A13" s="34" t="s">
        <v>80</v>
      </c>
    </row>
    <row r="14" spans="1:1" x14ac:dyDescent="0.25">
      <c r="A14" s="34" t="s">
        <v>81</v>
      </c>
    </row>
    <row r="15" spans="1:1" x14ac:dyDescent="0.25">
      <c r="A15" s="34" t="s">
        <v>82</v>
      </c>
    </row>
    <row r="16" spans="1:1" x14ac:dyDescent="0.25">
      <c r="A16" s="34" t="s">
        <v>24</v>
      </c>
    </row>
    <row r="17" spans="1:1" x14ac:dyDescent="0.25">
      <c r="A17" s="34" t="s">
        <v>83</v>
      </c>
    </row>
    <row r="18" spans="1:1" x14ac:dyDescent="0.25">
      <c r="A18" s="34" t="s">
        <v>84</v>
      </c>
    </row>
    <row r="19" spans="1:1" x14ac:dyDescent="0.25">
      <c r="A19" s="34" t="s">
        <v>85</v>
      </c>
    </row>
    <row r="20" spans="1:1" x14ac:dyDescent="0.25">
      <c r="A20" s="34" t="s">
        <v>86</v>
      </c>
    </row>
    <row r="21" spans="1:1" x14ac:dyDescent="0.25">
      <c r="A21" s="34" t="s">
        <v>87</v>
      </c>
    </row>
    <row r="22" spans="1:1" x14ac:dyDescent="0.25">
      <c r="A22" s="34" t="s">
        <v>20</v>
      </c>
    </row>
    <row r="23" spans="1:1" x14ac:dyDescent="0.25">
      <c r="A23" s="34" t="s">
        <v>88</v>
      </c>
    </row>
    <row r="24" spans="1:1" x14ac:dyDescent="0.25">
      <c r="A24" s="34" t="s">
        <v>89</v>
      </c>
    </row>
    <row r="25" spans="1:1" x14ac:dyDescent="0.25">
      <c r="A25" s="34" t="s">
        <v>28</v>
      </c>
    </row>
    <row r="26" spans="1:1" x14ac:dyDescent="0.25">
      <c r="A26" s="34" t="s">
        <v>90</v>
      </c>
    </row>
    <row r="27" spans="1:1" x14ac:dyDescent="0.25">
      <c r="A27" s="34" t="s">
        <v>91</v>
      </c>
    </row>
    <row r="28" spans="1:1" x14ac:dyDescent="0.25">
      <c r="A28" s="34" t="s">
        <v>92</v>
      </c>
    </row>
    <row r="29" spans="1:1" x14ac:dyDescent="0.25">
      <c r="A29" s="34" t="s">
        <v>93</v>
      </c>
    </row>
    <row r="30" spans="1:1" x14ac:dyDescent="0.25">
      <c r="A30" s="34" t="s">
        <v>94</v>
      </c>
    </row>
    <row r="31" spans="1:1" x14ac:dyDescent="0.25">
      <c r="A31" s="34" t="s">
        <v>95</v>
      </c>
    </row>
    <row r="32" spans="1:1" x14ac:dyDescent="0.25">
      <c r="A32" s="34" t="s">
        <v>96</v>
      </c>
    </row>
    <row r="33" spans="1:1" x14ac:dyDescent="0.25">
      <c r="A33" s="34" t="s">
        <v>97</v>
      </c>
    </row>
    <row r="34" spans="1:1" x14ac:dyDescent="0.25">
      <c r="A34" s="34" t="s">
        <v>98</v>
      </c>
    </row>
    <row r="35" spans="1:1" x14ac:dyDescent="0.25">
      <c r="A35" s="34" t="s">
        <v>99</v>
      </c>
    </row>
    <row r="36" spans="1:1" x14ac:dyDescent="0.25">
      <c r="A36" s="34" t="s">
        <v>100</v>
      </c>
    </row>
    <row r="37" spans="1:1" x14ac:dyDescent="0.25">
      <c r="A37" s="34" t="s">
        <v>101</v>
      </c>
    </row>
    <row r="38" spans="1:1" x14ac:dyDescent="0.25">
      <c r="A38" s="34" t="s">
        <v>102</v>
      </c>
    </row>
    <row r="39" spans="1:1" x14ac:dyDescent="0.25">
      <c r="A39" s="34" t="s">
        <v>103</v>
      </c>
    </row>
    <row r="40" spans="1:1" x14ac:dyDescent="0.25">
      <c r="A40" s="34" t="s">
        <v>104</v>
      </c>
    </row>
    <row r="41" spans="1:1" x14ac:dyDescent="0.25">
      <c r="A41" s="34" t="s">
        <v>105</v>
      </c>
    </row>
    <row r="42" spans="1:1" x14ac:dyDescent="0.25">
      <c r="A42" s="34" t="s">
        <v>106</v>
      </c>
    </row>
    <row r="43" spans="1:1" x14ac:dyDescent="0.25">
      <c r="A43" s="34" t="s">
        <v>107</v>
      </c>
    </row>
    <row r="44" spans="1:1" x14ac:dyDescent="0.25">
      <c r="A44" s="34" t="s">
        <v>108</v>
      </c>
    </row>
    <row r="45" spans="1:1" x14ac:dyDescent="0.25">
      <c r="A45" s="34" t="s">
        <v>109</v>
      </c>
    </row>
    <row r="46" spans="1:1" x14ac:dyDescent="0.25">
      <c r="A46" s="34" t="s">
        <v>110</v>
      </c>
    </row>
    <row r="47" spans="1:1" x14ac:dyDescent="0.25">
      <c r="A47" s="34" t="s">
        <v>111</v>
      </c>
    </row>
    <row r="48" spans="1:1" x14ac:dyDescent="0.25">
      <c r="A48" s="34" t="s">
        <v>112</v>
      </c>
    </row>
    <row r="49" spans="1:1" x14ac:dyDescent="0.25">
      <c r="A49" s="34" t="s">
        <v>26</v>
      </c>
    </row>
    <row r="50" spans="1:1" x14ac:dyDescent="0.25">
      <c r="A50" s="34" t="s">
        <v>113</v>
      </c>
    </row>
    <row r="51" spans="1:1" x14ac:dyDescent="0.25">
      <c r="A51" s="34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2025-08-18T13:20:49Z</dcterms:modified>
</cp:coreProperties>
</file>