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drawings/drawing6.xml" ContentType="application/vnd.openxmlformats-officedocument.drawing+xml"/>
  <Override PartName="/xl/drawings/drawing7.xml" ContentType="application/vnd.openxmlformats-officedocument.drawing+xml"/>
  <Override PartName="/xl/charts/chart25.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8.xml" ContentType="application/vnd.openxmlformats-officedocument.drawing+xml"/>
  <Override PartName="/xl/charts/chart26.xml" ContentType="application/vnd.openxmlformats-officedocument.drawingml.chart+xml"/>
  <Override PartName="/xl/drawings/drawing9.xml" ContentType="application/vnd.openxmlformats-officedocument.drawing+xml"/>
  <Override PartName="/xl/charts/chart27.xml" ContentType="application/vnd.openxmlformats-officedocument.drawingml.chart+xml"/>
  <Override PartName="/xl/drawings/drawing10.xml" ContentType="application/vnd.openxmlformats-officedocument.drawing+xml"/>
  <Override PartName="/xl/charts/chart28.xml" ContentType="application/vnd.openxmlformats-officedocument.drawingml.chart+xml"/>
  <Override PartName="/xl/drawings/drawing11.xml" ContentType="application/vnd.openxmlformats-officedocument.drawing+xml"/>
  <Override PartName="/xl/charts/chart29.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12.xml" ContentType="application/vnd.openxmlformats-officedocument.drawing+xml"/>
  <Override PartName="/xl/charts/chart30.xml" ContentType="application/vnd.openxmlformats-officedocument.drawingml.chart+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Ruth Audu\Downloads\"/>
    </mc:Choice>
  </mc:AlternateContent>
  <xr:revisionPtr revIDLastSave="0" documentId="8_{DE5E1406-FD3A-4F27-96CB-74925A3F22DC}" xr6:coauthVersionLast="45" xr6:coauthVersionMax="45" xr10:uidLastSave="{00000000-0000-0000-0000-000000000000}"/>
  <bookViews>
    <workbookView xWindow="-120" yWindow="-120" windowWidth="20730" windowHeight="11160" tabRatio="642" xr2:uid="{00000000-000D-0000-FFFF-FFFF00000000}"/>
  </bookViews>
  <sheets>
    <sheet name="Variable Description" sheetId="2" r:id="rId1"/>
    <sheet name="Dataset" sheetId="21" r:id="rId2"/>
    <sheet name="Turnover" sheetId="5" r:id="rId3"/>
    <sheet name="Task 1" sheetId="11" r:id="rId4"/>
    <sheet name="Task 2.1 (Scatter plots)" sheetId="12" r:id="rId5"/>
    <sheet name="Task 2.1 Multicollinearity" sheetId="25" r:id="rId6"/>
    <sheet name="Task 2.2.a. First Model" sheetId="26" r:id="rId7"/>
    <sheet name="Task 2.2.b." sheetId="27" r:id="rId8"/>
    <sheet name="Task 2.2.c." sheetId="28" r:id="rId9"/>
    <sheet name="Task 2.2.d." sheetId="29" r:id="rId10"/>
    <sheet name="Task 2.2.e." sheetId="30" r:id="rId11"/>
    <sheet name="Task 2.2.f." sheetId="31" r:id="rId12"/>
    <sheet name="Task 2.2.g." sheetId="32" r:id="rId13"/>
    <sheet name="Task 2.2.h." sheetId="39" r:id="rId14"/>
    <sheet name="Task 2.2.i." sheetId="40" r:id="rId15"/>
    <sheet name="Task 2.2.j. Final Model" sheetId="41" r:id="rId16"/>
    <sheet name="Task 3" sheetId="15" r:id="rId17"/>
    <sheet name="Task 3 Interation visualization" sheetId="19" r:id="rId18"/>
    <sheet name="Task 4.1.a (First Model)" sheetId="17" r:id="rId19"/>
    <sheet name="Task 4.1.b (Final Model)" sheetId="38" r:id="rId20"/>
    <sheet name="Task 4.1b(Model interpretation)" sheetId="42" r:id="rId21"/>
    <sheet name="Task 4.2" sheetId="23" r:id="rId22"/>
    <sheet name="Task 5" sheetId="4" r:id="rId23"/>
  </sheets>
  <externalReferences>
    <externalReference r:id="rId24"/>
  </externalReferences>
  <definedNames>
    <definedName name="_xlnm._FilterDatabase" localSheetId="1" hidden="1">Dataset!$A$1:$Q$201</definedName>
  </definedNames>
  <calcPr calcId="191029"/>
  <pivotCaches>
    <pivotCache cacheId="4" r:id="rId25"/>
  </pivotCaches>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1" i="11" l="1"/>
  <c r="E22" i="11" s="1"/>
  <c r="E20" i="11"/>
  <c r="J7" i="11"/>
  <c r="J8" i="11" s="1"/>
  <c r="H13" i="11"/>
  <c r="M6" i="4"/>
  <c r="M10" i="4"/>
  <c r="M14" i="4"/>
  <c r="M18" i="4"/>
  <c r="M22" i="4"/>
  <c r="M26" i="4"/>
  <c r="M30" i="4"/>
  <c r="M34" i="4"/>
  <c r="M38" i="4"/>
  <c r="J3" i="4"/>
  <c r="K3" i="4" s="1"/>
  <c r="M3" i="4" s="1"/>
  <c r="J4" i="4"/>
  <c r="K4" i="4" s="1"/>
  <c r="M4" i="4" s="1"/>
  <c r="J5" i="4"/>
  <c r="K5" i="4" s="1"/>
  <c r="M5" i="4" s="1"/>
  <c r="J6" i="4"/>
  <c r="K6" i="4" s="1"/>
  <c r="J7" i="4"/>
  <c r="K7" i="4" s="1"/>
  <c r="M7" i="4" s="1"/>
  <c r="J8" i="4"/>
  <c r="K8" i="4" s="1"/>
  <c r="M8" i="4" s="1"/>
  <c r="J9" i="4"/>
  <c r="K9" i="4" s="1"/>
  <c r="M9" i="4" s="1"/>
  <c r="J10" i="4"/>
  <c r="K10" i="4" s="1"/>
  <c r="J11" i="4"/>
  <c r="K11" i="4" s="1"/>
  <c r="M11" i="4" s="1"/>
  <c r="J12" i="4"/>
  <c r="K12" i="4" s="1"/>
  <c r="M12" i="4" s="1"/>
  <c r="J13" i="4"/>
  <c r="K13" i="4" s="1"/>
  <c r="M13" i="4" s="1"/>
  <c r="J14" i="4"/>
  <c r="K14" i="4" s="1"/>
  <c r="J15" i="4"/>
  <c r="K15" i="4" s="1"/>
  <c r="M15" i="4" s="1"/>
  <c r="J16" i="4"/>
  <c r="K16" i="4" s="1"/>
  <c r="M16" i="4" s="1"/>
  <c r="J17" i="4"/>
  <c r="K17" i="4" s="1"/>
  <c r="M17" i="4" s="1"/>
  <c r="J18" i="4"/>
  <c r="K18" i="4" s="1"/>
  <c r="J19" i="4"/>
  <c r="K19" i="4" s="1"/>
  <c r="M19" i="4" s="1"/>
  <c r="J20" i="4"/>
  <c r="K20" i="4" s="1"/>
  <c r="M20" i="4" s="1"/>
  <c r="J21" i="4"/>
  <c r="K21" i="4" s="1"/>
  <c r="M21" i="4" s="1"/>
  <c r="J22" i="4"/>
  <c r="K22" i="4" s="1"/>
  <c r="J23" i="4"/>
  <c r="K23" i="4" s="1"/>
  <c r="M23" i="4" s="1"/>
  <c r="J24" i="4"/>
  <c r="K24" i="4" s="1"/>
  <c r="M24" i="4" s="1"/>
  <c r="J25" i="4"/>
  <c r="K25" i="4" s="1"/>
  <c r="M25" i="4" s="1"/>
  <c r="J26" i="4"/>
  <c r="K26" i="4" s="1"/>
  <c r="J27" i="4"/>
  <c r="K27" i="4" s="1"/>
  <c r="M27" i="4" s="1"/>
  <c r="J28" i="4"/>
  <c r="K28" i="4" s="1"/>
  <c r="M28" i="4" s="1"/>
  <c r="J29" i="4"/>
  <c r="K29" i="4" s="1"/>
  <c r="M29" i="4" s="1"/>
  <c r="J30" i="4"/>
  <c r="K30" i="4" s="1"/>
  <c r="J31" i="4"/>
  <c r="K31" i="4" s="1"/>
  <c r="M31" i="4" s="1"/>
  <c r="J32" i="4"/>
  <c r="K32" i="4" s="1"/>
  <c r="M32" i="4" s="1"/>
  <c r="J33" i="4"/>
  <c r="K33" i="4" s="1"/>
  <c r="M33" i="4" s="1"/>
  <c r="J34" i="4"/>
  <c r="K34" i="4" s="1"/>
  <c r="J35" i="4"/>
  <c r="K35" i="4" s="1"/>
  <c r="M35" i="4" s="1"/>
  <c r="J36" i="4"/>
  <c r="K36" i="4" s="1"/>
  <c r="M36" i="4" s="1"/>
  <c r="J37" i="4"/>
  <c r="K37" i="4" s="1"/>
  <c r="M37" i="4" s="1"/>
  <c r="J38" i="4"/>
  <c r="K38" i="4" s="1"/>
  <c r="J39" i="4"/>
  <c r="K39" i="4" s="1"/>
  <c r="M39" i="4" s="1"/>
  <c r="J40" i="4"/>
  <c r="K40" i="4" s="1"/>
  <c r="M40" i="4" s="1"/>
  <c r="J41" i="4"/>
  <c r="K41" i="4" s="1"/>
  <c r="J42" i="4"/>
  <c r="K42" i="4" s="1"/>
  <c r="J43" i="4"/>
  <c r="K43" i="4" s="1"/>
  <c r="J44" i="4"/>
  <c r="K44" i="4" s="1"/>
  <c r="J2" i="4"/>
  <c r="K2" i="4" s="1"/>
  <c r="M2" i="4" s="1"/>
  <c r="M46" i="4" s="1"/>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2" i="4"/>
  <c r="Q14" i="4"/>
  <c r="P14" i="4"/>
  <c r="R14" i="4"/>
  <c r="R15" i="4" s="1"/>
  <c r="S14" i="4"/>
  <c r="T14" i="4"/>
  <c r="S15" i="4" s="1"/>
  <c r="P15" i="4"/>
  <c r="E8" i="4"/>
  <c r="E9" i="4"/>
  <c r="F8" i="4"/>
  <c r="G8" i="4" s="1"/>
  <c r="E10" i="4"/>
  <c r="F9" i="4" s="1"/>
  <c r="G9" i="4" s="1"/>
  <c r="E11" i="4"/>
  <c r="E12" i="4"/>
  <c r="F11" i="4" s="1"/>
  <c r="G11" i="4" s="1"/>
  <c r="E13" i="4"/>
  <c r="E14" i="4"/>
  <c r="F13" i="4" s="1"/>
  <c r="G13" i="4" s="1"/>
  <c r="E15" i="4"/>
  <c r="E16" i="4"/>
  <c r="F15" i="4" s="1"/>
  <c r="G15" i="4" s="1"/>
  <c r="E17" i="4"/>
  <c r="E18" i="4"/>
  <c r="F17" i="4" s="1"/>
  <c r="G17" i="4" s="1"/>
  <c r="E19" i="4"/>
  <c r="E20" i="4"/>
  <c r="F19" i="4" s="1"/>
  <c r="G19" i="4" s="1"/>
  <c r="E21" i="4"/>
  <c r="E22" i="4"/>
  <c r="F21" i="4" s="1"/>
  <c r="G21" i="4" s="1"/>
  <c r="E23" i="4"/>
  <c r="E24" i="4"/>
  <c r="F23" i="4" s="1"/>
  <c r="G23" i="4" s="1"/>
  <c r="E25" i="4"/>
  <c r="E26" i="4"/>
  <c r="F25" i="4" s="1"/>
  <c r="G25" i="4" s="1"/>
  <c r="E27" i="4"/>
  <c r="E28" i="4"/>
  <c r="F27" i="4" s="1"/>
  <c r="G27" i="4" s="1"/>
  <c r="E29" i="4"/>
  <c r="E30" i="4"/>
  <c r="F29" i="4" s="1"/>
  <c r="G29" i="4" s="1"/>
  <c r="E31" i="4"/>
  <c r="E32" i="4"/>
  <c r="F31" i="4" s="1"/>
  <c r="G31" i="4" s="1"/>
  <c r="E33" i="4"/>
  <c r="E34" i="4"/>
  <c r="F33" i="4" s="1"/>
  <c r="G33" i="4" s="1"/>
  <c r="E35" i="4"/>
  <c r="E36" i="4"/>
  <c r="F35" i="4" s="1"/>
  <c r="G35" i="4" s="1"/>
  <c r="E37" i="4"/>
  <c r="E38" i="4"/>
  <c r="F37" i="4" s="1"/>
  <c r="G37" i="4" s="1"/>
  <c r="E39" i="4"/>
  <c r="E5" i="4"/>
  <c r="E6" i="4"/>
  <c r="F5" i="4" s="1"/>
  <c r="G5" i="4" s="1"/>
  <c r="E7" i="4"/>
  <c r="F6" i="4"/>
  <c r="G6" i="4" s="1"/>
  <c r="F7" i="4"/>
  <c r="G7" i="4" s="1"/>
  <c r="E4" i="4"/>
  <c r="F4" i="4" s="1"/>
  <c r="G4" i="4" s="1"/>
  <c r="J5" i="23"/>
  <c r="J6" i="23"/>
  <c r="J7" i="23"/>
  <c r="J8" i="23"/>
  <c r="J9" i="23"/>
  <c r="J10" i="23"/>
  <c r="J11" i="23"/>
  <c r="J12" i="23"/>
  <c r="J13" i="23"/>
  <c r="J4" i="23"/>
  <c r="H5" i="23"/>
  <c r="H6" i="23"/>
  <c r="H7" i="23"/>
  <c r="H8" i="23"/>
  <c r="H9" i="23"/>
  <c r="H10" i="23"/>
  <c r="H11" i="23"/>
  <c r="H12" i="23"/>
  <c r="H13" i="23"/>
  <c r="H4" i="23"/>
  <c r="F5" i="38" a="1"/>
  <c r="J12" i="38"/>
  <c r="J20" i="38"/>
  <c r="J28" i="38"/>
  <c r="J36" i="38"/>
  <c r="J44" i="38"/>
  <c r="J52" i="38"/>
  <c r="J60" i="38"/>
  <c r="J68" i="38"/>
  <c r="J76" i="38"/>
  <c r="J84" i="38"/>
  <c r="J92" i="38"/>
  <c r="J100" i="38"/>
  <c r="K7" i="38"/>
  <c r="K15" i="38"/>
  <c r="K23" i="38"/>
  <c r="K31" i="38"/>
  <c r="K37" i="38"/>
  <c r="K41" i="38"/>
  <c r="K45" i="38"/>
  <c r="K49" i="38"/>
  <c r="K53" i="38"/>
  <c r="K57" i="38"/>
  <c r="K61" i="38"/>
  <c r="K65" i="38"/>
  <c r="K69" i="38"/>
  <c r="K73" i="38"/>
  <c r="K77" i="38"/>
  <c r="K81" i="38"/>
  <c r="K85" i="38"/>
  <c r="K89" i="38"/>
  <c r="K93" i="38"/>
  <c r="K97" i="38"/>
  <c r="K101" i="38"/>
  <c r="F5" i="38"/>
  <c r="F6" i="38"/>
  <c r="F7" i="38"/>
  <c r="F8" i="38"/>
  <c r="F9" i="38"/>
  <c r="F10" i="38"/>
  <c r="F11" i="38"/>
  <c r="F12" i="38"/>
  <c r="F13" i="38"/>
  <c r="I13" i="38"/>
  <c r="G14" i="38"/>
  <c r="I14" i="38"/>
  <c r="G15" i="38"/>
  <c r="I15" i="38"/>
  <c r="G16" i="38"/>
  <c r="I16" i="38"/>
  <c r="G17" i="38"/>
  <c r="I17" i="38"/>
  <c r="G18" i="38"/>
  <c r="I18" i="38"/>
  <c r="G19" i="38"/>
  <c r="I19" i="38"/>
  <c r="G20" i="38"/>
  <c r="I20" i="38"/>
  <c r="G21" i="38"/>
  <c r="I21" i="38"/>
  <c r="G22" i="38"/>
  <c r="I22" i="38"/>
  <c r="G23" i="38"/>
  <c r="I23" i="38"/>
  <c r="G24" i="38"/>
  <c r="I24" i="38"/>
  <c r="G25" i="38"/>
  <c r="I25" i="38"/>
  <c r="G26" i="38"/>
  <c r="I26" i="38"/>
  <c r="G27" i="38"/>
  <c r="I27" i="38"/>
  <c r="G28" i="38"/>
  <c r="I28" i="38"/>
  <c r="G29" i="38"/>
  <c r="I29" i="38"/>
  <c r="G30" i="38"/>
  <c r="I30" i="38"/>
  <c r="G31" i="38"/>
  <c r="I31" i="38"/>
  <c r="G32" i="38"/>
  <c r="I32" i="38"/>
  <c r="G33" i="38"/>
  <c r="I33" i="38"/>
  <c r="G34" i="38"/>
  <c r="I34" i="38"/>
  <c r="F35" i="38"/>
  <c r="G35" i="38"/>
  <c r="H35" i="38"/>
  <c r="I35" i="38"/>
  <c r="F36" i="38"/>
  <c r="G36" i="38"/>
  <c r="H36" i="38"/>
  <c r="I36" i="38"/>
  <c r="F37" i="38"/>
  <c r="G37" i="38"/>
  <c r="H37" i="38"/>
  <c r="I37" i="38"/>
  <c r="F38" i="38"/>
  <c r="G38" i="38"/>
  <c r="H38" i="38"/>
  <c r="I38" i="38"/>
  <c r="F39" i="38"/>
  <c r="G39" i="38"/>
  <c r="H39" i="38"/>
  <c r="I39" i="38"/>
  <c r="F40" i="38"/>
  <c r="G40" i="38"/>
  <c r="H40" i="38"/>
  <c r="I40" i="38"/>
  <c r="F41" i="38"/>
  <c r="G41" i="38"/>
  <c r="H41" i="38"/>
  <c r="I41" i="38"/>
  <c r="F42" i="38"/>
  <c r="G42" i="38"/>
  <c r="H42" i="38"/>
  <c r="I42" i="38"/>
  <c r="F43" i="38"/>
  <c r="G43" i="38"/>
  <c r="H43" i="38"/>
  <c r="I43" i="38"/>
  <c r="F44" i="38"/>
  <c r="G44" i="38"/>
  <c r="H44" i="38"/>
  <c r="I44" i="38"/>
  <c r="F45" i="38"/>
  <c r="G45" i="38"/>
  <c r="H45" i="38"/>
  <c r="I45" i="38"/>
  <c r="F46" i="38"/>
  <c r="G46" i="38"/>
  <c r="H46" i="38"/>
  <c r="I46" i="38"/>
  <c r="F47" i="38"/>
  <c r="G47" i="38"/>
  <c r="H47" i="38"/>
  <c r="I47" i="38"/>
  <c r="F48" i="38"/>
  <c r="G48" i="38"/>
  <c r="H48" i="38"/>
  <c r="I48" i="38"/>
  <c r="F49" i="38"/>
  <c r="G49" i="38"/>
  <c r="H49" i="38"/>
  <c r="I49" i="38"/>
  <c r="F50" i="38"/>
  <c r="G50" i="38"/>
  <c r="H50" i="38"/>
  <c r="I50" i="38"/>
  <c r="F51" i="38"/>
  <c r="G51" i="38"/>
  <c r="H51" i="38"/>
  <c r="I51" i="38"/>
  <c r="F52" i="38"/>
  <c r="G52" i="38"/>
  <c r="H52" i="38"/>
  <c r="I52" i="38"/>
  <c r="F53" i="38"/>
  <c r="G53" i="38"/>
  <c r="H53" i="38"/>
  <c r="I53" i="38"/>
  <c r="F54" i="38"/>
  <c r="G54" i="38"/>
  <c r="H54" i="38"/>
  <c r="I54" i="38"/>
  <c r="F55" i="38"/>
  <c r="G55" i="38"/>
  <c r="H55" i="38"/>
  <c r="I55" i="38"/>
  <c r="F56" i="38"/>
  <c r="G56" i="38"/>
  <c r="H56" i="38"/>
  <c r="I56" i="38"/>
  <c r="F57" i="38"/>
  <c r="G57" i="38"/>
  <c r="H57" i="38"/>
  <c r="I57" i="38"/>
  <c r="F58" i="38"/>
  <c r="G58" i="38"/>
  <c r="H58" i="38"/>
  <c r="I58" i="38"/>
  <c r="F59" i="38"/>
  <c r="G59" i="38"/>
  <c r="H59" i="38"/>
  <c r="I59" i="38"/>
  <c r="F60" i="38"/>
  <c r="G60" i="38"/>
  <c r="H60" i="38"/>
  <c r="I60" i="38"/>
  <c r="F61" i="38"/>
  <c r="G61" i="38"/>
  <c r="H61" i="38"/>
  <c r="I61" i="38"/>
  <c r="F62" i="38"/>
  <c r="G62" i="38"/>
  <c r="H62" i="38"/>
  <c r="I62" i="38"/>
  <c r="F63" i="38"/>
  <c r="G63" i="38"/>
  <c r="H63" i="38"/>
  <c r="I63" i="38"/>
  <c r="F64" i="38"/>
  <c r="G64" i="38"/>
  <c r="H64" i="38"/>
  <c r="I64" i="38"/>
  <c r="F65" i="38"/>
  <c r="G65" i="38"/>
  <c r="H65" i="38"/>
  <c r="I65" i="38"/>
  <c r="F66" i="38"/>
  <c r="G66" i="38"/>
  <c r="H66" i="38"/>
  <c r="I66" i="38"/>
  <c r="F67" i="38"/>
  <c r="G67" i="38"/>
  <c r="H67" i="38"/>
  <c r="I67" i="38"/>
  <c r="F68" i="38"/>
  <c r="G68" i="38"/>
  <c r="H68" i="38"/>
  <c r="I68" i="38"/>
  <c r="F69" i="38"/>
  <c r="G69" i="38"/>
  <c r="H69" i="38"/>
  <c r="I69" i="38"/>
  <c r="F70" i="38"/>
  <c r="G70" i="38"/>
  <c r="H70" i="38"/>
  <c r="I70" i="38"/>
  <c r="F71" i="38"/>
  <c r="G71" i="38"/>
  <c r="H71" i="38"/>
  <c r="I71" i="38"/>
  <c r="F72" i="38"/>
  <c r="G72" i="38"/>
  <c r="H72" i="38"/>
  <c r="I72" i="38"/>
  <c r="F73" i="38"/>
  <c r="G73" i="38"/>
  <c r="H73" i="38"/>
  <c r="I73" i="38"/>
  <c r="F74" i="38"/>
  <c r="G74" i="38"/>
  <c r="H74" i="38"/>
  <c r="I74" i="38"/>
  <c r="F75" i="38"/>
  <c r="G75" i="38"/>
  <c r="H75" i="38"/>
  <c r="I75" i="38"/>
  <c r="F76" i="38"/>
  <c r="G76" i="38"/>
  <c r="H76" i="38"/>
  <c r="I76" i="38"/>
  <c r="F77" i="38"/>
  <c r="G77" i="38"/>
  <c r="H77" i="38"/>
  <c r="I77" i="38"/>
  <c r="F78" i="38"/>
  <c r="G78" i="38"/>
  <c r="H78" i="38"/>
  <c r="I78" i="38"/>
  <c r="F79" i="38"/>
  <c r="G79" i="38"/>
  <c r="H79" i="38"/>
  <c r="I79" i="38"/>
  <c r="F80" i="38"/>
  <c r="G80" i="38"/>
  <c r="H80" i="38"/>
  <c r="I80" i="38"/>
  <c r="F81" i="38"/>
  <c r="G81" i="38"/>
  <c r="H81" i="38"/>
  <c r="I81" i="38"/>
  <c r="F82" i="38"/>
  <c r="G82" i="38"/>
  <c r="H82" i="38"/>
  <c r="I82" i="38"/>
  <c r="F83" i="38"/>
  <c r="G83" i="38"/>
  <c r="H83" i="38"/>
  <c r="I83" i="38"/>
  <c r="F84" i="38"/>
  <c r="G84" i="38"/>
  <c r="H84" i="38"/>
  <c r="I84" i="38"/>
  <c r="F85" i="38"/>
  <c r="G85" i="38"/>
  <c r="H85" i="38"/>
  <c r="I85" i="38"/>
  <c r="F86" i="38"/>
  <c r="G86" i="38"/>
  <c r="H86" i="38"/>
  <c r="I86" i="38"/>
  <c r="F87" i="38"/>
  <c r="G87" i="38"/>
  <c r="H87" i="38"/>
  <c r="I87" i="38"/>
  <c r="F88" i="38"/>
  <c r="G88" i="38"/>
  <c r="H88" i="38"/>
  <c r="I88" i="38"/>
  <c r="F89" i="38"/>
  <c r="G89" i="38"/>
  <c r="H89" i="38"/>
  <c r="I89" i="38"/>
  <c r="F90" i="38"/>
  <c r="G90" i="38"/>
  <c r="H90" i="38"/>
  <c r="I90" i="38"/>
  <c r="F91" i="38"/>
  <c r="G91" i="38"/>
  <c r="H91" i="38"/>
  <c r="I91" i="38"/>
  <c r="F92" i="38"/>
  <c r="G92" i="38"/>
  <c r="H92" i="38"/>
  <c r="I92" i="38"/>
  <c r="F93" i="38"/>
  <c r="G93" i="38"/>
  <c r="H93" i="38"/>
  <c r="I93" i="38"/>
  <c r="F94" i="38"/>
  <c r="G94" i="38"/>
  <c r="H94" i="38"/>
  <c r="I94" i="38"/>
  <c r="F95" i="38"/>
  <c r="G95" i="38"/>
  <c r="H95" i="38"/>
  <c r="I95" i="38"/>
  <c r="F96" i="38"/>
  <c r="G96" i="38"/>
  <c r="H96" i="38"/>
  <c r="I96" i="38"/>
  <c r="F97" i="38"/>
  <c r="G97" i="38"/>
  <c r="H97" i="38"/>
  <c r="I97" i="38"/>
  <c r="F98" i="38"/>
  <c r="G98" i="38"/>
  <c r="H98" i="38"/>
  <c r="I98" i="38"/>
  <c r="F99" i="38"/>
  <c r="G99" i="38"/>
  <c r="H99" i="38"/>
  <c r="I99" i="38"/>
  <c r="F100" i="38"/>
  <c r="G100" i="38"/>
  <c r="H100" i="38"/>
  <c r="I100" i="38"/>
  <c r="F101" i="38"/>
  <c r="G101" i="38"/>
  <c r="H101" i="38"/>
  <c r="I101" i="38"/>
  <c r="F102" i="38"/>
  <c r="G102" i="38"/>
  <c r="H102" i="38"/>
  <c r="I102" i="38"/>
  <c r="F103" i="38"/>
  <c r="G103" i="38"/>
  <c r="H103" i="38"/>
  <c r="I103" i="38"/>
  <c r="U6" i="38" a="1"/>
  <c r="U7" i="38" s="1"/>
  <c r="U9" i="38"/>
  <c r="X20" i="38"/>
  <c r="G4" i="38"/>
  <c r="H4" i="38"/>
  <c r="I4" i="38"/>
  <c r="F4" i="38"/>
  <c r="H5" i="17" a="1"/>
  <c r="M60" i="17" s="1"/>
  <c r="J86" i="17"/>
  <c r="H88" i="17"/>
  <c r="K89" i="17"/>
  <c r="I91" i="17"/>
  <c r="L92" i="17"/>
  <c r="J94" i="17"/>
  <c r="H96" i="17"/>
  <c r="K97" i="17"/>
  <c r="I99" i="17"/>
  <c r="H101" i="17"/>
  <c r="H103" i="17"/>
  <c r="X6" i="17" a="1"/>
  <c r="X6" i="17" s="1"/>
  <c r="AA20" i="17"/>
  <c r="I4" i="17"/>
  <c r="J4" i="17"/>
  <c r="K4" i="17"/>
  <c r="L4" i="17"/>
  <c r="H4" i="17"/>
  <c r="H108" i="17" s="1" a="1"/>
  <c r="K7" i="15"/>
  <c r="K6" i="15"/>
  <c r="K4" i="15"/>
  <c r="K3" i="15"/>
  <c r="C41" i="15"/>
  <c r="C42" i="15"/>
  <c r="C43" i="15"/>
  <c r="C44" i="15"/>
  <c r="C45" i="15"/>
  <c r="C46" i="15"/>
  <c r="C47" i="15"/>
  <c r="C48" i="15"/>
  <c r="C49" i="15"/>
  <c r="C50" i="15"/>
  <c r="C51" i="15"/>
  <c r="C52" i="15"/>
  <c r="C53" i="15"/>
  <c r="C54" i="15"/>
  <c r="C55" i="15"/>
  <c r="C56" i="15"/>
  <c r="C57" i="15"/>
  <c r="C58" i="15"/>
  <c r="C59" i="15"/>
  <c r="C60" i="15"/>
  <c r="C61" i="15"/>
  <c r="C62" i="15"/>
  <c r="C63" i="15"/>
  <c r="C64" i="15"/>
  <c r="C65" i="15"/>
  <c r="C66" i="15"/>
  <c r="C67" i="15"/>
  <c r="C68" i="15"/>
  <c r="C69" i="15"/>
  <c r="C70" i="15"/>
  <c r="C71" i="15"/>
  <c r="C72" i="15"/>
  <c r="C73" i="15"/>
  <c r="C74" i="15"/>
  <c r="C75" i="15"/>
  <c r="C76" i="15"/>
  <c r="C77" i="15"/>
  <c r="C78" i="15"/>
  <c r="C79" i="15"/>
  <c r="C80" i="15"/>
  <c r="C81" i="15"/>
  <c r="C82" i="15"/>
  <c r="C83" i="15"/>
  <c r="C84" i="15"/>
  <c r="C85" i="15"/>
  <c r="C86" i="15"/>
  <c r="C87" i="15"/>
  <c r="C88" i="15"/>
  <c r="C89" i="15"/>
  <c r="C90" i="15"/>
  <c r="C91" i="15"/>
  <c r="C92" i="15"/>
  <c r="C93" i="15"/>
  <c r="C94" i="15"/>
  <c r="C95" i="15"/>
  <c r="C96" i="15"/>
  <c r="C97" i="15"/>
  <c r="C98" i="15"/>
  <c r="C99" i="15"/>
  <c r="C100" i="15"/>
  <c r="C101" i="15"/>
  <c r="C102" i="15"/>
  <c r="C103" i="15"/>
  <c r="C104" i="15"/>
  <c r="C105" i="15"/>
  <c r="C106" i="15"/>
  <c r="C107" i="15"/>
  <c r="C108" i="15"/>
  <c r="C109" i="15"/>
  <c r="C110" i="15"/>
  <c r="C111" i="15"/>
  <c r="C112" i="15"/>
  <c r="C113" i="15"/>
  <c r="C114" i="15"/>
  <c r="C115" i="15"/>
  <c r="C116" i="15"/>
  <c r="C117" i="15"/>
  <c r="C118" i="15"/>
  <c r="C119" i="15"/>
  <c r="C120" i="15"/>
  <c r="C121" i="15"/>
  <c r="C122" i="15"/>
  <c r="C123" i="15"/>
  <c r="C124" i="15"/>
  <c r="C125" i="15"/>
  <c r="C126" i="15"/>
  <c r="C127" i="15"/>
  <c r="C128" i="15"/>
  <c r="C129" i="15"/>
  <c r="C130" i="15"/>
  <c r="C131" i="15"/>
  <c r="C132" i="15"/>
  <c r="C133" i="15"/>
  <c r="C134" i="15"/>
  <c r="C135" i="15"/>
  <c r="C136" i="15"/>
  <c r="C137" i="15"/>
  <c r="C138" i="15"/>
  <c r="C139" i="15"/>
  <c r="C140" i="15"/>
  <c r="C141" i="15"/>
  <c r="C142" i="15"/>
  <c r="C143" i="15"/>
  <c r="C144" i="15"/>
  <c r="C145" i="15"/>
  <c r="C146" i="15"/>
  <c r="C147" i="15"/>
  <c r="C148" i="15"/>
  <c r="C149" i="15"/>
  <c r="C150" i="15"/>
  <c r="C151" i="15"/>
  <c r="C152" i="15"/>
  <c r="C153" i="15"/>
  <c r="C154" i="15"/>
  <c r="C155" i="15"/>
  <c r="C156" i="15"/>
  <c r="C157" i="15"/>
  <c r="C158" i="15"/>
  <c r="C159" i="15"/>
  <c r="C160" i="15"/>
  <c r="C161" i="15"/>
  <c r="C162" i="15"/>
  <c r="C163" i="15"/>
  <c r="C164" i="15"/>
  <c r="C165" i="15"/>
  <c r="C166" i="15"/>
  <c r="C167" i="15"/>
  <c r="C168" i="15"/>
  <c r="C169" i="15"/>
  <c r="C170" i="15"/>
  <c r="C171" i="15"/>
  <c r="C172" i="15"/>
  <c r="C173" i="15"/>
  <c r="C174" i="15"/>
  <c r="C175" i="15"/>
  <c r="C176" i="15"/>
  <c r="C177" i="15"/>
  <c r="C178" i="15"/>
  <c r="C179" i="15"/>
  <c r="C180" i="15"/>
  <c r="C181" i="15"/>
  <c r="C182" i="15"/>
  <c r="C183" i="15"/>
  <c r="C184" i="15"/>
  <c r="C185" i="15"/>
  <c r="C186" i="15"/>
  <c r="C187" i="15"/>
  <c r="C188" i="15"/>
  <c r="C189" i="15"/>
  <c r="C190" i="15"/>
  <c r="C191" i="15"/>
  <c r="C192" i="15"/>
  <c r="C193" i="15"/>
  <c r="C194" i="15"/>
  <c r="C195" i="15"/>
  <c r="C196" i="15"/>
  <c r="C197" i="15"/>
  <c r="C198" i="15"/>
  <c r="C199" i="15"/>
  <c r="C200" i="15"/>
  <c r="C201" i="15"/>
  <c r="C13" i="15"/>
  <c r="C14" i="15"/>
  <c r="C15" i="15"/>
  <c r="C16" i="15"/>
  <c r="C17" i="15"/>
  <c r="C18" i="15"/>
  <c r="C19" i="15"/>
  <c r="C20" i="15"/>
  <c r="C21" i="15"/>
  <c r="C22" i="15"/>
  <c r="C23" i="15"/>
  <c r="C24" i="15"/>
  <c r="C25" i="15"/>
  <c r="C26" i="15"/>
  <c r="C27" i="15"/>
  <c r="C28" i="15"/>
  <c r="C29" i="15"/>
  <c r="C30" i="15"/>
  <c r="C31" i="15"/>
  <c r="C32" i="15"/>
  <c r="C33" i="15"/>
  <c r="C34" i="15"/>
  <c r="C35" i="15"/>
  <c r="C36" i="15"/>
  <c r="C37" i="15"/>
  <c r="C38" i="15"/>
  <c r="C39" i="15"/>
  <c r="C40" i="15"/>
  <c r="C3" i="15"/>
  <c r="C4" i="15"/>
  <c r="C5" i="15"/>
  <c r="C6" i="15"/>
  <c r="C7" i="15"/>
  <c r="C8" i="15"/>
  <c r="C9" i="15"/>
  <c r="C10" i="15"/>
  <c r="C11" i="15"/>
  <c r="C12" i="15"/>
  <c r="C2" i="15"/>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C115" i="11"/>
  <c r="C116" i="11"/>
  <c r="C117" i="11"/>
  <c r="C118" i="11"/>
  <c r="C119" i="11"/>
  <c r="C120" i="11"/>
  <c r="C121" i="11"/>
  <c r="C122" i="11"/>
  <c r="C123" i="11"/>
  <c r="C124" i="11"/>
  <c r="C125" i="11"/>
  <c r="C126" i="11"/>
  <c r="C127" i="11"/>
  <c r="C128" i="11"/>
  <c r="C129" i="11"/>
  <c r="C130" i="11"/>
  <c r="C131" i="11"/>
  <c r="C132" i="11"/>
  <c r="C133" i="11"/>
  <c r="C134" i="11"/>
  <c r="C135" i="11"/>
  <c r="C136" i="11"/>
  <c r="C137" i="11"/>
  <c r="C138" i="11"/>
  <c r="C139" i="11"/>
  <c r="C140" i="11"/>
  <c r="C141" i="11"/>
  <c r="C142" i="11"/>
  <c r="C143" i="11"/>
  <c r="C144" i="11"/>
  <c r="C145" i="11"/>
  <c r="C146" i="11"/>
  <c r="C147" i="11"/>
  <c r="C148" i="11"/>
  <c r="C149" i="11"/>
  <c r="C150" i="11"/>
  <c r="C151" i="11"/>
  <c r="C152" i="11"/>
  <c r="C153" i="11"/>
  <c r="C154" i="11"/>
  <c r="C155" i="11"/>
  <c r="C156" i="11"/>
  <c r="C157" i="11"/>
  <c r="C158" i="11"/>
  <c r="C159" i="11"/>
  <c r="C160" i="11"/>
  <c r="C161" i="11"/>
  <c r="C162" i="11"/>
  <c r="C163" i="11"/>
  <c r="C164" i="11"/>
  <c r="C165" i="11"/>
  <c r="C166" i="11"/>
  <c r="C167" i="11"/>
  <c r="C168" i="11"/>
  <c r="C169" i="11"/>
  <c r="C170" i="11"/>
  <c r="C171" i="11"/>
  <c r="C172" i="11"/>
  <c r="C173" i="11"/>
  <c r="C174" i="11"/>
  <c r="C175" i="11"/>
  <c r="C176" i="11"/>
  <c r="C177" i="11"/>
  <c r="C178" i="11"/>
  <c r="C179" i="11"/>
  <c r="C180" i="11"/>
  <c r="C181" i="11"/>
  <c r="C182" i="11"/>
  <c r="C183" i="11"/>
  <c r="C184" i="11"/>
  <c r="C185" i="11"/>
  <c r="C186" i="11"/>
  <c r="C187" i="11"/>
  <c r="C188" i="11"/>
  <c r="C189" i="11"/>
  <c r="C190" i="11"/>
  <c r="C191" i="11"/>
  <c r="C192" i="11"/>
  <c r="C193" i="11"/>
  <c r="C194" i="11"/>
  <c r="C195" i="11"/>
  <c r="C196" i="11"/>
  <c r="C197" i="11"/>
  <c r="C198" i="11"/>
  <c r="C199" i="11"/>
  <c r="C200" i="11"/>
  <c r="C201" i="11"/>
  <c r="C4" i="11"/>
  <c r="C5" i="11"/>
  <c r="C6" i="11"/>
  <c r="C7" i="11"/>
  <c r="C8" i="11"/>
  <c r="C9" i="11"/>
  <c r="C10" i="11"/>
  <c r="C11" i="11"/>
  <c r="C12" i="11"/>
  <c r="C13" i="11"/>
  <c r="C14" i="11"/>
  <c r="C15" i="11"/>
  <c r="C16" i="11"/>
  <c r="C3" i="11"/>
  <c r="C2" i="11"/>
  <c r="D32" i="19"/>
  <c r="C32" i="19"/>
  <c r="B32" i="19"/>
  <c r="D31" i="19"/>
  <c r="C31" i="19"/>
  <c r="B31" i="19"/>
  <c r="D30" i="19"/>
  <c r="C30" i="19"/>
  <c r="AB14" i="38" a="1"/>
  <c r="AB16" i="38" s="1"/>
  <c r="Z15" i="38" a="1"/>
  <c r="Z15" i="38" s="1"/>
  <c r="Z16" i="38"/>
  <c r="Z18" i="38"/>
  <c r="AM6" i="38" a="1"/>
  <c r="AO6" i="38" s="1"/>
  <c r="AQ6" i="38" s="1"/>
  <c r="J107" i="17" a="1"/>
  <c r="J109" i="17" s="1"/>
  <c r="J110" i="17"/>
  <c r="J111" i="17"/>
  <c r="J112" i="17"/>
  <c r="J108" i="17"/>
  <c r="J107" i="17"/>
  <c r="AQ6" i="17" a="1"/>
  <c r="AS6" i="17" s="1"/>
  <c r="AU6" i="17" s="1"/>
  <c r="AS7" i="17"/>
  <c r="AS9" i="17"/>
  <c r="AS11" i="17"/>
  <c r="AS13" i="17"/>
  <c r="AS15" i="17"/>
  <c r="AS17" i="17"/>
  <c r="AS19" i="17"/>
  <c r="AS21" i="17"/>
  <c r="AS23" i="17"/>
  <c r="AS25" i="17"/>
  <c r="AS27" i="17"/>
  <c r="AS29" i="17"/>
  <c r="AS31" i="17"/>
  <c r="AS33" i="17"/>
  <c r="AS35" i="17"/>
  <c r="AS37" i="17"/>
  <c r="AS39" i="17"/>
  <c r="AS41" i="17"/>
  <c r="AS43" i="17"/>
  <c r="AS45" i="17"/>
  <c r="AS47" i="17"/>
  <c r="AS49" i="17"/>
  <c r="AS51" i="17"/>
  <c r="AS53" i="17"/>
  <c r="AS55" i="17"/>
  <c r="AS57" i="17"/>
  <c r="AS59" i="17"/>
  <c r="AS61" i="17"/>
  <c r="AS63" i="17"/>
  <c r="AS65" i="17"/>
  <c r="AS67" i="17"/>
  <c r="AS69" i="17"/>
  <c r="AS71" i="17"/>
  <c r="AS73" i="17"/>
  <c r="AS75" i="17"/>
  <c r="AS77" i="17"/>
  <c r="AS79" i="17"/>
  <c r="AS81" i="17"/>
  <c r="AS83" i="17"/>
  <c r="AS85" i="17"/>
  <c r="AS87" i="17"/>
  <c r="AS89" i="17"/>
  <c r="AS91" i="17"/>
  <c r="AS93" i="17"/>
  <c r="AS95" i="17"/>
  <c r="AS97" i="17"/>
  <c r="AS99" i="17"/>
  <c r="AS101" i="17"/>
  <c r="AS103" i="17"/>
  <c r="AR6" i="17"/>
  <c r="AT6" i="17" s="1"/>
  <c r="AR7" i="17"/>
  <c r="AR8" i="17"/>
  <c r="AR9" i="17"/>
  <c r="AR10" i="17"/>
  <c r="AR11" i="17"/>
  <c r="AR12" i="17"/>
  <c r="AR13" i="17"/>
  <c r="AR14" i="17"/>
  <c r="AR15" i="17"/>
  <c r="AR16" i="17"/>
  <c r="AR17" i="17"/>
  <c r="AR18" i="17"/>
  <c r="AR19" i="17"/>
  <c r="AR20" i="17"/>
  <c r="AR21" i="17"/>
  <c r="AR22" i="17"/>
  <c r="AR23" i="17"/>
  <c r="AR24" i="17"/>
  <c r="AR25" i="17"/>
  <c r="AR26" i="17"/>
  <c r="AR27" i="17"/>
  <c r="AR28" i="17"/>
  <c r="AR29" i="17"/>
  <c r="AR30" i="17"/>
  <c r="AR31" i="17"/>
  <c r="AR32" i="17"/>
  <c r="AR33" i="17"/>
  <c r="AR34" i="17"/>
  <c r="AR35" i="17"/>
  <c r="AR36" i="17"/>
  <c r="AR37" i="17"/>
  <c r="AR38" i="17"/>
  <c r="AR39" i="17"/>
  <c r="AR40" i="17"/>
  <c r="AR41" i="17"/>
  <c r="AR42" i="17"/>
  <c r="AR43" i="17"/>
  <c r="AR44" i="17"/>
  <c r="AR45" i="17"/>
  <c r="AR46" i="17"/>
  <c r="AR47" i="17"/>
  <c r="AR48" i="17"/>
  <c r="AR49" i="17"/>
  <c r="AR50" i="17"/>
  <c r="AR51" i="17"/>
  <c r="AR52" i="17"/>
  <c r="AR53" i="17"/>
  <c r="AR54" i="17"/>
  <c r="AR55" i="17"/>
  <c r="AR56" i="17"/>
  <c r="AR57" i="17"/>
  <c r="AR58" i="17"/>
  <c r="AR59" i="17"/>
  <c r="AR60" i="17"/>
  <c r="AR61" i="17"/>
  <c r="AR62" i="17"/>
  <c r="AR63" i="17"/>
  <c r="AR64" i="17"/>
  <c r="AR65" i="17"/>
  <c r="AR66" i="17"/>
  <c r="AR67" i="17"/>
  <c r="AR68" i="17"/>
  <c r="AR69" i="17"/>
  <c r="AR70" i="17"/>
  <c r="AR71" i="17"/>
  <c r="AR72" i="17"/>
  <c r="AR73" i="17"/>
  <c r="AR74" i="17"/>
  <c r="AR75" i="17"/>
  <c r="AR76" i="17"/>
  <c r="AR77" i="17"/>
  <c r="AR78" i="17"/>
  <c r="AR79" i="17"/>
  <c r="AR80" i="17"/>
  <c r="AR81" i="17"/>
  <c r="AR82" i="17"/>
  <c r="AR83" i="17"/>
  <c r="AR84" i="17"/>
  <c r="AR85" i="17"/>
  <c r="AR86" i="17"/>
  <c r="AR87" i="17"/>
  <c r="AR88" i="17"/>
  <c r="AR89" i="17"/>
  <c r="AR90" i="17"/>
  <c r="AR91" i="17"/>
  <c r="AR92" i="17"/>
  <c r="AR93" i="17"/>
  <c r="AR94" i="17"/>
  <c r="AR95" i="17"/>
  <c r="AR96" i="17"/>
  <c r="AR97" i="17"/>
  <c r="AR98" i="17"/>
  <c r="AR99" i="17"/>
  <c r="AR100" i="17"/>
  <c r="AR101" i="17"/>
  <c r="AR102" i="17"/>
  <c r="AR103" i="17"/>
  <c r="AR104" i="17"/>
  <c r="AQ7" i="17"/>
  <c r="AQ9" i="17"/>
  <c r="AQ11" i="17"/>
  <c r="AQ13" i="17"/>
  <c r="AQ15" i="17"/>
  <c r="AQ17" i="17"/>
  <c r="AQ19" i="17"/>
  <c r="AQ21" i="17"/>
  <c r="AQ23" i="17"/>
  <c r="AQ25" i="17"/>
  <c r="AQ27" i="17"/>
  <c r="AQ29" i="17"/>
  <c r="AQ31" i="17"/>
  <c r="AQ33" i="17"/>
  <c r="AQ35" i="17"/>
  <c r="AQ37" i="17"/>
  <c r="AQ39" i="17"/>
  <c r="AQ41" i="17"/>
  <c r="AQ43" i="17"/>
  <c r="AQ45" i="17"/>
  <c r="AQ47" i="17"/>
  <c r="AQ49" i="17"/>
  <c r="AQ51" i="17"/>
  <c r="AQ53" i="17"/>
  <c r="AQ55" i="17"/>
  <c r="AQ57" i="17"/>
  <c r="AQ59" i="17"/>
  <c r="AQ61" i="17"/>
  <c r="AQ63" i="17"/>
  <c r="AQ65" i="17"/>
  <c r="AQ67" i="17"/>
  <c r="AQ69" i="17"/>
  <c r="AQ71" i="17"/>
  <c r="AQ73" i="17"/>
  <c r="AQ75" i="17"/>
  <c r="AQ77" i="17"/>
  <c r="AQ79" i="17"/>
  <c r="AQ81" i="17"/>
  <c r="AQ83" i="17"/>
  <c r="AQ85" i="17"/>
  <c r="AQ87" i="17"/>
  <c r="AQ89" i="17"/>
  <c r="AQ91" i="17"/>
  <c r="AQ92" i="17"/>
  <c r="AQ93" i="17"/>
  <c r="AQ94" i="17"/>
  <c r="AQ95" i="17"/>
  <c r="AQ96" i="17"/>
  <c r="AQ97" i="17"/>
  <c r="AQ98" i="17"/>
  <c r="AQ99" i="17"/>
  <c r="AQ100" i="17"/>
  <c r="AQ101" i="17"/>
  <c r="AQ102" i="17"/>
  <c r="AQ103" i="17"/>
  <c r="AQ104" i="17"/>
  <c r="H102" i="17" l="1"/>
  <c r="H100" i="17"/>
  <c r="J98" i="17"/>
  <c r="L96" i="17"/>
  <c r="I95" i="17"/>
  <c r="K93" i="17"/>
  <c r="H92" i="17"/>
  <c r="J90" i="17"/>
  <c r="L88" i="17"/>
  <c r="I87" i="17"/>
  <c r="K85" i="17"/>
  <c r="AM101" i="38"/>
  <c r="AM93" i="38"/>
  <c r="AM85" i="38"/>
  <c r="AM77" i="38"/>
  <c r="AM69" i="38"/>
  <c r="AM61" i="38"/>
  <c r="AM53" i="38"/>
  <c r="AM45" i="38"/>
  <c r="AM37" i="38"/>
  <c r="AM29" i="38"/>
  <c r="AM21" i="38"/>
  <c r="AM13" i="38"/>
  <c r="AN104" i="38"/>
  <c r="AN100" i="38"/>
  <c r="AN96" i="38"/>
  <c r="AN92" i="38"/>
  <c r="AN88" i="38"/>
  <c r="AN84" i="38"/>
  <c r="AN80" i="38"/>
  <c r="AN76" i="38"/>
  <c r="AN72" i="38"/>
  <c r="AN68" i="38"/>
  <c r="AN64" i="38"/>
  <c r="AN60" i="38"/>
  <c r="AN56" i="38"/>
  <c r="AN52" i="38"/>
  <c r="AN48" i="38"/>
  <c r="AN44" i="38"/>
  <c r="AN40" i="38"/>
  <c r="AN36" i="38"/>
  <c r="AN32" i="38"/>
  <c r="AN28" i="38"/>
  <c r="AN24" i="38"/>
  <c r="AN20" i="38"/>
  <c r="AN16" i="38"/>
  <c r="AN12" i="38"/>
  <c r="AN8" i="38"/>
  <c r="X9" i="17"/>
  <c r="L84" i="17"/>
  <c r="H84" i="17"/>
  <c r="I83" i="17"/>
  <c r="J82" i="17"/>
  <c r="K81" i="17"/>
  <c r="L80" i="17"/>
  <c r="H80" i="17"/>
  <c r="Q80" i="17" s="1"/>
  <c r="T80" i="17" s="1"/>
  <c r="I79" i="17"/>
  <c r="J78" i="17"/>
  <c r="K77" i="17"/>
  <c r="L76" i="17"/>
  <c r="H76" i="17"/>
  <c r="I75" i="17"/>
  <c r="J74" i="17"/>
  <c r="K73" i="17"/>
  <c r="L72" i="17"/>
  <c r="H72" i="17"/>
  <c r="Q72" i="17" s="1"/>
  <c r="I71" i="17"/>
  <c r="J70" i="17"/>
  <c r="K69" i="17"/>
  <c r="L68" i="17"/>
  <c r="H68" i="17"/>
  <c r="I67" i="17"/>
  <c r="J66" i="17"/>
  <c r="K65" i="17"/>
  <c r="L64" i="17"/>
  <c r="H64" i="17"/>
  <c r="Q64" i="17" s="1"/>
  <c r="T64" i="17" s="1"/>
  <c r="I63" i="17"/>
  <c r="J62" i="17"/>
  <c r="K61" i="17"/>
  <c r="L60" i="17"/>
  <c r="H60" i="17"/>
  <c r="I59" i="17"/>
  <c r="J58" i="17"/>
  <c r="K57" i="17"/>
  <c r="L56" i="17"/>
  <c r="H56" i="17"/>
  <c r="Q56" i="17" s="1"/>
  <c r="I55" i="17"/>
  <c r="J54" i="17"/>
  <c r="K53" i="17"/>
  <c r="L52" i="17"/>
  <c r="L51" i="17"/>
  <c r="K48" i="17"/>
  <c r="J45" i="17"/>
  <c r="I42" i="17"/>
  <c r="H39" i="17"/>
  <c r="Q39" i="17" s="1"/>
  <c r="U39" i="17" s="1"/>
  <c r="L35" i="17"/>
  <c r="K32" i="17"/>
  <c r="J29" i="17"/>
  <c r="I26" i="17"/>
  <c r="H23" i="17"/>
  <c r="Q23" i="17" s="1"/>
  <c r="U23" i="17" s="1"/>
  <c r="L19" i="17"/>
  <c r="K16" i="17"/>
  <c r="J13" i="17"/>
  <c r="I10" i="17"/>
  <c r="H7" i="17"/>
  <c r="Q7" i="17" s="1"/>
  <c r="N103" i="17"/>
  <c r="N87" i="17"/>
  <c r="N57" i="17"/>
  <c r="N25" i="17"/>
  <c r="M92" i="17"/>
  <c r="AB15" i="38"/>
  <c r="M8" i="17"/>
  <c r="M12" i="17"/>
  <c r="M28" i="17"/>
  <c r="M44" i="17"/>
  <c r="M56" i="17"/>
  <c r="M64" i="17"/>
  <c r="M72" i="17"/>
  <c r="M80" i="17"/>
  <c r="M88" i="17"/>
  <c r="M96" i="17"/>
  <c r="N5" i="17"/>
  <c r="N104" i="17" s="1"/>
  <c r="AN7" i="17" s="1"/>
  <c r="N13" i="17"/>
  <c r="N21" i="17"/>
  <c r="N29" i="17"/>
  <c r="N37" i="17"/>
  <c r="N45" i="17"/>
  <c r="N53" i="17"/>
  <c r="N61" i="17"/>
  <c r="N69" i="17"/>
  <c r="N77" i="17"/>
  <c r="N85" i="17"/>
  <c r="N89" i="17"/>
  <c r="N93" i="17"/>
  <c r="N97" i="17"/>
  <c r="N101" i="17"/>
  <c r="L103" i="17"/>
  <c r="H5" i="17"/>
  <c r="L5" i="17"/>
  <c r="K6" i="17"/>
  <c r="J7" i="17"/>
  <c r="I8" i="17"/>
  <c r="H9" i="17"/>
  <c r="L9" i="17"/>
  <c r="K10" i="17"/>
  <c r="J11" i="17"/>
  <c r="I12" i="17"/>
  <c r="H13" i="17"/>
  <c r="L13" i="17"/>
  <c r="K14" i="17"/>
  <c r="J15" i="17"/>
  <c r="I16" i="17"/>
  <c r="H17" i="17"/>
  <c r="L17" i="17"/>
  <c r="K18" i="17"/>
  <c r="J19" i="17"/>
  <c r="I20" i="17"/>
  <c r="H21" i="17"/>
  <c r="L21" i="17"/>
  <c r="K22" i="17"/>
  <c r="J23" i="17"/>
  <c r="I24" i="17"/>
  <c r="H25" i="17"/>
  <c r="L25" i="17"/>
  <c r="K26" i="17"/>
  <c r="J27" i="17"/>
  <c r="I28" i="17"/>
  <c r="H29" i="17"/>
  <c r="L29" i="17"/>
  <c r="K30" i="17"/>
  <c r="J31" i="17"/>
  <c r="I32" i="17"/>
  <c r="H33" i="17"/>
  <c r="L33" i="17"/>
  <c r="K34" i="17"/>
  <c r="J35" i="17"/>
  <c r="I36" i="17"/>
  <c r="H37" i="17"/>
  <c r="Q37" i="17" s="1"/>
  <c r="U37" i="17" s="1"/>
  <c r="L37" i="17"/>
  <c r="K38" i="17"/>
  <c r="J39" i="17"/>
  <c r="I40" i="17"/>
  <c r="H41" i="17"/>
  <c r="L41" i="17"/>
  <c r="K42" i="17"/>
  <c r="J43" i="17"/>
  <c r="I44" i="17"/>
  <c r="H45" i="17"/>
  <c r="L45" i="17"/>
  <c r="K46" i="17"/>
  <c r="J47" i="17"/>
  <c r="I48" i="17"/>
  <c r="H49" i="17"/>
  <c r="L49" i="17"/>
  <c r="K50" i="17"/>
  <c r="J51" i="17"/>
  <c r="H52" i="17"/>
  <c r="Q52" i="17" s="1"/>
  <c r="M20" i="17"/>
  <c r="M52" i="17"/>
  <c r="M68" i="17"/>
  <c r="M84" i="17"/>
  <c r="M100" i="17"/>
  <c r="N17" i="17"/>
  <c r="N33" i="17"/>
  <c r="N49" i="17"/>
  <c r="N65" i="17"/>
  <c r="N81" i="17"/>
  <c r="N91" i="17"/>
  <c r="N99" i="17"/>
  <c r="L101" i="17"/>
  <c r="I6" i="17"/>
  <c r="L7" i="17"/>
  <c r="J9" i="17"/>
  <c r="H11" i="17"/>
  <c r="Q11" i="17" s="1"/>
  <c r="U11" i="17" s="1"/>
  <c r="K12" i="17"/>
  <c r="I14" i="17"/>
  <c r="L15" i="17"/>
  <c r="J17" i="17"/>
  <c r="H19" i="17"/>
  <c r="Q19" i="17" s="1"/>
  <c r="U19" i="17" s="1"/>
  <c r="K20" i="17"/>
  <c r="I22" i="17"/>
  <c r="L23" i="17"/>
  <c r="J25" i="17"/>
  <c r="H27" i="17"/>
  <c r="Q27" i="17" s="1"/>
  <c r="U27" i="17" s="1"/>
  <c r="K28" i="17"/>
  <c r="I30" i="17"/>
  <c r="L31" i="17"/>
  <c r="J33" i="17"/>
  <c r="H35" i="17"/>
  <c r="Q35" i="17" s="1"/>
  <c r="U35" i="17" s="1"/>
  <c r="K36" i="17"/>
  <c r="I38" i="17"/>
  <c r="L39" i="17"/>
  <c r="J41" i="17"/>
  <c r="H43" i="17"/>
  <c r="Q43" i="17" s="1"/>
  <c r="U43" i="17" s="1"/>
  <c r="K44" i="17"/>
  <c r="I46" i="17"/>
  <c r="L47" i="17"/>
  <c r="J49" i="17"/>
  <c r="H51" i="17"/>
  <c r="Q51" i="17" s="1"/>
  <c r="U51" i="17" s="1"/>
  <c r="I52" i="17"/>
  <c r="K52" i="17"/>
  <c r="H53" i="17"/>
  <c r="J53" i="17"/>
  <c r="L53" i="17"/>
  <c r="I54" i="17"/>
  <c r="K54" i="17"/>
  <c r="H55" i="17"/>
  <c r="Q55" i="17" s="1"/>
  <c r="J55" i="17"/>
  <c r="L55" i="17"/>
  <c r="I56" i="17"/>
  <c r="K56" i="17"/>
  <c r="H57" i="17"/>
  <c r="Q57" i="17" s="1"/>
  <c r="U57" i="17" s="1"/>
  <c r="J57" i="17"/>
  <c r="L57" i="17"/>
  <c r="I58" i="17"/>
  <c r="K58" i="17"/>
  <c r="H59" i="17"/>
  <c r="Q59" i="17" s="1"/>
  <c r="U59" i="17" s="1"/>
  <c r="J59" i="17"/>
  <c r="L59" i="17"/>
  <c r="I60" i="17"/>
  <c r="K60" i="17"/>
  <c r="H61" i="17"/>
  <c r="J61" i="17"/>
  <c r="L61" i="17"/>
  <c r="I62" i="17"/>
  <c r="K62" i="17"/>
  <c r="H63" i="17"/>
  <c r="Q63" i="17" s="1"/>
  <c r="U63" i="17" s="1"/>
  <c r="J63" i="17"/>
  <c r="L63" i="17"/>
  <c r="I64" i="17"/>
  <c r="K64" i="17"/>
  <c r="H65" i="17"/>
  <c r="Q65" i="17" s="1"/>
  <c r="U65" i="17" s="1"/>
  <c r="J65" i="17"/>
  <c r="L65" i="17"/>
  <c r="I66" i="17"/>
  <c r="K66" i="17"/>
  <c r="H67" i="17"/>
  <c r="Q67" i="17" s="1"/>
  <c r="J67" i="17"/>
  <c r="L67" i="17"/>
  <c r="I68" i="17"/>
  <c r="K68" i="17"/>
  <c r="H69" i="17"/>
  <c r="J69" i="17"/>
  <c r="L69" i="17"/>
  <c r="I70" i="17"/>
  <c r="K70" i="17"/>
  <c r="H71" i="17"/>
  <c r="Q71" i="17" s="1"/>
  <c r="J71" i="17"/>
  <c r="L71" i="17"/>
  <c r="I72" i="17"/>
  <c r="K72" i="17"/>
  <c r="H73" i="17"/>
  <c r="Q73" i="17" s="1"/>
  <c r="U73" i="17" s="1"/>
  <c r="J73" i="17"/>
  <c r="L73" i="17"/>
  <c r="I74" i="17"/>
  <c r="K74" i="17"/>
  <c r="H75" i="17"/>
  <c r="Q75" i="17" s="1"/>
  <c r="U75" i="17" s="1"/>
  <c r="J75" i="17"/>
  <c r="L75" i="17"/>
  <c r="I76" i="17"/>
  <c r="K76" i="17"/>
  <c r="H77" i="17"/>
  <c r="J77" i="17"/>
  <c r="L77" i="17"/>
  <c r="I78" i="17"/>
  <c r="K78" i="17"/>
  <c r="H79" i="17"/>
  <c r="Q79" i="17" s="1"/>
  <c r="U79" i="17" s="1"/>
  <c r="J79" i="17"/>
  <c r="L79" i="17"/>
  <c r="I80" i="17"/>
  <c r="K80" i="17"/>
  <c r="H81" i="17"/>
  <c r="Q81" i="17" s="1"/>
  <c r="U81" i="17" s="1"/>
  <c r="J81" i="17"/>
  <c r="L81" i="17"/>
  <c r="I82" i="17"/>
  <c r="K82" i="17"/>
  <c r="H83" i="17"/>
  <c r="Q83" i="17" s="1"/>
  <c r="J83" i="17"/>
  <c r="L83" i="17"/>
  <c r="I84" i="17"/>
  <c r="K84" i="17"/>
  <c r="H85" i="17"/>
  <c r="J85" i="17"/>
  <c r="L85" i="17"/>
  <c r="I86" i="17"/>
  <c r="K86" i="17"/>
  <c r="H87" i="17"/>
  <c r="Q87" i="17" s="1"/>
  <c r="J87" i="17"/>
  <c r="L87" i="17"/>
  <c r="I88" i="17"/>
  <c r="K88" i="17"/>
  <c r="H89" i="17"/>
  <c r="Q89" i="17" s="1"/>
  <c r="U89" i="17" s="1"/>
  <c r="J89" i="17"/>
  <c r="L89" i="17"/>
  <c r="I90" i="17"/>
  <c r="K90" i="17"/>
  <c r="H91" i="17"/>
  <c r="Q91" i="17" s="1"/>
  <c r="U91" i="17" s="1"/>
  <c r="J91" i="17"/>
  <c r="L91" i="17"/>
  <c r="I92" i="17"/>
  <c r="K92" i="17"/>
  <c r="H93" i="17"/>
  <c r="J93" i="17"/>
  <c r="L93" i="17"/>
  <c r="I94" i="17"/>
  <c r="K94" i="17"/>
  <c r="H95" i="17"/>
  <c r="Q95" i="17" s="1"/>
  <c r="U95" i="17" s="1"/>
  <c r="J95" i="17"/>
  <c r="L95" i="17"/>
  <c r="I96" i="17"/>
  <c r="K96" i="17"/>
  <c r="H97" i="17"/>
  <c r="Q97" i="17" s="1"/>
  <c r="U97" i="17" s="1"/>
  <c r="J97" i="17"/>
  <c r="L97" i="17"/>
  <c r="I98" i="17"/>
  <c r="K98" i="17"/>
  <c r="H99" i="17"/>
  <c r="Q99" i="17" s="1"/>
  <c r="J99" i="17"/>
  <c r="L99" i="17"/>
  <c r="I100" i="17"/>
  <c r="K100" i="17"/>
  <c r="I101" i="17"/>
  <c r="K101" i="17"/>
  <c r="I102" i="17"/>
  <c r="K102" i="17"/>
  <c r="I103" i="17"/>
  <c r="K103" i="17"/>
  <c r="AM97" i="38"/>
  <c r="AM89" i="38"/>
  <c r="AM81" i="38"/>
  <c r="AM73" i="38"/>
  <c r="AM65" i="38"/>
  <c r="AM57" i="38"/>
  <c r="AM49" i="38"/>
  <c r="AM41" i="38"/>
  <c r="AM33" i="38"/>
  <c r="AM25" i="38"/>
  <c r="AM17" i="38"/>
  <c r="AM9" i="38"/>
  <c r="AN102" i="38"/>
  <c r="AN98" i="38"/>
  <c r="AN94" i="38"/>
  <c r="AN90" i="38"/>
  <c r="AN86" i="38"/>
  <c r="AN82" i="38"/>
  <c r="AN78" i="38"/>
  <c r="AN74" i="38"/>
  <c r="AN70" i="38"/>
  <c r="AN66" i="38"/>
  <c r="AN62" i="38"/>
  <c r="AN58" i="38"/>
  <c r="AN54" i="38"/>
  <c r="AN50" i="38"/>
  <c r="AN46" i="38"/>
  <c r="AN42" i="38"/>
  <c r="AN38" i="38"/>
  <c r="AN34" i="38"/>
  <c r="AN30" i="38"/>
  <c r="AN26" i="38"/>
  <c r="AN22" i="38"/>
  <c r="AN18" i="38"/>
  <c r="AN14" i="38"/>
  <c r="AN10" i="38"/>
  <c r="AN6" i="38"/>
  <c r="AP6" i="38" s="1"/>
  <c r="AB17" i="38"/>
  <c r="X11" i="17"/>
  <c r="X7" i="17"/>
  <c r="J103" i="17"/>
  <c r="J102" i="17"/>
  <c r="J101" i="17"/>
  <c r="J100" i="17"/>
  <c r="K99" i="17"/>
  <c r="L98" i="17"/>
  <c r="H98" i="17"/>
  <c r="I97" i="17"/>
  <c r="J96" i="17"/>
  <c r="K95" i="17"/>
  <c r="L94" i="17"/>
  <c r="H94" i="17"/>
  <c r="I93" i="17"/>
  <c r="J92" i="17"/>
  <c r="K91" i="17"/>
  <c r="L90" i="17"/>
  <c r="H90" i="17"/>
  <c r="Q90" i="17" s="1"/>
  <c r="U90" i="17" s="1"/>
  <c r="I89" i="17"/>
  <c r="J88" i="17"/>
  <c r="K87" i="17"/>
  <c r="L86" i="17"/>
  <c r="H86" i="17"/>
  <c r="Q86" i="17" s="1"/>
  <c r="I85" i="17"/>
  <c r="J84" i="17"/>
  <c r="K83" i="17"/>
  <c r="L82" i="17"/>
  <c r="H82" i="17"/>
  <c r="I81" i="17"/>
  <c r="J80" i="17"/>
  <c r="K79" i="17"/>
  <c r="L78" i="17"/>
  <c r="H78" i="17"/>
  <c r="I77" i="17"/>
  <c r="J76" i="17"/>
  <c r="K75" i="17"/>
  <c r="L74" i="17"/>
  <c r="H74" i="17"/>
  <c r="Q74" i="17" s="1"/>
  <c r="U74" i="17" s="1"/>
  <c r="I73" i="17"/>
  <c r="J72" i="17"/>
  <c r="K71" i="17"/>
  <c r="L70" i="17"/>
  <c r="H70" i="17"/>
  <c r="Q70" i="17" s="1"/>
  <c r="I69" i="17"/>
  <c r="J68" i="17"/>
  <c r="K67" i="17"/>
  <c r="L66" i="17"/>
  <c r="H66" i="17"/>
  <c r="I65" i="17"/>
  <c r="J64" i="17"/>
  <c r="K63" i="17"/>
  <c r="L62" i="17"/>
  <c r="H62" i="17"/>
  <c r="I61" i="17"/>
  <c r="J60" i="17"/>
  <c r="K59" i="17"/>
  <c r="L58" i="17"/>
  <c r="H58" i="17"/>
  <c r="Q58" i="17" s="1"/>
  <c r="U58" i="17" s="1"/>
  <c r="I57" i="17"/>
  <c r="J56" i="17"/>
  <c r="K55" i="17"/>
  <c r="L54" i="17"/>
  <c r="H54" i="17"/>
  <c r="Q54" i="17" s="1"/>
  <c r="I53" i="17"/>
  <c r="J52" i="17"/>
  <c r="I50" i="17"/>
  <c r="H47" i="17"/>
  <c r="Q47" i="17" s="1"/>
  <c r="U47" i="17" s="1"/>
  <c r="L43" i="17"/>
  <c r="K40" i="17"/>
  <c r="J37" i="17"/>
  <c r="I34" i="17"/>
  <c r="H31" i="17"/>
  <c r="Q31" i="17" s="1"/>
  <c r="U31" i="17" s="1"/>
  <c r="L27" i="17"/>
  <c r="K24" i="17"/>
  <c r="J21" i="17"/>
  <c r="I18" i="17"/>
  <c r="H15" i="17"/>
  <c r="Q15" i="17" s="1"/>
  <c r="U15" i="17" s="1"/>
  <c r="L11" i="17"/>
  <c r="K8" i="17"/>
  <c r="J5" i="17"/>
  <c r="N95" i="17"/>
  <c r="N73" i="17"/>
  <c r="N41" i="17"/>
  <c r="N9" i="17"/>
  <c r="M76" i="17"/>
  <c r="M36" i="17"/>
  <c r="J5" i="38"/>
  <c r="J104" i="38" s="1"/>
  <c r="AI7" i="38" s="1"/>
  <c r="J8" i="38"/>
  <c r="J16" i="38"/>
  <c r="J24" i="38"/>
  <c r="J32" i="38"/>
  <c r="J40" i="38"/>
  <c r="J48" i="38"/>
  <c r="J56" i="38"/>
  <c r="J64" i="38"/>
  <c r="J72" i="38"/>
  <c r="J80" i="38"/>
  <c r="J88" i="38"/>
  <c r="J96" i="38"/>
  <c r="K11" i="38"/>
  <c r="K19" i="38"/>
  <c r="K27" i="38"/>
  <c r="K35" i="38"/>
  <c r="K39" i="38"/>
  <c r="K43" i="38"/>
  <c r="K47" i="38"/>
  <c r="K51" i="38"/>
  <c r="K55" i="38"/>
  <c r="K59" i="38"/>
  <c r="K63" i="38"/>
  <c r="K67" i="38"/>
  <c r="K71" i="38"/>
  <c r="K75" i="38"/>
  <c r="K79" i="38"/>
  <c r="K83" i="38"/>
  <c r="K87" i="38"/>
  <c r="K91" i="38"/>
  <c r="K95" i="38"/>
  <c r="K99" i="38"/>
  <c r="K103" i="38"/>
  <c r="H5" i="38"/>
  <c r="H6" i="38"/>
  <c r="H7" i="38"/>
  <c r="H8" i="38"/>
  <c r="H9" i="38"/>
  <c r="H10" i="38"/>
  <c r="H11" i="38"/>
  <c r="H12" i="38"/>
  <c r="H13" i="38"/>
  <c r="F14" i="38"/>
  <c r="H14" i="38"/>
  <c r="F15" i="38"/>
  <c r="H15" i="38"/>
  <c r="F16" i="38"/>
  <c r="H16" i="38"/>
  <c r="F17" i="38"/>
  <c r="H17" i="38"/>
  <c r="F18" i="38"/>
  <c r="H18" i="38"/>
  <c r="F19" i="38"/>
  <c r="H19" i="38"/>
  <c r="F20" i="38"/>
  <c r="H20" i="38"/>
  <c r="F21" i="38"/>
  <c r="H21" i="38"/>
  <c r="F22" i="38"/>
  <c r="H22" i="38"/>
  <c r="F23" i="38"/>
  <c r="H23" i="38"/>
  <c r="F24" i="38"/>
  <c r="H24" i="38"/>
  <c r="F25" i="38"/>
  <c r="H25" i="38"/>
  <c r="F26" i="38"/>
  <c r="H26" i="38"/>
  <c r="F27" i="38"/>
  <c r="H27" i="38"/>
  <c r="F28" i="38"/>
  <c r="H28" i="38"/>
  <c r="F29" i="38"/>
  <c r="H29" i="38"/>
  <c r="F30" i="38"/>
  <c r="H30" i="38"/>
  <c r="F31" i="38"/>
  <c r="H31" i="38"/>
  <c r="F32" i="38"/>
  <c r="H32" i="38"/>
  <c r="F33" i="38"/>
  <c r="H33" i="38"/>
  <c r="F34" i="38"/>
  <c r="H34" i="38"/>
  <c r="Q62" i="17"/>
  <c r="U62" i="17" s="1"/>
  <c r="Q78" i="17"/>
  <c r="U78" i="17" s="1"/>
  <c r="Q94" i="17"/>
  <c r="U94" i="17" s="1"/>
  <c r="Q102" i="17"/>
  <c r="U102" i="17" s="1"/>
  <c r="Q5" i="17"/>
  <c r="Q66" i="17"/>
  <c r="U66" i="17" s="1"/>
  <c r="Q82" i="17"/>
  <c r="U82" i="17" s="1"/>
  <c r="Q98" i="17"/>
  <c r="U98" i="17" s="1"/>
  <c r="Q103" i="17"/>
  <c r="U103" i="17" s="1"/>
  <c r="AT7" i="17"/>
  <c r="AQ90" i="17"/>
  <c r="AQ88" i="17"/>
  <c r="AQ86" i="17"/>
  <c r="AQ84" i="17"/>
  <c r="AQ82" i="17"/>
  <c r="AQ80" i="17"/>
  <c r="AQ78" i="17"/>
  <c r="AQ76" i="17"/>
  <c r="AQ74" i="17"/>
  <c r="AQ72" i="17"/>
  <c r="AQ70" i="17"/>
  <c r="AQ68" i="17"/>
  <c r="AQ66" i="17"/>
  <c r="AQ64" i="17"/>
  <c r="AQ62" i="17"/>
  <c r="AQ60" i="17"/>
  <c r="AQ58" i="17"/>
  <c r="AQ56" i="17"/>
  <c r="AQ54" i="17"/>
  <c r="AQ52" i="17"/>
  <c r="AQ50" i="17"/>
  <c r="AQ48" i="17"/>
  <c r="AQ46" i="17"/>
  <c r="AQ44" i="17"/>
  <c r="AQ42" i="17"/>
  <c r="AQ40" i="17"/>
  <c r="AQ38" i="17"/>
  <c r="AQ36" i="17"/>
  <c r="AQ34" i="17"/>
  <c r="AQ32" i="17"/>
  <c r="AQ30" i="17"/>
  <c r="AQ28" i="17"/>
  <c r="AQ26" i="17"/>
  <c r="AQ24" i="17"/>
  <c r="AQ22" i="17"/>
  <c r="AQ20" i="17"/>
  <c r="AQ18" i="17"/>
  <c r="AQ16" i="17"/>
  <c r="AQ14" i="17"/>
  <c r="AQ12" i="17"/>
  <c r="AQ10" i="17"/>
  <c r="AQ8" i="17"/>
  <c r="AQ6" i="17"/>
  <c r="AS104" i="17"/>
  <c r="AS102" i="17"/>
  <c r="AS100" i="17"/>
  <c r="AS98" i="17"/>
  <c r="AS96" i="17"/>
  <c r="AS94" i="17"/>
  <c r="AS92" i="17"/>
  <c r="AS90" i="17"/>
  <c r="AS88" i="17"/>
  <c r="AS86" i="17"/>
  <c r="AS84" i="17"/>
  <c r="AS82" i="17"/>
  <c r="AS80" i="17"/>
  <c r="AS78" i="17"/>
  <c r="AS76" i="17"/>
  <c r="AS74" i="17"/>
  <c r="AS72" i="17"/>
  <c r="AS70" i="17"/>
  <c r="AS68" i="17"/>
  <c r="AS66" i="17"/>
  <c r="AS64" i="17"/>
  <c r="AS62" i="17"/>
  <c r="AS60" i="17"/>
  <c r="AS58" i="17"/>
  <c r="AS56" i="17"/>
  <c r="AS54" i="17"/>
  <c r="AS52" i="17"/>
  <c r="AS50" i="17"/>
  <c r="AS48" i="17"/>
  <c r="AS46" i="17"/>
  <c r="AS44" i="17"/>
  <c r="AS42" i="17"/>
  <c r="AS40" i="17"/>
  <c r="AS38" i="17"/>
  <c r="AS36" i="17"/>
  <c r="AS34" i="17"/>
  <c r="AS32" i="17"/>
  <c r="AS30" i="17"/>
  <c r="AS28" i="17"/>
  <c r="AS26" i="17"/>
  <c r="AS24" i="17"/>
  <c r="AS22" i="17"/>
  <c r="AS20" i="17"/>
  <c r="AS18" i="17"/>
  <c r="AS16" i="17"/>
  <c r="AS14" i="17"/>
  <c r="AS12" i="17"/>
  <c r="AS10" i="17"/>
  <c r="AS8" i="17"/>
  <c r="AM103" i="38"/>
  <c r="AM99" i="38"/>
  <c r="AM95" i="38"/>
  <c r="AM91" i="38"/>
  <c r="AM87" i="38"/>
  <c r="AM83" i="38"/>
  <c r="AM79" i="38"/>
  <c r="AM75" i="38"/>
  <c r="AM71" i="38"/>
  <c r="AM67" i="38"/>
  <c r="AM63" i="38"/>
  <c r="AM59" i="38"/>
  <c r="AM55" i="38"/>
  <c r="AM51" i="38"/>
  <c r="AM47" i="38"/>
  <c r="AM43" i="38"/>
  <c r="AM39" i="38"/>
  <c r="AM35" i="38"/>
  <c r="AM31" i="38"/>
  <c r="AM27" i="38"/>
  <c r="AM23" i="38"/>
  <c r="AM19" i="38"/>
  <c r="AM15" i="38"/>
  <c r="AM11" i="38"/>
  <c r="AM7" i="38"/>
  <c r="AN103" i="38"/>
  <c r="AN101" i="38"/>
  <c r="AN99" i="38"/>
  <c r="AN97" i="38"/>
  <c r="AN95" i="38"/>
  <c r="AN93" i="38"/>
  <c r="AN91" i="38"/>
  <c r="AN89" i="38"/>
  <c r="AN87" i="38"/>
  <c r="AN85" i="38"/>
  <c r="AN83" i="38"/>
  <c r="AN81" i="38"/>
  <c r="AN79" i="38"/>
  <c r="AN77" i="38"/>
  <c r="AN75" i="38"/>
  <c r="AN73" i="38"/>
  <c r="AN71" i="38"/>
  <c r="AN69" i="38"/>
  <c r="AN67" i="38"/>
  <c r="AN65" i="38"/>
  <c r="AN63" i="38"/>
  <c r="AN61" i="38"/>
  <c r="AN59" i="38"/>
  <c r="AN57" i="38"/>
  <c r="AN55" i="38"/>
  <c r="AN53" i="38"/>
  <c r="AN51" i="38"/>
  <c r="AN49" i="38"/>
  <c r="AN47" i="38"/>
  <c r="AN45" i="38"/>
  <c r="AN43" i="38"/>
  <c r="AN41" i="38"/>
  <c r="AN39" i="38"/>
  <c r="AN37" i="38"/>
  <c r="AN35" i="38"/>
  <c r="AN33" i="38"/>
  <c r="AN31" i="38"/>
  <c r="AN29" i="38"/>
  <c r="AN27" i="38"/>
  <c r="AN25" i="38"/>
  <c r="AN23" i="38"/>
  <c r="AN21" i="38"/>
  <c r="AN19" i="38"/>
  <c r="AN17" i="38"/>
  <c r="AN15" i="38"/>
  <c r="AN13" i="38"/>
  <c r="AN11" i="38"/>
  <c r="AN9" i="38"/>
  <c r="AN7" i="38"/>
  <c r="AB14" i="38"/>
  <c r="AB18" i="38"/>
  <c r="X10" i="17"/>
  <c r="X8" i="17"/>
  <c r="I107" i="17" s="1" a="1"/>
  <c r="K51" i="17"/>
  <c r="I51" i="17"/>
  <c r="L50" i="17"/>
  <c r="J50" i="17"/>
  <c r="H50" i="17"/>
  <c r="Q50" i="17" s="1"/>
  <c r="U50" i="17" s="1"/>
  <c r="K49" i="17"/>
  <c r="I49" i="17"/>
  <c r="L48" i="17"/>
  <c r="J48" i="17"/>
  <c r="H48" i="17"/>
  <c r="K47" i="17"/>
  <c r="I47" i="17"/>
  <c r="L46" i="17"/>
  <c r="J46" i="17"/>
  <c r="H46" i="17"/>
  <c r="Q46" i="17" s="1"/>
  <c r="U46" i="17" s="1"/>
  <c r="K45" i="17"/>
  <c r="I45" i="17"/>
  <c r="L44" i="17"/>
  <c r="J44" i="17"/>
  <c r="H44" i="17"/>
  <c r="Q44" i="17" s="1"/>
  <c r="K43" i="17"/>
  <c r="I43" i="17"/>
  <c r="L42" i="17"/>
  <c r="J42" i="17"/>
  <c r="H42" i="17"/>
  <c r="Q42" i="17" s="1"/>
  <c r="U42" i="17" s="1"/>
  <c r="K41" i="17"/>
  <c r="I41" i="17"/>
  <c r="L40" i="17"/>
  <c r="J40" i="17"/>
  <c r="H40" i="17"/>
  <c r="Q40" i="17" s="1"/>
  <c r="K39" i="17"/>
  <c r="I39" i="17"/>
  <c r="L38" i="17"/>
  <c r="J38" i="17"/>
  <c r="H38" i="17"/>
  <c r="Q38" i="17" s="1"/>
  <c r="U38" i="17" s="1"/>
  <c r="K37" i="17"/>
  <c r="I37" i="17"/>
  <c r="L36" i="17"/>
  <c r="J36" i="17"/>
  <c r="H36" i="17"/>
  <c r="Q36" i="17" s="1"/>
  <c r="K35" i="17"/>
  <c r="I35" i="17"/>
  <c r="L34" i="17"/>
  <c r="J34" i="17"/>
  <c r="H34" i="17"/>
  <c r="Q34" i="17" s="1"/>
  <c r="U34" i="17" s="1"/>
  <c r="K33" i="17"/>
  <c r="I33" i="17"/>
  <c r="L32" i="17"/>
  <c r="J32" i="17"/>
  <c r="H32" i="17"/>
  <c r="K31" i="17"/>
  <c r="I31" i="17"/>
  <c r="L30" i="17"/>
  <c r="J30" i="17"/>
  <c r="H30" i="17"/>
  <c r="Q30" i="17" s="1"/>
  <c r="U30" i="17" s="1"/>
  <c r="K29" i="17"/>
  <c r="I29" i="17"/>
  <c r="L28" i="17"/>
  <c r="J28" i="17"/>
  <c r="H28" i="17"/>
  <c r="Q28" i="17" s="1"/>
  <c r="K27" i="17"/>
  <c r="I27" i="17"/>
  <c r="L26" i="17"/>
  <c r="J26" i="17"/>
  <c r="H26" i="17"/>
  <c r="Q26" i="17" s="1"/>
  <c r="U26" i="17" s="1"/>
  <c r="K25" i="17"/>
  <c r="I25" i="17"/>
  <c r="L24" i="17"/>
  <c r="J24" i="17"/>
  <c r="H24" i="17"/>
  <c r="Q24" i="17" s="1"/>
  <c r="K23" i="17"/>
  <c r="I23" i="17"/>
  <c r="L22" i="17"/>
  <c r="J22" i="17"/>
  <c r="H22" i="17"/>
  <c r="Q22" i="17" s="1"/>
  <c r="U22" i="17" s="1"/>
  <c r="K21" i="17"/>
  <c r="I21" i="17"/>
  <c r="L20" i="17"/>
  <c r="J20" i="17"/>
  <c r="H20" i="17"/>
  <c r="Q20" i="17" s="1"/>
  <c r="K19" i="17"/>
  <c r="I19" i="17"/>
  <c r="L18" i="17"/>
  <c r="J18" i="17"/>
  <c r="H18" i="17"/>
  <c r="Q18" i="17" s="1"/>
  <c r="U18" i="17" s="1"/>
  <c r="K17" i="17"/>
  <c r="I17" i="17"/>
  <c r="L16" i="17"/>
  <c r="J16" i="17"/>
  <c r="H16" i="17"/>
  <c r="K15" i="17"/>
  <c r="I15" i="17"/>
  <c r="L14" i="17"/>
  <c r="J14" i="17"/>
  <c r="H14" i="17"/>
  <c r="Q14" i="17" s="1"/>
  <c r="U14" i="17" s="1"/>
  <c r="K13" i="17"/>
  <c r="I13" i="17"/>
  <c r="L12" i="17"/>
  <c r="J12" i="17"/>
  <c r="H12" i="17"/>
  <c r="Q12" i="17" s="1"/>
  <c r="K11" i="17"/>
  <c r="I11" i="17"/>
  <c r="L10" i="17"/>
  <c r="J10" i="17"/>
  <c r="H10" i="17"/>
  <c r="Q10" i="17" s="1"/>
  <c r="U10" i="17" s="1"/>
  <c r="K9" i="17"/>
  <c r="I9" i="17"/>
  <c r="L8" i="17"/>
  <c r="J8" i="17"/>
  <c r="H8" i="17"/>
  <c r="Q8" i="17" s="1"/>
  <c r="K7" i="17"/>
  <c r="I7" i="17"/>
  <c r="L6" i="17"/>
  <c r="J6" i="17"/>
  <c r="H6" i="17"/>
  <c r="Q6" i="17" s="1"/>
  <c r="U6" i="17" s="1"/>
  <c r="K5" i="17"/>
  <c r="AA8" i="17" s="1"/>
  <c r="I5" i="17"/>
  <c r="L100" i="17"/>
  <c r="L102" i="17"/>
  <c r="N102" i="17"/>
  <c r="O102" i="17" s="1"/>
  <c r="P102" i="17" s="1"/>
  <c r="N100" i="17"/>
  <c r="N98" i="17"/>
  <c r="N96" i="17"/>
  <c r="N94" i="17"/>
  <c r="O94" i="17" s="1"/>
  <c r="P94" i="17" s="1"/>
  <c r="N92" i="17"/>
  <c r="N90" i="17"/>
  <c r="N88" i="17"/>
  <c r="N86" i="17"/>
  <c r="O86" i="17" s="1"/>
  <c r="P86" i="17" s="1"/>
  <c r="N83" i="17"/>
  <c r="N79" i="17"/>
  <c r="N75" i="17"/>
  <c r="N71" i="17"/>
  <c r="N67" i="17"/>
  <c r="N63" i="17"/>
  <c r="N59" i="17"/>
  <c r="N55" i="17"/>
  <c r="N51" i="17"/>
  <c r="N47" i="17"/>
  <c r="N43" i="17"/>
  <c r="N39" i="17"/>
  <c r="N35" i="17"/>
  <c r="N31" i="17"/>
  <c r="N27" i="17"/>
  <c r="N23" i="17"/>
  <c r="N19" i="17"/>
  <c r="N15" i="17"/>
  <c r="N11" i="17"/>
  <c r="N7" i="17"/>
  <c r="M102" i="17"/>
  <c r="M98" i="17"/>
  <c r="M94" i="17"/>
  <c r="M90" i="17"/>
  <c r="M86" i="17"/>
  <c r="M82" i="17"/>
  <c r="M78" i="17"/>
  <c r="M74" i="17"/>
  <c r="M70" i="17"/>
  <c r="M66" i="17"/>
  <c r="M62" i="17"/>
  <c r="M58" i="17"/>
  <c r="M54" i="17"/>
  <c r="M48" i="17"/>
  <c r="M40" i="17"/>
  <c r="M32" i="17"/>
  <c r="M24" i="17"/>
  <c r="M16" i="17"/>
  <c r="M6" i="17"/>
  <c r="M10" i="17"/>
  <c r="O10" i="17" s="1"/>
  <c r="M14" i="17"/>
  <c r="M18" i="17"/>
  <c r="O18" i="17" s="1"/>
  <c r="M22" i="17"/>
  <c r="M26" i="17"/>
  <c r="O26" i="17" s="1"/>
  <c r="M30" i="17"/>
  <c r="M34" i="17"/>
  <c r="O34" i="17" s="1"/>
  <c r="M38" i="17"/>
  <c r="M42" i="17"/>
  <c r="O42" i="17" s="1"/>
  <c r="M46" i="17"/>
  <c r="M50" i="17"/>
  <c r="O50" i="17" s="1"/>
  <c r="M53" i="17"/>
  <c r="M55" i="17"/>
  <c r="O55" i="17" s="1"/>
  <c r="P55" i="17" s="1"/>
  <c r="M57" i="17"/>
  <c r="M59" i="17"/>
  <c r="O59" i="17" s="1"/>
  <c r="M61" i="17"/>
  <c r="M63" i="17"/>
  <c r="O63" i="17" s="1"/>
  <c r="M65" i="17"/>
  <c r="M67" i="17"/>
  <c r="O67" i="17" s="1"/>
  <c r="P67" i="17" s="1"/>
  <c r="M69" i="17"/>
  <c r="M71" i="17"/>
  <c r="O71" i="17" s="1"/>
  <c r="P71" i="17" s="1"/>
  <c r="M73" i="17"/>
  <c r="M75" i="17"/>
  <c r="O75" i="17" s="1"/>
  <c r="M77" i="17"/>
  <c r="M79" i="17"/>
  <c r="O79" i="17" s="1"/>
  <c r="M81" i="17"/>
  <c r="M83" i="17"/>
  <c r="O83" i="17" s="1"/>
  <c r="P83" i="17" s="1"/>
  <c r="M85" i="17"/>
  <c r="M87" i="17"/>
  <c r="O87" i="17" s="1"/>
  <c r="P87" i="17" s="1"/>
  <c r="M89" i="17"/>
  <c r="M91" i="17"/>
  <c r="O91" i="17" s="1"/>
  <c r="M93" i="17"/>
  <c r="M95" i="17"/>
  <c r="O95" i="17" s="1"/>
  <c r="M97" i="17"/>
  <c r="M99" i="17"/>
  <c r="O99" i="17" s="1"/>
  <c r="P99" i="17" s="1"/>
  <c r="M101" i="17"/>
  <c r="M103" i="17"/>
  <c r="O103" i="17" s="1"/>
  <c r="N6" i="17"/>
  <c r="N8" i="17"/>
  <c r="O8" i="17" s="1"/>
  <c r="P8" i="17" s="1"/>
  <c r="N10" i="17"/>
  <c r="N12" i="17"/>
  <c r="O12" i="17" s="1"/>
  <c r="P12" i="17" s="1"/>
  <c r="N14" i="17"/>
  <c r="N16" i="17"/>
  <c r="O16" i="17" s="1"/>
  <c r="N18" i="17"/>
  <c r="N20" i="17"/>
  <c r="O20" i="17" s="1"/>
  <c r="P20" i="17" s="1"/>
  <c r="N22" i="17"/>
  <c r="N24" i="17"/>
  <c r="O24" i="17" s="1"/>
  <c r="P24" i="17" s="1"/>
  <c r="N26" i="17"/>
  <c r="N28" i="17"/>
  <c r="O28" i="17" s="1"/>
  <c r="P28" i="17" s="1"/>
  <c r="N30" i="17"/>
  <c r="N32" i="17"/>
  <c r="O32" i="17" s="1"/>
  <c r="N34" i="17"/>
  <c r="N36" i="17"/>
  <c r="O36" i="17" s="1"/>
  <c r="P36" i="17" s="1"/>
  <c r="N38" i="17"/>
  <c r="N40" i="17"/>
  <c r="O40" i="17" s="1"/>
  <c r="P40" i="17" s="1"/>
  <c r="N42" i="17"/>
  <c r="N44" i="17"/>
  <c r="O44" i="17" s="1"/>
  <c r="P44" i="17" s="1"/>
  <c r="N46" i="17"/>
  <c r="N48" i="17"/>
  <c r="O48" i="17" s="1"/>
  <c r="N50" i="17"/>
  <c r="N52" i="17"/>
  <c r="O52" i="17" s="1"/>
  <c r="P52" i="17" s="1"/>
  <c r="N54" i="17"/>
  <c r="O54" i="17" s="1"/>
  <c r="N56" i="17"/>
  <c r="O56" i="17" s="1"/>
  <c r="P56" i="17" s="1"/>
  <c r="N58" i="17"/>
  <c r="N60" i="17"/>
  <c r="O60" i="17" s="1"/>
  <c r="N62" i="17"/>
  <c r="O62" i="17" s="1"/>
  <c r="N64" i="17"/>
  <c r="O64" i="17" s="1"/>
  <c r="N66" i="17"/>
  <c r="N68" i="17"/>
  <c r="O68" i="17" s="1"/>
  <c r="P68" i="17" s="1"/>
  <c r="N70" i="17"/>
  <c r="O70" i="17" s="1"/>
  <c r="N72" i="17"/>
  <c r="O72" i="17" s="1"/>
  <c r="P72" i="17" s="1"/>
  <c r="N74" i="17"/>
  <c r="N76" i="17"/>
  <c r="O76" i="17" s="1"/>
  <c r="N78" i="17"/>
  <c r="O78" i="17" s="1"/>
  <c r="N80" i="17"/>
  <c r="O80" i="17" s="1"/>
  <c r="N82" i="17"/>
  <c r="N84" i="17"/>
  <c r="O84" i="17" s="1"/>
  <c r="P84" i="17" s="1"/>
  <c r="G13" i="38"/>
  <c r="I12" i="38"/>
  <c r="G12" i="38"/>
  <c r="I11" i="38"/>
  <c r="G11" i="38"/>
  <c r="I10" i="38"/>
  <c r="G10" i="38"/>
  <c r="I9" i="38"/>
  <c r="G9" i="38"/>
  <c r="I8" i="38"/>
  <c r="G8" i="38"/>
  <c r="I7" i="38"/>
  <c r="G7" i="38"/>
  <c r="I6" i="38"/>
  <c r="G6" i="38"/>
  <c r="I5" i="38"/>
  <c r="G5" i="38"/>
  <c r="K102" i="38"/>
  <c r="K100" i="38"/>
  <c r="L100" i="38" s="1"/>
  <c r="K98" i="38"/>
  <c r="K96" i="38"/>
  <c r="K94" i="38"/>
  <c r="K92" i="38"/>
  <c r="L92" i="38" s="1"/>
  <c r="K90" i="38"/>
  <c r="K88" i="38"/>
  <c r="K86" i="38"/>
  <c r="K84" i="38"/>
  <c r="L84" i="38" s="1"/>
  <c r="K82" i="38"/>
  <c r="K80" i="38"/>
  <c r="K78" i="38"/>
  <c r="K76" i="38"/>
  <c r="L76" i="38" s="1"/>
  <c r="K74" i="38"/>
  <c r="K72" i="38"/>
  <c r="K70" i="38"/>
  <c r="K68" i="38"/>
  <c r="L68" i="38" s="1"/>
  <c r="K66" i="38"/>
  <c r="L66" i="38" s="1"/>
  <c r="K64" i="38"/>
  <c r="K62" i="38"/>
  <c r="K60" i="38"/>
  <c r="L60" i="38" s="1"/>
  <c r="K58" i="38"/>
  <c r="L58" i="38" s="1"/>
  <c r="K56" i="38"/>
  <c r="K54" i="38"/>
  <c r="K52" i="38"/>
  <c r="L52" i="38" s="1"/>
  <c r="K50" i="38"/>
  <c r="L50" i="38" s="1"/>
  <c r="K48" i="38"/>
  <c r="K46" i="38"/>
  <c r="K44" i="38"/>
  <c r="L44" i="38" s="1"/>
  <c r="K42" i="38"/>
  <c r="L42" i="38" s="1"/>
  <c r="K40" i="38"/>
  <c r="K38" i="38"/>
  <c r="K36" i="38"/>
  <c r="L36" i="38" s="1"/>
  <c r="K33" i="38"/>
  <c r="K29" i="38"/>
  <c r="K25" i="38"/>
  <c r="K21" i="38"/>
  <c r="K17" i="38"/>
  <c r="K13" i="38"/>
  <c r="K9" i="38"/>
  <c r="K5" i="38"/>
  <c r="J102" i="38"/>
  <c r="L102" i="38" s="1"/>
  <c r="M102" i="38" s="1"/>
  <c r="J98" i="38"/>
  <c r="J94" i="38"/>
  <c r="L94" i="38" s="1"/>
  <c r="J90" i="38"/>
  <c r="J86" i="38"/>
  <c r="L86" i="38" s="1"/>
  <c r="M86" i="38" s="1"/>
  <c r="J82" i="38"/>
  <c r="J78" i="38"/>
  <c r="L78" i="38" s="1"/>
  <c r="M78" i="38" s="1"/>
  <c r="J74" i="38"/>
  <c r="J70" i="38"/>
  <c r="L70" i="38" s="1"/>
  <c r="M70" i="38" s="1"/>
  <c r="J66" i="38"/>
  <c r="J62" i="38"/>
  <c r="J58" i="38"/>
  <c r="J54" i="38"/>
  <c r="L54" i="38" s="1"/>
  <c r="J50" i="38"/>
  <c r="J46" i="38"/>
  <c r="J42" i="38"/>
  <c r="J38" i="38"/>
  <c r="L38" i="38" s="1"/>
  <c r="J34" i="38"/>
  <c r="J30" i="38"/>
  <c r="J26" i="38"/>
  <c r="J22" i="38"/>
  <c r="J18" i="38"/>
  <c r="J14" i="38"/>
  <c r="J10" i="38"/>
  <c r="J6" i="38"/>
  <c r="AU7" i="17"/>
  <c r="AP7" i="38"/>
  <c r="H109" i="17"/>
  <c r="H111" i="17"/>
  <c r="H110" i="17"/>
  <c r="Q9" i="17"/>
  <c r="U9" i="17" s="1"/>
  <c r="Q13" i="17"/>
  <c r="U13" i="17" s="1"/>
  <c r="Q17" i="17"/>
  <c r="U17" i="17" s="1"/>
  <c r="Q21" i="17"/>
  <c r="U21" i="17" s="1"/>
  <c r="Q25" i="17"/>
  <c r="U25" i="17" s="1"/>
  <c r="Q29" i="17"/>
  <c r="U29" i="17" s="1"/>
  <c r="Q33" i="17"/>
  <c r="U33" i="17" s="1"/>
  <c r="Q41" i="17"/>
  <c r="U41" i="17" s="1"/>
  <c r="Q45" i="17"/>
  <c r="U45" i="17" s="1"/>
  <c r="Q49" i="17"/>
  <c r="U49" i="17" s="1"/>
  <c r="Q53" i="17"/>
  <c r="U53" i="17" s="1"/>
  <c r="Q61" i="17"/>
  <c r="U61" i="17" s="1"/>
  <c r="Q69" i="17"/>
  <c r="U69" i="17" s="1"/>
  <c r="Q77" i="17"/>
  <c r="U77" i="17" s="1"/>
  <c r="Q85" i="17"/>
  <c r="U85" i="17" s="1"/>
  <c r="Q93" i="17"/>
  <c r="U93" i="17" s="1"/>
  <c r="Q101" i="17"/>
  <c r="U101" i="17" s="1"/>
  <c r="P80" i="17"/>
  <c r="P78" i="17"/>
  <c r="P76" i="17"/>
  <c r="P70" i="17"/>
  <c r="T70" i="17" s="1"/>
  <c r="P64" i="17"/>
  <c r="P62" i="17"/>
  <c r="P60" i="17"/>
  <c r="P54" i="17"/>
  <c r="T54" i="17" s="1"/>
  <c r="P48" i="17"/>
  <c r="P32" i="17"/>
  <c r="P16" i="17"/>
  <c r="M100" i="38"/>
  <c r="M92" i="38"/>
  <c r="M84" i="38"/>
  <c r="M76" i="38"/>
  <c r="AM104" i="38"/>
  <c r="AM102" i="38"/>
  <c r="AM100" i="38"/>
  <c r="AM98" i="38"/>
  <c r="AM96" i="38"/>
  <c r="AM94" i="38"/>
  <c r="AM92" i="38"/>
  <c r="AM90" i="38"/>
  <c r="AM88" i="38"/>
  <c r="AM86" i="38"/>
  <c r="AM84" i="38"/>
  <c r="AM82" i="38"/>
  <c r="AM80" i="38"/>
  <c r="AM78" i="38"/>
  <c r="AM76" i="38"/>
  <c r="AM74" i="38"/>
  <c r="AM72" i="38"/>
  <c r="AM70" i="38"/>
  <c r="AM68" i="38"/>
  <c r="AM66" i="38"/>
  <c r="AM64" i="38"/>
  <c r="AM62" i="38"/>
  <c r="AM60" i="38"/>
  <c r="AM58" i="38"/>
  <c r="AM56" i="38"/>
  <c r="AM54" i="38"/>
  <c r="AM52" i="38"/>
  <c r="AM50" i="38"/>
  <c r="AM48" i="38"/>
  <c r="AM46" i="38"/>
  <c r="AM44" i="38"/>
  <c r="AM42" i="38"/>
  <c r="AM40" i="38"/>
  <c r="AM38" i="38"/>
  <c r="AM36" i="38"/>
  <c r="AM34" i="38"/>
  <c r="AM32" i="38"/>
  <c r="AM30" i="38"/>
  <c r="AM28" i="38"/>
  <c r="AM26" i="38"/>
  <c r="AM24" i="38"/>
  <c r="AM22" i="38"/>
  <c r="AM20" i="38"/>
  <c r="AM18" i="38"/>
  <c r="AM16" i="38"/>
  <c r="AM14" i="38"/>
  <c r="AM12" i="38"/>
  <c r="AM10" i="38"/>
  <c r="AM8" i="38"/>
  <c r="AM6" i="38"/>
  <c r="AO104" i="38"/>
  <c r="AO103" i="38"/>
  <c r="AO102" i="38"/>
  <c r="AO101" i="38"/>
  <c r="AO100" i="38"/>
  <c r="AO99" i="38"/>
  <c r="AO98" i="38"/>
  <c r="AO97" i="38"/>
  <c r="AO96" i="38"/>
  <c r="AO95" i="38"/>
  <c r="AO94" i="38"/>
  <c r="AO93" i="38"/>
  <c r="AO92" i="38"/>
  <c r="AO91" i="38"/>
  <c r="AO90" i="38"/>
  <c r="AO89" i="38"/>
  <c r="AO88" i="38"/>
  <c r="AO87" i="38"/>
  <c r="AO86" i="38"/>
  <c r="AO85" i="38"/>
  <c r="AO84" i="38"/>
  <c r="AO83" i="38"/>
  <c r="AO82" i="38"/>
  <c r="AO81" i="38"/>
  <c r="AO80" i="38"/>
  <c r="AO79" i="38"/>
  <c r="AO78" i="38"/>
  <c r="AO77" i="38"/>
  <c r="AO76" i="38"/>
  <c r="AO75" i="38"/>
  <c r="AO74" i="38"/>
  <c r="AO73" i="38"/>
  <c r="AO72" i="38"/>
  <c r="AO71" i="38"/>
  <c r="AO70" i="38"/>
  <c r="AO69" i="38"/>
  <c r="AO68" i="38"/>
  <c r="AO67" i="38"/>
  <c r="AO66" i="38"/>
  <c r="AO65" i="38"/>
  <c r="AO64" i="38"/>
  <c r="AO63" i="38"/>
  <c r="AO62" i="38"/>
  <c r="AO61" i="38"/>
  <c r="AO60" i="38"/>
  <c r="AO59" i="38"/>
  <c r="AO58" i="38"/>
  <c r="AO57" i="38"/>
  <c r="AO56" i="38"/>
  <c r="AO55" i="38"/>
  <c r="AO54" i="38"/>
  <c r="AO53" i="38"/>
  <c r="AO52" i="38"/>
  <c r="AO51" i="38"/>
  <c r="AO50" i="38"/>
  <c r="AO49" i="38"/>
  <c r="AO48" i="38"/>
  <c r="AO47" i="38"/>
  <c r="AO46" i="38"/>
  <c r="AO45" i="38"/>
  <c r="AO44" i="38"/>
  <c r="AO43" i="38"/>
  <c r="AO42" i="38"/>
  <c r="AO41" i="38"/>
  <c r="AO40" i="38"/>
  <c r="AO39" i="38"/>
  <c r="AO38" i="38"/>
  <c r="AO37" i="38"/>
  <c r="AO36" i="38"/>
  <c r="AO35" i="38"/>
  <c r="AO34" i="38"/>
  <c r="AO33" i="38"/>
  <c r="AO32" i="38"/>
  <c r="AO31" i="38"/>
  <c r="AO30" i="38"/>
  <c r="AO29" i="38"/>
  <c r="AO28" i="38"/>
  <c r="AO27" i="38"/>
  <c r="AO26" i="38"/>
  <c r="AO25" i="38"/>
  <c r="AO24" i="38"/>
  <c r="AO23" i="38"/>
  <c r="AO22" i="38"/>
  <c r="AO21" i="38"/>
  <c r="AO20" i="38"/>
  <c r="AO19" i="38"/>
  <c r="AO18" i="38"/>
  <c r="AO17" i="38"/>
  <c r="AO16" i="38"/>
  <c r="AO15" i="38"/>
  <c r="AO14" i="38"/>
  <c r="AO13" i="38"/>
  <c r="AO12" i="38"/>
  <c r="AO11" i="38"/>
  <c r="AO10" i="38"/>
  <c r="AO9" i="38"/>
  <c r="AO8" i="38"/>
  <c r="AO7" i="38"/>
  <c r="AQ7" i="38" s="1"/>
  <c r="Z17" i="38"/>
  <c r="T78" i="17"/>
  <c r="T62" i="17"/>
  <c r="Q100" i="17"/>
  <c r="Q96" i="17"/>
  <c r="P95" i="17"/>
  <c r="Q92" i="17"/>
  <c r="P91" i="17"/>
  <c r="Q88" i="17"/>
  <c r="Q84" i="17"/>
  <c r="P79" i="17"/>
  <c r="Q76" i="17"/>
  <c r="P75" i="17"/>
  <c r="Q68" i="17"/>
  <c r="P63" i="17"/>
  <c r="Q60" i="17"/>
  <c r="P59" i="17"/>
  <c r="Q48" i="17"/>
  <c r="Q32" i="17"/>
  <c r="Q16" i="17"/>
  <c r="H112" i="17"/>
  <c r="H108" i="17"/>
  <c r="O46" i="17"/>
  <c r="O38" i="17"/>
  <c r="O30" i="17"/>
  <c r="O22" i="17"/>
  <c r="O14" i="17"/>
  <c r="O6" i="17"/>
  <c r="L62" i="38"/>
  <c r="L46" i="38"/>
  <c r="M5" i="17"/>
  <c r="M7" i="17"/>
  <c r="M9" i="17"/>
  <c r="M11" i="17"/>
  <c r="M13" i="17"/>
  <c r="M15" i="17"/>
  <c r="M17" i="17"/>
  <c r="M19" i="17"/>
  <c r="M21" i="17"/>
  <c r="M23" i="17"/>
  <c r="M25" i="17"/>
  <c r="M27" i="17"/>
  <c r="M29" i="17"/>
  <c r="M31" i="17"/>
  <c r="M33" i="17"/>
  <c r="M35" i="17"/>
  <c r="M37" i="17"/>
  <c r="M39" i="17"/>
  <c r="M41" i="17"/>
  <c r="M43" i="17"/>
  <c r="M45" i="17"/>
  <c r="M47" i="17"/>
  <c r="M49" i="17"/>
  <c r="M51" i="17"/>
  <c r="M94" i="38"/>
  <c r="M68" i="38"/>
  <c r="M60" i="38"/>
  <c r="M52" i="38"/>
  <c r="M44" i="38"/>
  <c r="M36" i="38"/>
  <c r="U6" i="38"/>
  <c r="U8" i="38"/>
  <c r="U10" i="38"/>
  <c r="K34" i="38"/>
  <c r="L34" i="38" s="1"/>
  <c r="K32" i="38"/>
  <c r="K30" i="38"/>
  <c r="L30" i="38" s="1"/>
  <c r="K28" i="38"/>
  <c r="L28" i="38" s="1"/>
  <c r="K26" i="38"/>
  <c r="L26" i="38" s="1"/>
  <c r="K24" i="38"/>
  <c r="K22" i="38"/>
  <c r="L22" i="38" s="1"/>
  <c r="K20" i="38"/>
  <c r="L20" i="38" s="1"/>
  <c r="K18" i="38"/>
  <c r="L18" i="38" s="1"/>
  <c r="K16" i="38"/>
  <c r="K14" i="38"/>
  <c r="L14" i="38" s="1"/>
  <c r="K12" i="38"/>
  <c r="L12" i="38" s="1"/>
  <c r="K10" i="38"/>
  <c r="L10" i="38" s="1"/>
  <c r="K8" i="38"/>
  <c r="K6" i="38"/>
  <c r="L6" i="38" s="1"/>
  <c r="J103" i="38"/>
  <c r="J101" i="38"/>
  <c r="J99" i="38"/>
  <c r="J97" i="38"/>
  <c r="J95" i="38"/>
  <c r="J93" i="38"/>
  <c r="J91" i="38"/>
  <c r="J89" i="38"/>
  <c r="J87" i="38"/>
  <c r="J85" i="38"/>
  <c r="J83" i="38"/>
  <c r="J81" i="38"/>
  <c r="J79" i="38"/>
  <c r="J77" i="38"/>
  <c r="J75" i="38"/>
  <c r="J73" i="38"/>
  <c r="J71" i="38"/>
  <c r="J69" i="38"/>
  <c r="J67" i="38"/>
  <c r="J65" i="38"/>
  <c r="J63" i="38"/>
  <c r="J61" i="38"/>
  <c r="J59" i="38"/>
  <c r="J57" i="38"/>
  <c r="J55" i="38"/>
  <c r="J53" i="38"/>
  <c r="J51" i="38"/>
  <c r="J49" i="38"/>
  <c r="J47" i="38"/>
  <c r="J45" i="38"/>
  <c r="J43" i="38"/>
  <c r="J41" i="38"/>
  <c r="J39" i="38"/>
  <c r="J37" i="38"/>
  <c r="J35" i="38"/>
  <c r="J33" i="38"/>
  <c r="J31" i="38"/>
  <c r="J29" i="38"/>
  <c r="J27" i="38"/>
  <c r="J25" i="38"/>
  <c r="J23" i="38"/>
  <c r="J21" i="38"/>
  <c r="J19" i="38"/>
  <c r="J17" i="38"/>
  <c r="J15" i="38"/>
  <c r="J13" i="38"/>
  <c r="J11" i="38"/>
  <c r="J9" i="38"/>
  <c r="J7" i="38"/>
  <c r="T15" i="4"/>
  <c r="Q15" i="4"/>
  <c r="I12" i="11"/>
  <c r="I10" i="11"/>
  <c r="I8" i="11"/>
  <c r="I6" i="11"/>
  <c r="I9" i="11"/>
  <c r="F38" i="4"/>
  <c r="G38" i="4" s="1"/>
  <c r="F36" i="4"/>
  <c r="G36" i="4" s="1"/>
  <c r="F34" i="4"/>
  <c r="G34" i="4" s="1"/>
  <c r="F32" i="4"/>
  <c r="G32" i="4" s="1"/>
  <c r="F30" i="4"/>
  <c r="G30" i="4" s="1"/>
  <c r="F28" i="4"/>
  <c r="G28" i="4" s="1"/>
  <c r="F26" i="4"/>
  <c r="G26" i="4" s="1"/>
  <c r="F24" i="4"/>
  <c r="G24" i="4" s="1"/>
  <c r="F22" i="4"/>
  <c r="G22" i="4" s="1"/>
  <c r="F20" i="4"/>
  <c r="G20" i="4" s="1"/>
  <c r="F18" i="4"/>
  <c r="G18" i="4" s="1"/>
  <c r="F16" i="4"/>
  <c r="G16" i="4" s="1"/>
  <c r="F14" i="4"/>
  <c r="G14" i="4" s="1"/>
  <c r="F12" i="4"/>
  <c r="G12" i="4" s="1"/>
  <c r="F10" i="4"/>
  <c r="G10" i="4" s="1"/>
  <c r="I7" i="11"/>
  <c r="I11" i="11"/>
  <c r="J9" i="11"/>
  <c r="L8" i="38" l="1"/>
  <c r="L24" i="38"/>
  <c r="R102" i="17"/>
  <c r="T102" i="17"/>
  <c r="L40" i="38"/>
  <c r="M40" i="38" s="1"/>
  <c r="L56" i="38"/>
  <c r="M56" i="38" s="1"/>
  <c r="L72" i="38"/>
  <c r="M72" i="38" s="1"/>
  <c r="L88" i="38"/>
  <c r="M88" i="38" s="1"/>
  <c r="O101" i="17"/>
  <c r="P101" i="17" s="1"/>
  <c r="O93" i="17"/>
  <c r="P93" i="17" s="1"/>
  <c r="O85" i="17"/>
  <c r="P85" i="17" s="1"/>
  <c r="O73" i="17"/>
  <c r="P73" i="17" s="1"/>
  <c r="O69" i="17"/>
  <c r="P69" i="17" s="1"/>
  <c r="O65" i="17"/>
  <c r="P65" i="17" s="1"/>
  <c r="O57" i="17"/>
  <c r="P57" i="17" s="1"/>
  <c r="O53" i="17"/>
  <c r="P53" i="17" s="1"/>
  <c r="O88" i="17"/>
  <c r="O92" i="17"/>
  <c r="P92" i="17" s="1"/>
  <c r="O100" i="17"/>
  <c r="P100" i="17" s="1"/>
  <c r="U70" i="17"/>
  <c r="R70" i="17"/>
  <c r="U54" i="17"/>
  <c r="R54" i="17"/>
  <c r="U86" i="17"/>
  <c r="R86" i="17"/>
  <c r="U99" i="17"/>
  <c r="R99" i="17"/>
  <c r="S99" i="17" s="1"/>
  <c r="U87" i="17"/>
  <c r="R87" i="17"/>
  <c r="S87" i="17" s="1"/>
  <c r="U83" i="17"/>
  <c r="R83" i="17"/>
  <c r="S83" i="17" s="1"/>
  <c r="U71" i="17"/>
  <c r="R71" i="17"/>
  <c r="S71" i="17" s="1"/>
  <c r="U67" i="17"/>
  <c r="R67" i="17"/>
  <c r="S67" i="17" s="1"/>
  <c r="U55" i="17"/>
  <c r="R55" i="17"/>
  <c r="S55" i="17" s="1"/>
  <c r="T99" i="17"/>
  <c r="R95" i="17"/>
  <c r="S95" i="17" s="1"/>
  <c r="R91" i="17"/>
  <c r="T87" i="17"/>
  <c r="T83" i="17"/>
  <c r="R79" i="17"/>
  <c r="S79" i="17" s="1"/>
  <c r="R75" i="17"/>
  <c r="T71" i="17"/>
  <c r="T67" i="17"/>
  <c r="R63" i="17"/>
  <c r="S63" i="17" s="1"/>
  <c r="R59" i="17"/>
  <c r="T55" i="17"/>
  <c r="T86" i="17"/>
  <c r="T59" i="17"/>
  <c r="T63" i="17"/>
  <c r="T75" i="17"/>
  <c r="T79" i="17"/>
  <c r="T91" i="17"/>
  <c r="T95" i="17"/>
  <c r="L16" i="38"/>
  <c r="M16" i="38" s="1"/>
  <c r="Q16" i="38" s="1"/>
  <c r="L32" i="38"/>
  <c r="V83" i="17"/>
  <c r="T56" i="17"/>
  <c r="R62" i="17"/>
  <c r="T72" i="17"/>
  <c r="R78" i="17"/>
  <c r="R94" i="17"/>
  <c r="T94" i="17"/>
  <c r="L48" i="38"/>
  <c r="M48" i="38" s="1"/>
  <c r="L64" i="38"/>
  <c r="M64" i="38" s="1"/>
  <c r="L80" i="38"/>
  <c r="M80" i="38" s="1"/>
  <c r="L96" i="38"/>
  <c r="M96" i="38" s="1"/>
  <c r="O97" i="17"/>
  <c r="P97" i="17" s="1"/>
  <c r="O89" i="17"/>
  <c r="P89" i="17" s="1"/>
  <c r="O81" i="17"/>
  <c r="P81" i="17" s="1"/>
  <c r="O77" i="17"/>
  <c r="P77" i="17" s="1"/>
  <c r="O61" i="17"/>
  <c r="P61" i="17" s="1"/>
  <c r="O96" i="17"/>
  <c r="P96" i="17" s="1"/>
  <c r="I112" i="17"/>
  <c r="I109" i="17"/>
  <c r="O109" i="17" s="1"/>
  <c r="I107" i="17"/>
  <c r="I110" i="17"/>
  <c r="M110" i="17" s="1"/>
  <c r="I108" i="17"/>
  <c r="I111" i="17"/>
  <c r="N111" i="17" s="1"/>
  <c r="P103" i="17"/>
  <c r="T103" i="17" s="1"/>
  <c r="R103" i="17"/>
  <c r="S103" i="17" s="1"/>
  <c r="V103" i="17" s="1"/>
  <c r="O90" i="17"/>
  <c r="O98" i="17"/>
  <c r="AT8" i="17"/>
  <c r="L74" i="38"/>
  <c r="M74" i="38" s="1"/>
  <c r="L82" i="38"/>
  <c r="M82" i="38" s="1"/>
  <c r="L90" i="38"/>
  <c r="M90" i="38" s="1"/>
  <c r="L98" i="38"/>
  <c r="M98" i="38" s="1"/>
  <c r="L5" i="38"/>
  <c r="K104" i="38"/>
  <c r="AJ7" i="38" s="1"/>
  <c r="AK7" i="38" s="1"/>
  <c r="AI14" i="38" s="1"/>
  <c r="X8" i="38"/>
  <c r="O82" i="17"/>
  <c r="O74" i="17"/>
  <c r="O66" i="17"/>
  <c r="O58" i="17"/>
  <c r="AC5" i="17" a="1"/>
  <c r="U5" i="17"/>
  <c r="M6" i="38"/>
  <c r="M10" i="38"/>
  <c r="M14" i="38"/>
  <c r="M18" i="38"/>
  <c r="M22" i="38"/>
  <c r="M26" i="38"/>
  <c r="M30" i="38"/>
  <c r="M34" i="38"/>
  <c r="AQ8" i="38"/>
  <c r="J10" i="11"/>
  <c r="L9" i="38"/>
  <c r="L13" i="38"/>
  <c r="L17" i="38"/>
  <c r="L21" i="38"/>
  <c r="L25" i="38"/>
  <c r="L29" i="38"/>
  <c r="L33" i="38"/>
  <c r="L37" i="38"/>
  <c r="L41" i="38"/>
  <c r="L45" i="38"/>
  <c r="L49" i="38"/>
  <c r="L53" i="38"/>
  <c r="L57" i="38"/>
  <c r="L61" i="38"/>
  <c r="L65" i="38"/>
  <c r="L69" i="38"/>
  <c r="L73" i="38"/>
  <c r="L77" i="38"/>
  <c r="L81" i="38"/>
  <c r="L85" i="38"/>
  <c r="L89" i="38"/>
  <c r="L93" i="38"/>
  <c r="L97" i="38"/>
  <c r="L101" i="38"/>
  <c r="N7" i="38"/>
  <c r="R7" i="38" s="1"/>
  <c r="N9" i="38"/>
  <c r="R9" i="38" s="1"/>
  <c r="N11" i="38"/>
  <c r="R11" i="38" s="1"/>
  <c r="N13" i="38"/>
  <c r="R13" i="38" s="1"/>
  <c r="N15" i="38"/>
  <c r="R15" i="38" s="1"/>
  <c r="N17" i="38"/>
  <c r="R17" i="38" s="1"/>
  <c r="N19" i="38"/>
  <c r="R19" i="38" s="1"/>
  <c r="N21" i="38"/>
  <c r="R21" i="38" s="1"/>
  <c r="N23" i="38"/>
  <c r="R23" i="38" s="1"/>
  <c r="N25" i="38"/>
  <c r="R25" i="38" s="1"/>
  <c r="N27" i="38"/>
  <c r="R27" i="38" s="1"/>
  <c r="N29" i="38"/>
  <c r="R29" i="38" s="1"/>
  <c r="N31" i="38"/>
  <c r="R31" i="38" s="1"/>
  <c r="N33" i="38"/>
  <c r="R33" i="38" s="1"/>
  <c r="N35" i="38"/>
  <c r="R35" i="38" s="1"/>
  <c r="N37" i="38"/>
  <c r="R37" i="38" s="1"/>
  <c r="N39" i="38"/>
  <c r="R39" i="38" s="1"/>
  <c r="N41" i="38"/>
  <c r="R41" i="38" s="1"/>
  <c r="N43" i="38"/>
  <c r="R43" i="38" s="1"/>
  <c r="N45" i="38"/>
  <c r="R45" i="38" s="1"/>
  <c r="N47" i="38"/>
  <c r="R47" i="38" s="1"/>
  <c r="N49" i="38"/>
  <c r="R49" i="38" s="1"/>
  <c r="N51" i="38"/>
  <c r="R51" i="38" s="1"/>
  <c r="N53" i="38"/>
  <c r="R53" i="38" s="1"/>
  <c r="N55" i="38"/>
  <c r="R55" i="38" s="1"/>
  <c r="N57" i="38"/>
  <c r="R57" i="38" s="1"/>
  <c r="N59" i="38"/>
  <c r="R59" i="38" s="1"/>
  <c r="N61" i="38"/>
  <c r="R61" i="38" s="1"/>
  <c r="N63" i="38"/>
  <c r="R63" i="38" s="1"/>
  <c r="N65" i="38"/>
  <c r="R65" i="38" s="1"/>
  <c r="N67" i="38"/>
  <c r="R67" i="38" s="1"/>
  <c r="N8" i="38"/>
  <c r="R8" i="38" s="1"/>
  <c r="N12" i="38"/>
  <c r="R12" i="38" s="1"/>
  <c r="N16" i="38"/>
  <c r="R16" i="38" s="1"/>
  <c r="N20" i="38"/>
  <c r="R20" i="38" s="1"/>
  <c r="N24" i="38"/>
  <c r="R24" i="38" s="1"/>
  <c r="N28" i="38"/>
  <c r="R28" i="38" s="1"/>
  <c r="N32" i="38"/>
  <c r="R32" i="38" s="1"/>
  <c r="N36" i="38"/>
  <c r="N40" i="38"/>
  <c r="N44" i="38"/>
  <c r="N48" i="38"/>
  <c r="N52" i="38"/>
  <c r="N56" i="38"/>
  <c r="N60" i="38"/>
  <c r="N64" i="38"/>
  <c r="N68" i="38"/>
  <c r="N70" i="38"/>
  <c r="N72" i="38"/>
  <c r="N74" i="38"/>
  <c r="N76" i="38"/>
  <c r="N78" i="38"/>
  <c r="N80" i="38"/>
  <c r="Q80" i="38" s="1"/>
  <c r="N82" i="38"/>
  <c r="N84" i="38"/>
  <c r="Q84" i="38" s="1"/>
  <c r="N86" i="38"/>
  <c r="N88" i="38"/>
  <c r="N90" i="38"/>
  <c r="N92" i="38"/>
  <c r="N94" i="38"/>
  <c r="N96" i="38"/>
  <c r="N98" i="38"/>
  <c r="N100" i="38"/>
  <c r="Q100" i="38" s="1"/>
  <c r="N102" i="38"/>
  <c r="AA14" i="38" a="1"/>
  <c r="N10" i="38"/>
  <c r="R10" i="38" s="1"/>
  <c r="N18" i="38"/>
  <c r="R18" i="38" s="1"/>
  <c r="N26" i="38"/>
  <c r="R26" i="38" s="1"/>
  <c r="N34" i="38"/>
  <c r="R34" i="38" s="1"/>
  <c r="N42" i="38"/>
  <c r="R42" i="38" s="1"/>
  <c r="N50" i="38"/>
  <c r="R50" i="38" s="1"/>
  <c r="N58" i="38"/>
  <c r="R58" i="38" s="1"/>
  <c r="N66" i="38"/>
  <c r="R66" i="38" s="1"/>
  <c r="N69" i="38"/>
  <c r="R69" i="38" s="1"/>
  <c r="N73" i="38"/>
  <c r="R73" i="38" s="1"/>
  <c r="N77" i="38"/>
  <c r="R77" i="38" s="1"/>
  <c r="N81" i="38"/>
  <c r="R81" i="38" s="1"/>
  <c r="N85" i="38"/>
  <c r="R85" i="38" s="1"/>
  <c r="N89" i="38"/>
  <c r="R89" i="38" s="1"/>
  <c r="N93" i="38"/>
  <c r="R93" i="38" s="1"/>
  <c r="N97" i="38"/>
  <c r="R97" i="38" s="1"/>
  <c r="N101" i="38"/>
  <c r="R101" i="38" s="1"/>
  <c r="N6" i="38"/>
  <c r="R6" i="38" s="1"/>
  <c r="N14" i="38"/>
  <c r="R14" i="38" s="1"/>
  <c r="N22" i="38"/>
  <c r="R22" i="38" s="1"/>
  <c r="N30" i="38"/>
  <c r="R30" i="38" s="1"/>
  <c r="N38" i="38"/>
  <c r="R38" i="38" s="1"/>
  <c r="N46" i="38"/>
  <c r="R46" i="38" s="1"/>
  <c r="N54" i="38"/>
  <c r="R54" i="38" s="1"/>
  <c r="N62" i="38"/>
  <c r="R62" i="38" s="1"/>
  <c r="N71" i="38"/>
  <c r="R71" i="38" s="1"/>
  <c r="N75" i="38"/>
  <c r="R75" i="38" s="1"/>
  <c r="N79" i="38"/>
  <c r="R79" i="38" s="1"/>
  <c r="N83" i="38"/>
  <c r="R83" i="38" s="1"/>
  <c r="N87" i="38"/>
  <c r="R87" i="38" s="1"/>
  <c r="N91" i="38"/>
  <c r="R91" i="38" s="1"/>
  <c r="N95" i="38"/>
  <c r="R95" i="38" s="1"/>
  <c r="N99" i="38"/>
  <c r="R99" i="38" s="1"/>
  <c r="N5" i="38"/>
  <c r="N103" i="38"/>
  <c r="R103" i="38" s="1"/>
  <c r="O49" i="17"/>
  <c r="O45" i="17"/>
  <c r="O41" i="17"/>
  <c r="O37" i="17"/>
  <c r="O33" i="17"/>
  <c r="O29" i="17"/>
  <c r="O25" i="17"/>
  <c r="O21" i="17"/>
  <c r="O17" i="17"/>
  <c r="O13" i="17"/>
  <c r="O9" i="17"/>
  <c r="M104" i="17"/>
  <c r="O5" i="17"/>
  <c r="M42" i="38"/>
  <c r="Q42" i="38" s="1"/>
  <c r="O50" i="38"/>
  <c r="P50" i="38" s="1"/>
  <c r="M50" i="38"/>
  <c r="M58" i="38"/>
  <c r="M66" i="38"/>
  <c r="Q66" i="38" s="1"/>
  <c r="P6" i="17"/>
  <c r="R6" i="17"/>
  <c r="T6" i="17"/>
  <c r="P14" i="17"/>
  <c r="R14" i="17"/>
  <c r="T14" i="17"/>
  <c r="P22" i="17"/>
  <c r="R22" i="17"/>
  <c r="T22" i="17"/>
  <c r="P30" i="17"/>
  <c r="R30" i="17"/>
  <c r="T30" i="17"/>
  <c r="P38" i="17"/>
  <c r="R38" i="17"/>
  <c r="T38" i="17"/>
  <c r="P46" i="17"/>
  <c r="R46" i="17"/>
  <c r="T46" i="17"/>
  <c r="M107" i="17"/>
  <c r="K107" i="17"/>
  <c r="L107" i="17" s="1"/>
  <c r="U12" i="17"/>
  <c r="R12" i="17"/>
  <c r="U20" i="17"/>
  <c r="R20" i="17"/>
  <c r="U28" i="17"/>
  <c r="R28" i="17"/>
  <c r="U36" i="17"/>
  <c r="R36" i="17"/>
  <c r="U44" i="17"/>
  <c r="R44" i="17"/>
  <c r="U52" i="17"/>
  <c r="R52" i="17"/>
  <c r="U60" i="17"/>
  <c r="R60" i="17"/>
  <c r="U68" i="17"/>
  <c r="R68" i="17"/>
  <c r="U76" i="17"/>
  <c r="R76" i="17"/>
  <c r="U84" i="17"/>
  <c r="R84" i="17"/>
  <c r="U92" i="17"/>
  <c r="R92" i="17"/>
  <c r="U100" i="17"/>
  <c r="R100" i="17"/>
  <c r="T12" i="17"/>
  <c r="T20" i="17"/>
  <c r="T28" i="17"/>
  <c r="T36" i="17"/>
  <c r="T44" i="17"/>
  <c r="T52" i="17"/>
  <c r="T60" i="17"/>
  <c r="T68" i="17"/>
  <c r="T76" i="17"/>
  <c r="T84" i="17"/>
  <c r="T100" i="17"/>
  <c r="S54" i="17"/>
  <c r="V54" i="17" s="1"/>
  <c r="S62" i="17"/>
  <c r="V62" i="17" s="1"/>
  <c r="S70" i="17"/>
  <c r="V70" i="17" s="1"/>
  <c r="S78" i="17"/>
  <c r="V78" i="17" s="1"/>
  <c r="S86" i="17"/>
  <c r="V86" i="17" s="1"/>
  <c r="S94" i="17"/>
  <c r="V94" i="17" s="1"/>
  <c r="S102" i="17"/>
  <c r="V102" i="17" s="1"/>
  <c r="M109" i="17"/>
  <c r="K109" i="17"/>
  <c r="L109" i="17" s="1"/>
  <c r="M112" i="17"/>
  <c r="O112" i="17"/>
  <c r="K112" i="17"/>
  <c r="L112" i="17" s="1"/>
  <c r="N112" i="17"/>
  <c r="R53" i="17"/>
  <c r="R57" i="17"/>
  <c r="R61" i="17"/>
  <c r="R69" i="17"/>
  <c r="R77" i="17"/>
  <c r="R81" i="17"/>
  <c r="R85" i="17"/>
  <c r="R93" i="17"/>
  <c r="R97" i="17"/>
  <c r="R101" i="17"/>
  <c r="AP8" i="38"/>
  <c r="AU8" i="17"/>
  <c r="L7" i="38"/>
  <c r="L11" i="38"/>
  <c r="L15" i="38"/>
  <c r="L19" i="38"/>
  <c r="L23" i="38"/>
  <c r="L27" i="38"/>
  <c r="L31" i="38"/>
  <c r="L35" i="38"/>
  <c r="L39" i="38"/>
  <c r="L43" i="38"/>
  <c r="L47" i="38"/>
  <c r="L51" i="38"/>
  <c r="L55" i="38"/>
  <c r="L59" i="38"/>
  <c r="L63" i="38"/>
  <c r="L67" i="38"/>
  <c r="L71" i="38"/>
  <c r="L75" i="38"/>
  <c r="L79" i="38"/>
  <c r="L83" i="38"/>
  <c r="L87" i="38"/>
  <c r="L91" i="38"/>
  <c r="L95" i="38"/>
  <c r="L99" i="38"/>
  <c r="L103" i="38"/>
  <c r="M8" i="38"/>
  <c r="Q8" i="38" s="1"/>
  <c r="M12" i="38"/>
  <c r="Q12" i="38" s="1"/>
  <c r="O12" i="38"/>
  <c r="M20" i="38"/>
  <c r="Q20" i="38" s="1"/>
  <c r="O20" i="38"/>
  <c r="M24" i="38"/>
  <c r="Q24" i="38" s="1"/>
  <c r="M28" i="38"/>
  <c r="Q28" i="38" s="1"/>
  <c r="O28" i="38"/>
  <c r="M32" i="38"/>
  <c r="O51" i="17"/>
  <c r="O47" i="17"/>
  <c r="O43" i="17"/>
  <c r="O39" i="17"/>
  <c r="O35" i="17"/>
  <c r="O31" i="17"/>
  <c r="O27" i="17"/>
  <c r="O23" i="17"/>
  <c r="O19" i="17"/>
  <c r="O15" i="17"/>
  <c r="O11" i="17"/>
  <c r="O7" i="17"/>
  <c r="M38" i="38"/>
  <c r="Q38" i="38" s="1"/>
  <c r="M46" i="38"/>
  <c r="Q46" i="38" s="1"/>
  <c r="M54" i="38"/>
  <c r="Q54" i="38" s="1"/>
  <c r="O62" i="38"/>
  <c r="M62" i="38"/>
  <c r="P10" i="17"/>
  <c r="R10" i="17"/>
  <c r="T10" i="17"/>
  <c r="P18" i="17"/>
  <c r="R18" i="17"/>
  <c r="T18" i="17"/>
  <c r="P26" i="17"/>
  <c r="R26" i="17"/>
  <c r="T26" i="17"/>
  <c r="P34" i="17"/>
  <c r="R34" i="17"/>
  <c r="T34" i="17"/>
  <c r="P42" i="17"/>
  <c r="R42" i="17"/>
  <c r="T42" i="17"/>
  <c r="P50" i="17"/>
  <c r="R50" i="17"/>
  <c r="T50" i="17"/>
  <c r="V55" i="17"/>
  <c r="V63" i="17"/>
  <c r="V71" i="17"/>
  <c r="V79" i="17"/>
  <c r="V87" i="17"/>
  <c r="V95" i="17"/>
  <c r="M111" i="17"/>
  <c r="K111" i="17"/>
  <c r="L111" i="17" s="1"/>
  <c r="U8" i="17"/>
  <c r="R8" i="17"/>
  <c r="U16" i="17"/>
  <c r="R16" i="17"/>
  <c r="U24" i="17"/>
  <c r="R24" i="17"/>
  <c r="U32" i="17"/>
  <c r="R32" i="17"/>
  <c r="U40" i="17"/>
  <c r="R40" i="17"/>
  <c r="U48" i="17"/>
  <c r="R48" i="17"/>
  <c r="U56" i="17"/>
  <c r="R56" i="17"/>
  <c r="U64" i="17"/>
  <c r="R64" i="17"/>
  <c r="U72" i="17"/>
  <c r="R72" i="17"/>
  <c r="U80" i="17"/>
  <c r="R80" i="17"/>
  <c r="U88" i="17"/>
  <c r="R88" i="17"/>
  <c r="U96" i="17"/>
  <c r="T8" i="17"/>
  <c r="T16" i="17"/>
  <c r="T24" i="17"/>
  <c r="T32" i="17"/>
  <c r="T40" i="17"/>
  <c r="T48" i="17"/>
  <c r="U7" i="17"/>
  <c r="AN5" i="17"/>
  <c r="AN6" i="17" s="1"/>
  <c r="AN9" i="17" s="1"/>
  <c r="AM5" i="17"/>
  <c r="M108" i="17"/>
  <c r="O108" i="17"/>
  <c r="K108" i="17"/>
  <c r="L108" i="17" s="1"/>
  <c r="N108" i="17"/>
  <c r="O110" i="17"/>
  <c r="N110" i="17"/>
  <c r="T57" i="17"/>
  <c r="T61" i="17"/>
  <c r="T65" i="17"/>
  <c r="T69" i="17"/>
  <c r="T73" i="17"/>
  <c r="T81" i="17"/>
  <c r="T85" i="17"/>
  <c r="T89" i="17"/>
  <c r="T97" i="17"/>
  <c r="T101" i="17"/>
  <c r="T93" i="17" l="1"/>
  <c r="T77" i="17"/>
  <c r="T53" i="17"/>
  <c r="K110" i="17"/>
  <c r="L110" i="17" s="1"/>
  <c r="R96" i="17"/>
  <c r="O111" i="17"/>
  <c r="Q62" i="38"/>
  <c r="O46" i="38"/>
  <c r="Q32" i="38"/>
  <c r="R89" i="17"/>
  <c r="S89" i="17" s="1"/>
  <c r="V89" i="17" s="1"/>
  <c r="R73" i="17"/>
  <c r="R65" i="17"/>
  <c r="S65" i="17" s="1"/>
  <c r="V65" i="17" s="1"/>
  <c r="N109" i="17"/>
  <c r="T92" i="17"/>
  <c r="Q58" i="38"/>
  <c r="Q96" i="38"/>
  <c r="T96" i="17"/>
  <c r="P88" i="17"/>
  <c r="T88" i="17" s="1"/>
  <c r="O54" i="38"/>
  <c r="P54" i="38" s="1"/>
  <c r="S54" i="38" s="1"/>
  <c r="O38" i="38"/>
  <c r="O66" i="38"/>
  <c r="P66" i="38" s="1"/>
  <c r="Q50" i="38"/>
  <c r="V99" i="17"/>
  <c r="V67" i="17"/>
  <c r="S59" i="17"/>
  <c r="V59" i="17" s="1"/>
  <c r="S75" i="17"/>
  <c r="V75" i="17" s="1"/>
  <c r="S91" i="17"/>
  <c r="V91" i="17" s="1"/>
  <c r="Q6" i="38"/>
  <c r="P58" i="17"/>
  <c r="T58" i="17" s="1"/>
  <c r="R58" i="17"/>
  <c r="S58" i="17" s="1"/>
  <c r="P74" i="17"/>
  <c r="T74" i="17" s="1"/>
  <c r="R74" i="17"/>
  <c r="L104" i="38"/>
  <c r="X4" i="38" s="1"/>
  <c r="M5" i="38"/>
  <c r="Q5" i="38" s="1"/>
  <c r="AT9" i="17"/>
  <c r="P90" i="17"/>
  <c r="T90" i="17" s="1"/>
  <c r="R90" i="17"/>
  <c r="S90" i="17" s="1"/>
  <c r="Q34" i="38"/>
  <c r="Q22" i="38"/>
  <c r="Q18" i="38"/>
  <c r="O6" i="38"/>
  <c r="AH9" i="17"/>
  <c r="AC5" i="17"/>
  <c r="AJ5" i="17" s="1" a="1"/>
  <c r="AE5" i="17"/>
  <c r="AG5" i="17"/>
  <c r="AC6" i="17"/>
  <c r="AE6" i="17"/>
  <c r="AG6" i="17"/>
  <c r="AC7" i="17"/>
  <c r="AE7" i="17"/>
  <c r="AG7" i="17"/>
  <c r="AC8" i="17"/>
  <c r="AE8" i="17"/>
  <c r="AG8" i="17"/>
  <c r="AD9" i="17"/>
  <c r="AF9" i="17"/>
  <c r="AC10" i="17"/>
  <c r="AE10" i="17"/>
  <c r="AG10" i="17"/>
  <c r="AH10" i="17"/>
  <c r="AH8" i="17"/>
  <c r="AD5" i="17"/>
  <c r="AF5" i="17"/>
  <c r="AH5" i="17"/>
  <c r="AD6" i="17"/>
  <c r="AF6" i="17"/>
  <c r="AH6" i="17"/>
  <c r="AD7" i="17"/>
  <c r="AF7" i="17"/>
  <c r="AH7" i="17"/>
  <c r="AD8" i="17"/>
  <c r="AF8" i="17"/>
  <c r="AC9" i="17"/>
  <c r="AE9" i="17"/>
  <c r="AG9" i="17"/>
  <c r="AD10" i="17"/>
  <c r="AF10" i="17"/>
  <c r="P66" i="17"/>
  <c r="T66" i="17" s="1"/>
  <c r="R66" i="17"/>
  <c r="S66" i="17" s="1"/>
  <c r="P82" i="17"/>
  <c r="T82" i="17" s="1"/>
  <c r="R82" i="17"/>
  <c r="S82" i="17" s="1"/>
  <c r="AN15" i="17"/>
  <c r="AN16" i="17" s="1"/>
  <c r="AI15" i="38"/>
  <c r="P98" i="17"/>
  <c r="T98" i="17" s="1"/>
  <c r="R98" i="17"/>
  <c r="S98" i="17" s="1"/>
  <c r="AO5" i="17"/>
  <c r="S96" i="17"/>
  <c r="V96" i="17" s="1"/>
  <c r="S80" i="17"/>
  <c r="V80" i="17" s="1"/>
  <c r="S64" i="17"/>
  <c r="V64" i="17" s="1"/>
  <c r="S50" i="17"/>
  <c r="V50" i="17" s="1"/>
  <c r="S42" i="17"/>
  <c r="V42" i="17" s="1"/>
  <c r="S34" i="17"/>
  <c r="V34" i="17" s="1"/>
  <c r="S26" i="17"/>
  <c r="V26" i="17" s="1"/>
  <c r="S18" i="17"/>
  <c r="V18" i="17" s="1"/>
  <c r="S10" i="17"/>
  <c r="V10" i="17" s="1"/>
  <c r="R7" i="17"/>
  <c r="P7" i="17"/>
  <c r="S7" i="17"/>
  <c r="T7" i="17"/>
  <c r="R11" i="17"/>
  <c r="P11" i="17"/>
  <c r="S11" i="17"/>
  <c r="T11" i="17"/>
  <c r="R15" i="17"/>
  <c r="P15" i="17"/>
  <c r="S15" i="17"/>
  <c r="T15" i="17"/>
  <c r="R19" i="17"/>
  <c r="P19" i="17"/>
  <c r="S19" i="17"/>
  <c r="T19" i="17"/>
  <c r="R23" i="17"/>
  <c r="P23" i="17"/>
  <c r="S23" i="17"/>
  <c r="T23" i="17"/>
  <c r="R27" i="17"/>
  <c r="P27" i="17"/>
  <c r="S27" i="17"/>
  <c r="T27" i="17"/>
  <c r="R31" i="17"/>
  <c r="P31" i="17"/>
  <c r="S31" i="17"/>
  <c r="T31" i="17"/>
  <c r="R35" i="17"/>
  <c r="P35" i="17"/>
  <c r="S35" i="17"/>
  <c r="T35" i="17"/>
  <c r="R39" i="17"/>
  <c r="P39" i="17"/>
  <c r="S39" i="17"/>
  <c r="T39" i="17"/>
  <c r="R43" i="17"/>
  <c r="P43" i="17"/>
  <c r="S43" i="17"/>
  <c r="T43" i="17"/>
  <c r="R47" i="17"/>
  <c r="P47" i="17"/>
  <c r="S47" i="17"/>
  <c r="T47" i="17"/>
  <c r="R51" i="17"/>
  <c r="P51" i="17"/>
  <c r="S51" i="17"/>
  <c r="T51" i="17"/>
  <c r="O67" i="38"/>
  <c r="P67" i="38" s="1"/>
  <c r="M67" i="38"/>
  <c r="Q67" i="38" s="1"/>
  <c r="O63" i="38"/>
  <c r="P63" i="38" s="1"/>
  <c r="M63" i="38"/>
  <c r="Q63" i="38" s="1"/>
  <c r="O59" i="38"/>
  <c r="P59" i="38" s="1"/>
  <c r="M59" i="38"/>
  <c r="Q59" i="38" s="1"/>
  <c r="O55" i="38"/>
  <c r="P55" i="38"/>
  <c r="M55" i="38"/>
  <c r="Q55" i="38" s="1"/>
  <c r="O51" i="38"/>
  <c r="P51" i="38" s="1"/>
  <c r="M51" i="38"/>
  <c r="Q51" i="38" s="1"/>
  <c r="O47" i="38"/>
  <c r="P47" i="38" s="1"/>
  <c r="M47" i="38"/>
  <c r="Q47" i="38" s="1"/>
  <c r="O43" i="38"/>
  <c r="P43" i="38" s="1"/>
  <c r="M43" i="38"/>
  <c r="Q43" i="38" s="1"/>
  <c r="O39" i="38"/>
  <c r="P39" i="38" s="1"/>
  <c r="M39" i="38"/>
  <c r="Q39" i="38" s="1"/>
  <c r="O35" i="38"/>
  <c r="P35" i="38" s="1"/>
  <c r="M35" i="38"/>
  <c r="Q35" i="38" s="1"/>
  <c r="O31" i="38"/>
  <c r="P31" i="38" s="1"/>
  <c r="M31" i="38"/>
  <c r="Q31" i="38" s="1"/>
  <c r="O27" i="38"/>
  <c r="P27" i="38" s="1"/>
  <c r="M27" i="38"/>
  <c r="Q27" i="38" s="1"/>
  <c r="O23" i="38"/>
  <c r="P23" i="38"/>
  <c r="M23" i="38"/>
  <c r="Q23" i="38" s="1"/>
  <c r="O19" i="38"/>
  <c r="P19" i="38" s="1"/>
  <c r="M19" i="38"/>
  <c r="Q19" i="38" s="1"/>
  <c r="O15" i="38"/>
  <c r="P15" i="38" s="1"/>
  <c r="M15" i="38"/>
  <c r="Q15" i="38" s="1"/>
  <c r="O11" i="38"/>
  <c r="P11" i="38" s="1"/>
  <c r="M11" i="38"/>
  <c r="Q11" i="38" s="1"/>
  <c r="O7" i="38"/>
  <c r="P7" i="38" s="1"/>
  <c r="M7" i="38"/>
  <c r="Q7" i="38" s="1"/>
  <c r="S101" i="17"/>
  <c r="V101" i="17" s="1"/>
  <c r="S93" i="17"/>
  <c r="V93" i="17" s="1"/>
  <c r="S85" i="17"/>
  <c r="V85" i="17" s="1"/>
  <c r="S77" i="17"/>
  <c r="V77" i="17" s="1"/>
  <c r="S69" i="17"/>
  <c r="V69" i="17" s="1"/>
  <c r="S61" i="17"/>
  <c r="V61" i="17" s="1"/>
  <c r="S53" i="17"/>
  <c r="V53" i="17" s="1"/>
  <c r="S92" i="17"/>
  <c r="V92" i="17" s="1"/>
  <c r="S76" i="17"/>
  <c r="V76" i="17" s="1"/>
  <c r="S60" i="17"/>
  <c r="V60" i="17" s="1"/>
  <c r="S46" i="17"/>
  <c r="V46" i="17" s="1"/>
  <c r="S38" i="17"/>
  <c r="V38" i="17" s="1"/>
  <c r="S30" i="17"/>
  <c r="V30" i="17" s="1"/>
  <c r="S22" i="17"/>
  <c r="V22" i="17" s="1"/>
  <c r="S14" i="17"/>
  <c r="V14" i="17" s="1"/>
  <c r="S6" i="17"/>
  <c r="V6" i="17" s="1"/>
  <c r="AA18" i="17"/>
  <c r="P5" i="17"/>
  <c r="T5" i="17" s="1"/>
  <c r="O104" i="17"/>
  <c r="R5" i="17"/>
  <c r="S5" i="17" s="1"/>
  <c r="S104" i="17" s="1"/>
  <c r="R9" i="17"/>
  <c r="P9" i="17"/>
  <c r="S9" i="17"/>
  <c r="T9" i="17"/>
  <c r="R13" i="17"/>
  <c r="P13" i="17"/>
  <c r="S13" i="17"/>
  <c r="T13" i="17"/>
  <c r="R17" i="17"/>
  <c r="P17" i="17"/>
  <c r="S17" i="17"/>
  <c r="T17" i="17"/>
  <c r="R21" i="17"/>
  <c r="P21" i="17"/>
  <c r="S21" i="17"/>
  <c r="T21" i="17"/>
  <c r="R25" i="17"/>
  <c r="P25" i="17"/>
  <c r="S25" i="17"/>
  <c r="T25" i="17"/>
  <c r="R29" i="17"/>
  <c r="P29" i="17"/>
  <c r="S29" i="17"/>
  <c r="T29" i="17"/>
  <c r="R33" i="17"/>
  <c r="P33" i="17"/>
  <c r="S33" i="17"/>
  <c r="T33" i="17"/>
  <c r="R37" i="17"/>
  <c r="P37" i="17"/>
  <c r="S37" i="17"/>
  <c r="T37" i="17"/>
  <c r="R41" i="17"/>
  <c r="P41" i="17"/>
  <c r="S41" i="17"/>
  <c r="T41" i="17"/>
  <c r="R45" i="17"/>
  <c r="P45" i="17"/>
  <c r="S45" i="17"/>
  <c r="T45" i="17"/>
  <c r="R49" i="17"/>
  <c r="P49" i="17"/>
  <c r="S49" i="17"/>
  <c r="T49" i="17"/>
  <c r="R102" i="38"/>
  <c r="O102" i="38"/>
  <c r="R98" i="38"/>
  <c r="O98" i="38"/>
  <c r="Q98" i="38"/>
  <c r="R94" i="38"/>
  <c r="O94" i="38"/>
  <c r="R90" i="38"/>
  <c r="O90" i="38"/>
  <c r="Q90" i="38"/>
  <c r="R86" i="38"/>
  <c r="O86" i="38"/>
  <c r="R82" i="38"/>
  <c r="O82" i="38"/>
  <c r="Q82" i="38"/>
  <c r="R78" i="38"/>
  <c r="O78" i="38"/>
  <c r="R74" i="38"/>
  <c r="O74" i="38"/>
  <c r="Q74" i="38"/>
  <c r="R70" i="38"/>
  <c r="O70" i="38"/>
  <c r="R64" i="38"/>
  <c r="O64" i="38"/>
  <c r="R56" i="38"/>
  <c r="O56" i="38"/>
  <c r="R48" i="38"/>
  <c r="O48" i="38"/>
  <c r="R40" i="38"/>
  <c r="O40" i="38"/>
  <c r="O65" i="38"/>
  <c r="P65" i="38" s="1"/>
  <c r="M65" i="38"/>
  <c r="Q65" i="38" s="1"/>
  <c r="O61" i="38"/>
  <c r="P61" i="38" s="1"/>
  <c r="M61" i="38"/>
  <c r="Q61" i="38" s="1"/>
  <c r="O57" i="38"/>
  <c r="P57" i="38" s="1"/>
  <c r="M57" i="38"/>
  <c r="Q57" i="38" s="1"/>
  <c r="O53" i="38"/>
  <c r="P53" i="38"/>
  <c r="M53" i="38"/>
  <c r="Q53" i="38" s="1"/>
  <c r="O49" i="38"/>
  <c r="P49" i="38" s="1"/>
  <c r="M49" i="38"/>
  <c r="Q49" i="38" s="1"/>
  <c r="O45" i="38"/>
  <c r="P45" i="38" s="1"/>
  <c r="M45" i="38"/>
  <c r="Q45" i="38" s="1"/>
  <c r="O41" i="38"/>
  <c r="P41" i="38" s="1"/>
  <c r="M41" i="38"/>
  <c r="Q41" i="38" s="1"/>
  <c r="O37" i="38"/>
  <c r="P37" i="38" s="1"/>
  <c r="M37" i="38"/>
  <c r="Q37" i="38" s="1"/>
  <c r="O33" i="38"/>
  <c r="P33" i="38" s="1"/>
  <c r="M33" i="38"/>
  <c r="Q33" i="38" s="1"/>
  <c r="O29" i="38"/>
  <c r="P29" i="38" s="1"/>
  <c r="M29" i="38"/>
  <c r="Q29" i="38" s="1"/>
  <c r="O25" i="38"/>
  <c r="P25" i="38" s="1"/>
  <c r="M25" i="38"/>
  <c r="Q25" i="38" s="1"/>
  <c r="O21" i="38"/>
  <c r="P21" i="38"/>
  <c r="M21" i="38"/>
  <c r="Q21" i="38" s="1"/>
  <c r="O17" i="38"/>
  <c r="P17" i="38" s="1"/>
  <c r="M17" i="38"/>
  <c r="Q17" i="38" s="1"/>
  <c r="O13" i="38"/>
  <c r="P13" i="38" s="1"/>
  <c r="M13" i="38"/>
  <c r="Q13" i="38" s="1"/>
  <c r="O9" i="38"/>
  <c r="P9" i="38" s="1"/>
  <c r="M9" i="38"/>
  <c r="Q9" i="38" s="1"/>
  <c r="J11" i="11"/>
  <c r="Q102" i="38"/>
  <c r="Q86" i="38"/>
  <c r="Q70" i="38"/>
  <c r="Q56" i="38"/>
  <c r="Q40" i="38"/>
  <c r="Q30" i="38"/>
  <c r="Q26" i="38"/>
  <c r="Q14" i="38"/>
  <c r="Q10" i="38"/>
  <c r="S88" i="17"/>
  <c r="V88" i="17" s="1"/>
  <c r="S72" i="17"/>
  <c r="V72" i="17" s="1"/>
  <c r="S56" i="17"/>
  <c r="V56" i="17" s="1"/>
  <c r="S48" i="17"/>
  <c r="V48" i="17" s="1"/>
  <c r="S40" i="17"/>
  <c r="V40" i="17" s="1"/>
  <c r="S32" i="17"/>
  <c r="V32" i="17" s="1"/>
  <c r="S24" i="17"/>
  <c r="V24" i="17" s="1"/>
  <c r="S16" i="17"/>
  <c r="V16" i="17" s="1"/>
  <c r="S8" i="17"/>
  <c r="V8" i="17" s="1"/>
  <c r="P62" i="38"/>
  <c r="S62" i="38" s="1"/>
  <c r="P46" i="38"/>
  <c r="S46" i="38" s="1"/>
  <c r="P38" i="38"/>
  <c r="S38" i="38" s="1"/>
  <c r="O32" i="38"/>
  <c r="P28" i="38"/>
  <c r="S28" i="38" s="1"/>
  <c r="O24" i="38"/>
  <c r="P20" i="38"/>
  <c r="S20" i="38" s="1"/>
  <c r="O16" i="38"/>
  <c r="P12" i="38"/>
  <c r="S12" i="38" s="1"/>
  <c r="O8" i="38"/>
  <c r="M103" i="38"/>
  <c r="O103" i="38"/>
  <c r="Q103" i="38"/>
  <c r="P103" i="38"/>
  <c r="O99" i="38"/>
  <c r="M99" i="38"/>
  <c r="Q99" i="38" s="1"/>
  <c r="O95" i="38"/>
  <c r="M95" i="38"/>
  <c r="Q95" i="38" s="1"/>
  <c r="O91" i="38"/>
  <c r="M91" i="38"/>
  <c r="Q91" i="38" s="1"/>
  <c r="O87" i="38"/>
  <c r="M87" i="38"/>
  <c r="Q87" i="38" s="1"/>
  <c r="O83" i="38"/>
  <c r="M83" i="38"/>
  <c r="Q83" i="38" s="1"/>
  <c r="O79" i="38"/>
  <c r="M79" i="38"/>
  <c r="Q79" i="38" s="1"/>
  <c r="O75" i="38"/>
  <c r="M75" i="38"/>
  <c r="Q75" i="38" s="1"/>
  <c r="O71" i="38"/>
  <c r="M71" i="38"/>
  <c r="Q71" i="38" s="1"/>
  <c r="AU9" i="17"/>
  <c r="AP9" i="38"/>
  <c r="S97" i="17"/>
  <c r="V97" i="17"/>
  <c r="S81" i="17"/>
  <c r="V81" i="17"/>
  <c r="S73" i="17"/>
  <c r="V73" i="17"/>
  <c r="S57" i="17"/>
  <c r="V57" i="17"/>
  <c r="S100" i="17"/>
  <c r="V100" i="17" s="1"/>
  <c r="S84" i="17"/>
  <c r="V84" i="17" s="1"/>
  <c r="S68" i="17"/>
  <c r="V68" i="17" s="1"/>
  <c r="S52" i="17"/>
  <c r="V52" i="17" s="1"/>
  <c r="S44" i="17"/>
  <c r="V44" i="17" s="1"/>
  <c r="S36" i="17"/>
  <c r="V36" i="17" s="1"/>
  <c r="S28" i="17"/>
  <c r="V28" i="17" s="1"/>
  <c r="S20" i="17"/>
  <c r="V20" i="17" s="1"/>
  <c r="S12" i="17"/>
  <c r="V12" i="17" s="1"/>
  <c r="S66" i="38"/>
  <c r="O58" i="38"/>
  <c r="S50" i="38"/>
  <c r="O42" i="38"/>
  <c r="AA4" i="17"/>
  <c r="AM7" i="17"/>
  <c r="Z5" i="38" a="1"/>
  <c r="R5" i="38"/>
  <c r="R104" i="38" s="1"/>
  <c r="AI5" i="38"/>
  <c r="O5" i="38"/>
  <c r="AJ5" i="38"/>
  <c r="AJ6" i="38" s="1"/>
  <c r="AJ9" i="38" s="1"/>
  <c r="AA15" i="38"/>
  <c r="AA16" i="38"/>
  <c r="AA17" i="38"/>
  <c r="AA18" i="38"/>
  <c r="AA14" i="38"/>
  <c r="R100" i="38"/>
  <c r="O100" i="38"/>
  <c r="R96" i="38"/>
  <c r="O96" i="38"/>
  <c r="R92" i="38"/>
  <c r="O92" i="38"/>
  <c r="R88" i="38"/>
  <c r="O88" i="38"/>
  <c r="R84" i="38"/>
  <c r="O84" i="38"/>
  <c r="R80" i="38"/>
  <c r="O80" i="38"/>
  <c r="R76" i="38"/>
  <c r="O76" i="38"/>
  <c r="R72" i="38"/>
  <c r="O72" i="38"/>
  <c r="R68" i="38"/>
  <c r="O68" i="38"/>
  <c r="Q68" i="38"/>
  <c r="R60" i="38"/>
  <c r="O60" i="38"/>
  <c r="Q60" i="38"/>
  <c r="R52" i="38"/>
  <c r="O52" i="38"/>
  <c r="Q52" i="38"/>
  <c r="R44" i="38"/>
  <c r="O44" i="38"/>
  <c r="Q44" i="38"/>
  <c r="R36" i="38"/>
  <c r="O36" i="38"/>
  <c r="Q36" i="38"/>
  <c r="O101" i="38"/>
  <c r="M101" i="38"/>
  <c r="Q101" i="38" s="1"/>
  <c r="O97" i="38"/>
  <c r="M97" i="38"/>
  <c r="Q97" i="38" s="1"/>
  <c r="O93" i="38"/>
  <c r="M93" i="38"/>
  <c r="Q93" i="38" s="1"/>
  <c r="O89" i="38"/>
  <c r="M89" i="38"/>
  <c r="Q89" i="38" s="1"/>
  <c r="O85" i="38"/>
  <c r="M85" i="38"/>
  <c r="Q85" i="38" s="1"/>
  <c r="O81" i="38"/>
  <c r="M81" i="38"/>
  <c r="Q81" i="38" s="1"/>
  <c r="O77" i="38"/>
  <c r="M77" i="38"/>
  <c r="Q77" i="38" s="1"/>
  <c r="O73" i="38"/>
  <c r="M73" i="38"/>
  <c r="Q73" i="38" s="1"/>
  <c r="O69" i="38"/>
  <c r="M69" i="38"/>
  <c r="Q69" i="38" s="1"/>
  <c r="Q88" i="38"/>
  <c r="Q72" i="38"/>
  <c r="AQ9" i="38"/>
  <c r="Q94" i="38"/>
  <c r="Q78" i="38"/>
  <c r="Q64" i="38"/>
  <c r="Q48" i="38"/>
  <c r="O34" i="38"/>
  <c r="O30" i="38"/>
  <c r="O26" i="38"/>
  <c r="O22" i="38"/>
  <c r="O18" i="38"/>
  <c r="O14" i="38"/>
  <c r="O10" i="38"/>
  <c r="X18" i="38"/>
  <c r="P6" i="38"/>
  <c r="S6" i="38" s="1"/>
  <c r="Q92" i="38"/>
  <c r="Q76" i="38"/>
  <c r="S74" i="17" l="1"/>
  <c r="V74" i="17" s="1"/>
  <c r="T104" i="17"/>
  <c r="AA5" i="17" s="1"/>
  <c r="AA7" i="17" s="1"/>
  <c r="AA9" i="17" s="1"/>
  <c r="AA11" i="17" s="1"/>
  <c r="V98" i="17"/>
  <c r="V82" i="17"/>
  <c r="V66" i="17"/>
  <c r="AJ5" i="17"/>
  <c r="AJ7" i="17"/>
  <c r="AJ9" i="17"/>
  <c r="AJ6" i="17"/>
  <c r="AJ8" i="17"/>
  <c r="AJ10" i="17"/>
  <c r="V90" i="17"/>
  <c r="AT10" i="17"/>
  <c r="V58" i="17"/>
  <c r="Q104" i="38"/>
  <c r="X5" i="38" s="1"/>
  <c r="P10" i="38"/>
  <c r="S10" i="38" s="1"/>
  <c r="P18" i="38"/>
  <c r="S18" i="38" s="1"/>
  <c r="P26" i="38"/>
  <c r="S26" i="38" s="1"/>
  <c r="P34" i="38"/>
  <c r="S34" i="38" s="1"/>
  <c r="P69" i="38"/>
  <c r="S69" i="38" s="1"/>
  <c r="P73" i="38"/>
  <c r="S73" i="38" s="1"/>
  <c r="P77" i="38"/>
  <c r="S77" i="38" s="1"/>
  <c r="P81" i="38"/>
  <c r="S81" i="38" s="1"/>
  <c r="P85" i="38"/>
  <c r="S85" i="38" s="1"/>
  <c r="P89" i="38"/>
  <c r="S89" i="38" s="1"/>
  <c r="P93" i="38"/>
  <c r="S93" i="38" s="1"/>
  <c r="P97" i="38"/>
  <c r="S97" i="38" s="1"/>
  <c r="P101" i="38"/>
  <c r="S101" i="38" s="1"/>
  <c r="P36" i="38"/>
  <c r="S36" i="38" s="1"/>
  <c r="P52" i="38"/>
  <c r="S52" i="38" s="1"/>
  <c r="P68" i="38"/>
  <c r="S68" i="38" s="1"/>
  <c r="P72" i="38"/>
  <c r="S72" i="38" s="1"/>
  <c r="P76" i="38"/>
  <c r="S76" i="38" s="1"/>
  <c r="P80" i="38"/>
  <c r="S80" i="38" s="1"/>
  <c r="P84" i="38"/>
  <c r="S84" i="38" s="1"/>
  <c r="P88" i="38"/>
  <c r="S88" i="38" s="1"/>
  <c r="P92" i="38"/>
  <c r="S92" i="38" s="1"/>
  <c r="P96" i="38"/>
  <c r="S96" i="38" s="1"/>
  <c r="P100" i="38"/>
  <c r="S100" i="38" s="1"/>
  <c r="AE14" i="38"/>
  <c r="AC14" i="38"/>
  <c r="AD14" i="38" s="1"/>
  <c r="AE17" i="38"/>
  <c r="AG17" i="38"/>
  <c r="AF17" i="38"/>
  <c r="AC17" i="38"/>
  <c r="AD17" i="38" s="1"/>
  <c r="AE15" i="38"/>
  <c r="AF15" i="38"/>
  <c r="AG15" i="38"/>
  <c r="AC15" i="38"/>
  <c r="AD15" i="38" s="1"/>
  <c r="P5" i="38"/>
  <c r="P104" i="38" s="1"/>
  <c r="O104" i="38"/>
  <c r="S5" i="38"/>
  <c r="AO7" i="17"/>
  <c r="AO9" i="17" s="1"/>
  <c r="AM6" i="17"/>
  <c r="AO6" i="17" s="1"/>
  <c r="P42" i="38"/>
  <c r="S42" i="38" s="1"/>
  <c r="P58" i="38"/>
  <c r="S58" i="38" s="1"/>
  <c r="S103" i="38"/>
  <c r="P8" i="38"/>
  <c r="S8" i="38" s="1"/>
  <c r="P16" i="38"/>
  <c r="S16" i="38" s="1"/>
  <c r="P24" i="38"/>
  <c r="S24" i="38" s="1"/>
  <c r="P32" i="38"/>
  <c r="S32" i="38" s="1"/>
  <c r="J12" i="11"/>
  <c r="P40" i="38"/>
  <c r="S40" i="38" s="1"/>
  <c r="P48" i="38"/>
  <c r="S48" i="38" s="1"/>
  <c r="P56" i="38"/>
  <c r="S56" i="38" s="1"/>
  <c r="P64" i="38"/>
  <c r="S64" i="38" s="1"/>
  <c r="P70" i="38"/>
  <c r="S70" i="38" s="1"/>
  <c r="P82" i="38"/>
  <c r="S82" i="38" s="1"/>
  <c r="P86" i="38"/>
  <c r="S86" i="38" s="1"/>
  <c r="P98" i="38"/>
  <c r="S98" i="38" s="1"/>
  <c r="P102" i="38"/>
  <c r="S102" i="38" s="1"/>
  <c r="R104" i="17"/>
  <c r="V5" i="17"/>
  <c r="V51" i="17"/>
  <c r="V47" i="17"/>
  <c r="V43" i="17"/>
  <c r="V39" i="17"/>
  <c r="V35" i="17"/>
  <c r="V31" i="17"/>
  <c r="V27" i="17"/>
  <c r="V23" i="17"/>
  <c r="V19" i="17"/>
  <c r="V15" i="17"/>
  <c r="V11" i="17"/>
  <c r="V7" i="17"/>
  <c r="AM9" i="17"/>
  <c r="P14" i="38"/>
  <c r="S14" i="38" s="1"/>
  <c r="P22" i="38"/>
  <c r="S22" i="38" s="1"/>
  <c r="P30" i="38"/>
  <c r="S30" i="38" s="1"/>
  <c r="AQ10" i="38"/>
  <c r="P44" i="38"/>
  <c r="S44" i="38" s="1"/>
  <c r="P60" i="38"/>
  <c r="S60" i="38" s="1"/>
  <c r="AE18" i="38"/>
  <c r="AF18" i="38"/>
  <c r="AG18" i="38"/>
  <c r="AC18" i="38"/>
  <c r="AD18" i="38" s="1"/>
  <c r="AE16" i="38"/>
  <c r="AF16" i="38"/>
  <c r="AG16" i="38"/>
  <c r="AC16" i="38"/>
  <c r="AD16" i="38" s="1"/>
  <c r="AK5" i="38"/>
  <c r="AI9" i="38"/>
  <c r="AK9" i="38"/>
  <c r="AI6" i="38"/>
  <c r="AK6" i="38" s="1"/>
  <c r="AD8" i="38"/>
  <c r="Z5" i="38"/>
  <c r="AF5" i="38" s="1" a="1"/>
  <c r="AB5" i="38"/>
  <c r="AD5" i="38"/>
  <c r="AA6" i="38"/>
  <c r="AC6" i="38"/>
  <c r="Z7" i="38"/>
  <c r="AB7" i="38"/>
  <c r="Z8" i="38"/>
  <c r="AB8" i="38"/>
  <c r="Z9" i="38"/>
  <c r="AB9" i="38"/>
  <c r="AD9" i="38"/>
  <c r="AD7" i="38"/>
  <c r="AA5" i="38"/>
  <c r="AC5" i="38"/>
  <c r="Z6" i="38"/>
  <c r="AB6" i="38"/>
  <c r="AD6" i="38"/>
  <c r="AA7" i="38"/>
  <c r="AC7" i="38"/>
  <c r="AA8" i="38"/>
  <c r="AC8" i="38"/>
  <c r="AA9" i="38"/>
  <c r="AC9" i="38"/>
  <c r="AP10" i="38"/>
  <c r="AU10" i="17"/>
  <c r="P71" i="38"/>
  <c r="S71" i="38" s="1"/>
  <c r="P75" i="38"/>
  <c r="S75" i="38" s="1"/>
  <c r="P79" i="38"/>
  <c r="S79" i="38" s="1"/>
  <c r="P83" i="38"/>
  <c r="S83" i="38" s="1"/>
  <c r="P87" i="38"/>
  <c r="S87" i="38" s="1"/>
  <c r="P91" i="38"/>
  <c r="S91" i="38" s="1"/>
  <c r="P95" i="38"/>
  <c r="S95" i="38" s="1"/>
  <c r="P99" i="38"/>
  <c r="S99" i="38" s="1"/>
  <c r="S9" i="38"/>
  <c r="S13" i="38"/>
  <c r="S17" i="38"/>
  <c r="S21" i="38"/>
  <c r="S25" i="38"/>
  <c r="S29" i="38"/>
  <c r="S33" i="38"/>
  <c r="S37" i="38"/>
  <c r="S41" i="38"/>
  <c r="S45" i="38"/>
  <c r="S49" i="38"/>
  <c r="S53" i="38"/>
  <c r="S57" i="38"/>
  <c r="S61" i="38"/>
  <c r="S65" i="38"/>
  <c r="P74" i="38"/>
  <c r="S74" i="38" s="1"/>
  <c r="P78" i="38"/>
  <c r="S78" i="38" s="1"/>
  <c r="P90" i="38"/>
  <c r="S90" i="38" s="1"/>
  <c r="P94" i="38"/>
  <c r="S94" i="38" s="1"/>
  <c r="V49" i="17"/>
  <c r="V45" i="17"/>
  <c r="V41" i="17"/>
  <c r="V37" i="17"/>
  <c r="V33" i="17"/>
  <c r="V29" i="17"/>
  <c r="V25" i="17"/>
  <c r="V21" i="17"/>
  <c r="V17" i="17"/>
  <c r="V13" i="17"/>
  <c r="V9" i="17"/>
  <c r="U104" i="17"/>
  <c r="S7" i="38"/>
  <c r="S11" i="38"/>
  <c r="S15" i="38"/>
  <c r="S19" i="38"/>
  <c r="S23" i="38"/>
  <c r="S27" i="38"/>
  <c r="S31" i="38"/>
  <c r="S35" i="38"/>
  <c r="S39" i="38"/>
  <c r="S43" i="38"/>
  <c r="S47" i="38"/>
  <c r="S51" i="38"/>
  <c r="S55" i="38"/>
  <c r="S59" i="38"/>
  <c r="S63" i="38"/>
  <c r="S67" i="38"/>
  <c r="AA13" i="17" l="1"/>
  <c r="AA14" i="17"/>
  <c r="AA15" i="17" s="1"/>
  <c r="AT11" i="17"/>
  <c r="V104" i="17"/>
  <c r="AA17" i="17" s="1"/>
  <c r="AA19" i="17" s="1"/>
  <c r="AA21" i="17" s="1"/>
  <c r="K12" i="11"/>
  <c r="K8" i="11"/>
  <c r="K9" i="11"/>
  <c r="K10" i="11"/>
  <c r="S104" i="38"/>
  <c r="X17" i="38" s="1"/>
  <c r="X19" i="38" s="1"/>
  <c r="X21" i="38" s="1"/>
  <c r="AU11" i="17"/>
  <c r="AP11" i="38"/>
  <c r="AF6" i="38"/>
  <c r="AF8" i="38"/>
  <c r="AF5" i="38"/>
  <c r="AF7" i="38"/>
  <c r="AF9" i="38"/>
  <c r="AQ11" i="38"/>
  <c r="K11" i="11"/>
  <c r="AN14" i="17"/>
  <c r="X13" i="38"/>
  <c r="X7" i="38"/>
  <c r="X9" i="38" s="1"/>
  <c r="X11" i="38" s="1"/>
  <c r="X14" i="38"/>
  <c r="X15" i="38" s="1"/>
  <c r="AT12" i="17" l="1"/>
  <c r="AQ12" i="38"/>
  <c r="AP12" i="38"/>
  <c r="AU12" i="17"/>
  <c r="AT13" i="17" l="1"/>
  <c r="AU13" i="17"/>
  <c r="AP13" i="38"/>
  <c r="AQ13" i="38"/>
  <c r="AT14" i="17" l="1"/>
  <c r="AQ14" i="38"/>
  <c r="AP14" i="38"/>
  <c r="AU14" i="17"/>
  <c r="AT15" i="17" l="1"/>
  <c r="AQ15" i="38"/>
  <c r="AU15" i="17"/>
  <c r="AP15" i="38"/>
  <c r="AT16" i="17" l="1"/>
  <c r="AQ16" i="38"/>
  <c r="AP16" i="38"/>
  <c r="AU16" i="17"/>
  <c r="AT17" i="17" l="1"/>
  <c r="AU17" i="17"/>
  <c r="AP17" i="38"/>
  <c r="AQ17" i="38"/>
  <c r="AT18" i="17" l="1"/>
  <c r="AQ18" i="38"/>
  <c r="AP18" i="38"/>
  <c r="AU18" i="17"/>
  <c r="AT19" i="17" l="1"/>
  <c r="AQ19" i="38"/>
  <c r="AU19" i="17"/>
  <c r="AP19" i="38"/>
  <c r="AT20" i="17" l="1"/>
  <c r="AQ20" i="38"/>
  <c r="AP20" i="38"/>
  <c r="AU20" i="17"/>
  <c r="AT21" i="17" l="1"/>
  <c r="AU21" i="17"/>
  <c r="AP21" i="38"/>
  <c r="AQ21" i="38"/>
  <c r="AT22" i="17" l="1"/>
  <c r="AQ22" i="38"/>
  <c r="AP22" i="38"/>
  <c r="AU22" i="17"/>
  <c r="AT23" i="17" l="1"/>
  <c r="AQ23" i="38"/>
  <c r="AU23" i="17"/>
  <c r="AP23" i="38"/>
  <c r="AT24" i="17" l="1"/>
  <c r="AQ24" i="38"/>
  <c r="AP24" i="38"/>
  <c r="AU24" i="17"/>
  <c r="AT25" i="17" l="1"/>
  <c r="AU25" i="17"/>
  <c r="AP25" i="38"/>
  <c r="AQ25" i="38"/>
  <c r="AT26" i="17" l="1"/>
  <c r="AQ26" i="38"/>
  <c r="AP26" i="38"/>
  <c r="AU26" i="17"/>
  <c r="AT27" i="17" l="1"/>
  <c r="AQ27" i="38"/>
  <c r="AU27" i="17"/>
  <c r="AP27" i="38"/>
  <c r="AT28" i="17" l="1"/>
  <c r="AQ28" i="38"/>
  <c r="AP28" i="38"/>
  <c r="AU28" i="17"/>
  <c r="AT29" i="17" l="1"/>
  <c r="AU29" i="17"/>
  <c r="AP29" i="38"/>
  <c r="AQ29" i="38"/>
  <c r="AT30" i="17" l="1"/>
  <c r="AQ30" i="38"/>
  <c r="AP30" i="38"/>
  <c r="AU30" i="17"/>
  <c r="AT31" i="17" l="1"/>
  <c r="AQ31" i="38"/>
  <c r="AU31" i="17"/>
  <c r="AP31" i="38"/>
  <c r="AT32" i="17" l="1"/>
  <c r="AQ32" i="38"/>
  <c r="AP32" i="38"/>
  <c r="AU32" i="17"/>
  <c r="AT33" i="17" l="1"/>
  <c r="AU33" i="17"/>
  <c r="AP33" i="38"/>
  <c r="AQ33" i="38"/>
  <c r="AT34" i="17" l="1"/>
  <c r="AQ34" i="38"/>
  <c r="AP34" i="38"/>
  <c r="AU34" i="17"/>
  <c r="AT35" i="17" l="1"/>
  <c r="AQ35" i="38"/>
  <c r="AU35" i="17"/>
  <c r="AP35" i="38"/>
  <c r="AT36" i="17" l="1"/>
  <c r="AQ36" i="38"/>
  <c r="AP36" i="38"/>
  <c r="AU36" i="17"/>
  <c r="AT37" i="17" l="1"/>
  <c r="AU37" i="17"/>
  <c r="AP37" i="38"/>
  <c r="AQ37" i="38"/>
  <c r="AT38" i="17" l="1"/>
  <c r="AQ38" i="38"/>
  <c r="AP38" i="38"/>
  <c r="AU38" i="17"/>
  <c r="AT39" i="17" l="1"/>
  <c r="AQ39" i="38"/>
  <c r="AU39" i="17"/>
  <c r="AP39" i="38"/>
  <c r="AT40" i="17" l="1"/>
  <c r="AQ40" i="38"/>
  <c r="AP40" i="38"/>
  <c r="AU40" i="17"/>
  <c r="AT41" i="17" l="1"/>
  <c r="AU41" i="17"/>
  <c r="AP41" i="38"/>
  <c r="AQ41" i="38"/>
  <c r="AT42" i="17" l="1"/>
  <c r="AQ42" i="38"/>
  <c r="AP42" i="38"/>
  <c r="AU42" i="17"/>
  <c r="AT43" i="17" l="1"/>
  <c r="AQ43" i="38"/>
  <c r="AU43" i="17"/>
  <c r="AP43" i="38"/>
  <c r="AT44" i="17" l="1"/>
  <c r="AQ44" i="38"/>
  <c r="AP44" i="38"/>
  <c r="AU44" i="17"/>
  <c r="AT45" i="17" l="1"/>
  <c r="AU45" i="17"/>
  <c r="AP45" i="38"/>
  <c r="AQ45" i="38"/>
  <c r="AT46" i="17" l="1"/>
  <c r="AQ46" i="38"/>
  <c r="AP46" i="38"/>
  <c r="AU46" i="17"/>
  <c r="AT47" i="17" l="1"/>
  <c r="AQ47" i="38"/>
  <c r="AU47" i="17"/>
  <c r="AP47" i="38"/>
  <c r="AT48" i="17" l="1"/>
  <c r="AQ48" i="38"/>
  <c r="AP48" i="38"/>
  <c r="AU48" i="17"/>
  <c r="AT49" i="17" l="1"/>
  <c r="AU49" i="17"/>
  <c r="AP49" i="38"/>
  <c r="AQ49" i="38"/>
  <c r="AT50" i="17" l="1"/>
  <c r="AQ50" i="38"/>
  <c r="AP50" i="38"/>
  <c r="AU50" i="17"/>
  <c r="AT51" i="17" l="1"/>
  <c r="AQ51" i="38"/>
  <c r="AU51" i="17"/>
  <c r="AP51" i="38"/>
  <c r="AT52" i="17" l="1"/>
  <c r="AQ52" i="38"/>
  <c r="AP52" i="38"/>
  <c r="AU52" i="17"/>
  <c r="AT53" i="17" l="1"/>
  <c r="AU53" i="17"/>
  <c r="AP53" i="38"/>
  <c r="AQ53" i="38"/>
  <c r="AT54" i="17" l="1"/>
  <c r="AQ54" i="38"/>
  <c r="AP54" i="38"/>
  <c r="AU54" i="17"/>
  <c r="AT55" i="17" l="1"/>
  <c r="AQ55" i="38"/>
  <c r="AU55" i="17"/>
  <c r="AP55" i="38"/>
  <c r="AT56" i="17" l="1"/>
  <c r="AQ56" i="38"/>
  <c r="AP56" i="38"/>
  <c r="AU56" i="17"/>
  <c r="AT57" i="17" l="1"/>
  <c r="AU57" i="17"/>
  <c r="AP57" i="38"/>
  <c r="AQ57" i="38"/>
  <c r="AT58" i="17" l="1"/>
  <c r="AQ58" i="38"/>
  <c r="AP58" i="38"/>
  <c r="AU58" i="17"/>
  <c r="AT59" i="17" l="1"/>
  <c r="AQ59" i="38"/>
  <c r="AU59" i="17"/>
  <c r="AP59" i="38"/>
  <c r="AT60" i="17" l="1"/>
  <c r="AQ60" i="38"/>
  <c r="AP60" i="38"/>
  <c r="AU60" i="17"/>
  <c r="AT61" i="17" l="1"/>
  <c r="AU61" i="17"/>
  <c r="AP61" i="38"/>
  <c r="AQ61" i="38"/>
  <c r="AT62" i="17" l="1"/>
  <c r="AQ62" i="38"/>
  <c r="AP62" i="38"/>
  <c r="AU62" i="17"/>
  <c r="AT63" i="17" l="1"/>
  <c r="AQ63" i="38"/>
  <c r="AU63" i="17"/>
  <c r="AP63" i="38"/>
  <c r="AT64" i="17" l="1"/>
  <c r="AQ64" i="38"/>
  <c r="AP64" i="38"/>
  <c r="AU64" i="17"/>
  <c r="AT65" i="17" l="1"/>
  <c r="AU65" i="17"/>
  <c r="AP65" i="38"/>
  <c r="AQ65" i="38"/>
  <c r="AT66" i="17" l="1"/>
  <c r="AQ66" i="38"/>
  <c r="AP66" i="38"/>
  <c r="AU66" i="17"/>
  <c r="AT67" i="17" l="1"/>
  <c r="AQ67" i="38"/>
  <c r="AU67" i="17"/>
  <c r="AP67" i="38"/>
  <c r="AT68" i="17" l="1"/>
  <c r="AQ68" i="38"/>
  <c r="AP68" i="38"/>
  <c r="AU68" i="17"/>
  <c r="AT69" i="17" l="1"/>
  <c r="AU69" i="17"/>
  <c r="AP69" i="38"/>
  <c r="AQ69" i="38"/>
  <c r="AT70" i="17" l="1"/>
  <c r="AQ70" i="38"/>
  <c r="AP70" i="38"/>
  <c r="AU70" i="17"/>
  <c r="AT71" i="17" l="1"/>
  <c r="AQ71" i="38"/>
  <c r="AU71" i="17"/>
  <c r="AP71" i="38"/>
  <c r="AT72" i="17" l="1"/>
  <c r="AQ72" i="38"/>
  <c r="AP72" i="38"/>
  <c r="AU72" i="17"/>
  <c r="AT73" i="17" l="1"/>
  <c r="AU73" i="17"/>
  <c r="AP73" i="38"/>
  <c r="AQ73" i="38"/>
  <c r="AT74" i="17" l="1"/>
  <c r="AQ74" i="38"/>
  <c r="AP74" i="38"/>
  <c r="AU74" i="17"/>
  <c r="AT75" i="17" l="1"/>
  <c r="AQ75" i="38"/>
  <c r="AU75" i="17"/>
  <c r="AP75" i="38"/>
  <c r="AT76" i="17" l="1"/>
  <c r="AQ76" i="38"/>
  <c r="AP76" i="38"/>
  <c r="AU76" i="17"/>
  <c r="AT77" i="17" l="1"/>
  <c r="AU77" i="17"/>
  <c r="AP77" i="38"/>
  <c r="AQ77" i="38"/>
  <c r="AT78" i="17" l="1"/>
  <c r="AQ78" i="38"/>
  <c r="AP78" i="38"/>
  <c r="AU78" i="17"/>
  <c r="AT79" i="17" l="1"/>
  <c r="AQ79" i="38"/>
  <c r="AU79" i="17"/>
  <c r="AP79" i="38"/>
  <c r="AT80" i="17" l="1"/>
  <c r="AQ80" i="38"/>
  <c r="AP80" i="38"/>
  <c r="AU80" i="17"/>
  <c r="AT81" i="17" l="1"/>
  <c r="AU81" i="17"/>
  <c r="AP81" i="38"/>
  <c r="AQ81" i="38"/>
  <c r="AT82" i="17" l="1"/>
  <c r="AQ82" i="38"/>
  <c r="AP82" i="38"/>
  <c r="AU82" i="17"/>
  <c r="AT83" i="17" l="1"/>
  <c r="AQ83" i="38"/>
  <c r="AU83" i="17"/>
  <c r="AP83" i="38"/>
  <c r="AT84" i="17" l="1"/>
  <c r="AQ84" i="38"/>
  <c r="AP84" i="38"/>
  <c r="AU84" i="17"/>
  <c r="AT85" i="17" l="1"/>
  <c r="AU85" i="17"/>
  <c r="AP85" i="38"/>
  <c r="AQ85" i="38"/>
  <c r="AT86" i="17" l="1"/>
  <c r="AQ86" i="38"/>
  <c r="AP86" i="38"/>
  <c r="AU86" i="17"/>
  <c r="AT87" i="17" l="1"/>
  <c r="AQ87" i="38"/>
  <c r="AU87" i="17"/>
  <c r="AP87" i="38"/>
  <c r="AT88" i="17" l="1"/>
  <c r="AQ88" i="38"/>
  <c r="AP88" i="38"/>
  <c r="AU88" i="17"/>
  <c r="AT89" i="17" l="1"/>
  <c r="AU89" i="17"/>
  <c r="AP89" i="38"/>
  <c r="AQ89" i="38"/>
  <c r="AT90" i="17" l="1"/>
  <c r="AQ90" i="38"/>
  <c r="AP90" i="38"/>
  <c r="AU90" i="17"/>
  <c r="AT91" i="17" l="1"/>
  <c r="AQ91" i="38"/>
  <c r="AU91" i="17"/>
  <c r="AP91" i="38"/>
  <c r="AT92" i="17" l="1"/>
  <c r="AQ92" i="38"/>
  <c r="AP92" i="38"/>
  <c r="AU92" i="17"/>
  <c r="AT93" i="17" l="1"/>
  <c r="AU93" i="17"/>
  <c r="AP93" i="38"/>
  <c r="AQ93" i="38"/>
  <c r="AT94" i="17" l="1"/>
  <c r="AQ94" i="38"/>
  <c r="AP94" i="38"/>
  <c r="AU94" i="17"/>
  <c r="AT95" i="17" l="1"/>
  <c r="AQ95" i="38"/>
  <c r="AU95" i="17"/>
  <c r="AP95" i="38"/>
  <c r="AT96" i="17" l="1"/>
  <c r="AQ96" i="38"/>
  <c r="AP96" i="38"/>
  <c r="AU96" i="17"/>
  <c r="AT97" i="17" l="1"/>
  <c r="AU97" i="17"/>
  <c r="AP97" i="38"/>
  <c r="AQ97" i="38"/>
  <c r="AT98" i="17" l="1"/>
  <c r="AQ98" i="38"/>
  <c r="AP98" i="38"/>
  <c r="AU98" i="17"/>
  <c r="AT99" i="17" l="1"/>
  <c r="AQ99" i="38"/>
  <c r="AU99" i="17"/>
  <c r="AP99" i="38"/>
  <c r="AT100" i="17" l="1"/>
  <c r="AQ100" i="38"/>
  <c r="AP100" i="38"/>
  <c r="AU100" i="17"/>
  <c r="AT101" i="17" l="1"/>
  <c r="AU101" i="17"/>
  <c r="AP101" i="38"/>
  <c r="AQ101" i="38"/>
  <c r="AT102" i="17" l="1"/>
  <c r="AQ102" i="38"/>
  <c r="AP102" i="38"/>
  <c r="AU102" i="17"/>
  <c r="AT103" i="17" l="1"/>
  <c r="AQ103" i="38"/>
  <c r="AU103" i="17"/>
  <c r="AP103" i="38"/>
  <c r="AT104" i="17" l="1"/>
  <c r="AV103" i="17"/>
  <c r="AQ104" i="38"/>
  <c r="AS103" i="38"/>
  <c r="AP104" i="38"/>
  <c r="AR103" i="38"/>
  <c r="AU104" i="17"/>
  <c r="AW103" i="17"/>
  <c r="AV104" i="17" l="1"/>
  <c r="AX103" i="17" s="1"/>
  <c r="AV6" i="17"/>
  <c r="AV5" i="17"/>
  <c r="AV7" i="17"/>
  <c r="AV8" i="17"/>
  <c r="AV9" i="17"/>
  <c r="AV10" i="17"/>
  <c r="AV11" i="17"/>
  <c r="AV12" i="17"/>
  <c r="AV13" i="17"/>
  <c r="AV14" i="17"/>
  <c r="AV15" i="17"/>
  <c r="AV16" i="17"/>
  <c r="AV17" i="17"/>
  <c r="AV18" i="17"/>
  <c r="AV19" i="17"/>
  <c r="AV20" i="17"/>
  <c r="AV21" i="17"/>
  <c r="AV22" i="17"/>
  <c r="AV23" i="17"/>
  <c r="AV24" i="17"/>
  <c r="AV25" i="17"/>
  <c r="AV26" i="17"/>
  <c r="AV27" i="17"/>
  <c r="AV28" i="17"/>
  <c r="AV29" i="17"/>
  <c r="AV30" i="17"/>
  <c r="AV31" i="17"/>
  <c r="AV32" i="17"/>
  <c r="AV33" i="17"/>
  <c r="AV34" i="17"/>
  <c r="AV35" i="17"/>
  <c r="AV36" i="17"/>
  <c r="AV37" i="17"/>
  <c r="AV38" i="17"/>
  <c r="AV39" i="17"/>
  <c r="AV40" i="17"/>
  <c r="AV41" i="17"/>
  <c r="AV42" i="17"/>
  <c r="AV43" i="17"/>
  <c r="AV44" i="17"/>
  <c r="AV45" i="17"/>
  <c r="AV46" i="17"/>
  <c r="AV47" i="17"/>
  <c r="AV48" i="17"/>
  <c r="AV49" i="17"/>
  <c r="AV50" i="17"/>
  <c r="AV51" i="17"/>
  <c r="AV52" i="17"/>
  <c r="AV53" i="17"/>
  <c r="AV54" i="17"/>
  <c r="AV55" i="17"/>
  <c r="AV56" i="17"/>
  <c r="AV57" i="17"/>
  <c r="AV58" i="17"/>
  <c r="AV59" i="17"/>
  <c r="AV60" i="17"/>
  <c r="AV61" i="17"/>
  <c r="AV62" i="17"/>
  <c r="AV63" i="17"/>
  <c r="AV64" i="17"/>
  <c r="AV65" i="17"/>
  <c r="AV66" i="17"/>
  <c r="AV67" i="17"/>
  <c r="AV68" i="17"/>
  <c r="AV69" i="17"/>
  <c r="AV70" i="17"/>
  <c r="AV71" i="17"/>
  <c r="AV72" i="17"/>
  <c r="AV73" i="17"/>
  <c r="AV74" i="17"/>
  <c r="AV75" i="17"/>
  <c r="AV76" i="17"/>
  <c r="AV77" i="17"/>
  <c r="AV78" i="17"/>
  <c r="AV79" i="17"/>
  <c r="AV80" i="17"/>
  <c r="AV81" i="17"/>
  <c r="AV82" i="17"/>
  <c r="AV83" i="17"/>
  <c r="AV84" i="17"/>
  <c r="AV85" i="17"/>
  <c r="AV86" i="17"/>
  <c r="AV87" i="17"/>
  <c r="AV88" i="17"/>
  <c r="AV89" i="17"/>
  <c r="AV90" i="17"/>
  <c r="AV91" i="17"/>
  <c r="AV92" i="17"/>
  <c r="AV93" i="17"/>
  <c r="AV94" i="17"/>
  <c r="AV95" i="17"/>
  <c r="AV96" i="17"/>
  <c r="AV97" i="17"/>
  <c r="AV98" i="17"/>
  <c r="AV99" i="17"/>
  <c r="AV100" i="17"/>
  <c r="AV101" i="17"/>
  <c r="AV102" i="17"/>
  <c r="AW5" i="17"/>
  <c r="AW104" i="17"/>
  <c r="AX104" i="17" s="1"/>
  <c r="AW6" i="17"/>
  <c r="AX6" i="17" s="1"/>
  <c r="AW7" i="17"/>
  <c r="AW8" i="17"/>
  <c r="AW9" i="17"/>
  <c r="AW10" i="17"/>
  <c r="AW11" i="17"/>
  <c r="AW12" i="17"/>
  <c r="AW13" i="17"/>
  <c r="AW14" i="17"/>
  <c r="AW15" i="17"/>
  <c r="AW16" i="17"/>
  <c r="AW17" i="17"/>
  <c r="AW18" i="17"/>
  <c r="AW19" i="17"/>
  <c r="AW20" i="17"/>
  <c r="AW21" i="17"/>
  <c r="AW22" i="17"/>
  <c r="AW23" i="17"/>
  <c r="AW24" i="17"/>
  <c r="AW25" i="17"/>
  <c r="AW26" i="17"/>
  <c r="AW27" i="17"/>
  <c r="AW28" i="17"/>
  <c r="AW29" i="17"/>
  <c r="AW30" i="17"/>
  <c r="AW31" i="17"/>
  <c r="AW32" i="17"/>
  <c r="AW33" i="17"/>
  <c r="AW34" i="17"/>
  <c r="AW35" i="17"/>
  <c r="AW36" i="17"/>
  <c r="AW37" i="17"/>
  <c r="AW38" i="17"/>
  <c r="AW39" i="17"/>
  <c r="AW40" i="17"/>
  <c r="AW41" i="17"/>
  <c r="AW42" i="17"/>
  <c r="AW43" i="17"/>
  <c r="AW44" i="17"/>
  <c r="AW45" i="17"/>
  <c r="AW46" i="17"/>
  <c r="AW47" i="17"/>
  <c r="AW48" i="17"/>
  <c r="AW49" i="17"/>
  <c r="AW50" i="17"/>
  <c r="AW51" i="17"/>
  <c r="AW52" i="17"/>
  <c r="AW53" i="17"/>
  <c r="AW54" i="17"/>
  <c r="AW55" i="17"/>
  <c r="AW56" i="17"/>
  <c r="AW57" i="17"/>
  <c r="AW58" i="17"/>
  <c r="AW59" i="17"/>
  <c r="AW60" i="17"/>
  <c r="AW61" i="17"/>
  <c r="AW62" i="17"/>
  <c r="AW63" i="17"/>
  <c r="AW64" i="17"/>
  <c r="AW65" i="17"/>
  <c r="AW66" i="17"/>
  <c r="AW67" i="17"/>
  <c r="AW68" i="17"/>
  <c r="AW69" i="17"/>
  <c r="AW70" i="17"/>
  <c r="AW71" i="17"/>
  <c r="AW72" i="17"/>
  <c r="AW73" i="17"/>
  <c r="AW74" i="17"/>
  <c r="AW75" i="17"/>
  <c r="AW76" i="17"/>
  <c r="AW77" i="17"/>
  <c r="AW78" i="17"/>
  <c r="AW79" i="17"/>
  <c r="AW80" i="17"/>
  <c r="AW81" i="17"/>
  <c r="AW82" i="17"/>
  <c r="AW83" i="17"/>
  <c r="AW84" i="17"/>
  <c r="AW85" i="17"/>
  <c r="AW86" i="17"/>
  <c r="AW87" i="17"/>
  <c r="AW88" i="17"/>
  <c r="AW89" i="17"/>
  <c r="AW90" i="17"/>
  <c r="AW91" i="17"/>
  <c r="AW92" i="17"/>
  <c r="AW93" i="17"/>
  <c r="AW94" i="17"/>
  <c r="AW95" i="17"/>
  <c r="AW96" i="17"/>
  <c r="AW97" i="17"/>
  <c r="AW98" i="17"/>
  <c r="AW99" i="17"/>
  <c r="AW100" i="17"/>
  <c r="AW101" i="17"/>
  <c r="AW102" i="17"/>
  <c r="AR6" i="38"/>
  <c r="AR104" i="38"/>
  <c r="AR5" i="38"/>
  <c r="AR7" i="38"/>
  <c r="AR8" i="38"/>
  <c r="AR9" i="38"/>
  <c r="AR10" i="38"/>
  <c r="AR11" i="38"/>
  <c r="AR12" i="38"/>
  <c r="AR13" i="38"/>
  <c r="AR14" i="38"/>
  <c r="AR15" i="38"/>
  <c r="AR16" i="38"/>
  <c r="AR17" i="38"/>
  <c r="AR18" i="38"/>
  <c r="AR19" i="38"/>
  <c r="AR20" i="38"/>
  <c r="AR21" i="38"/>
  <c r="AR22" i="38"/>
  <c r="AR23" i="38"/>
  <c r="AR24" i="38"/>
  <c r="AR25" i="38"/>
  <c r="AR26" i="38"/>
  <c r="AR27" i="38"/>
  <c r="AR28" i="38"/>
  <c r="AR29" i="38"/>
  <c r="AR30" i="38"/>
  <c r="AR31" i="38"/>
  <c r="AR32" i="38"/>
  <c r="AR33" i="38"/>
  <c r="AR34" i="38"/>
  <c r="AR35" i="38"/>
  <c r="AR36" i="38"/>
  <c r="AR37" i="38"/>
  <c r="AR38" i="38"/>
  <c r="AR39" i="38"/>
  <c r="AR40" i="38"/>
  <c r="AR41" i="38"/>
  <c r="AR42" i="38"/>
  <c r="AR43" i="38"/>
  <c r="AR44" i="38"/>
  <c r="AR45" i="38"/>
  <c r="AR46" i="38"/>
  <c r="AR47" i="38"/>
  <c r="AR48" i="38"/>
  <c r="AR49" i="38"/>
  <c r="AR50" i="38"/>
  <c r="AR51" i="38"/>
  <c r="AR52" i="38"/>
  <c r="AR53" i="38"/>
  <c r="AR54" i="38"/>
  <c r="AR55" i="38"/>
  <c r="AR56" i="38"/>
  <c r="AR57" i="38"/>
  <c r="AR58" i="38"/>
  <c r="AR59" i="38"/>
  <c r="AR60" i="38"/>
  <c r="AR61" i="38"/>
  <c r="AR62" i="38"/>
  <c r="AR63" i="38"/>
  <c r="AR64" i="38"/>
  <c r="AR65" i="38"/>
  <c r="AR66" i="38"/>
  <c r="AR67" i="38"/>
  <c r="AR68" i="38"/>
  <c r="AR69" i="38"/>
  <c r="AR70" i="38"/>
  <c r="AR71" i="38"/>
  <c r="AR72" i="38"/>
  <c r="AR73" i="38"/>
  <c r="AR74" i="38"/>
  <c r="AR75" i="38"/>
  <c r="AR76" i="38"/>
  <c r="AR77" i="38"/>
  <c r="AR78" i="38"/>
  <c r="AR79" i="38"/>
  <c r="AR80" i="38"/>
  <c r="AR81" i="38"/>
  <c r="AR82" i="38"/>
  <c r="AR83" i="38"/>
  <c r="AR84" i="38"/>
  <c r="AR85" i="38"/>
  <c r="AR86" i="38"/>
  <c r="AR87" i="38"/>
  <c r="AR88" i="38"/>
  <c r="AR89" i="38"/>
  <c r="AR90" i="38"/>
  <c r="AR91" i="38"/>
  <c r="AR92" i="38"/>
  <c r="AR93" i="38"/>
  <c r="AR94" i="38"/>
  <c r="AR95" i="38"/>
  <c r="AR96" i="38"/>
  <c r="AR97" i="38"/>
  <c r="AR98" i="38"/>
  <c r="AR99" i="38"/>
  <c r="AR100" i="38"/>
  <c r="AR101" i="38"/>
  <c r="AR102" i="38"/>
  <c r="AS5" i="38"/>
  <c r="AS104" i="38"/>
  <c r="AS6" i="38"/>
  <c r="AS7" i="38"/>
  <c r="AS8" i="38"/>
  <c r="AS9" i="38"/>
  <c r="AS10" i="38"/>
  <c r="AS11" i="38"/>
  <c r="AS12" i="38"/>
  <c r="AS13" i="38"/>
  <c r="AS14" i="38"/>
  <c r="AS15" i="38"/>
  <c r="AS16" i="38"/>
  <c r="AS17" i="38"/>
  <c r="AS18" i="38"/>
  <c r="AS19" i="38"/>
  <c r="AS20" i="38"/>
  <c r="AS21" i="38"/>
  <c r="AS22" i="38"/>
  <c r="AS23" i="38"/>
  <c r="AS24" i="38"/>
  <c r="AS25" i="38"/>
  <c r="AS26" i="38"/>
  <c r="AS27" i="38"/>
  <c r="AS28" i="38"/>
  <c r="AS29" i="38"/>
  <c r="AS30" i="38"/>
  <c r="AS31" i="38"/>
  <c r="AS32" i="38"/>
  <c r="AS33" i="38"/>
  <c r="AS34" i="38"/>
  <c r="AS35" i="38"/>
  <c r="AS36" i="38"/>
  <c r="AS37" i="38"/>
  <c r="AS38" i="38"/>
  <c r="AS39" i="38"/>
  <c r="AS40" i="38"/>
  <c r="AS41" i="38"/>
  <c r="AS42" i="38"/>
  <c r="AS43" i="38"/>
  <c r="AS44" i="38"/>
  <c r="AS45" i="38"/>
  <c r="AS46" i="38"/>
  <c r="AS47" i="38"/>
  <c r="AS48" i="38"/>
  <c r="AS49" i="38"/>
  <c r="AS50" i="38"/>
  <c r="AS51" i="38"/>
  <c r="AS52" i="38"/>
  <c r="AS53" i="38"/>
  <c r="AS54" i="38"/>
  <c r="AS55" i="38"/>
  <c r="AS56" i="38"/>
  <c r="AS57" i="38"/>
  <c r="AS58" i="38"/>
  <c r="AS59" i="38"/>
  <c r="AS60" i="38"/>
  <c r="AS61" i="38"/>
  <c r="AS62" i="38"/>
  <c r="AS63" i="38"/>
  <c r="AS64" i="38"/>
  <c r="AS65" i="38"/>
  <c r="AS66" i="38"/>
  <c r="AS67" i="38"/>
  <c r="AS68" i="38"/>
  <c r="AS69" i="38"/>
  <c r="AS70" i="38"/>
  <c r="AS71" i="38"/>
  <c r="AS72" i="38"/>
  <c r="AS73" i="38"/>
  <c r="AS74" i="38"/>
  <c r="AS75" i="38"/>
  <c r="AS76" i="38"/>
  <c r="AS77" i="38"/>
  <c r="AS78" i="38"/>
  <c r="AS79" i="38"/>
  <c r="AS80" i="38"/>
  <c r="AS81" i="38"/>
  <c r="AS82" i="38"/>
  <c r="AS83" i="38"/>
  <c r="AS84" i="38"/>
  <c r="AS85" i="38"/>
  <c r="AS86" i="38"/>
  <c r="AS87" i="38"/>
  <c r="AS88" i="38"/>
  <c r="AS89" i="38"/>
  <c r="AS90" i="38"/>
  <c r="AS91" i="38"/>
  <c r="AS92" i="38"/>
  <c r="AS93" i="38"/>
  <c r="AS94" i="38"/>
  <c r="AS95" i="38"/>
  <c r="AS96" i="38"/>
  <c r="AS97" i="38"/>
  <c r="AS98" i="38"/>
  <c r="AS99" i="38"/>
  <c r="AS100" i="38"/>
  <c r="AS101" i="38"/>
  <c r="AS102" i="38"/>
  <c r="AX101" i="17" l="1"/>
  <c r="AX99" i="17"/>
  <c r="AX97" i="17"/>
  <c r="AX95" i="17"/>
  <c r="AX93" i="17"/>
  <c r="AX91" i="17"/>
  <c r="AX89" i="17"/>
  <c r="AX87" i="17"/>
  <c r="AX85" i="17"/>
  <c r="AX83" i="17"/>
  <c r="AX81" i="17"/>
  <c r="AX79" i="17"/>
  <c r="AX77" i="17"/>
  <c r="AX75" i="17"/>
  <c r="AX73" i="17"/>
  <c r="AX71" i="17"/>
  <c r="AX69" i="17"/>
  <c r="AX67" i="17"/>
  <c r="AX65" i="17"/>
  <c r="AX63" i="17"/>
  <c r="AX61" i="17"/>
  <c r="AX59" i="17"/>
  <c r="AX57" i="17"/>
  <c r="AX55" i="17"/>
  <c r="AX53" i="17"/>
  <c r="AX51" i="17"/>
  <c r="AX49" i="17"/>
  <c r="AX45" i="17"/>
  <c r="AX43" i="17"/>
  <c r="AX41" i="17"/>
  <c r="AX39" i="17"/>
  <c r="AX37" i="17"/>
  <c r="AX35" i="17"/>
  <c r="AX33" i="17"/>
  <c r="AX31" i="17"/>
  <c r="AX29" i="17"/>
  <c r="AX27" i="17"/>
  <c r="AX25" i="17"/>
  <c r="AX23" i="17"/>
  <c r="AX21" i="17"/>
  <c r="AX19" i="17"/>
  <c r="AX17" i="17"/>
  <c r="AX15" i="17"/>
  <c r="AX13" i="17"/>
  <c r="AX11" i="17"/>
  <c r="AX9" i="17"/>
  <c r="AX7" i="17"/>
  <c r="AX47" i="17"/>
  <c r="AX102" i="17"/>
  <c r="AX100" i="17"/>
  <c r="AX98" i="17"/>
  <c r="AX96" i="17"/>
  <c r="AX94" i="17"/>
  <c r="AX92" i="17"/>
  <c r="AX90" i="17"/>
  <c r="AX88" i="17"/>
  <c r="AX86" i="17"/>
  <c r="AX84" i="17"/>
  <c r="AX82" i="17"/>
  <c r="AX80" i="17"/>
  <c r="AX78" i="17"/>
  <c r="AX76" i="17"/>
  <c r="AX74" i="17"/>
  <c r="AX72" i="17"/>
  <c r="AX70" i="17"/>
  <c r="AX68" i="17"/>
  <c r="AX66" i="17"/>
  <c r="AX64" i="17"/>
  <c r="AX62" i="17"/>
  <c r="AX60" i="17"/>
  <c r="AX58" i="17"/>
  <c r="AX56" i="17"/>
  <c r="AX54" i="17"/>
  <c r="AX52" i="17"/>
  <c r="AX50" i="17"/>
  <c r="AX48" i="17"/>
  <c r="AX46" i="17"/>
  <c r="AX44" i="17"/>
  <c r="AX42" i="17"/>
  <c r="AX40" i="17"/>
  <c r="AX38" i="17"/>
  <c r="AX36" i="17"/>
  <c r="AX34" i="17"/>
  <c r="AX32" i="17"/>
  <c r="AX30" i="17"/>
  <c r="AX28" i="17"/>
  <c r="AX26" i="17"/>
  <c r="AX24" i="17"/>
  <c r="AX22" i="17"/>
  <c r="AX20" i="17"/>
  <c r="AX18" i="17"/>
  <c r="AX16" i="17"/>
  <c r="AX14" i="17"/>
  <c r="AX12" i="17"/>
  <c r="AX10" i="17"/>
  <c r="AX8" i="17"/>
  <c r="AX5" i="17"/>
  <c r="AX105" i="17" s="1"/>
  <c r="AT101" i="38"/>
  <c r="AT99" i="38"/>
  <c r="AT97" i="38"/>
  <c r="AT95" i="38"/>
  <c r="AT93" i="38"/>
  <c r="AT91" i="38"/>
  <c r="AT89" i="38"/>
  <c r="AT87" i="38"/>
  <c r="AT85" i="38"/>
  <c r="AT83" i="38"/>
  <c r="AT81" i="38"/>
  <c r="AT79" i="38"/>
  <c r="AT77" i="38"/>
  <c r="AT75" i="38"/>
  <c r="AT73" i="38"/>
  <c r="AT71" i="38"/>
  <c r="AT69" i="38"/>
  <c r="AT67" i="38"/>
  <c r="AT65" i="38"/>
  <c r="AT63" i="38"/>
  <c r="AT61" i="38"/>
  <c r="AT59" i="38"/>
  <c r="AT57" i="38"/>
  <c r="AT55" i="38"/>
  <c r="AT53" i="38"/>
  <c r="AT51" i="38"/>
  <c r="AT49" i="38"/>
  <c r="AT47" i="38"/>
  <c r="AT45" i="38"/>
  <c r="AT43" i="38"/>
  <c r="AT41" i="38"/>
  <c r="AT39" i="38"/>
  <c r="AT37" i="38"/>
  <c r="AT35" i="38"/>
  <c r="AT33" i="38"/>
  <c r="AT31" i="38"/>
  <c r="AT29" i="38"/>
  <c r="AT27" i="38"/>
  <c r="AT25" i="38"/>
  <c r="AT23" i="38"/>
  <c r="AT21" i="38"/>
  <c r="AT19" i="38"/>
  <c r="AT17" i="38"/>
  <c r="AT15" i="38"/>
  <c r="AT13" i="38"/>
  <c r="AT11" i="38"/>
  <c r="AT9" i="38"/>
  <c r="AT7" i="38"/>
  <c r="AT104" i="38"/>
  <c r="AT102" i="38"/>
  <c r="AT100" i="38"/>
  <c r="AT98" i="38"/>
  <c r="AT96" i="38"/>
  <c r="AT94" i="38"/>
  <c r="AT92" i="38"/>
  <c r="AT90" i="38"/>
  <c r="AT88" i="38"/>
  <c r="AT86" i="38"/>
  <c r="AT84" i="38"/>
  <c r="AT82" i="38"/>
  <c r="AT80" i="38"/>
  <c r="AT78" i="38"/>
  <c r="AT76" i="38"/>
  <c r="AT74" i="38"/>
  <c r="AT72" i="38"/>
  <c r="AT70" i="38"/>
  <c r="AT68" i="38"/>
  <c r="AT66" i="38"/>
  <c r="AT64" i="38"/>
  <c r="AT62" i="38"/>
  <c r="AT60" i="38"/>
  <c r="AT58" i="38"/>
  <c r="AT56" i="38"/>
  <c r="AT54" i="38"/>
  <c r="AT52" i="38"/>
  <c r="AT50" i="38"/>
  <c r="AT48" i="38"/>
  <c r="AT46" i="38"/>
  <c r="AT44" i="38"/>
  <c r="AT42" i="38"/>
  <c r="AT40" i="38"/>
  <c r="AT38" i="38"/>
  <c r="AT36" i="38"/>
  <c r="AT34" i="38"/>
  <c r="AT32" i="38"/>
  <c r="AT30" i="38"/>
  <c r="AT28" i="38"/>
  <c r="AT26" i="38"/>
  <c r="AT24" i="38"/>
  <c r="AT22" i="38"/>
  <c r="AT20" i="38"/>
  <c r="AT18" i="38"/>
  <c r="AT16" i="38"/>
  <c r="AT14" i="38"/>
  <c r="AT12" i="38"/>
  <c r="AT10" i="38"/>
  <c r="AT8" i="38"/>
  <c r="AT5" i="38"/>
  <c r="AT105" i="38" s="1"/>
  <c r="AT6" i="38"/>
  <c r="AT103" i="38"/>
</calcChain>
</file>

<file path=xl/sharedStrings.xml><?xml version="1.0" encoding="utf-8"?>
<sst xmlns="http://schemas.openxmlformats.org/spreadsheetml/2006/main" count="1272" uniqueCount="434">
  <si>
    <t>ID</t>
  </si>
  <si>
    <t>Measurement Scale</t>
  </si>
  <si>
    <t>Region</t>
  </si>
  <si>
    <t>Advertising</t>
  </si>
  <si>
    <t>Competitive Pricing</t>
  </si>
  <si>
    <t>Order &amp; Billing</t>
  </si>
  <si>
    <t>Price Flexibility</t>
  </si>
  <si>
    <t>Advert</t>
  </si>
  <si>
    <t>Short Description</t>
  </si>
  <si>
    <t>Extended Description</t>
  </si>
  <si>
    <t>Identification Number</t>
  </si>
  <si>
    <t>Customer location</t>
  </si>
  <si>
    <t>Perception that ordering and billing is handled efficiently and correctly</t>
  </si>
  <si>
    <t>A scale from 1 = Poor to 10 = Excellent</t>
  </si>
  <si>
    <t>Variable Label</t>
  </si>
  <si>
    <t>Q3</t>
  </si>
  <si>
    <t>Q4</t>
  </si>
  <si>
    <t>Q1</t>
  </si>
  <si>
    <t>Q2</t>
  </si>
  <si>
    <t>Quarter</t>
  </si>
  <si>
    <t>Year</t>
  </si>
  <si>
    <t>Financial Year</t>
  </si>
  <si>
    <t>Financial Quarter</t>
  </si>
  <si>
    <t>Quarter description</t>
  </si>
  <si>
    <t>Financial year description</t>
  </si>
  <si>
    <t>For further information see www.jeremydawson.co.uk/slopes.htm.</t>
  </si>
  <si>
    <t>Enter information from your regression in the shaded cells</t>
  </si>
  <si>
    <t>Variable names:</t>
  </si>
  <si>
    <t>Name of independent variable:</t>
  </si>
  <si>
    <t>Name of interacting variable (moderator):</t>
  </si>
  <si>
    <t>Regression Coefficients:</t>
  </si>
  <si>
    <t>Independent variable:</t>
  </si>
  <si>
    <t>Interacting variable (moderator):</t>
  </si>
  <si>
    <t>Interaction Term:</t>
  </si>
  <si>
    <t>Intercept / Constant:</t>
  </si>
  <si>
    <t>Means / SDs of variables:</t>
  </si>
  <si>
    <t>Mean of independent variable:</t>
  </si>
  <si>
    <t>SD of independent variable:</t>
  </si>
  <si>
    <t>Mean of moderator:</t>
  </si>
  <si>
    <t>SD of moderator:</t>
  </si>
  <si>
    <t>Do not type below this line</t>
  </si>
  <si>
    <t>Cust_Type</t>
  </si>
  <si>
    <t>Dist_Channel</t>
  </si>
  <si>
    <t>Distribution Channel</t>
  </si>
  <si>
    <t>Quality</t>
  </si>
  <si>
    <t>Product Quality Perception</t>
  </si>
  <si>
    <t>A scale from 1 = Poor Quality to 10 = Excellent Quality</t>
  </si>
  <si>
    <t>SM_Presence</t>
  </si>
  <si>
    <t>Social Media Presence</t>
  </si>
  <si>
    <t>A scale from 1 = No Presence at all to 10 = Active Presence on SM platforms</t>
  </si>
  <si>
    <t>Brand_Image</t>
  </si>
  <si>
    <t>Brand Image Perception</t>
  </si>
  <si>
    <t>Comp_Pricing</t>
  </si>
  <si>
    <t>Flex_Price</t>
  </si>
  <si>
    <t>A scale from 1 = Not Flexible at all to 10 = Very Flexible</t>
  </si>
  <si>
    <t>0 = Through a Sales Representative; 1 = Directly</t>
  </si>
  <si>
    <t>6646-VRFOL</t>
  </si>
  <si>
    <t>3460-TJBWI</t>
  </si>
  <si>
    <t>5917-HBSDW</t>
  </si>
  <si>
    <t>5685-IIXLY</t>
  </si>
  <si>
    <t>5671-UUNXD</t>
  </si>
  <si>
    <t>0956-ACVZC</t>
  </si>
  <si>
    <t>2325-NBPZG</t>
  </si>
  <si>
    <t>4250-ZBWLV</t>
  </si>
  <si>
    <t>4482-FTFFX</t>
  </si>
  <si>
    <t>8859-DZTGQ</t>
  </si>
  <si>
    <t>0440-MOGPM</t>
  </si>
  <si>
    <t>0020-JDNXP</t>
  </si>
  <si>
    <t>3752-CQSJI</t>
  </si>
  <si>
    <t>5025-GOOKI</t>
  </si>
  <si>
    <t>4698-KVLLG</t>
  </si>
  <si>
    <t>5095-AESKG</t>
  </si>
  <si>
    <t>2887-JPYLU</t>
  </si>
  <si>
    <t>4770-QAZXN</t>
  </si>
  <si>
    <t>4896-CPRPF</t>
  </si>
  <si>
    <t>1871-MOWRM</t>
  </si>
  <si>
    <t>9714-EDSUC</t>
  </si>
  <si>
    <t>2027-OAQQC</t>
  </si>
  <si>
    <t>0282-NVSJS</t>
  </si>
  <si>
    <t>9090-SGQXL</t>
  </si>
  <si>
    <t>6595-YGXIT</t>
  </si>
  <si>
    <t>7353-YOWFP</t>
  </si>
  <si>
    <t>9835-ZIITK</t>
  </si>
  <si>
    <t>8008-ESFLK</t>
  </si>
  <si>
    <t>7537-CBQUZ</t>
  </si>
  <si>
    <t>1555-DJEQW</t>
  </si>
  <si>
    <t>5649-TJHOV</t>
  </si>
  <si>
    <t>0519-XUZJU</t>
  </si>
  <si>
    <t>3363-EWLGO</t>
  </si>
  <si>
    <t>4750-UKWJK</t>
  </si>
  <si>
    <t>6338-AVWCY</t>
  </si>
  <si>
    <t>1689-YQBYY</t>
  </si>
  <si>
    <t>4487-ZYJZK</t>
  </si>
  <si>
    <t>2959-FENLU</t>
  </si>
  <si>
    <t>0708-LGSMF</t>
  </si>
  <si>
    <t>9253-QXKBE</t>
  </si>
  <si>
    <t>7634-HLQJR</t>
  </si>
  <si>
    <t>0487-RPVUM</t>
  </si>
  <si>
    <t>4079-ULGFR</t>
  </si>
  <si>
    <t>2516-XSJKX</t>
  </si>
  <si>
    <t>0057-QBUQH</t>
  </si>
  <si>
    <t>9445-SZLCH</t>
  </si>
  <si>
    <t>6599-SFQVE</t>
  </si>
  <si>
    <t>8331-ZXFOE</t>
  </si>
  <si>
    <t>4003-FUSHP</t>
  </si>
  <si>
    <t>0356-ERHVT</t>
  </si>
  <si>
    <t>7325-ENZFI</t>
  </si>
  <si>
    <t>4884-ZTHVF</t>
  </si>
  <si>
    <t>3920-HIHMQ</t>
  </si>
  <si>
    <t>3055-OYMSE</t>
  </si>
  <si>
    <t>0613-WUXUM</t>
  </si>
  <si>
    <t>7568-PODML</t>
  </si>
  <si>
    <t>4458-KVRBJ</t>
  </si>
  <si>
    <t>5349-IECLD</t>
  </si>
  <si>
    <t>1397-XKKWR</t>
  </si>
  <si>
    <t>3945-GFWQL</t>
  </si>
  <si>
    <t>8097-OMULG</t>
  </si>
  <si>
    <t>6013-BHCAW</t>
  </si>
  <si>
    <t>0401-WDBXM</t>
  </si>
  <si>
    <t>3387-PLKUI</t>
  </si>
  <si>
    <t>6096-EGVTU</t>
  </si>
  <si>
    <t>3797-VTIDR</t>
  </si>
  <si>
    <t>5081-NWSUP</t>
  </si>
  <si>
    <t>2580-ATZSQ</t>
  </si>
  <si>
    <t>8085-MSNLK</t>
  </si>
  <si>
    <t>9691-HKOVS</t>
  </si>
  <si>
    <t>9881-VCZEP</t>
  </si>
  <si>
    <t>9526-BIHHD</t>
  </si>
  <si>
    <t>8757-TFHHJ</t>
  </si>
  <si>
    <t>4523-WXCEF</t>
  </si>
  <si>
    <t>1468-DEFNC</t>
  </si>
  <si>
    <t>5119-KEPFY</t>
  </si>
  <si>
    <t>8364-TRMMK</t>
  </si>
  <si>
    <t>0916-KNFAJ</t>
  </si>
  <si>
    <t>8319-QBEHW</t>
  </si>
  <si>
    <t>3063-QFSZL</t>
  </si>
  <si>
    <t>8775-LHDJH</t>
  </si>
  <si>
    <t>9625-QNLUX</t>
  </si>
  <si>
    <t>3097-NQYSN</t>
  </si>
  <si>
    <t>4024-CSNBY</t>
  </si>
  <si>
    <t>7110-BDTWG</t>
  </si>
  <si>
    <t>7493-GVFIO</t>
  </si>
  <si>
    <t>0690-SRQID</t>
  </si>
  <si>
    <t>9605-WGJVW</t>
  </si>
  <si>
    <t>9114-DPSIA</t>
  </si>
  <si>
    <t>4700-UBQMV</t>
  </si>
  <si>
    <t>7711-GQBZC</t>
  </si>
  <si>
    <t>3565-UNOCC</t>
  </si>
  <si>
    <t>4627-MIHJH</t>
  </si>
  <si>
    <t>9795-NREXC</t>
  </si>
  <si>
    <t>8573-CGOCC</t>
  </si>
  <si>
    <t>7356-AYNJP</t>
  </si>
  <si>
    <t>9249-FXSCK</t>
  </si>
  <si>
    <t>5493-SDRDQ</t>
  </si>
  <si>
    <t>6286-SUUWT</t>
  </si>
  <si>
    <t>4819-HJPIW</t>
  </si>
  <si>
    <t>8654-DHAOW</t>
  </si>
  <si>
    <t>5438-QMDDL</t>
  </si>
  <si>
    <t>9812-GHVRI</t>
  </si>
  <si>
    <t>5553-AOINX</t>
  </si>
  <si>
    <t>1228-ZLNBX</t>
  </si>
  <si>
    <t>4226-KKDON</t>
  </si>
  <si>
    <t>3831-YCPUO</t>
  </si>
  <si>
    <t>7445-WMRBW</t>
  </si>
  <si>
    <t>3308-DGHKL</t>
  </si>
  <si>
    <t>9924-JPRMC</t>
  </si>
  <si>
    <t>0080-EMYVY</t>
  </si>
  <si>
    <t>6218-KNUBD</t>
  </si>
  <si>
    <t>7337-CINUD</t>
  </si>
  <si>
    <t>7609-NRNCA</t>
  </si>
  <si>
    <t>0623-EJQEG</t>
  </si>
  <si>
    <t>7153-CHRBV</t>
  </si>
  <si>
    <t>0871-URUWO</t>
  </si>
  <si>
    <t>9190-MFJLN</t>
  </si>
  <si>
    <t>6198-PNNSZ</t>
  </si>
  <si>
    <t>3317-VLGQT</t>
  </si>
  <si>
    <t>4132-POCZS</t>
  </si>
  <si>
    <t>5614-DNZCE</t>
  </si>
  <si>
    <t>1095-JUDTC</t>
  </si>
  <si>
    <t>3896-RCYYE</t>
  </si>
  <si>
    <t>9638-JIQYA</t>
  </si>
  <si>
    <t>3258-SANFR</t>
  </si>
  <si>
    <t>3726-TBHQT</t>
  </si>
  <si>
    <t>3190-ITQXP</t>
  </si>
  <si>
    <t>0870-VEMYL</t>
  </si>
  <si>
    <t>4833-QTJNO</t>
  </si>
  <si>
    <t>3039-MJSLN</t>
  </si>
  <si>
    <t>0178-CIIKR</t>
  </si>
  <si>
    <t>5385-SUIRI</t>
  </si>
  <si>
    <t>3982-XWFZQ</t>
  </si>
  <si>
    <t>5774-QPLTF</t>
  </si>
  <si>
    <t>2322-VCZHZ</t>
  </si>
  <si>
    <t>5010-IPEAQ</t>
  </si>
  <si>
    <t>4009-ALQFH</t>
  </si>
  <si>
    <t>6383-ZTSIW</t>
  </si>
  <si>
    <t>8990-YOZLV</t>
  </si>
  <si>
    <t>3069-SSVSN</t>
  </si>
  <si>
    <t>5222-IMUKT</t>
  </si>
  <si>
    <t>3627-FCRDW</t>
  </si>
  <si>
    <t>7562-GSUHK</t>
  </si>
  <si>
    <t>6685-XSHHU</t>
  </si>
  <si>
    <t>8901-UPRHR</t>
  </si>
  <si>
    <t>4903-UYAVB</t>
  </si>
  <si>
    <t>0118-JPNOY</t>
  </si>
  <si>
    <t>6776-TLWOI</t>
  </si>
  <si>
    <t>3845-FXCYS</t>
  </si>
  <si>
    <t>5857-XRECV</t>
  </si>
  <si>
    <t>0725-CXOTM</t>
  </si>
  <si>
    <t>4343-EJVQB</t>
  </si>
  <si>
    <t>9000-PLFUZ</t>
  </si>
  <si>
    <t>3427-GGZZI</t>
  </si>
  <si>
    <t>7779-ORAEL</t>
  </si>
  <si>
    <t>0644-OQMDK</t>
  </si>
  <si>
    <t>4077-CROMM</t>
  </si>
  <si>
    <t>3154-CFSZG</t>
  </si>
  <si>
    <t>2868-MZAGQ</t>
  </si>
  <si>
    <t>4847-QNOKA</t>
  </si>
  <si>
    <t>2220-IAHLS</t>
  </si>
  <si>
    <t>1658-XUHBX</t>
  </si>
  <si>
    <t>6379-RXJRQ</t>
  </si>
  <si>
    <t>2378-HTWFW</t>
  </si>
  <si>
    <t>8650-RHRKE</t>
  </si>
  <si>
    <t>4377-VDHYI</t>
  </si>
  <si>
    <t>0475-RIJEP</t>
  </si>
  <si>
    <t>1260-TTRXI</t>
  </si>
  <si>
    <t>3719-TDVQB</t>
  </si>
  <si>
    <t>6328-ZPBGN</t>
  </si>
  <si>
    <t>0201-MIBOL</t>
  </si>
  <si>
    <t>4937-QPZPO</t>
  </si>
  <si>
    <t>2925-VDZHY</t>
  </si>
  <si>
    <t>6981-TDRFT</t>
  </si>
  <si>
    <t>3413-CSSTH</t>
  </si>
  <si>
    <t>8033-VCZGH</t>
  </si>
  <si>
    <t>4789-KWMXN</t>
  </si>
  <si>
    <t>0224-NIJLP</t>
  </si>
  <si>
    <t>7542-CYDDM</t>
  </si>
  <si>
    <t>4718-WXBGI</t>
  </si>
  <si>
    <t>2867-UIMSS</t>
  </si>
  <si>
    <t>8495-PRWFH</t>
  </si>
  <si>
    <t>0439-IFYUN</t>
  </si>
  <si>
    <t>5716-LIBJC</t>
  </si>
  <si>
    <t>2868-LLSKM</t>
  </si>
  <si>
    <t>8111-RKSPX</t>
  </si>
  <si>
    <t>2988-QRAJY</t>
  </si>
  <si>
    <t>1585-MQSSU</t>
  </si>
  <si>
    <t>0071-NDAFP</t>
  </si>
  <si>
    <t>2856-NNASM</t>
  </si>
  <si>
    <t>7328-ZJAJO</t>
  </si>
  <si>
    <t>6458-CYIDZ</t>
  </si>
  <si>
    <t>8559-CIZFV</t>
  </si>
  <si>
    <t>1090-PYKCI</t>
  </si>
  <si>
    <t>3058-WQDRE</t>
  </si>
  <si>
    <t>7547-EKNFS</t>
  </si>
  <si>
    <t>2279-AXJJK</t>
  </si>
  <si>
    <t>6769-DYBQN</t>
  </si>
  <si>
    <t>0909-SELIE</t>
  </si>
  <si>
    <t>Loyalty</t>
  </si>
  <si>
    <t>Order_Fulfillment</t>
  </si>
  <si>
    <t>A scale from 1 = Very Slow to 10 = Very Fast</t>
  </si>
  <si>
    <t>Shipping Speed</t>
  </si>
  <si>
    <t>Shipping Cost</t>
  </si>
  <si>
    <t>Shipping_Speed</t>
  </si>
  <si>
    <t>Shipping_Cost</t>
  </si>
  <si>
    <t>A scale from 1 = Not Affordable at All to 10 = Definitely Affordable</t>
  </si>
  <si>
    <t>A scale from 1 = Negative Image to 10 = Positive Image</t>
  </si>
  <si>
    <t>Perception of time it takes to deliver products once an order has been confirmed</t>
  </si>
  <si>
    <t>Perception of delivery costs</t>
  </si>
  <si>
    <t>Number of years</t>
  </si>
  <si>
    <t>Order_Qty</t>
  </si>
  <si>
    <t>Quantity_Ordered</t>
  </si>
  <si>
    <t>Length of Relationship with TPM</t>
  </si>
  <si>
    <t>Length of time a particular customer has been buying from TPM</t>
  </si>
  <si>
    <t>0 Magazine industry; 1 = Newspaper industry</t>
  </si>
  <si>
    <t>0 = Australia and New Zealand; 1 = Outside ANZ</t>
  </si>
  <si>
    <t>How paper products are sold to customers</t>
  </si>
  <si>
    <t>Perceived level of quality of TPM's products</t>
  </si>
  <si>
    <t>Overall perception of TPM's online presence, especially on social media platforms</t>
  </si>
  <si>
    <t>Perceptions of TPM's advertising campaigns</t>
  </si>
  <si>
    <t>Overall image of TPM's brand</t>
  </si>
  <si>
    <t xml:space="preserve">Extent to which customers believe TPM offers competitive pricing </t>
  </si>
  <si>
    <t>Perceived willingness of TPM to negotiate product prices</t>
  </si>
  <si>
    <t xml:space="preserve">Contract </t>
  </si>
  <si>
    <t>Contract with TPM</t>
  </si>
  <si>
    <t>0 = No Contract; 1 = Contract</t>
  </si>
  <si>
    <t>Paper Products</t>
  </si>
  <si>
    <t>Tonnes</t>
  </si>
  <si>
    <t>Prdct_Line</t>
  </si>
  <si>
    <t>Product Line</t>
  </si>
  <si>
    <t>Paper products ordered by  cusomer</t>
  </si>
  <si>
    <t>Total amount of paper products produced in tonnes</t>
  </si>
  <si>
    <t>Contract</t>
  </si>
  <si>
    <t>Customer Type</t>
  </si>
  <si>
    <t>Type of  customer that purchases TPM products</t>
  </si>
  <si>
    <t>Depth and breadth of TPM product line to meet customer needs</t>
  </si>
  <si>
    <t>Mean</t>
  </si>
  <si>
    <t>Standard Error</t>
  </si>
  <si>
    <t>Median</t>
  </si>
  <si>
    <t>Mode</t>
  </si>
  <si>
    <t>Standard Deviation</t>
  </si>
  <si>
    <t>Sample Variance</t>
  </si>
  <si>
    <t>Kurtosis</t>
  </si>
  <si>
    <t>Skewness</t>
  </si>
  <si>
    <t>Range</t>
  </si>
  <si>
    <t>Minimum</t>
  </si>
  <si>
    <t>Maximum</t>
  </si>
  <si>
    <t>Sum</t>
  </si>
  <si>
    <t>Count</t>
  </si>
  <si>
    <t>Row Labels</t>
  </si>
  <si>
    <t>Grand Total</t>
  </si>
  <si>
    <t>Bins</t>
  </si>
  <si>
    <t>Frequency</t>
  </si>
  <si>
    <t>No Contract</t>
  </si>
  <si>
    <t>SUMMARY OUTPUT</t>
  </si>
  <si>
    <t>Regression Statistics</t>
  </si>
  <si>
    <t>Multiple R</t>
  </si>
  <si>
    <t>R Square</t>
  </si>
  <si>
    <t>Adjusted R Square</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</si>
  <si>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</si>
  <si>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</si>
  <si>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</si>
  <si>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</si>
  <si>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</si>
  <si>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</si>
  <si>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</si>
  <si>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</si>
  <si>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</si>
  <si>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</si>
  <si>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</si>
  <si>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</si>
  <si>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</si>
  <si>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</si>
  <si>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</si>
  <si>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</si>
  <si>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</si>
  <si>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</si>
  <si>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</si>
  <si>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</si>
  <si>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Order_Qty</t>
  </si>
  <si>
    <t>Residuals</t>
  </si>
  <si>
    <t>Standard Residuals</t>
  </si>
  <si>
    <t>PROBABILITY OUTPUT</t>
  </si>
  <si>
    <t>Percentile</t>
  </si>
  <si>
    <t xml:space="preserve">Brand_Image*Quality     </t>
  </si>
  <si>
    <t>Product Quality</t>
  </si>
  <si>
    <t>Brand Image</t>
  </si>
  <si>
    <t>Brand Image Average</t>
  </si>
  <si>
    <t>Brand image Standard Deviation</t>
  </si>
  <si>
    <t>Quality Average</t>
  </si>
  <si>
    <t>Quality Standard Deviation</t>
  </si>
  <si>
    <t>Logistic Regression</t>
  </si>
  <si>
    <t>Success</t>
  </si>
  <si>
    <t>Failure</t>
  </si>
  <si>
    <t>p-Obs</t>
  </si>
  <si>
    <t>p-Pred</t>
  </si>
  <si>
    <t>Suc-Pred</t>
  </si>
  <si>
    <t>Fail-Pred</t>
  </si>
  <si>
    <t>LL</t>
  </si>
  <si>
    <t>% Correct</t>
  </si>
  <si>
    <t>HL Stat</t>
  </si>
  <si>
    <t>Coeff</t>
  </si>
  <si>
    <t>LL0</t>
  </si>
  <si>
    <t>LL1</t>
  </si>
  <si>
    <t>Chi-Sq</t>
  </si>
  <si>
    <t>p-value</t>
  </si>
  <si>
    <t>alpha</t>
  </si>
  <si>
    <t>sig</t>
  </si>
  <si>
    <t>R-Sq (L)</t>
  </si>
  <si>
    <t>R-Sq (CS)</t>
  </si>
  <si>
    <t>R-Sq (N)</t>
  </si>
  <si>
    <t>Hosmer</t>
  </si>
  <si>
    <t>Covariance Matrix</t>
  </si>
  <si>
    <t>coeff b</t>
  </si>
  <si>
    <t>s.e.</t>
  </si>
  <si>
    <t>Wald</t>
  </si>
  <si>
    <t>exp(b)</t>
  </si>
  <si>
    <t>lower</t>
  </si>
  <si>
    <t>upper</t>
  </si>
  <si>
    <t>Converge</t>
  </si>
  <si>
    <t>Classification Table</t>
  </si>
  <si>
    <t>Suc-Obs</t>
  </si>
  <si>
    <t>Fail-Obs</t>
  </si>
  <si>
    <t>Accuracy</t>
  </si>
  <si>
    <t>Cutoff</t>
  </si>
  <si>
    <t>ROC Table</t>
  </si>
  <si>
    <t>Fail-Cum</t>
  </si>
  <si>
    <t>Suc-Cum</t>
  </si>
  <si>
    <t>FPR</t>
  </si>
  <si>
    <t>TPR</t>
  </si>
  <si>
    <t>AUC</t>
  </si>
  <si>
    <t>yes</t>
  </si>
  <si>
    <t>MCC</t>
  </si>
  <si>
    <t>PCC</t>
  </si>
  <si>
    <t>Standard</t>
  </si>
  <si>
    <t xml:space="preserve"> (</t>
  </si>
  <si>
    <t>Success-Observed</t>
  </si>
  <si>
    <t>Fail-Observed</t>
  </si>
  <si>
    <t>Success-Predicted</t>
  </si>
  <si>
    <t>Fail-Predicted</t>
  </si>
  <si>
    <t>Comparing accuracy rate with hit ratio</t>
  </si>
  <si>
    <r>
      <t>PCC hit ratio = p</t>
    </r>
    <r>
      <rPr>
        <vertAlign val="superscript"/>
        <sz val="11"/>
        <color theme="1"/>
        <rFont val="Calibri"/>
        <family val="2"/>
        <scheme val="minor"/>
      </rPr>
      <t>2</t>
    </r>
    <r>
      <rPr>
        <sz val="10"/>
        <rFont val="Arial"/>
        <family val="2"/>
      </rPr>
      <t xml:space="preserve"> + (1-p)</t>
    </r>
    <r>
      <rPr>
        <vertAlign val="superscript"/>
        <sz val="11"/>
        <color theme="1"/>
        <rFont val="Calibri"/>
        <family val="2"/>
        <scheme val="minor"/>
      </rPr>
      <t>2</t>
    </r>
  </si>
  <si>
    <t>Standard (rule of thumb)</t>
  </si>
  <si>
    <t>Classifcation Table</t>
  </si>
  <si>
    <t>Percentage of Change in Odds</t>
  </si>
  <si>
    <t>Regression Results</t>
  </si>
  <si>
    <t>5 Flex_Price</t>
  </si>
  <si>
    <t>PP</t>
  </si>
  <si>
    <t>10 Flex_Price</t>
  </si>
  <si>
    <t>4 Centered MA</t>
  </si>
  <si>
    <t>4 MA</t>
  </si>
  <si>
    <t>Index</t>
  </si>
  <si>
    <t>Trend</t>
  </si>
  <si>
    <t>Forecast</t>
  </si>
  <si>
    <t>Observed</t>
  </si>
  <si>
    <t>APE</t>
  </si>
  <si>
    <t>Ratio (Obs/MA)</t>
  </si>
  <si>
    <t>SUM</t>
  </si>
  <si>
    <t>Average</t>
  </si>
  <si>
    <t>Indices</t>
  </si>
  <si>
    <t xml:space="preserve">Deseasonalised </t>
  </si>
  <si>
    <t>Time Period</t>
  </si>
  <si>
    <t>MAPE</t>
  </si>
  <si>
    <t>Positive linear Relationship</t>
  </si>
  <si>
    <t>Negative linear Relationship</t>
  </si>
  <si>
    <r>
      <t xml:space="preserve">Of the 101 customers who  signed contracts with </t>
    </r>
    <r>
      <rPr>
        <b/>
        <u/>
        <sz val="10"/>
        <color theme="4" tint="-0.249977111117893"/>
        <rFont val="Calibri"/>
        <family val="2"/>
        <scheme val="minor"/>
      </rPr>
      <t>TPM</t>
    </r>
    <r>
      <rPr>
        <b/>
        <sz val="10"/>
        <color theme="4" tint="-0.249977111117893"/>
        <rFont val="Calibri"/>
        <family val="2"/>
        <scheme val="minor"/>
      </rPr>
      <t xml:space="preserve"> (observed), 79 were accurately classified (predicted) as "signed contract with TPM" and 22 were inaccurately classified as those with "no signed contract with TPM" (78.2% classification accuracy).</t>
    </r>
  </si>
  <si>
    <r>
      <t xml:space="preserve">Of the 99 customers with no signed contracts with </t>
    </r>
    <r>
      <rPr>
        <b/>
        <u/>
        <sz val="10"/>
        <color theme="9"/>
        <rFont val="Calibri"/>
        <family val="2"/>
        <scheme val="minor"/>
      </rPr>
      <t>TPM</t>
    </r>
    <r>
      <rPr>
        <b/>
        <sz val="10"/>
        <color theme="9"/>
        <rFont val="Calibri"/>
        <family val="2"/>
        <scheme val="minor"/>
      </rPr>
      <t xml:space="preserve"> (observed), 74 were accurately classified (predicted) as "no signed contract with TPM" and 25 were inaccurately classified as those who "signed contract with TPM" (75% classification accuracy).</t>
    </r>
  </si>
  <si>
    <t>The overall classification accuracy (hit ratio) was 77% %, i.e. 77 percent of the 200 TPM customers  were accurately classified by the logistic regression model. The remaining miss-classification rate (23%) could have been captured accurately if more relevant IVs had been included in the model.</t>
  </si>
  <si>
    <t>Compared to baseline model, the final logistic model significantly reduced LL value, providing evidence for statistical significance of the overall model</t>
  </si>
  <si>
    <t>%Frequency</t>
  </si>
  <si>
    <t>Cummulative Frequency</t>
  </si>
  <si>
    <t>Cummulative Frequency%</t>
  </si>
  <si>
    <t>Interquartile range</t>
  </si>
  <si>
    <r>
      <t>According to Cox and Snell R</t>
    </r>
    <r>
      <rPr>
        <vertAlign val="superscript"/>
        <sz val="11"/>
        <rFont val="Calibri"/>
        <family val="2"/>
        <scheme val="minor"/>
      </rPr>
      <t>2</t>
    </r>
    <r>
      <rPr>
        <sz val="11"/>
        <rFont val="Calibri"/>
        <family val="2"/>
        <scheme val="minor"/>
      </rPr>
      <t>, 33.5 percent of variation in the dependent variable can be explained by the regression model.</t>
    </r>
  </si>
  <si>
    <r>
      <t>According to Nagelkerke R</t>
    </r>
    <r>
      <rPr>
        <vertAlign val="superscript"/>
        <sz val="11"/>
        <rFont val="Calibri"/>
        <family val="2"/>
        <scheme val="minor"/>
      </rPr>
      <t>2</t>
    </r>
    <r>
      <rPr>
        <sz val="11"/>
        <rFont val="Calibri"/>
        <family val="2"/>
        <scheme val="minor"/>
      </rPr>
      <t xml:space="preserve">, 44.6 percent of variation in the dependent variable can be explained by the regression model. </t>
    </r>
  </si>
  <si>
    <r>
      <t>Coupled with practical significance of the model, along with overal model fit, these R</t>
    </r>
    <r>
      <rPr>
        <vertAlign val="superscript"/>
        <sz val="11"/>
        <rFont val="Calibri"/>
        <family val="2"/>
        <scheme val="minor"/>
      </rPr>
      <t>2</t>
    </r>
    <r>
      <rPr>
        <sz val="11"/>
        <rFont val="Calibri"/>
        <family val="2"/>
        <scheme val="minor"/>
      </rPr>
      <t xml:space="preserve"> values are deemed as acceptable.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</si>
</sst>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28" x14ac:knownFonts="1">
    <font>
      <sz val="10"/>
      <name val="Arial"/>
      <family val="2"/>
    </font>
    <font>
      <b/>
      <sz val="10"/>
      <name val="Arial"/>
      <family val="2"/>
    </font>
    <font>
      <b/>
      <sz val="10"/>
      <color indexed="18"/>
      <name val="Arial"/>
      <family val="2"/>
    </font>
    <font>
      <sz val="10"/>
      <color indexed="18"/>
      <name val="Arial"/>
      <family val="2"/>
    </font>
    <font>
      <sz val="10"/>
      <color indexed="10"/>
      <name val="Arial"/>
      <family val="2"/>
    </font>
    <font>
      <b/>
      <sz val="10"/>
      <color indexed="9"/>
      <name val="Arial"/>
      <family val="2"/>
    </font>
    <font>
      <sz val="10"/>
      <color indexed="9"/>
      <name val="Arial"/>
      <family val="2"/>
    </font>
    <font>
      <b/>
      <sz val="11"/>
      <name val="Calibri Light"/>
      <family val="2"/>
      <scheme val="major"/>
    </font>
    <font>
      <sz val="11"/>
      <name val="Calibri Light"/>
      <family val="2"/>
      <scheme val="major"/>
    </font>
    <font>
      <i/>
      <sz val="10"/>
      <name val="Arial"/>
      <family val="2"/>
    </font>
    <font>
      <sz val="10"/>
      <name val="Arial"/>
      <family val="2"/>
    </font>
    <font>
      <sz val="11"/>
      <color rgb="FFFF0000"/>
      <name val="Calibri"/>
      <family val="2"/>
      <scheme val="minor"/>
    </font>
    <font>
      <b/>
      <sz val="11"/>
      <color theme="1"/>
      <name val="Calibri"/>
      <family val="2"/>
      <scheme val="minor"/>
    </font>
    <font>
      <sz val="10"/>
      <color rgb="FFFF0000"/>
      <name val="Arial"/>
      <family val="2"/>
    </font>
    <font>
      <b/>
      <i/>
      <sz val="11"/>
      <color theme="1"/>
      <name val="Calibri"/>
      <family val="2"/>
      <scheme val="minor"/>
    </font>
    <font>
      <vertAlign val="superscript"/>
      <sz val="11"/>
      <color theme="1"/>
      <name val="Calibri"/>
      <family val="2"/>
      <scheme val="minor"/>
    </font>
    <font>
      <b/>
      <i/>
      <sz val="11"/>
      <name val="Calibri"/>
      <family val="2"/>
      <scheme val="minor"/>
    </font>
    <font>
      <b/>
      <sz val="10"/>
      <name val="Calibri Light"/>
      <family val="2"/>
      <scheme val="major"/>
    </font>
    <font>
      <b/>
      <sz val="10"/>
      <color theme="1"/>
      <name val="Calibri Light"/>
      <family val="2"/>
      <scheme val="major"/>
    </font>
    <font>
      <b/>
      <sz val="10"/>
      <color theme="4" tint="-0.249977111117893"/>
      <name val="Arial"/>
      <family val="2"/>
    </font>
    <font>
      <b/>
      <sz val="10"/>
      <color theme="9"/>
      <name val="Arial"/>
      <family val="2"/>
    </font>
    <font>
      <b/>
      <sz val="10"/>
      <color theme="4" tint="-0.249977111117893"/>
      <name val="Calibri"/>
      <family val="2"/>
      <scheme val="minor"/>
    </font>
    <font>
      <b/>
      <u/>
      <sz val="10"/>
      <color theme="4" tint="-0.249977111117893"/>
      <name val="Calibri"/>
      <family val="2"/>
      <scheme val="minor"/>
    </font>
    <font>
      <b/>
      <sz val="10"/>
      <color theme="9"/>
      <name val="Calibri"/>
      <family val="2"/>
      <scheme val="minor"/>
    </font>
    <font>
      <b/>
      <u/>
      <sz val="10"/>
      <color theme="9"/>
      <name val="Calibri"/>
      <family val="2"/>
      <scheme val="minor"/>
    </font>
    <font>
      <sz val="11"/>
      <color rgb="FF000000"/>
      <name val="Calibri"/>
      <family val="2"/>
    </font>
    <font>
      <sz val="11"/>
      <name val="Calibri"/>
      <family val="2"/>
      <scheme val="minor"/>
    </font>
    <font>
      <vertAlign val="superscript"/>
      <sz val="11"/>
      <name val="Calibri"/>
      <family val="2"/>
      <scheme val="minor"/>
    </font>
  </fonts>
  <fills count="16">
    <fill>
      <patternFill patternType="none"/>
    </fill>
    <fill>
      <patternFill patternType="gray125"/>
    </fill>
    <fill>
      <patternFill patternType="solid">
        <fgColor indexed="43"/>
        <bgColor indexed="64"/>
      </patternFill>
    </fill>
    <fill>
      <patternFill patternType="solid">
        <fgColor indexed="18"/>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theme="5"/>
        <bgColor indexed="64"/>
      </patternFill>
    </fill>
    <fill>
      <patternFill patternType="solid">
        <fgColor rgb="FFFF0000"/>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rgb="FF92D050"/>
        <bgColor indexed="64"/>
      </patternFill>
    </fill>
    <fill>
      <patternFill patternType="solid">
        <fgColor theme="7"/>
        <bgColor indexed="64"/>
      </patternFill>
    </fill>
  </fills>
  <borders count="36">
    <border>
      <left/>
      <right/>
      <top/>
      <bottom/>
      <diagonal/>
    </border>
    <border>
      <left/>
      <right/>
      <top/>
      <bottom style="double">
        <color auto="1"/>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right/>
      <top style="double">
        <color indexed="64"/>
      </top>
      <bottom style="thin">
        <color auto="1"/>
      </bottom>
      <diagonal/>
    </border>
    <border>
      <left/>
      <right/>
      <top style="thin">
        <color auto="1"/>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right/>
      <top style="double">
        <color indexed="64"/>
      </top>
      <bottom style="thin">
        <color indexed="64"/>
      </bottom>
      <diagonal/>
    </border>
    <border>
      <left/>
      <right/>
      <top/>
      <bottom style="thin">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double">
        <color auto="1"/>
      </bottom>
      <diagonal/>
    </border>
    <border>
      <left/>
      <right style="thin">
        <color indexed="64"/>
      </right>
      <top style="thin">
        <color indexed="64"/>
      </top>
      <bottom/>
      <diagonal/>
    </border>
    <border>
      <left/>
      <right style="thin">
        <color indexed="64"/>
      </right>
      <top/>
      <bottom/>
      <diagonal/>
    </border>
    <border>
      <left/>
      <right style="thin">
        <color indexed="64"/>
      </right>
      <top/>
      <bottom style="double">
        <color auto="1"/>
      </bottom>
      <diagonal/>
    </border>
    <border>
      <left style="thin">
        <color indexed="64"/>
      </left>
      <right/>
      <top/>
      <bottom style="double">
        <color auto="1"/>
      </bottom>
      <diagonal/>
    </border>
    <border>
      <left style="thin">
        <color indexed="64"/>
      </left>
      <right/>
      <top style="thin">
        <color indexed="64"/>
      </top>
      <bottom/>
      <diagonal/>
    </border>
    <border>
      <left/>
      <right style="thin">
        <color indexed="64"/>
      </right>
      <top/>
      <bottom style="thin">
        <color indexed="64"/>
      </bottom>
      <diagonal/>
    </border>
  </borders>
  <cellStyleXfs count="3">
    <xf numFmtId="0" fontId="0" fillId="0" borderId="0"/>
    <xf numFmtId="9" fontId="10" fillId="0" borderId="0" applyFont="0" applyFill="0" applyBorder="0" applyAlignment="0" applyProtection="0"/>
    <xf numFmtId="0" fontId="10" fillId="0" borderId="0"/>
  </cellStyleXfs>
  <cellXfs count="177">
    <xf numFmtId="0" fontId="0" fillId="0" borderId="0" xfId="0"/>
    <xf numFmtId="0" fontId="0" fillId="0" borderId="0" xfId="0" applyFill="1"/>
    <xf numFmtId="0" fontId="1" fillId="0" borderId="0" xfId="0" applyFont="1"/>
    <xf numFmtId="0" fontId="1" fillId="2" borderId="0" xfId="0" applyFont="1" applyFill="1" applyAlignment="1">
      <alignment horizontal="left" wrapText="1"/>
    </xf>
    <xf numFmtId="0" fontId="2" fillId="0" borderId="0" xfId="0" applyFont="1" applyAlignment="1">
      <alignment horizontal="right"/>
    </xf>
    <xf numFmtId="0" fontId="3" fillId="0" borderId="0" xfId="0" applyFont="1" applyAlignment="1">
      <alignment horizontal="right"/>
    </xf>
    <xf numFmtId="0" fontId="4" fillId="2" borderId="0" xfId="0" applyFont="1" applyFill="1" applyAlignment="1">
      <alignment horizontal="right"/>
    </xf>
    <xf numFmtId="0" fontId="3" fillId="0" borderId="0" xfId="0" applyFont="1"/>
    <xf numFmtId="0" fontId="4" fillId="0" borderId="0" xfId="0" applyFont="1"/>
    <xf numFmtId="0" fontId="4" fillId="2" borderId="0" xfId="0" applyFont="1" applyFill="1"/>
    <xf numFmtId="0" fontId="5" fillId="3" borderId="0" xfId="0" applyFont="1" applyFill="1"/>
    <xf numFmtId="0" fontId="0" fillId="3" borderId="0" xfId="0" applyFill="1"/>
    <xf numFmtId="0" fontId="6" fillId="0" borderId="0" xfId="0" applyFont="1"/>
    <xf numFmtId="0" fontId="6" fillId="0" borderId="0" xfId="0" applyFont="1" applyAlignment="1">
      <alignment horizontal="right"/>
    </xf>
    <xf numFmtId="0" fontId="8" fillId="0" borderId="0" xfId="0" applyFont="1" applyAlignment="1">
      <alignment horizontal="left" vertical="center"/>
    </xf>
    <xf numFmtId="0" fontId="8" fillId="0" borderId="0" xfId="0" applyFont="1" applyAlignment="1">
      <alignment horizontal="center" vertical="center"/>
    </xf>
    <xf numFmtId="0" fontId="7" fillId="0" borderId="1" xfId="0" applyFont="1" applyFill="1" applyBorder="1" applyAlignment="1">
      <alignment horizontal="center" vertical="center"/>
    </xf>
    <xf numFmtId="0" fontId="7" fillId="0" borderId="1" xfId="0" applyFont="1" applyBorder="1" applyAlignment="1">
      <alignment horizontal="center" vertical="center"/>
    </xf>
    <xf numFmtId="0" fontId="8" fillId="0" borderId="0" xfId="0" applyFont="1" applyFill="1" applyAlignment="1">
      <alignment horizontal="left" vertical="center"/>
    </xf>
    <xf numFmtId="0" fontId="8" fillId="0" borderId="0" xfId="0" applyFont="1"/>
    <xf numFmtId="0" fontId="7" fillId="0" borderId="0" xfId="0" applyFont="1" applyAlignment="1">
      <alignment horizontal="center" vertical="center"/>
    </xf>
    <xf numFmtId="2" fontId="8" fillId="0" borderId="0" xfId="0" applyNumberFormat="1" applyFont="1" applyAlignment="1">
      <alignment horizontal="center" vertical="center"/>
    </xf>
    <xf numFmtId="0" fontId="0" fillId="0" borderId="0" xfId="0" quotePrefix="1" applyFill="1"/>
    <xf numFmtId="0" fontId="8" fillId="4" borderId="0" xfId="0" applyFont="1" applyFill="1" applyAlignment="1">
      <alignment horizontal="left" vertical="center"/>
    </xf>
    <xf numFmtId="0" fontId="7" fillId="0" borderId="0" xfId="0" applyFont="1" applyBorder="1" applyAlignment="1">
      <alignment horizontal="center" vertical="center"/>
    </xf>
    <xf numFmtId="0" fontId="8" fillId="0" borderId="0" xfId="0" applyFont="1" applyAlignment="1">
      <alignment horizontal="left" vertical="center"/>
    </xf>
    <xf numFmtId="0" fontId="8" fillId="0" borderId="0" xfId="0" applyFont="1" applyAlignment="1">
      <alignment horizontal="center" vertical="center"/>
    </xf>
    <xf numFmtId="0" fontId="0" fillId="0" borderId="0" xfId="0"/>
    <xf numFmtId="0" fontId="8" fillId="0" borderId="0" xfId="0" applyFont="1" applyAlignment="1">
      <alignment horizontal="center" vertical="center"/>
    </xf>
    <xf numFmtId="0" fontId="8" fillId="5" borderId="0" xfId="0" applyFont="1" applyFill="1" applyAlignment="1">
      <alignment horizontal="left" vertical="center"/>
    </xf>
    <xf numFmtId="0" fontId="8" fillId="6" borderId="0" xfId="0" applyFont="1" applyFill="1" applyAlignment="1">
      <alignment horizontal="left" vertical="center"/>
    </xf>
    <xf numFmtId="0" fontId="8" fillId="6" borderId="1" xfId="0" applyFont="1" applyFill="1" applyBorder="1" applyAlignment="1">
      <alignment horizontal="left" vertical="center"/>
    </xf>
    <xf numFmtId="0" fontId="8" fillId="7" borderId="0" xfId="0" applyFont="1" applyFill="1" applyAlignment="1">
      <alignment horizontal="left" vertical="center"/>
    </xf>
    <xf numFmtId="0" fontId="8" fillId="7" borderId="0" xfId="0" applyFont="1" applyFill="1" applyBorder="1" applyAlignment="1">
      <alignment horizontal="left" vertical="center"/>
    </xf>
    <xf numFmtId="0" fontId="8" fillId="7" borderId="0" xfId="0" applyFont="1" applyFill="1"/>
    <xf numFmtId="0" fontId="8" fillId="7" borderId="1" xfId="0" applyFont="1" applyFill="1" applyBorder="1" applyAlignment="1">
      <alignment horizontal="left" vertical="center"/>
    </xf>
    <xf numFmtId="0" fontId="8" fillId="7" borderId="1" xfId="0" applyFont="1" applyFill="1" applyBorder="1" applyAlignment="1">
      <alignment horizontal="left"/>
    </xf>
    <xf numFmtId="0" fontId="8" fillId="7" borderId="1" xfId="0" quotePrefix="1" applyFont="1" applyFill="1" applyBorder="1"/>
    <xf numFmtId="164" fontId="8" fillId="0" borderId="0" xfId="0" applyNumberFormat="1" applyFont="1" applyAlignment="1">
      <alignment horizontal="center" vertical="center"/>
    </xf>
    <xf numFmtId="1" fontId="8" fillId="0" borderId="0" xfId="0" applyNumberFormat="1" applyFont="1" applyAlignment="1">
      <alignment horizontal="center" vertical="center"/>
    </xf>
    <xf numFmtId="0" fontId="0" fillId="0" borderId="0" xfId="0" applyFill="1" applyBorder="1" applyAlignment="1"/>
    <xf numFmtId="0" fontId="0" fillId="0" borderId="2" xfId="0" applyFill="1" applyBorder="1" applyAlignment="1"/>
    <xf numFmtId="0" fontId="9" fillId="0" borderId="3" xfId="0" applyFont="1" applyFill="1" applyBorder="1" applyAlignment="1">
      <alignment horizontal="centerContinuous"/>
    </xf>
    <xf numFmtId="0" fontId="0" fillId="0" borderId="0" xfId="0" pivotButton="1"/>
    <xf numFmtId="0" fontId="0" fillId="0" borderId="0" xfId="0" applyNumberFormat="1"/>
    <xf numFmtId="0" fontId="8" fillId="0" borderId="0" xfId="0" applyFont="1" applyBorder="1" applyAlignment="1">
      <alignment horizontal="center" vertical="center"/>
    </xf>
    <xf numFmtId="0" fontId="0" fillId="0" borderId="0" xfId="0" applyNumberFormat="1" applyFill="1" applyBorder="1" applyAlignment="1"/>
    <xf numFmtId="0" fontId="0" fillId="0" borderId="0" xfId="0" applyAlignment="1">
      <alignment horizontal="left"/>
    </xf>
    <xf numFmtId="0" fontId="9" fillId="0" borderId="4" xfId="0" applyFont="1" applyFill="1" applyBorder="1" applyAlignment="1">
      <alignment horizontal="center"/>
    </xf>
    <xf numFmtId="0" fontId="0" fillId="0" borderId="4" xfId="0" applyFill="1" applyBorder="1" applyAlignment="1"/>
    <xf numFmtId="0" fontId="0" fillId="8" borderId="4" xfId="0" applyFill="1" applyBorder="1" applyAlignment="1"/>
    <xf numFmtId="0" fontId="9" fillId="8" borderId="4" xfId="0" applyFont="1" applyFill="1" applyBorder="1" applyAlignment="1">
      <alignment horizontal="center"/>
    </xf>
    <xf numFmtId="0" fontId="0" fillId="9" borderId="4" xfId="0" applyFill="1" applyBorder="1" applyAlignment="1"/>
    <xf numFmtId="0" fontId="0" fillId="10" borderId="4" xfId="0" applyFill="1" applyBorder="1" applyAlignment="1"/>
    <xf numFmtId="2" fontId="9" fillId="0" borderId="3" xfId="0" applyNumberFormat="1" applyFont="1" applyFill="1" applyBorder="1" applyAlignment="1">
      <alignment horizontal="center"/>
    </xf>
    <xf numFmtId="2" fontId="0" fillId="0" borderId="0" xfId="0" applyNumberFormat="1" applyFill="1" applyBorder="1" applyAlignment="1"/>
    <xf numFmtId="2" fontId="0" fillId="0" borderId="2" xfId="0" applyNumberFormat="1" applyFill="1" applyBorder="1" applyAlignment="1"/>
    <xf numFmtId="2" fontId="9" fillId="0" borderId="3" xfId="0" applyNumberFormat="1" applyFont="1" applyFill="1" applyBorder="1" applyAlignment="1">
      <alignment horizontal="centerContinuous"/>
    </xf>
    <xf numFmtId="2" fontId="0" fillId="0" borderId="0" xfId="0" applyNumberFormat="1"/>
    <xf numFmtId="2" fontId="0" fillId="10" borderId="0" xfId="0" applyNumberFormat="1" applyFill="1" applyBorder="1" applyAlignment="1"/>
    <xf numFmtId="2" fontId="1" fillId="0" borderId="0" xfId="0" applyNumberFormat="1" applyFont="1"/>
    <xf numFmtId="2" fontId="0" fillId="0" borderId="0" xfId="0" applyNumberFormat="1" applyFont="1"/>
    <xf numFmtId="0" fontId="0" fillId="0" borderId="5"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0" fillId="0" borderId="11" xfId="0" applyBorder="1"/>
    <xf numFmtId="0" fontId="0" fillId="0" borderId="12" xfId="0" applyBorder="1"/>
    <xf numFmtId="0" fontId="0" fillId="0" borderId="13" xfId="0" applyBorder="1"/>
    <xf numFmtId="0" fontId="0" fillId="0" borderId="14" xfId="0" applyBorder="1"/>
    <xf numFmtId="0" fontId="9" fillId="0" borderId="15" xfId="0" applyFont="1" applyBorder="1" applyAlignment="1">
      <alignment horizontal="center"/>
    </xf>
    <xf numFmtId="0" fontId="0" fillId="0" borderId="16" xfId="0" applyBorder="1"/>
    <xf numFmtId="0" fontId="0" fillId="0" borderId="17" xfId="0" applyBorder="1"/>
    <xf numFmtId="0" fontId="0" fillId="0" borderId="18" xfId="0" applyBorder="1"/>
    <xf numFmtId="0" fontId="0" fillId="0" borderId="19" xfId="0" applyBorder="1"/>
    <xf numFmtId="0" fontId="9" fillId="0" borderId="20" xfId="0" applyFont="1" applyBorder="1" applyAlignment="1">
      <alignment horizontal="center"/>
    </xf>
    <xf numFmtId="0" fontId="0" fillId="0" borderId="21" xfId="0" applyBorder="1"/>
    <xf numFmtId="0" fontId="0" fillId="0" borderId="0" xfId="0" applyAlignment="1">
      <alignment horizontal="center"/>
    </xf>
    <xf numFmtId="0" fontId="0" fillId="0" borderId="22" xfId="0" applyBorder="1"/>
    <xf numFmtId="0" fontId="0" fillId="0" borderId="23" xfId="0" applyBorder="1"/>
    <xf numFmtId="0" fontId="0" fillId="0" borderId="6" xfId="0" applyBorder="1"/>
    <xf numFmtId="2" fontId="0" fillId="0" borderId="4" xfId="0" applyNumberFormat="1" applyBorder="1"/>
    <xf numFmtId="2" fontId="0" fillId="0" borderId="24" xfId="0" applyNumberFormat="1" applyFill="1" applyBorder="1"/>
    <xf numFmtId="9" fontId="0" fillId="0" borderId="0" xfId="0" applyNumberFormat="1"/>
    <xf numFmtId="9" fontId="0" fillId="0" borderId="0" xfId="1" applyFont="1"/>
    <xf numFmtId="2" fontId="0" fillId="0" borderId="17" xfId="0" applyNumberFormat="1" applyBorder="1"/>
    <xf numFmtId="2" fontId="0" fillId="0" borderId="19" xfId="0" applyNumberFormat="1" applyBorder="1"/>
    <xf numFmtId="2" fontId="0" fillId="0" borderId="18" xfId="0" applyNumberFormat="1" applyBorder="1"/>
    <xf numFmtId="2" fontId="0" fillId="0" borderId="19" xfId="0" applyNumberFormat="1" applyBorder="1" applyAlignment="1">
      <alignment horizontal="right"/>
    </xf>
    <xf numFmtId="2" fontId="9" fillId="0" borderId="20" xfId="0" applyNumberFormat="1" applyFont="1" applyBorder="1" applyAlignment="1">
      <alignment horizontal="center"/>
    </xf>
    <xf numFmtId="2" fontId="0" fillId="0" borderId="21" xfId="0" applyNumberFormat="1" applyBorder="1"/>
    <xf numFmtId="0" fontId="0" fillId="0" borderId="1" xfId="0" applyBorder="1"/>
    <xf numFmtId="0" fontId="0" fillId="0" borderId="26" xfId="0" applyBorder="1"/>
    <xf numFmtId="0" fontId="0" fillId="0" borderId="26" xfId="0" applyBorder="1" applyAlignment="1">
      <alignment horizontal="center" vertical="center"/>
    </xf>
    <xf numFmtId="0" fontId="16" fillId="0" borderId="0" xfId="0" applyFont="1"/>
    <xf numFmtId="2" fontId="0" fillId="0" borderId="0" xfId="0" applyNumberFormat="1" applyBorder="1"/>
    <xf numFmtId="2" fontId="16" fillId="0" borderId="0" xfId="0" applyNumberFormat="1" applyFont="1"/>
    <xf numFmtId="2" fontId="14" fillId="0" borderId="0" xfId="0" applyNumberFormat="1" applyFont="1"/>
    <xf numFmtId="165" fontId="0" fillId="0" borderId="0" xfId="0" applyNumberFormat="1"/>
    <xf numFmtId="165" fontId="0" fillId="0" borderId="26" xfId="0" applyNumberFormat="1" applyBorder="1"/>
    <xf numFmtId="165" fontId="0" fillId="0" borderId="0" xfId="0" applyNumberFormat="1" applyBorder="1"/>
    <xf numFmtId="165" fontId="0" fillId="0" borderId="1" xfId="0" applyNumberFormat="1" applyBorder="1"/>
    <xf numFmtId="165" fontId="0" fillId="0" borderId="29" xfId="0" applyNumberFormat="1" applyBorder="1"/>
    <xf numFmtId="165" fontId="0" fillId="0" borderId="31" xfId="0" applyNumberFormat="1" applyBorder="1"/>
    <xf numFmtId="165" fontId="0" fillId="0" borderId="32" xfId="0" applyNumberFormat="1" applyBorder="1"/>
    <xf numFmtId="166" fontId="16" fillId="0" borderId="0" xfId="0" applyNumberFormat="1" applyFont="1"/>
    <xf numFmtId="166" fontId="0" fillId="0" borderId="0" xfId="0" applyNumberFormat="1"/>
    <xf numFmtId="166" fontId="0" fillId="0" borderId="26" xfId="0" applyNumberFormat="1" applyBorder="1"/>
    <xf numFmtId="166" fontId="0" fillId="0" borderId="0" xfId="0" applyNumberFormat="1" applyBorder="1"/>
    <xf numFmtId="166" fontId="0" fillId="0" borderId="1" xfId="0" applyNumberFormat="1" applyBorder="1"/>
    <xf numFmtId="166" fontId="0" fillId="0" borderId="31" xfId="0" applyNumberFormat="1" applyBorder="1"/>
    <xf numFmtId="166" fontId="0" fillId="0" borderId="32" xfId="0" applyNumberFormat="1" applyBorder="1"/>
    <xf numFmtId="0" fontId="7" fillId="9" borderId="0" xfId="0" applyFont="1" applyFill="1" applyBorder="1" applyAlignment="1">
      <alignment horizontal="center" vertical="center"/>
    </xf>
    <xf numFmtId="0" fontId="0" fillId="9" borderId="0" xfId="0" applyFill="1" applyBorder="1"/>
    <xf numFmtId="0" fontId="0" fillId="11" borderId="0" xfId="0" applyFill="1" applyBorder="1"/>
    <xf numFmtId="0" fontId="0" fillId="12" borderId="0" xfId="0" applyFill="1" applyBorder="1"/>
    <xf numFmtId="0" fontId="7" fillId="11" borderId="0" xfId="0" applyFont="1" applyFill="1" applyBorder="1" applyAlignment="1">
      <alignment horizontal="center" vertical="center"/>
    </xf>
    <xf numFmtId="0" fontId="7" fillId="12" borderId="0" xfId="0" applyFont="1" applyFill="1" applyBorder="1" applyAlignment="1">
      <alignment horizontal="center" vertical="center"/>
    </xf>
    <xf numFmtId="0" fontId="0" fillId="0" borderId="0" xfId="0" applyFont="1"/>
    <xf numFmtId="0" fontId="12" fillId="0" borderId="0" xfId="0" applyFont="1" applyAlignment="1">
      <alignment horizontal="center" vertical="center"/>
    </xf>
    <xf numFmtId="0" fontId="12" fillId="0" borderId="21" xfId="0" applyFont="1" applyBorder="1" applyAlignment="1">
      <alignment horizontal="center" vertical="center"/>
    </xf>
    <xf numFmtId="2" fontId="0" fillId="0" borderId="0" xfId="0" applyNumberFormat="1" applyAlignment="1">
      <alignment horizontal="center" vertical="center"/>
    </xf>
    <xf numFmtId="0" fontId="12" fillId="0" borderId="25" xfId="0" applyFont="1" applyBorder="1" applyAlignment="1">
      <alignment horizontal="right" vertical="center"/>
    </xf>
    <xf numFmtId="165" fontId="0" fillId="0" borderId="25" xfId="0" applyNumberFormat="1" applyBorder="1" applyAlignment="1">
      <alignment horizontal="center" vertical="center"/>
    </xf>
    <xf numFmtId="0" fontId="12" fillId="0" borderId="0" xfId="0" applyFont="1" applyAlignment="1">
      <alignment horizontal="right" vertical="center"/>
    </xf>
    <xf numFmtId="165" fontId="0" fillId="13" borderId="0" xfId="0" applyNumberFormat="1" applyFill="1" applyAlignment="1">
      <alignment horizontal="center" vertical="center"/>
    </xf>
    <xf numFmtId="165" fontId="0" fillId="0" borderId="4" xfId="0" applyNumberFormat="1" applyBorder="1" applyAlignment="1">
      <alignment horizontal="center" vertical="center"/>
    </xf>
    <xf numFmtId="165" fontId="0" fillId="12" borderId="0" xfId="0" applyNumberFormat="1" applyFill="1" applyAlignment="1">
      <alignment horizontal="center" vertical="center"/>
    </xf>
    <xf numFmtId="2" fontId="0" fillId="12" borderId="0" xfId="0" applyNumberFormat="1" applyFill="1" applyAlignment="1">
      <alignment horizontal="center" vertical="center"/>
    </xf>
    <xf numFmtId="165" fontId="0" fillId="12" borderId="0" xfId="0" applyNumberFormat="1" applyFill="1" applyAlignment="1">
      <alignment horizontal="center"/>
    </xf>
    <xf numFmtId="0" fontId="8" fillId="0" borderId="1" xfId="0" applyFont="1" applyBorder="1" applyAlignment="1">
      <alignment horizontal="center" vertical="center"/>
    </xf>
    <xf numFmtId="0" fontId="0" fillId="15" borderId="0" xfId="0" applyFont="1" applyFill="1"/>
    <xf numFmtId="2" fontId="8" fillId="0" borderId="0" xfId="0" applyNumberFormat="1" applyFont="1" applyBorder="1" applyAlignment="1">
      <alignment horizontal="center" vertical="center"/>
    </xf>
    <xf numFmtId="0" fontId="0" fillId="0" borderId="0" xfId="0" applyFill="1" applyBorder="1"/>
    <xf numFmtId="0" fontId="8" fillId="0" borderId="0" xfId="0" applyFont="1" applyBorder="1"/>
    <xf numFmtId="0" fontId="8" fillId="0" borderId="0" xfId="0" applyFont="1" applyBorder="1" applyAlignment="1">
      <alignment horizontal="center"/>
    </xf>
    <xf numFmtId="0" fontId="0" fillId="14" borderId="0" xfId="0" applyFill="1" applyBorder="1"/>
    <xf numFmtId="0" fontId="0" fillId="0" borderId="1" xfId="0" applyFill="1" applyBorder="1"/>
    <xf numFmtId="0" fontId="0" fillId="14" borderId="1" xfId="0" applyFill="1" applyBorder="1"/>
    <xf numFmtId="9" fontId="0" fillId="0" borderId="1" xfId="1" applyFont="1" applyBorder="1"/>
    <xf numFmtId="0" fontId="17" fillId="0" borderId="1" xfId="0" applyFont="1" applyBorder="1"/>
    <xf numFmtId="0" fontId="17" fillId="0" borderId="1" xfId="0" applyFont="1" applyBorder="1" applyAlignment="1">
      <alignment horizontal="center" vertical="center"/>
    </xf>
    <xf numFmtId="0" fontId="18" fillId="0" borderId="1" xfId="0" applyFont="1" applyBorder="1" applyAlignment="1">
      <alignment horizontal="center" vertical="center"/>
    </xf>
    <xf numFmtId="0" fontId="18" fillId="0" borderId="1" xfId="0" applyFont="1" applyFill="1" applyBorder="1" applyAlignment="1">
      <alignment horizontal="center" vertical="center"/>
    </xf>
    <xf numFmtId="2" fontId="0" fillId="10" borderId="4" xfId="0" applyNumberFormat="1" applyFill="1" applyBorder="1"/>
    <xf numFmtId="0" fontId="19" fillId="0" borderId="26" xfId="0" applyFont="1" applyBorder="1" applyAlignment="1">
      <alignment horizontal="center" vertical="center"/>
    </xf>
    <xf numFmtId="0" fontId="20" fillId="0" borderId="26" xfId="0" applyFont="1" applyBorder="1" applyAlignment="1">
      <alignment horizontal="center" vertical="center"/>
    </xf>
    <xf numFmtId="0" fontId="19" fillId="0" borderId="0" xfId="0" applyFont="1" applyBorder="1"/>
    <xf numFmtId="0" fontId="20" fillId="0" borderId="0" xfId="0" applyFont="1" applyBorder="1"/>
    <xf numFmtId="0" fontId="19" fillId="0" borderId="26" xfId="0" applyFont="1" applyBorder="1"/>
    <xf numFmtId="0" fontId="20" fillId="0" borderId="26" xfId="0" applyFont="1" applyBorder="1"/>
    <xf numFmtId="0" fontId="13" fillId="0" borderId="0" xfId="0" applyFont="1" applyBorder="1"/>
    <xf numFmtId="0" fontId="11" fillId="0" borderId="0" xfId="0" applyFont="1" applyAlignment="1">
      <alignment horizontal="left" vertical="center"/>
    </xf>
    <xf numFmtId="0" fontId="0" fillId="0" borderId="34" xfId="0" applyBorder="1"/>
    <xf numFmtId="0" fontId="0" fillId="0" borderId="27" xfId="0" applyBorder="1"/>
    <xf numFmtId="0" fontId="0" fillId="0" borderId="33" xfId="0" applyBorder="1"/>
    <xf numFmtId="0" fontId="0" fillId="0" borderId="28" xfId="0" applyBorder="1"/>
    <xf numFmtId="165" fontId="0" fillId="0" borderId="30" xfId="0" applyNumberFormat="1" applyBorder="1"/>
    <xf numFmtId="165" fontId="0" fillId="0" borderId="35" xfId="0" applyNumberFormat="1" applyBorder="1"/>
    <xf numFmtId="166" fontId="0" fillId="0" borderId="30" xfId="0" applyNumberFormat="1" applyBorder="1"/>
    <xf numFmtId="0" fontId="11" fillId="0" borderId="0" xfId="0" applyFont="1"/>
    <xf numFmtId="166" fontId="13" fillId="0" borderId="32" xfId="0" applyNumberFormat="1" applyFont="1" applyBorder="1" applyAlignment="1">
      <alignment horizontal="right"/>
    </xf>
    <xf numFmtId="0" fontId="25" fillId="0" borderId="0" xfId="0" applyFont="1"/>
    <xf numFmtId="10" fontId="0" fillId="0" borderId="0" xfId="1" applyNumberFormat="1" applyFont="1" applyBorder="1"/>
    <xf numFmtId="0" fontId="0" fillId="0" borderId="1" xfId="0" applyNumberFormat="1" applyFill="1" applyBorder="1" applyAlignment="1"/>
    <xf numFmtId="0" fontId="0" fillId="0" borderId="1" xfId="0" applyFill="1" applyBorder="1" applyAlignment="1"/>
    <xf numFmtId="10" fontId="0" fillId="0" borderId="1" xfId="1" applyNumberFormat="1" applyFont="1" applyBorder="1"/>
    <xf numFmtId="0" fontId="9" fillId="0" borderId="26" xfId="0" applyFont="1" applyFill="1" applyBorder="1" applyAlignment="1">
      <alignment horizontal="center"/>
    </xf>
    <xf numFmtId="10" fontId="0" fillId="0" borderId="0" xfId="0" applyNumberFormat="1"/>
    <xf numFmtId="9" fontId="0" fillId="0" borderId="0" xfId="1" applyFont="1" applyBorder="1"/>
    <xf numFmtId="0" fontId="9" fillId="0" borderId="3" xfId="0" applyFont="1" applyFill="1" applyBorder="1" applyAlignment="1">
      <alignment horizontal="center"/>
    </xf>
    <xf numFmtId="0" fontId="26" fillId="0" borderId="0" xfId="0" applyFont="1"/>
    <xf numFmtId="0" fontId="21" fillId="0" borderId="0" xfId="0" applyFont="1" applyAlignment="1">
      <alignment horizontal="left" vertical="top" wrapText="1"/>
    </xf>
    <xf numFmtId="0" fontId="23" fillId="0" borderId="0" xfId="0" applyFont="1" applyAlignment="1">
      <alignment vertical="top" wrapText="1"/>
    </xf>
    <xf numFmtId="0" fontId="26" fillId="0" borderId="0" xfId="0" applyFont="1" applyAlignment="1">
      <alignment horizontal="left" vertical="top" wrapText="1"/>
    </xf>
  </cellXfs>
  <cellStyles count="3">
    <cellStyle name="Normal" xfId="0" builtinId="0"/>
    <cellStyle name="Normal 2" xfId="2" xr:uid="{C2AC2699-6072-4A85-92C2-A248C7A7E95A}"/>
    <cellStyle name="Percent" xfId="1" builtinId="5"/>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A672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5.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9.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30.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AU"/>
              <a:t>Quantity ordered by TPM's</a:t>
            </a:r>
            <a:r>
              <a:rPr lang="en-AU" baseline="0"/>
              <a:t> Customers</a:t>
            </a:r>
            <a:endParaRPr lang="en-AU"/>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'Task 1'!$G$6:$G$12</c:f>
              <c:numCache>
                <c:formatCode>General</c:formatCode>
                <c:ptCount val="7"/>
                <c:pt idx="0">
                  <c:v>1.5</c:v>
                </c:pt>
                <c:pt idx="1">
                  <c:v>3</c:v>
                </c:pt>
                <c:pt idx="2">
                  <c:v>4.5</c:v>
                </c:pt>
                <c:pt idx="3">
                  <c:v>6</c:v>
                </c:pt>
                <c:pt idx="4">
                  <c:v>7.5</c:v>
                </c:pt>
                <c:pt idx="5">
                  <c:v>9</c:v>
                </c:pt>
                <c:pt idx="6">
                  <c:v>10.5</c:v>
                </c:pt>
              </c:numCache>
            </c:numRef>
          </c:cat>
          <c:val>
            <c:numRef>
              <c:f>'Task 1'!$H$6:$H$12</c:f>
              <c:numCache>
                <c:formatCode>General</c:formatCode>
                <c:ptCount val="7"/>
                <c:pt idx="0">
                  <c:v>0</c:v>
                </c:pt>
                <c:pt idx="1">
                  <c:v>0</c:v>
                </c:pt>
                <c:pt idx="2">
                  <c:v>1</c:v>
                </c:pt>
                <c:pt idx="3">
                  <c:v>7</c:v>
                </c:pt>
                <c:pt idx="4">
                  <c:v>79</c:v>
                </c:pt>
                <c:pt idx="5">
                  <c:v>104</c:v>
                </c:pt>
                <c:pt idx="6">
                  <c:v>9</c:v>
                </c:pt>
              </c:numCache>
            </c:numRef>
          </c:val>
          <c:extLst>
            <c:ext xmlns:c16="http://schemas.microsoft.com/office/drawing/2014/chart" uri="{C3380CC4-5D6E-409C-BE32-E72D297353CC}">
              <c16:uniqueId val="{00000001-E6DF-4A56-8EFC-EE18CC437FF5}"/>
            </c:ext>
          </c:extLst>
        </c:ser>
        <c:dLbls>
          <c:showLegendKey val="0"/>
          <c:showVal val="0"/>
          <c:showCatName val="0"/>
          <c:showSerName val="0"/>
          <c:showPercent val="0"/>
          <c:showBubbleSize val="0"/>
        </c:dLbls>
        <c:gapWidth val="0"/>
        <c:overlap val="-24"/>
        <c:axId val="679952624"/>
        <c:axId val="856144832"/>
      </c:barChart>
      <c:catAx>
        <c:axId val="67995262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AU"/>
                  <a:t>QUANTITY ORDERED</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56144832"/>
        <c:crosses val="autoZero"/>
        <c:auto val="1"/>
        <c:lblAlgn val="ctr"/>
        <c:lblOffset val="100"/>
        <c:noMultiLvlLbl val="0"/>
      </c:catAx>
      <c:valAx>
        <c:axId val="85614483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AU"/>
                  <a:t>Frequency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79952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[TASSPAPERMILL  Brand Image perception analysis and Contract Signing Prediction.xlsx]Task 1!PivotTable2</c:name>
    <c:fmtId val="19"/>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Bar Chart of TPM Contracts</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1'!$F$29</c:f>
              <c:strCache>
                <c:ptCount val="1"/>
                <c:pt idx="0">
                  <c:v>Total</c:v>
                </c:pt>
              </c:strCache>
            </c:strRef>
          </c:tx>
          <c:spPr>
            <a:solidFill>
              <a:schemeClr val="accent1"/>
            </a:solidFill>
            <a:ln>
              <a:noFill/>
            </a:ln>
            <a:effectLst/>
          </c:spPr>
          <c:invertIfNegative val="0"/>
          <c:cat>
            <c:strRef>
              <c:f>'Task 1'!$E$30:$E$32</c:f>
              <c:strCache>
                <c:ptCount val="2"/>
                <c:pt idx="0">
                  <c:v>Contract</c:v>
                </c:pt>
                <c:pt idx="1">
                  <c:v>No Contract</c:v>
                </c:pt>
              </c:strCache>
            </c:strRef>
          </c:cat>
          <c:val>
            <c:numRef>
              <c:f>'Task 1'!$F$30:$F$32</c:f>
              <c:numCache>
                <c:formatCode>General</c:formatCode>
                <c:ptCount val="2"/>
                <c:pt idx="0">
                  <c:v>101</c:v>
                </c:pt>
                <c:pt idx="1">
                  <c:v>99</c:v>
                </c:pt>
              </c:numCache>
            </c:numRef>
          </c:val>
          <c:extLst>
            <c:ext xmlns:c16="http://schemas.microsoft.com/office/drawing/2014/chart" uri="{C3380CC4-5D6E-409C-BE32-E72D297353CC}">
              <c16:uniqueId val="{00000000-DCE3-43E8-94D4-386AF0AF7115}"/>
            </c:ext>
          </c:extLst>
        </c:ser>
        <c:dLbls>
          <c:showLegendKey val="0"/>
          <c:showVal val="0"/>
          <c:showCatName val="0"/>
          <c:showSerName val="0"/>
          <c:showPercent val="0"/>
          <c:showBubbleSize val="0"/>
        </c:dLbls>
        <c:gapWidth val="199"/>
        <c:axId val="1282010671"/>
        <c:axId val="1240490623"/>
      </c:barChart>
      <c:catAx>
        <c:axId val="1282010671"/>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AU"/>
                  <a:t>Contracts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240490623"/>
        <c:crosses val="autoZero"/>
        <c:auto val="1"/>
        <c:lblAlgn val="ctr"/>
        <c:lblOffset val="100"/>
        <c:noMultiLvlLbl val="0"/>
      </c:catAx>
      <c:valAx>
        <c:axId val="1240490623"/>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AU"/>
                  <a:t>CONTRACT FREQUENCY</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010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[TASSPAPERMILL  Brand Image perception analysis and Contract Signing Prediction.xlsx]Task 1!PivotTable3</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PIE CHART FOR</a:t>
            </a:r>
            <a:r>
              <a:rPr lang="en-US" baseline="0"/>
              <a:t> TPM CONTRACT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'Task 1'!$J$29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4A1-41CE-B259-C72E0980721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4A1-41CE-B259-C72E0980721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 1'!$I$30:$I$32</c:f>
              <c:strCache>
                <c:ptCount val="2"/>
                <c:pt idx="0">
                  <c:v>Contract</c:v>
                </c:pt>
                <c:pt idx="1">
                  <c:v>No Contract</c:v>
                </c:pt>
              </c:strCache>
            </c:strRef>
          </c:cat>
          <c:val>
            <c:numRef>
              <c:f>'Task 1'!$J$30:$J$32</c:f>
              <c:numCache>
                <c:formatCode>0.00%</c:formatCode>
                <c:ptCount val="2"/>
                <c:pt idx="0">
                  <c:v>0.505</c:v>
                </c:pt>
                <c:pt idx="1">
                  <c:v>0.495</c:v>
                </c:pt>
              </c:numCache>
            </c:numRef>
          </c:val>
          <c:extLst>
            <c:ext xmlns:c16="http://schemas.microsoft.com/office/drawing/2014/chart" uri="{C3380CC4-5D6E-409C-BE32-E72D297353CC}">
              <c16:uniqueId val="{00000000-F83E-42AD-9A23-96187E1A7AF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Loyalty</a:t>
            </a:r>
            <a:r>
              <a:rPr lang="en-AU" baseline="0"/>
              <a:t> v. Order Quantity</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2.1 (Scatter plots)'!$B$5</c:f>
              <c:strCache>
                <c:ptCount val="1"/>
                <c:pt idx="0">
                  <c:v>Order_Qty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28575" cap="rnd" cmpd="sng">
                <a:solidFill>
                  <a:srgbClr val="FF0000"/>
                </a:solidFill>
                <a:prstDash val="dash"/>
              </a:ln>
              <a:effectLst/>
            </c:spPr>
            <c:trendlineType val="linear"/>
            <c:dispRSqr val="1"/>
            <c:dispEq val="1"/>
            <c:trendlineLbl>
              <c:layout>
                <c:manualLayout>
                  <c:x val="4.0256342957130362E-2"/>
                  <c:y val="-0.2021340040828229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'Task 2.1 (Scatter plots)'!$A$6:$A$205</c:f>
              <c:numCache>
                <c:formatCode>0</c:formatCode>
                <c:ptCount val="200"/>
                <c:pt idx="0">
                  <c:v>3</c:v>
                </c:pt>
                <c:pt idx="1">
                  <c:v>13</c:v>
                </c:pt>
                <c:pt idx="2">
                  <c:v>12</c:v>
                </c:pt>
                <c:pt idx="3">
                  <c:v>14</c:v>
                </c:pt>
                <c:pt idx="4">
                  <c:v>9</c:v>
                </c:pt>
                <c:pt idx="5">
                  <c:v>8</c:v>
                </c:pt>
                <c:pt idx="6">
                  <c:v>2</c:v>
                </c:pt>
                <c:pt idx="7">
                  <c:v>9</c:v>
                </c:pt>
                <c:pt idx="8">
                  <c:v>7</c:v>
                </c:pt>
                <c:pt idx="9">
                  <c:v>9</c:v>
                </c:pt>
                <c:pt idx="10">
                  <c:v>10</c:v>
                </c:pt>
                <c:pt idx="11">
                  <c:v>4</c:v>
                </c:pt>
                <c:pt idx="12">
                  <c:v>13</c:v>
                </c:pt>
                <c:pt idx="13">
                  <c:v>7</c:v>
                </c:pt>
                <c:pt idx="14">
                  <c:v>15</c:v>
                </c:pt>
                <c:pt idx="15">
                  <c:v>1</c:v>
                </c:pt>
                <c:pt idx="16">
                  <c:v>4</c:v>
                </c:pt>
                <c:pt idx="17">
                  <c:v>8</c:v>
                </c:pt>
                <c:pt idx="18">
                  <c:v>12</c:v>
                </c:pt>
                <c:pt idx="19">
                  <c:v>13</c:v>
                </c:pt>
                <c:pt idx="20">
                  <c:v>8</c:v>
                </c:pt>
                <c:pt idx="21">
                  <c:v>12</c:v>
                </c:pt>
                <c:pt idx="22">
                  <c:v>3</c:v>
                </c:pt>
                <c:pt idx="23">
                  <c:v>10</c:v>
                </c:pt>
                <c:pt idx="24">
                  <c:v>5</c:v>
                </c:pt>
                <c:pt idx="25">
                  <c:v>3</c:v>
                </c:pt>
                <c:pt idx="26">
                  <c:v>9</c:v>
                </c:pt>
                <c:pt idx="27">
                  <c:v>4</c:v>
                </c:pt>
                <c:pt idx="28">
                  <c:v>13</c:v>
                </c:pt>
                <c:pt idx="29">
                  <c:v>4</c:v>
                </c:pt>
                <c:pt idx="30">
                  <c:v>13</c:v>
                </c:pt>
                <c:pt idx="31">
                  <c:v>2</c:v>
                </c:pt>
                <c:pt idx="32">
                  <c:v>15</c:v>
                </c:pt>
                <c:pt idx="33">
                  <c:v>10</c:v>
                </c:pt>
                <c:pt idx="34">
                  <c:v>6</c:v>
                </c:pt>
                <c:pt idx="35">
                  <c:v>3</c:v>
                </c:pt>
                <c:pt idx="36">
                  <c:v>9</c:v>
                </c:pt>
                <c:pt idx="37">
                  <c:v>10</c:v>
                </c:pt>
                <c:pt idx="38">
                  <c:v>12</c:v>
                </c:pt>
                <c:pt idx="39">
                  <c:v>9</c:v>
                </c:pt>
                <c:pt idx="40">
                  <c:v>6</c:v>
                </c:pt>
                <c:pt idx="41">
                  <c:v>2</c:v>
                </c:pt>
                <c:pt idx="42">
                  <c:v>10</c:v>
                </c:pt>
                <c:pt idx="43">
                  <c:v>15</c:v>
                </c:pt>
                <c:pt idx="44">
                  <c:v>6</c:v>
                </c:pt>
                <c:pt idx="45">
                  <c:v>5</c:v>
                </c:pt>
                <c:pt idx="46">
                  <c:v>4</c:v>
                </c:pt>
                <c:pt idx="47">
                  <c:v>8</c:v>
                </c:pt>
                <c:pt idx="48">
                  <c:v>13</c:v>
                </c:pt>
                <c:pt idx="49">
                  <c:v>3</c:v>
                </c:pt>
                <c:pt idx="50">
                  <c:v>10</c:v>
                </c:pt>
                <c:pt idx="51">
                  <c:v>7</c:v>
                </c:pt>
                <c:pt idx="52">
                  <c:v>8</c:v>
                </c:pt>
                <c:pt idx="53">
                  <c:v>11</c:v>
                </c:pt>
                <c:pt idx="54">
                  <c:v>14</c:v>
                </c:pt>
                <c:pt idx="55">
                  <c:v>11</c:v>
                </c:pt>
                <c:pt idx="56">
                  <c:v>14</c:v>
                </c:pt>
                <c:pt idx="57">
                  <c:v>1</c:v>
                </c:pt>
                <c:pt idx="58">
                  <c:v>1</c:v>
                </c:pt>
                <c:pt idx="59">
                  <c:v>6</c:v>
                </c:pt>
                <c:pt idx="60">
                  <c:v>5</c:v>
                </c:pt>
                <c:pt idx="61">
                  <c:v>13</c:v>
                </c:pt>
                <c:pt idx="62">
                  <c:v>2</c:v>
                </c:pt>
                <c:pt idx="63">
                  <c:v>11</c:v>
                </c:pt>
                <c:pt idx="64">
                  <c:v>7</c:v>
                </c:pt>
                <c:pt idx="65">
                  <c:v>12</c:v>
                </c:pt>
                <c:pt idx="66">
                  <c:v>5</c:v>
                </c:pt>
                <c:pt idx="67">
                  <c:v>7</c:v>
                </c:pt>
                <c:pt idx="68">
                  <c:v>5</c:v>
                </c:pt>
                <c:pt idx="69">
                  <c:v>9</c:v>
                </c:pt>
                <c:pt idx="70">
                  <c:v>13</c:v>
                </c:pt>
                <c:pt idx="71">
                  <c:v>8</c:v>
                </c:pt>
                <c:pt idx="72">
                  <c:v>13</c:v>
                </c:pt>
                <c:pt idx="73">
                  <c:v>14</c:v>
                </c:pt>
                <c:pt idx="74">
                  <c:v>10</c:v>
                </c:pt>
                <c:pt idx="75">
                  <c:v>7</c:v>
                </c:pt>
                <c:pt idx="76">
                  <c:v>3</c:v>
                </c:pt>
                <c:pt idx="77">
                  <c:v>5</c:v>
                </c:pt>
                <c:pt idx="78">
                  <c:v>10</c:v>
                </c:pt>
                <c:pt idx="79">
                  <c:v>10</c:v>
                </c:pt>
                <c:pt idx="80">
                  <c:v>8</c:v>
                </c:pt>
                <c:pt idx="81">
                  <c:v>2</c:v>
                </c:pt>
                <c:pt idx="82">
                  <c:v>6</c:v>
                </c:pt>
                <c:pt idx="83">
                  <c:v>5</c:v>
                </c:pt>
                <c:pt idx="84">
                  <c:v>4</c:v>
                </c:pt>
                <c:pt idx="85">
                  <c:v>13</c:v>
                </c:pt>
                <c:pt idx="86">
                  <c:v>4</c:v>
                </c:pt>
                <c:pt idx="87">
                  <c:v>11</c:v>
                </c:pt>
                <c:pt idx="88">
                  <c:v>8</c:v>
                </c:pt>
                <c:pt idx="89">
                  <c:v>14</c:v>
                </c:pt>
                <c:pt idx="90">
                  <c:v>15</c:v>
                </c:pt>
                <c:pt idx="91">
                  <c:v>7</c:v>
                </c:pt>
                <c:pt idx="92">
                  <c:v>14</c:v>
                </c:pt>
                <c:pt idx="93">
                  <c:v>11</c:v>
                </c:pt>
                <c:pt idx="94">
                  <c:v>8</c:v>
                </c:pt>
                <c:pt idx="95">
                  <c:v>12</c:v>
                </c:pt>
                <c:pt idx="96">
                  <c:v>10</c:v>
                </c:pt>
                <c:pt idx="97">
                  <c:v>11</c:v>
                </c:pt>
                <c:pt idx="98">
                  <c:v>1</c:v>
                </c:pt>
                <c:pt idx="99">
                  <c:v>6</c:v>
                </c:pt>
                <c:pt idx="100">
                  <c:v>8</c:v>
                </c:pt>
                <c:pt idx="101">
                  <c:v>14</c:v>
                </c:pt>
                <c:pt idx="102">
                  <c:v>14</c:v>
                </c:pt>
                <c:pt idx="103">
                  <c:v>12</c:v>
                </c:pt>
                <c:pt idx="104">
                  <c:v>15</c:v>
                </c:pt>
                <c:pt idx="105">
                  <c:v>13</c:v>
                </c:pt>
                <c:pt idx="106">
                  <c:v>15</c:v>
                </c:pt>
                <c:pt idx="107">
                  <c:v>1</c:v>
                </c:pt>
                <c:pt idx="108">
                  <c:v>7</c:v>
                </c:pt>
                <c:pt idx="109">
                  <c:v>2</c:v>
                </c:pt>
                <c:pt idx="110">
                  <c:v>7</c:v>
                </c:pt>
                <c:pt idx="111">
                  <c:v>12</c:v>
                </c:pt>
                <c:pt idx="112">
                  <c:v>7</c:v>
                </c:pt>
                <c:pt idx="113">
                  <c:v>14</c:v>
                </c:pt>
                <c:pt idx="114">
                  <c:v>14</c:v>
                </c:pt>
                <c:pt idx="115">
                  <c:v>11</c:v>
                </c:pt>
                <c:pt idx="116">
                  <c:v>10</c:v>
                </c:pt>
                <c:pt idx="117">
                  <c:v>5</c:v>
                </c:pt>
                <c:pt idx="118">
                  <c:v>11</c:v>
                </c:pt>
                <c:pt idx="119">
                  <c:v>6</c:v>
                </c:pt>
                <c:pt idx="120">
                  <c:v>9</c:v>
                </c:pt>
                <c:pt idx="121">
                  <c:v>9</c:v>
                </c:pt>
                <c:pt idx="122">
                  <c:v>10</c:v>
                </c:pt>
                <c:pt idx="123">
                  <c:v>5</c:v>
                </c:pt>
                <c:pt idx="124">
                  <c:v>7</c:v>
                </c:pt>
                <c:pt idx="125">
                  <c:v>15</c:v>
                </c:pt>
                <c:pt idx="126">
                  <c:v>12</c:v>
                </c:pt>
                <c:pt idx="127">
                  <c:v>7</c:v>
                </c:pt>
                <c:pt idx="128">
                  <c:v>11</c:v>
                </c:pt>
                <c:pt idx="129">
                  <c:v>4</c:v>
                </c:pt>
                <c:pt idx="130">
                  <c:v>9</c:v>
                </c:pt>
                <c:pt idx="131">
                  <c:v>9</c:v>
                </c:pt>
                <c:pt idx="132">
                  <c:v>2</c:v>
                </c:pt>
                <c:pt idx="133">
                  <c:v>10</c:v>
                </c:pt>
                <c:pt idx="134">
                  <c:v>14</c:v>
                </c:pt>
                <c:pt idx="135">
                  <c:v>1</c:v>
                </c:pt>
                <c:pt idx="136">
                  <c:v>4</c:v>
                </c:pt>
                <c:pt idx="137">
                  <c:v>13</c:v>
                </c:pt>
                <c:pt idx="138">
                  <c:v>13</c:v>
                </c:pt>
                <c:pt idx="139">
                  <c:v>15</c:v>
                </c:pt>
                <c:pt idx="140">
                  <c:v>12</c:v>
                </c:pt>
                <c:pt idx="141">
                  <c:v>3</c:v>
                </c:pt>
                <c:pt idx="142">
                  <c:v>3</c:v>
                </c:pt>
                <c:pt idx="143">
                  <c:v>7</c:v>
                </c:pt>
                <c:pt idx="144">
                  <c:v>7</c:v>
                </c:pt>
                <c:pt idx="145">
                  <c:v>14</c:v>
                </c:pt>
                <c:pt idx="146">
                  <c:v>5</c:v>
                </c:pt>
                <c:pt idx="147">
                  <c:v>15</c:v>
                </c:pt>
                <c:pt idx="148">
                  <c:v>7</c:v>
                </c:pt>
                <c:pt idx="149">
                  <c:v>13</c:v>
                </c:pt>
                <c:pt idx="150">
                  <c:v>8</c:v>
                </c:pt>
                <c:pt idx="151">
                  <c:v>5</c:v>
                </c:pt>
                <c:pt idx="152">
                  <c:v>9</c:v>
                </c:pt>
                <c:pt idx="153">
                  <c:v>6</c:v>
                </c:pt>
                <c:pt idx="154">
                  <c:v>3</c:v>
                </c:pt>
                <c:pt idx="155">
                  <c:v>2</c:v>
                </c:pt>
                <c:pt idx="156">
                  <c:v>1</c:v>
                </c:pt>
                <c:pt idx="157">
                  <c:v>10</c:v>
                </c:pt>
                <c:pt idx="158">
                  <c:v>5</c:v>
                </c:pt>
                <c:pt idx="159">
                  <c:v>13</c:v>
                </c:pt>
                <c:pt idx="160">
                  <c:v>5</c:v>
                </c:pt>
                <c:pt idx="161">
                  <c:v>11</c:v>
                </c:pt>
                <c:pt idx="162">
                  <c:v>13</c:v>
                </c:pt>
                <c:pt idx="163">
                  <c:v>12</c:v>
                </c:pt>
                <c:pt idx="164">
                  <c:v>11</c:v>
                </c:pt>
                <c:pt idx="165">
                  <c:v>10</c:v>
                </c:pt>
                <c:pt idx="166">
                  <c:v>1</c:v>
                </c:pt>
                <c:pt idx="167">
                  <c:v>10</c:v>
                </c:pt>
                <c:pt idx="168">
                  <c:v>12</c:v>
                </c:pt>
                <c:pt idx="169">
                  <c:v>9</c:v>
                </c:pt>
                <c:pt idx="170">
                  <c:v>8</c:v>
                </c:pt>
                <c:pt idx="171">
                  <c:v>1</c:v>
                </c:pt>
                <c:pt idx="172">
                  <c:v>4</c:v>
                </c:pt>
                <c:pt idx="173">
                  <c:v>1</c:v>
                </c:pt>
                <c:pt idx="174">
                  <c:v>8</c:v>
                </c:pt>
                <c:pt idx="175">
                  <c:v>11</c:v>
                </c:pt>
                <c:pt idx="176">
                  <c:v>7</c:v>
                </c:pt>
                <c:pt idx="177">
                  <c:v>12</c:v>
                </c:pt>
                <c:pt idx="178">
                  <c:v>14</c:v>
                </c:pt>
                <c:pt idx="179">
                  <c:v>5</c:v>
                </c:pt>
                <c:pt idx="180">
                  <c:v>10</c:v>
                </c:pt>
                <c:pt idx="181">
                  <c:v>7</c:v>
                </c:pt>
                <c:pt idx="182">
                  <c:v>15</c:v>
                </c:pt>
                <c:pt idx="183">
                  <c:v>14</c:v>
                </c:pt>
                <c:pt idx="184">
                  <c:v>4</c:v>
                </c:pt>
                <c:pt idx="185">
                  <c:v>1</c:v>
                </c:pt>
                <c:pt idx="186">
                  <c:v>2</c:v>
                </c:pt>
                <c:pt idx="187">
                  <c:v>2</c:v>
                </c:pt>
                <c:pt idx="188">
                  <c:v>13</c:v>
                </c:pt>
                <c:pt idx="189">
                  <c:v>11</c:v>
                </c:pt>
                <c:pt idx="190">
                  <c:v>2</c:v>
                </c:pt>
                <c:pt idx="191">
                  <c:v>8</c:v>
                </c:pt>
                <c:pt idx="192">
                  <c:v>13</c:v>
                </c:pt>
                <c:pt idx="193">
                  <c:v>1</c:v>
                </c:pt>
                <c:pt idx="194">
                  <c:v>3</c:v>
                </c:pt>
                <c:pt idx="195">
                  <c:v>10</c:v>
                </c:pt>
                <c:pt idx="196">
                  <c:v>8</c:v>
                </c:pt>
                <c:pt idx="197">
                  <c:v>9</c:v>
                </c:pt>
                <c:pt idx="198">
                  <c:v>6</c:v>
                </c:pt>
                <c:pt idx="199">
                  <c:v>4</c:v>
                </c:pt>
              </c:numCache>
            </c:numRef>
          </c:xVal>
          <c:yVal>
            <c:numRef>
              <c:f>'Task 2.1 (Scatter plots)'!$B$6:$B$205</c:f>
              <c:numCache>
                <c:formatCode>0.0</c:formatCode>
                <c:ptCount val="200"/>
                <c:pt idx="0">
                  <c:v>8.4</c:v>
                </c:pt>
                <c:pt idx="1">
                  <c:v>7.5</c:v>
                </c:pt>
                <c:pt idx="2">
                  <c:v>9</c:v>
                </c:pt>
                <c:pt idx="3">
                  <c:v>7.2</c:v>
                </c:pt>
                <c:pt idx="4">
                  <c:v>9</c:v>
                </c:pt>
                <c:pt idx="5">
                  <c:v>6.1</c:v>
                </c:pt>
                <c:pt idx="6">
                  <c:v>7.2</c:v>
                </c:pt>
                <c:pt idx="7">
                  <c:v>7.7</c:v>
                </c:pt>
                <c:pt idx="8">
                  <c:v>8.1999999999999993</c:v>
                </c:pt>
                <c:pt idx="9">
                  <c:v>6.7</c:v>
                </c:pt>
                <c:pt idx="10">
                  <c:v>8.4</c:v>
                </c:pt>
                <c:pt idx="11">
                  <c:v>6.6</c:v>
                </c:pt>
                <c:pt idx="12">
                  <c:v>7.9</c:v>
                </c:pt>
                <c:pt idx="13">
                  <c:v>8.1999999999999993</c:v>
                </c:pt>
                <c:pt idx="14">
                  <c:v>7.6</c:v>
                </c:pt>
                <c:pt idx="15">
                  <c:v>7.1</c:v>
                </c:pt>
                <c:pt idx="16">
                  <c:v>7.2</c:v>
                </c:pt>
                <c:pt idx="17">
                  <c:v>8.1999999999999993</c:v>
                </c:pt>
                <c:pt idx="18">
                  <c:v>7.9</c:v>
                </c:pt>
                <c:pt idx="19">
                  <c:v>8.8000000000000007</c:v>
                </c:pt>
                <c:pt idx="20">
                  <c:v>7</c:v>
                </c:pt>
                <c:pt idx="21">
                  <c:v>9.9</c:v>
                </c:pt>
                <c:pt idx="22">
                  <c:v>8.1</c:v>
                </c:pt>
                <c:pt idx="23">
                  <c:v>8</c:v>
                </c:pt>
                <c:pt idx="24">
                  <c:v>5.5</c:v>
                </c:pt>
                <c:pt idx="25">
                  <c:v>7</c:v>
                </c:pt>
                <c:pt idx="26">
                  <c:v>7</c:v>
                </c:pt>
                <c:pt idx="27">
                  <c:v>5.6</c:v>
                </c:pt>
                <c:pt idx="28">
                  <c:v>7.2</c:v>
                </c:pt>
                <c:pt idx="29">
                  <c:v>6.2</c:v>
                </c:pt>
                <c:pt idx="30">
                  <c:v>7.1</c:v>
                </c:pt>
                <c:pt idx="31">
                  <c:v>6.2</c:v>
                </c:pt>
                <c:pt idx="32">
                  <c:v>7.6</c:v>
                </c:pt>
                <c:pt idx="33">
                  <c:v>9</c:v>
                </c:pt>
                <c:pt idx="34">
                  <c:v>6.7</c:v>
                </c:pt>
                <c:pt idx="35">
                  <c:v>7.1</c:v>
                </c:pt>
                <c:pt idx="36">
                  <c:v>7.2</c:v>
                </c:pt>
                <c:pt idx="37">
                  <c:v>9.9</c:v>
                </c:pt>
                <c:pt idx="38">
                  <c:v>7.6</c:v>
                </c:pt>
                <c:pt idx="39">
                  <c:v>5.8</c:v>
                </c:pt>
                <c:pt idx="40">
                  <c:v>8.4</c:v>
                </c:pt>
                <c:pt idx="41">
                  <c:v>7.9</c:v>
                </c:pt>
                <c:pt idx="42">
                  <c:v>7.6</c:v>
                </c:pt>
                <c:pt idx="43">
                  <c:v>8.4</c:v>
                </c:pt>
                <c:pt idx="44">
                  <c:v>6.5</c:v>
                </c:pt>
                <c:pt idx="45">
                  <c:v>7.7</c:v>
                </c:pt>
                <c:pt idx="46">
                  <c:v>8</c:v>
                </c:pt>
                <c:pt idx="47">
                  <c:v>7.1</c:v>
                </c:pt>
                <c:pt idx="48">
                  <c:v>8.5</c:v>
                </c:pt>
                <c:pt idx="49">
                  <c:v>7.6</c:v>
                </c:pt>
                <c:pt idx="50">
                  <c:v>7.2</c:v>
                </c:pt>
                <c:pt idx="51">
                  <c:v>8.1999999999999993</c:v>
                </c:pt>
                <c:pt idx="52">
                  <c:v>9</c:v>
                </c:pt>
                <c:pt idx="53">
                  <c:v>7.2</c:v>
                </c:pt>
                <c:pt idx="54">
                  <c:v>8.1</c:v>
                </c:pt>
                <c:pt idx="55">
                  <c:v>8.9</c:v>
                </c:pt>
                <c:pt idx="56">
                  <c:v>8.8000000000000007</c:v>
                </c:pt>
                <c:pt idx="57">
                  <c:v>7.5</c:v>
                </c:pt>
                <c:pt idx="58">
                  <c:v>7</c:v>
                </c:pt>
                <c:pt idx="59">
                  <c:v>8.5</c:v>
                </c:pt>
                <c:pt idx="60">
                  <c:v>7.2</c:v>
                </c:pt>
                <c:pt idx="61">
                  <c:v>8.8000000000000007</c:v>
                </c:pt>
                <c:pt idx="62">
                  <c:v>8</c:v>
                </c:pt>
                <c:pt idx="63">
                  <c:v>8.1</c:v>
                </c:pt>
                <c:pt idx="64">
                  <c:v>7.1</c:v>
                </c:pt>
                <c:pt idx="65">
                  <c:v>9</c:v>
                </c:pt>
                <c:pt idx="66">
                  <c:v>6.2</c:v>
                </c:pt>
                <c:pt idx="67">
                  <c:v>8.1999999999999993</c:v>
                </c:pt>
                <c:pt idx="68">
                  <c:v>5.8</c:v>
                </c:pt>
                <c:pt idx="69">
                  <c:v>8</c:v>
                </c:pt>
                <c:pt idx="70">
                  <c:v>7.7</c:v>
                </c:pt>
                <c:pt idx="71">
                  <c:v>7</c:v>
                </c:pt>
                <c:pt idx="72">
                  <c:v>7.9</c:v>
                </c:pt>
                <c:pt idx="73">
                  <c:v>9.8000000000000007</c:v>
                </c:pt>
                <c:pt idx="74">
                  <c:v>8.4</c:v>
                </c:pt>
                <c:pt idx="75">
                  <c:v>8.9</c:v>
                </c:pt>
                <c:pt idx="76">
                  <c:v>7.5</c:v>
                </c:pt>
                <c:pt idx="77">
                  <c:v>8</c:v>
                </c:pt>
                <c:pt idx="78">
                  <c:v>8.1</c:v>
                </c:pt>
                <c:pt idx="79">
                  <c:v>7.6</c:v>
                </c:pt>
                <c:pt idx="80">
                  <c:v>8.8000000000000007</c:v>
                </c:pt>
                <c:pt idx="81">
                  <c:v>8</c:v>
                </c:pt>
                <c:pt idx="82">
                  <c:v>8.5</c:v>
                </c:pt>
                <c:pt idx="83">
                  <c:v>6.5</c:v>
                </c:pt>
                <c:pt idx="84">
                  <c:v>7.7</c:v>
                </c:pt>
                <c:pt idx="85">
                  <c:v>7.2</c:v>
                </c:pt>
                <c:pt idx="86">
                  <c:v>6</c:v>
                </c:pt>
                <c:pt idx="87">
                  <c:v>8.1999999999999993</c:v>
                </c:pt>
                <c:pt idx="88">
                  <c:v>7.4</c:v>
                </c:pt>
                <c:pt idx="89">
                  <c:v>9.3000000000000007</c:v>
                </c:pt>
                <c:pt idx="90">
                  <c:v>7.9</c:v>
                </c:pt>
                <c:pt idx="91">
                  <c:v>6.5</c:v>
                </c:pt>
                <c:pt idx="92">
                  <c:v>8.6</c:v>
                </c:pt>
                <c:pt idx="93">
                  <c:v>8.9</c:v>
                </c:pt>
                <c:pt idx="94">
                  <c:v>8.4</c:v>
                </c:pt>
                <c:pt idx="95">
                  <c:v>8.1</c:v>
                </c:pt>
                <c:pt idx="96">
                  <c:v>7.2</c:v>
                </c:pt>
                <c:pt idx="97">
                  <c:v>7.7</c:v>
                </c:pt>
                <c:pt idx="98">
                  <c:v>7.4</c:v>
                </c:pt>
                <c:pt idx="99">
                  <c:v>7</c:v>
                </c:pt>
                <c:pt idx="100">
                  <c:v>6.1</c:v>
                </c:pt>
                <c:pt idx="101">
                  <c:v>7.1</c:v>
                </c:pt>
                <c:pt idx="102">
                  <c:v>7.6</c:v>
                </c:pt>
                <c:pt idx="103">
                  <c:v>9</c:v>
                </c:pt>
                <c:pt idx="104">
                  <c:v>8.9</c:v>
                </c:pt>
                <c:pt idx="105">
                  <c:v>7.5</c:v>
                </c:pt>
                <c:pt idx="106">
                  <c:v>9.3000000000000007</c:v>
                </c:pt>
                <c:pt idx="107">
                  <c:v>8</c:v>
                </c:pt>
                <c:pt idx="108">
                  <c:v>7.6</c:v>
                </c:pt>
                <c:pt idx="109">
                  <c:v>7.1</c:v>
                </c:pt>
                <c:pt idx="110">
                  <c:v>8.1</c:v>
                </c:pt>
                <c:pt idx="111">
                  <c:v>7.9</c:v>
                </c:pt>
                <c:pt idx="112">
                  <c:v>7.2</c:v>
                </c:pt>
                <c:pt idx="113">
                  <c:v>7.7</c:v>
                </c:pt>
                <c:pt idx="114">
                  <c:v>7.9</c:v>
                </c:pt>
                <c:pt idx="115">
                  <c:v>6.9</c:v>
                </c:pt>
                <c:pt idx="116">
                  <c:v>9.5</c:v>
                </c:pt>
                <c:pt idx="117">
                  <c:v>7.5</c:v>
                </c:pt>
                <c:pt idx="118">
                  <c:v>8</c:v>
                </c:pt>
                <c:pt idx="119">
                  <c:v>7.1</c:v>
                </c:pt>
                <c:pt idx="120">
                  <c:v>8.8000000000000007</c:v>
                </c:pt>
                <c:pt idx="121">
                  <c:v>8</c:v>
                </c:pt>
                <c:pt idx="122">
                  <c:v>7.7</c:v>
                </c:pt>
                <c:pt idx="123">
                  <c:v>8.1999999999999993</c:v>
                </c:pt>
                <c:pt idx="124">
                  <c:v>6.5</c:v>
                </c:pt>
                <c:pt idx="125">
                  <c:v>8.1</c:v>
                </c:pt>
                <c:pt idx="126">
                  <c:v>8.1</c:v>
                </c:pt>
                <c:pt idx="127">
                  <c:v>6.9</c:v>
                </c:pt>
                <c:pt idx="128">
                  <c:v>9.3000000000000007</c:v>
                </c:pt>
                <c:pt idx="129">
                  <c:v>6.2</c:v>
                </c:pt>
                <c:pt idx="130">
                  <c:v>8</c:v>
                </c:pt>
                <c:pt idx="131">
                  <c:v>7.1</c:v>
                </c:pt>
                <c:pt idx="132">
                  <c:v>6.5</c:v>
                </c:pt>
                <c:pt idx="133">
                  <c:v>7.1</c:v>
                </c:pt>
                <c:pt idx="134">
                  <c:v>8.1999999999999993</c:v>
                </c:pt>
                <c:pt idx="135">
                  <c:v>7</c:v>
                </c:pt>
                <c:pt idx="136">
                  <c:v>6.7</c:v>
                </c:pt>
                <c:pt idx="137">
                  <c:v>7.5</c:v>
                </c:pt>
                <c:pt idx="138">
                  <c:v>7.4</c:v>
                </c:pt>
                <c:pt idx="139">
                  <c:v>7.4</c:v>
                </c:pt>
                <c:pt idx="140">
                  <c:v>7.9</c:v>
                </c:pt>
                <c:pt idx="141">
                  <c:v>8</c:v>
                </c:pt>
                <c:pt idx="142">
                  <c:v>8</c:v>
                </c:pt>
                <c:pt idx="143">
                  <c:v>8.4</c:v>
                </c:pt>
                <c:pt idx="144">
                  <c:v>8.8000000000000007</c:v>
                </c:pt>
                <c:pt idx="145">
                  <c:v>7.9</c:v>
                </c:pt>
                <c:pt idx="146">
                  <c:v>6</c:v>
                </c:pt>
                <c:pt idx="147">
                  <c:v>8.1999999999999993</c:v>
                </c:pt>
                <c:pt idx="148">
                  <c:v>8.4</c:v>
                </c:pt>
                <c:pt idx="149">
                  <c:v>7.4</c:v>
                </c:pt>
                <c:pt idx="150">
                  <c:v>8</c:v>
                </c:pt>
                <c:pt idx="151">
                  <c:v>6.6</c:v>
                </c:pt>
                <c:pt idx="152">
                  <c:v>7.6</c:v>
                </c:pt>
                <c:pt idx="153">
                  <c:v>7.5</c:v>
                </c:pt>
                <c:pt idx="154">
                  <c:v>7.1</c:v>
                </c:pt>
                <c:pt idx="155">
                  <c:v>7.9</c:v>
                </c:pt>
                <c:pt idx="156">
                  <c:v>7.6</c:v>
                </c:pt>
                <c:pt idx="157">
                  <c:v>7.1</c:v>
                </c:pt>
                <c:pt idx="158">
                  <c:v>7.6</c:v>
                </c:pt>
                <c:pt idx="159">
                  <c:v>8.1999999999999993</c:v>
                </c:pt>
                <c:pt idx="160">
                  <c:v>6.9</c:v>
                </c:pt>
                <c:pt idx="161">
                  <c:v>8.1</c:v>
                </c:pt>
                <c:pt idx="162">
                  <c:v>7.6</c:v>
                </c:pt>
                <c:pt idx="163">
                  <c:v>8.4</c:v>
                </c:pt>
                <c:pt idx="164">
                  <c:v>7.4</c:v>
                </c:pt>
                <c:pt idx="165">
                  <c:v>7.9</c:v>
                </c:pt>
                <c:pt idx="166">
                  <c:v>7.2</c:v>
                </c:pt>
                <c:pt idx="167">
                  <c:v>7.6</c:v>
                </c:pt>
                <c:pt idx="168">
                  <c:v>6.7</c:v>
                </c:pt>
                <c:pt idx="169">
                  <c:v>7.4</c:v>
                </c:pt>
                <c:pt idx="170">
                  <c:v>6.2</c:v>
                </c:pt>
                <c:pt idx="171">
                  <c:v>7.5</c:v>
                </c:pt>
                <c:pt idx="172">
                  <c:v>7.4</c:v>
                </c:pt>
                <c:pt idx="173">
                  <c:v>7.9</c:v>
                </c:pt>
                <c:pt idx="174">
                  <c:v>6.5</c:v>
                </c:pt>
                <c:pt idx="175">
                  <c:v>8.6</c:v>
                </c:pt>
                <c:pt idx="176">
                  <c:v>8.6</c:v>
                </c:pt>
                <c:pt idx="177">
                  <c:v>8</c:v>
                </c:pt>
                <c:pt idx="178">
                  <c:v>8.1</c:v>
                </c:pt>
                <c:pt idx="179">
                  <c:v>8.1999999999999993</c:v>
                </c:pt>
                <c:pt idx="180">
                  <c:v>7.2</c:v>
                </c:pt>
                <c:pt idx="181">
                  <c:v>8.4</c:v>
                </c:pt>
                <c:pt idx="182">
                  <c:v>9.4</c:v>
                </c:pt>
                <c:pt idx="183">
                  <c:v>9.4</c:v>
                </c:pt>
                <c:pt idx="184">
                  <c:v>7.5</c:v>
                </c:pt>
                <c:pt idx="185">
                  <c:v>6.6</c:v>
                </c:pt>
                <c:pt idx="186">
                  <c:v>4.3</c:v>
                </c:pt>
                <c:pt idx="187">
                  <c:v>6.6</c:v>
                </c:pt>
                <c:pt idx="188">
                  <c:v>7.4</c:v>
                </c:pt>
                <c:pt idx="189">
                  <c:v>7.1</c:v>
                </c:pt>
                <c:pt idx="190">
                  <c:v>6.7</c:v>
                </c:pt>
                <c:pt idx="191">
                  <c:v>6.7</c:v>
                </c:pt>
                <c:pt idx="192">
                  <c:v>7.2</c:v>
                </c:pt>
                <c:pt idx="193">
                  <c:v>7.1</c:v>
                </c:pt>
                <c:pt idx="194">
                  <c:v>6</c:v>
                </c:pt>
                <c:pt idx="195">
                  <c:v>8.4</c:v>
                </c:pt>
                <c:pt idx="196">
                  <c:v>8.6</c:v>
                </c:pt>
                <c:pt idx="197">
                  <c:v>7.9</c:v>
                </c:pt>
                <c:pt idx="198">
                  <c:v>7.6</c:v>
                </c:pt>
                <c:pt idx="199">
                  <c:v>8.5</c:v>
                </c:pt>
              </c:numCache>
            </c:numRef>
          </c:yVal>
          <c:smooth val="0"/>
          <c:extLst>
            <c:ext xmlns:c16="http://schemas.microsoft.com/office/drawing/2014/chart" uri="{C3380CC4-5D6E-409C-BE32-E72D297353CC}">
              <c16:uniqueId val="{00000000-0B8D-44F5-9E45-094D0238E8C4}"/>
            </c:ext>
          </c:extLst>
        </c:ser>
        <c:dLbls>
          <c:showLegendKey val="0"/>
          <c:showVal val="0"/>
          <c:showCatName val="0"/>
          <c:showSerName val="0"/>
          <c:showPercent val="0"/>
          <c:showBubbleSize val="0"/>
        </c:dLbls>
        <c:axId val="944662464"/>
        <c:axId val="604482864"/>
      </c:scatterChart>
      <c:valAx>
        <c:axId val="944662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sz="1000" b="0" i="0" u="none" strike="noStrike" baseline="0">
                    <a:effectLst/>
                  </a:rPr>
                  <a:t>Loyalty</a:t>
                </a:r>
                <a:endParaRPr lang="en-AU"/>
              </a:p>
            </c:rich>
          </c:tx>
          <c:layout>
            <c:manualLayout>
              <c:xMode val="edge"/>
              <c:yMode val="edge"/>
              <c:x val="0.46871244479124169"/>
              <c:y val="0.9224453950296533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482864"/>
        <c:crosses val="autoZero"/>
        <c:crossBetween val="midCat"/>
      </c:valAx>
      <c:valAx>
        <c:axId val="6044828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sz="1000" b="0" i="0" u="none" strike="noStrike" baseline="0">
                    <a:effectLst/>
                  </a:rPr>
                  <a:t>Order Quantity</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6624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Customer Type v. Order Quantity</a:t>
            </a:r>
            <a:endParaRPr lang="en-AU">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2.1 (Scatter plots)'!$L$5</c:f>
              <c:strCache>
                <c:ptCount val="1"/>
                <c:pt idx="0">
                  <c:v>Order_Qty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31750" cap="rnd">
                <a:solidFill>
                  <a:srgbClr val="FF0000"/>
                </a:solidFill>
                <a:prstDash val="sysDash"/>
              </a:ln>
              <a:effectLst/>
            </c:spPr>
            <c:trendlineType val="linear"/>
            <c:dispRSqr val="1"/>
            <c:dispEq val="1"/>
            <c:trendlineLbl>
              <c:layout>
                <c:manualLayout>
                  <c:x val="6.180358705161855E-2"/>
                  <c:y val="-0.2231336353185224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'Task 2.1 (Scatter plots)'!$K$6:$K$249</c:f>
              <c:numCache>
                <c:formatCode>0</c:formatCode>
                <c:ptCount val="244"/>
                <c:pt idx="0">
                  <c:v>0</c:v>
                </c:pt>
                <c:pt idx="1">
                  <c:v>1</c:v>
                </c:pt>
                <c:pt idx="2">
                  <c:v>0</c:v>
                </c:pt>
                <c:pt idx="3">
                  <c:v>1</c:v>
                </c:pt>
                <c:pt idx="4">
                  <c:v>0</c:v>
                </c:pt>
                <c:pt idx="5">
                  <c:v>1</c:v>
                </c:pt>
                <c:pt idx="6">
                  <c:v>1</c:v>
                </c:pt>
                <c:pt idx="7">
                  <c:v>0</c:v>
                </c:pt>
                <c:pt idx="8">
                  <c:v>1</c:v>
                </c:pt>
                <c:pt idx="9">
                  <c:v>0</c:v>
                </c:pt>
                <c:pt idx="10">
                  <c:v>0</c:v>
                </c:pt>
                <c:pt idx="11">
                  <c:v>0</c:v>
                </c:pt>
                <c:pt idx="12">
                  <c:v>1</c:v>
                </c:pt>
                <c:pt idx="13">
                  <c:v>1</c:v>
                </c:pt>
                <c:pt idx="14">
                  <c:v>0</c:v>
                </c:pt>
                <c:pt idx="15">
                  <c:v>0</c:v>
                </c:pt>
                <c:pt idx="16">
                  <c:v>1</c:v>
                </c:pt>
                <c:pt idx="17">
                  <c:v>0</c:v>
                </c:pt>
                <c:pt idx="18">
                  <c:v>1</c:v>
                </c:pt>
                <c:pt idx="19">
                  <c:v>0</c:v>
                </c:pt>
                <c:pt idx="20">
                  <c:v>0</c:v>
                </c:pt>
                <c:pt idx="21">
                  <c:v>1</c:v>
                </c:pt>
                <c:pt idx="22">
                  <c:v>0</c:v>
                </c:pt>
                <c:pt idx="23">
                  <c:v>0</c:v>
                </c:pt>
                <c:pt idx="24">
                  <c:v>0</c:v>
                </c:pt>
                <c:pt idx="25">
                  <c:v>0</c:v>
                </c:pt>
                <c:pt idx="26">
                  <c:v>0</c:v>
                </c:pt>
                <c:pt idx="27">
                  <c:v>1</c:v>
                </c:pt>
                <c:pt idx="28">
                  <c:v>0</c:v>
                </c:pt>
                <c:pt idx="29">
                  <c:v>1</c:v>
                </c:pt>
                <c:pt idx="30">
                  <c:v>1</c:v>
                </c:pt>
                <c:pt idx="31">
                  <c:v>0</c:v>
                </c:pt>
                <c:pt idx="32">
                  <c:v>1</c:v>
                </c:pt>
                <c:pt idx="33">
                  <c:v>1</c:v>
                </c:pt>
                <c:pt idx="34">
                  <c:v>0</c:v>
                </c:pt>
                <c:pt idx="35">
                  <c:v>0</c:v>
                </c:pt>
                <c:pt idx="36">
                  <c:v>0</c:v>
                </c:pt>
                <c:pt idx="37">
                  <c:v>0</c:v>
                </c:pt>
                <c:pt idx="38">
                  <c:v>1</c:v>
                </c:pt>
                <c:pt idx="39">
                  <c:v>0</c:v>
                </c:pt>
                <c:pt idx="40">
                  <c:v>1</c:v>
                </c:pt>
                <c:pt idx="41">
                  <c:v>1</c:v>
                </c:pt>
                <c:pt idx="42">
                  <c:v>0</c:v>
                </c:pt>
                <c:pt idx="43">
                  <c:v>1</c:v>
                </c:pt>
                <c:pt idx="44">
                  <c:v>1</c:v>
                </c:pt>
                <c:pt idx="45">
                  <c:v>0</c:v>
                </c:pt>
                <c:pt idx="46">
                  <c:v>1</c:v>
                </c:pt>
                <c:pt idx="47">
                  <c:v>1</c:v>
                </c:pt>
                <c:pt idx="48">
                  <c:v>0</c:v>
                </c:pt>
                <c:pt idx="49">
                  <c:v>1</c:v>
                </c:pt>
                <c:pt idx="50">
                  <c:v>0</c:v>
                </c:pt>
                <c:pt idx="51">
                  <c:v>1</c:v>
                </c:pt>
                <c:pt idx="52">
                  <c:v>0</c:v>
                </c:pt>
                <c:pt idx="53">
                  <c:v>1</c:v>
                </c:pt>
                <c:pt idx="54">
                  <c:v>1</c:v>
                </c:pt>
                <c:pt idx="55">
                  <c:v>1</c:v>
                </c:pt>
                <c:pt idx="56">
                  <c:v>0</c:v>
                </c:pt>
                <c:pt idx="57">
                  <c:v>1</c:v>
                </c:pt>
                <c:pt idx="58">
                  <c:v>1</c:v>
                </c:pt>
                <c:pt idx="59">
                  <c:v>1</c:v>
                </c:pt>
                <c:pt idx="60">
                  <c:v>0</c:v>
                </c:pt>
                <c:pt idx="61">
                  <c:v>0</c:v>
                </c:pt>
                <c:pt idx="62">
                  <c:v>0</c:v>
                </c:pt>
                <c:pt idx="63">
                  <c:v>0</c:v>
                </c:pt>
                <c:pt idx="64">
                  <c:v>0</c:v>
                </c:pt>
                <c:pt idx="65">
                  <c:v>1</c:v>
                </c:pt>
                <c:pt idx="66">
                  <c:v>1</c:v>
                </c:pt>
                <c:pt idx="67">
                  <c:v>1</c:v>
                </c:pt>
                <c:pt idx="68">
                  <c:v>1</c:v>
                </c:pt>
                <c:pt idx="69">
                  <c:v>0</c:v>
                </c:pt>
                <c:pt idx="70">
                  <c:v>0</c:v>
                </c:pt>
                <c:pt idx="71">
                  <c:v>1</c:v>
                </c:pt>
                <c:pt idx="72">
                  <c:v>0</c:v>
                </c:pt>
                <c:pt idx="73">
                  <c:v>0</c:v>
                </c:pt>
                <c:pt idx="74">
                  <c:v>0</c:v>
                </c:pt>
                <c:pt idx="75">
                  <c:v>0</c:v>
                </c:pt>
                <c:pt idx="76">
                  <c:v>0</c:v>
                </c:pt>
                <c:pt idx="77">
                  <c:v>1</c:v>
                </c:pt>
                <c:pt idx="78">
                  <c:v>0</c:v>
                </c:pt>
                <c:pt idx="79">
                  <c:v>1</c:v>
                </c:pt>
                <c:pt idx="80">
                  <c:v>0</c:v>
                </c:pt>
                <c:pt idx="81">
                  <c:v>0</c:v>
                </c:pt>
                <c:pt idx="82">
                  <c:v>0</c:v>
                </c:pt>
                <c:pt idx="83">
                  <c:v>1</c:v>
                </c:pt>
                <c:pt idx="84">
                  <c:v>0</c:v>
                </c:pt>
                <c:pt idx="85">
                  <c:v>1</c:v>
                </c:pt>
                <c:pt idx="86">
                  <c:v>0</c:v>
                </c:pt>
                <c:pt idx="87">
                  <c:v>0</c:v>
                </c:pt>
                <c:pt idx="88">
                  <c:v>1</c:v>
                </c:pt>
                <c:pt idx="89">
                  <c:v>1</c:v>
                </c:pt>
                <c:pt idx="90">
                  <c:v>1</c:v>
                </c:pt>
                <c:pt idx="91">
                  <c:v>1</c:v>
                </c:pt>
                <c:pt idx="92">
                  <c:v>1</c:v>
                </c:pt>
                <c:pt idx="93">
                  <c:v>0</c:v>
                </c:pt>
                <c:pt idx="94">
                  <c:v>1</c:v>
                </c:pt>
                <c:pt idx="95">
                  <c:v>1</c:v>
                </c:pt>
                <c:pt idx="96">
                  <c:v>0</c:v>
                </c:pt>
                <c:pt idx="97">
                  <c:v>0</c:v>
                </c:pt>
                <c:pt idx="98">
                  <c:v>1</c:v>
                </c:pt>
                <c:pt idx="99">
                  <c:v>1</c:v>
                </c:pt>
                <c:pt idx="100">
                  <c:v>1</c:v>
                </c:pt>
                <c:pt idx="101">
                  <c:v>0</c:v>
                </c:pt>
                <c:pt idx="102">
                  <c:v>1</c:v>
                </c:pt>
                <c:pt idx="103">
                  <c:v>1</c:v>
                </c:pt>
                <c:pt idx="104">
                  <c:v>0</c:v>
                </c:pt>
                <c:pt idx="105">
                  <c:v>1</c:v>
                </c:pt>
                <c:pt idx="106">
                  <c:v>0</c:v>
                </c:pt>
                <c:pt idx="107">
                  <c:v>1</c:v>
                </c:pt>
                <c:pt idx="108">
                  <c:v>0</c:v>
                </c:pt>
                <c:pt idx="109">
                  <c:v>1</c:v>
                </c:pt>
                <c:pt idx="110">
                  <c:v>1</c:v>
                </c:pt>
                <c:pt idx="111">
                  <c:v>1</c:v>
                </c:pt>
                <c:pt idx="112">
                  <c:v>1</c:v>
                </c:pt>
                <c:pt idx="113">
                  <c:v>0</c:v>
                </c:pt>
                <c:pt idx="114">
                  <c:v>0</c:v>
                </c:pt>
                <c:pt idx="115">
                  <c:v>1</c:v>
                </c:pt>
                <c:pt idx="116">
                  <c:v>0</c:v>
                </c:pt>
                <c:pt idx="117">
                  <c:v>1</c:v>
                </c:pt>
                <c:pt idx="118">
                  <c:v>0</c:v>
                </c:pt>
                <c:pt idx="119">
                  <c:v>0</c:v>
                </c:pt>
                <c:pt idx="120">
                  <c:v>0</c:v>
                </c:pt>
                <c:pt idx="121">
                  <c:v>1</c:v>
                </c:pt>
                <c:pt idx="122">
                  <c:v>0</c:v>
                </c:pt>
                <c:pt idx="123">
                  <c:v>0</c:v>
                </c:pt>
                <c:pt idx="124">
                  <c:v>1</c:v>
                </c:pt>
                <c:pt idx="125">
                  <c:v>0</c:v>
                </c:pt>
                <c:pt idx="126">
                  <c:v>1</c:v>
                </c:pt>
                <c:pt idx="127">
                  <c:v>1</c:v>
                </c:pt>
                <c:pt idx="128">
                  <c:v>1</c:v>
                </c:pt>
                <c:pt idx="129">
                  <c:v>0</c:v>
                </c:pt>
                <c:pt idx="130">
                  <c:v>0</c:v>
                </c:pt>
                <c:pt idx="131">
                  <c:v>1</c:v>
                </c:pt>
                <c:pt idx="132">
                  <c:v>1</c:v>
                </c:pt>
                <c:pt idx="133">
                  <c:v>0</c:v>
                </c:pt>
                <c:pt idx="134">
                  <c:v>0</c:v>
                </c:pt>
                <c:pt idx="135">
                  <c:v>1</c:v>
                </c:pt>
                <c:pt idx="136">
                  <c:v>0</c:v>
                </c:pt>
                <c:pt idx="137">
                  <c:v>1</c:v>
                </c:pt>
                <c:pt idx="138">
                  <c:v>1</c:v>
                </c:pt>
                <c:pt idx="139">
                  <c:v>0</c:v>
                </c:pt>
                <c:pt idx="140">
                  <c:v>1</c:v>
                </c:pt>
                <c:pt idx="141">
                  <c:v>1</c:v>
                </c:pt>
                <c:pt idx="142">
                  <c:v>0</c:v>
                </c:pt>
                <c:pt idx="143">
                  <c:v>1</c:v>
                </c:pt>
                <c:pt idx="144">
                  <c:v>1</c:v>
                </c:pt>
                <c:pt idx="145">
                  <c:v>1</c:v>
                </c:pt>
                <c:pt idx="146">
                  <c:v>0</c:v>
                </c:pt>
                <c:pt idx="147">
                  <c:v>1</c:v>
                </c:pt>
                <c:pt idx="148">
                  <c:v>1</c:v>
                </c:pt>
                <c:pt idx="149">
                  <c:v>0</c:v>
                </c:pt>
                <c:pt idx="150">
                  <c:v>0</c:v>
                </c:pt>
                <c:pt idx="151">
                  <c:v>0</c:v>
                </c:pt>
                <c:pt idx="152">
                  <c:v>1</c:v>
                </c:pt>
                <c:pt idx="153">
                  <c:v>1</c:v>
                </c:pt>
                <c:pt idx="154">
                  <c:v>0</c:v>
                </c:pt>
                <c:pt idx="155">
                  <c:v>0</c:v>
                </c:pt>
                <c:pt idx="156">
                  <c:v>0</c:v>
                </c:pt>
                <c:pt idx="157">
                  <c:v>0</c:v>
                </c:pt>
                <c:pt idx="158">
                  <c:v>1</c:v>
                </c:pt>
                <c:pt idx="159">
                  <c:v>1</c:v>
                </c:pt>
                <c:pt idx="160">
                  <c:v>1</c:v>
                </c:pt>
                <c:pt idx="161">
                  <c:v>0</c:v>
                </c:pt>
                <c:pt idx="162">
                  <c:v>0</c:v>
                </c:pt>
                <c:pt idx="163">
                  <c:v>0</c:v>
                </c:pt>
                <c:pt idx="164">
                  <c:v>0</c:v>
                </c:pt>
                <c:pt idx="165">
                  <c:v>0</c:v>
                </c:pt>
                <c:pt idx="166">
                  <c:v>1</c:v>
                </c:pt>
                <c:pt idx="167">
                  <c:v>1</c:v>
                </c:pt>
                <c:pt idx="168">
                  <c:v>0</c:v>
                </c:pt>
                <c:pt idx="169">
                  <c:v>0</c:v>
                </c:pt>
                <c:pt idx="170">
                  <c:v>1</c:v>
                </c:pt>
                <c:pt idx="171">
                  <c:v>1</c:v>
                </c:pt>
                <c:pt idx="172">
                  <c:v>0</c:v>
                </c:pt>
                <c:pt idx="173">
                  <c:v>1</c:v>
                </c:pt>
                <c:pt idx="174">
                  <c:v>0</c:v>
                </c:pt>
                <c:pt idx="175">
                  <c:v>0</c:v>
                </c:pt>
                <c:pt idx="176">
                  <c:v>0</c:v>
                </c:pt>
                <c:pt idx="177">
                  <c:v>1</c:v>
                </c:pt>
                <c:pt idx="178">
                  <c:v>1</c:v>
                </c:pt>
                <c:pt idx="179">
                  <c:v>1</c:v>
                </c:pt>
                <c:pt idx="180">
                  <c:v>0</c:v>
                </c:pt>
                <c:pt idx="181">
                  <c:v>1</c:v>
                </c:pt>
                <c:pt idx="182">
                  <c:v>1</c:v>
                </c:pt>
                <c:pt idx="183">
                  <c:v>0</c:v>
                </c:pt>
                <c:pt idx="184">
                  <c:v>0</c:v>
                </c:pt>
                <c:pt idx="185">
                  <c:v>1</c:v>
                </c:pt>
                <c:pt idx="186">
                  <c:v>1</c:v>
                </c:pt>
                <c:pt idx="187">
                  <c:v>0</c:v>
                </c:pt>
                <c:pt idx="188">
                  <c:v>1</c:v>
                </c:pt>
                <c:pt idx="189">
                  <c:v>0</c:v>
                </c:pt>
                <c:pt idx="190">
                  <c:v>0</c:v>
                </c:pt>
                <c:pt idx="191">
                  <c:v>0</c:v>
                </c:pt>
                <c:pt idx="192">
                  <c:v>0</c:v>
                </c:pt>
                <c:pt idx="193">
                  <c:v>0</c:v>
                </c:pt>
                <c:pt idx="194">
                  <c:v>1</c:v>
                </c:pt>
                <c:pt idx="195">
                  <c:v>1</c:v>
                </c:pt>
                <c:pt idx="196">
                  <c:v>1</c:v>
                </c:pt>
                <c:pt idx="197">
                  <c:v>1</c:v>
                </c:pt>
                <c:pt idx="198">
                  <c:v>1</c:v>
                </c:pt>
                <c:pt idx="199">
                  <c:v>1</c:v>
                </c:pt>
              </c:numCache>
            </c:numRef>
          </c:xVal>
          <c:yVal>
            <c:numRef>
              <c:f>'Task 2.1 (Scatter plots)'!$L$6:$L$249</c:f>
              <c:numCache>
                <c:formatCode>0.0</c:formatCode>
                <c:ptCount val="244"/>
                <c:pt idx="0">
                  <c:v>8.4</c:v>
                </c:pt>
                <c:pt idx="1">
                  <c:v>7.5</c:v>
                </c:pt>
                <c:pt idx="2">
                  <c:v>9</c:v>
                </c:pt>
                <c:pt idx="3">
                  <c:v>7.2</c:v>
                </c:pt>
                <c:pt idx="4">
                  <c:v>9</c:v>
                </c:pt>
                <c:pt idx="5">
                  <c:v>6.1</c:v>
                </c:pt>
                <c:pt idx="6">
                  <c:v>7.2</c:v>
                </c:pt>
                <c:pt idx="7">
                  <c:v>7.7</c:v>
                </c:pt>
                <c:pt idx="8">
                  <c:v>8.1999999999999993</c:v>
                </c:pt>
                <c:pt idx="9">
                  <c:v>6.7</c:v>
                </c:pt>
                <c:pt idx="10">
                  <c:v>8.4</c:v>
                </c:pt>
                <c:pt idx="11">
                  <c:v>6.6</c:v>
                </c:pt>
                <c:pt idx="12">
                  <c:v>7.9</c:v>
                </c:pt>
                <c:pt idx="13">
                  <c:v>8.1999999999999993</c:v>
                </c:pt>
                <c:pt idx="14">
                  <c:v>7.6</c:v>
                </c:pt>
                <c:pt idx="15">
                  <c:v>7.1</c:v>
                </c:pt>
                <c:pt idx="16">
                  <c:v>7.2</c:v>
                </c:pt>
                <c:pt idx="17">
                  <c:v>8.1999999999999993</c:v>
                </c:pt>
                <c:pt idx="18">
                  <c:v>7.9</c:v>
                </c:pt>
                <c:pt idx="19">
                  <c:v>8.8000000000000007</c:v>
                </c:pt>
                <c:pt idx="20">
                  <c:v>7</c:v>
                </c:pt>
                <c:pt idx="21">
                  <c:v>9.9</c:v>
                </c:pt>
                <c:pt idx="22">
                  <c:v>8.1</c:v>
                </c:pt>
                <c:pt idx="23">
                  <c:v>8</c:v>
                </c:pt>
                <c:pt idx="24">
                  <c:v>5.5</c:v>
                </c:pt>
                <c:pt idx="25">
                  <c:v>7</c:v>
                </c:pt>
                <c:pt idx="26">
                  <c:v>7</c:v>
                </c:pt>
                <c:pt idx="27">
                  <c:v>5.6</c:v>
                </c:pt>
                <c:pt idx="28">
                  <c:v>7.2</c:v>
                </c:pt>
                <c:pt idx="29">
                  <c:v>6.2</c:v>
                </c:pt>
                <c:pt idx="30">
                  <c:v>7.1</c:v>
                </c:pt>
                <c:pt idx="31">
                  <c:v>6.2</c:v>
                </c:pt>
                <c:pt idx="32">
                  <c:v>7.6</c:v>
                </c:pt>
                <c:pt idx="33">
                  <c:v>9</c:v>
                </c:pt>
                <c:pt idx="34">
                  <c:v>6.7</c:v>
                </c:pt>
                <c:pt idx="35">
                  <c:v>7.1</c:v>
                </c:pt>
                <c:pt idx="36">
                  <c:v>7.2</c:v>
                </c:pt>
                <c:pt idx="37">
                  <c:v>9.9</c:v>
                </c:pt>
                <c:pt idx="38">
                  <c:v>7.6</c:v>
                </c:pt>
                <c:pt idx="39">
                  <c:v>5.8</c:v>
                </c:pt>
                <c:pt idx="40">
                  <c:v>8.4</c:v>
                </c:pt>
                <c:pt idx="41">
                  <c:v>7.9</c:v>
                </c:pt>
                <c:pt idx="42">
                  <c:v>7.6</c:v>
                </c:pt>
                <c:pt idx="43">
                  <c:v>8.4</c:v>
                </c:pt>
                <c:pt idx="44">
                  <c:v>6.5</c:v>
                </c:pt>
                <c:pt idx="45">
                  <c:v>7.7</c:v>
                </c:pt>
                <c:pt idx="46">
                  <c:v>8</c:v>
                </c:pt>
                <c:pt idx="47">
                  <c:v>7.1</c:v>
                </c:pt>
                <c:pt idx="48">
                  <c:v>8.5</c:v>
                </c:pt>
                <c:pt idx="49">
                  <c:v>7.6</c:v>
                </c:pt>
                <c:pt idx="50">
                  <c:v>7.2</c:v>
                </c:pt>
                <c:pt idx="51">
                  <c:v>8.1999999999999993</c:v>
                </c:pt>
                <c:pt idx="52">
                  <c:v>9</c:v>
                </c:pt>
                <c:pt idx="53">
                  <c:v>7.2</c:v>
                </c:pt>
                <c:pt idx="54">
                  <c:v>8.1</c:v>
                </c:pt>
                <c:pt idx="55">
                  <c:v>8.9</c:v>
                </c:pt>
                <c:pt idx="56">
                  <c:v>8.8000000000000007</c:v>
                </c:pt>
                <c:pt idx="57">
                  <c:v>7.5</c:v>
                </c:pt>
                <c:pt idx="58">
                  <c:v>7</c:v>
                </c:pt>
                <c:pt idx="59">
                  <c:v>8.5</c:v>
                </c:pt>
                <c:pt idx="60">
                  <c:v>7.2</c:v>
                </c:pt>
                <c:pt idx="61">
                  <c:v>8.8000000000000007</c:v>
                </c:pt>
                <c:pt idx="62">
                  <c:v>8</c:v>
                </c:pt>
                <c:pt idx="63">
                  <c:v>8.1</c:v>
                </c:pt>
                <c:pt idx="64">
                  <c:v>7.1</c:v>
                </c:pt>
                <c:pt idx="65">
                  <c:v>9</c:v>
                </c:pt>
                <c:pt idx="66">
                  <c:v>6.2</c:v>
                </c:pt>
                <c:pt idx="67">
                  <c:v>8.1999999999999993</c:v>
                </c:pt>
                <c:pt idx="68">
                  <c:v>5.8</c:v>
                </c:pt>
                <c:pt idx="69">
                  <c:v>8</c:v>
                </c:pt>
                <c:pt idx="70">
                  <c:v>7.7</c:v>
                </c:pt>
                <c:pt idx="71">
                  <c:v>7</c:v>
                </c:pt>
                <c:pt idx="72">
                  <c:v>7.9</c:v>
                </c:pt>
                <c:pt idx="73">
                  <c:v>9.8000000000000007</c:v>
                </c:pt>
                <c:pt idx="74">
                  <c:v>8.4</c:v>
                </c:pt>
                <c:pt idx="75">
                  <c:v>8.9</c:v>
                </c:pt>
                <c:pt idx="76">
                  <c:v>7.5</c:v>
                </c:pt>
                <c:pt idx="77">
                  <c:v>8</c:v>
                </c:pt>
                <c:pt idx="78">
                  <c:v>8.1</c:v>
                </c:pt>
                <c:pt idx="79">
                  <c:v>7.6</c:v>
                </c:pt>
                <c:pt idx="80">
                  <c:v>8.8000000000000007</c:v>
                </c:pt>
                <c:pt idx="81">
                  <c:v>8</c:v>
                </c:pt>
                <c:pt idx="82">
                  <c:v>8.5</c:v>
                </c:pt>
                <c:pt idx="83">
                  <c:v>6.5</c:v>
                </c:pt>
                <c:pt idx="84">
                  <c:v>7.7</c:v>
                </c:pt>
                <c:pt idx="85">
                  <c:v>7.2</c:v>
                </c:pt>
                <c:pt idx="86">
                  <c:v>6</c:v>
                </c:pt>
                <c:pt idx="87">
                  <c:v>8.1999999999999993</c:v>
                </c:pt>
                <c:pt idx="88">
                  <c:v>7.4</c:v>
                </c:pt>
                <c:pt idx="89">
                  <c:v>9.3000000000000007</c:v>
                </c:pt>
                <c:pt idx="90">
                  <c:v>7.9</c:v>
                </c:pt>
                <c:pt idx="91">
                  <c:v>6.5</c:v>
                </c:pt>
                <c:pt idx="92">
                  <c:v>8.6</c:v>
                </c:pt>
                <c:pt idx="93">
                  <c:v>8.9</c:v>
                </c:pt>
                <c:pt idx="94">
                  <c:v>8.4</c:v>
                </c:pt>
                <c:pt idx="95">
                  <c:v>8.1</c:v>
                </c:pt>
                <c:pt idx="96">
                  <c:v>7.2</c:v>
                </c:pt>
                <c:pt idx="97">
                  <c:v>7.7</c:v>
                </c:pt>
                <c:pt idx="98">
                  <c:v>7.4</c:v>
                </c:pt>
                <c:pt idx="99">
                  <c:v>7</c:v>
                </c:pt>
                <c:pt idx="100">
                  <c:v>6.1</c:v>
                </c:pt>
                <c:pt idx="101">
                  <c:v>7.1</c:v>
                </c:pt>
                <c:pt idx="102">
                  <c:v>7.6</c:v>
                </c:pt>
                <c:pt idx="103">
                  <c:v>9</c:v>
                </c:pt>
                <c:pt idx="104">
                  <c:v>8.9</c:v>
                </c:pt>
                <c:pt idx="105">
                  <c:v>7.5</c:v>
                </c:pt>
                <c:pt idx="106">
                  <c:v>9.3000000000000007</c:v>
                </c:pt>
                <c:pt idx="107">
                  <c:v>8</c:v>
                </c:pt>
                <c:pt idx="108">
                  <c:v>7.6</c:v>
                </c:pt>
                <c:pt idx="109">
                  <c:v>7.1</c:v>
                </c:pt>
                <c:pt idx="110">
                  <c:v>8.1</c:v>
                </c:pt>
                <c:pt idx="111">
                  <c:v>7.9</c:v>
                </c:pt>
                <c:pt idx="112">
                  <c:v>7.2</c:v>
                </c:pt>
                <c:pt idx="113">
                  <c:v>7.7</c:v>
                </c:pt>
                <c:pt idx="114">
                  <c:v>7.9</c:v>
                </c:pt>
                <c:pt idx="115">
                  <c:v>6.9</c:v>
                </c:pt>
                <c:pt idx="116">
                  <c:v>9.5</c:v>
                </c:pt>
                <c:pt idx="117">
                  <c:v>7.5</c:v>
                </c:pt>
                <c:pt idx="118">
                  <c:v>8</c:v>
                </c:pt>
                <c:pt idx="119">
                  <c:v>7.1</c:v>
                </c:pt>
                <c:pt idx="120">
                  <c:v>8.8000000000000007</c:v>
                </c:pt>
                <c:pt idx="121">
                  <c:v>8</c:v>
                </c:pt>
                <c:pt idx="122">
                  <c:v>7.7</c:v>
                </c:pt>
                <c:pt idx="123">
                  <c:v>8.1999999999999993</c:v>
                </c:pt>
                <c:pt idx="124">
                  <c:v>6.5</c:v>
                </c:pt>
                <c:pt idx="125">
                  <c:v>8.1</c:v>
                </c:pt>
                <c:pt idx="126">
                  <c:v>8.1</c:v>
                </c:pt>
                <c:pt idx="127">
                  <c:v>6.9</c:v>
                </c:pt>
                <c:pt idx="128">
                  <c:v>9.3000000000000007</c:v>
                </c:pt>
                <c:pt idx="129">
                  <c:v>6.2</c:v>
                </c:pt>
                <c:pt idx="130">
                  <c:v>8</c:v>
                </c:pt>
                <c:pt idx="131">
                  <c:v>7.1</c:v>
                </c:pt>
                <c:pt idx="132">
                  <c:v>6.5</c:v>
                </c:pt>
                <c:pt idx="133">
                  <c:v>7.1</c:v>
                </c:pt>
                <c:pt idx="134">
                  <c:v>8.1999999999999993</c:v>
                </c:pt>
                <c:pt idx="135">
                  <c:v>7</c:v>
                </c:pt>
                <c:pt idx="136">
                  <c:v>6.7</c:v>
                </c:pt>
                <c:pt idx="137">
                  <c:v>7.5</c:v>
                </c:pt>
                <c:pt idx="138">
                  <c:v>7.4</c:v>
                </c:pt>
                <c:pt idx="139">
                  <c:v>7.4</c:v>
                </c:pt>
                <c:pt idx="140">
                  <c:v>7.9</c:v>
                </c:pt>
                <c:pt idx="141">
                  <c:v>8</c:v>
                </c:pt>
                <c:pt idx="142">
                  <c:v>8</c:v>
                </c:pt>
                <c:pt idx="143">
                  <c:v>8.4</c:v>
                </c:pt>
                <c:pt idx="144">
                  <c:v>8.8000000000000007</c:v>
                </c:pt>
                <c:pt idx="145">
                  <c:v>7.9</c:v>
                </c:pt>
                <c:pt idx="146">
                  <c:v>6</c:v>
                </c:pt>
                <c:pt idx="147">
                  <c:v>8.1999999999999993</c:v>
                </c:pt>
                <c:pt idx="148">
                  <c:v>8.4</c:v>
                </c:pt>
                <c:pt idx="149">
                  <c:v>7.4</c:v>
                </c:pt>
                <c:pt idx="150">
                  <c:v>8</c:v>
                </c:pt>
                <c:pt idx="151">
                  <c:v>6.6</c:v>
                </c:pt>
                <c:pt idx="152">
                  <c:v>7.6</c:v>
                </c:pt>
                <c:pt idx="153">
                  <c:v>7.5</c:v>
                </c:pt>
                <c:pt idx="154">
                  <c:v>7.1</c:v>
                </c:pt>
                <c:pt idx="155">
                  <c:v>7.9</c:v>
                </c:pt>
                <c:pt idx="156">
                  <c:v>7.6</c:v>
                </c:pt>
                <c:pt idx="157">
                  <c:v>7.1</c:v>
                </c:pt>
                <c:pt idx="158">
                  <c:v>7.6</c:v>
                </c:pt>
                <c:pt idx="159">
                  <c:v>8.1999999999999993</c:v>
                </c:pt>
                <c:pt idx="160">
                  <c:v>6.9</c:v>
                </c:pt>
                <c:pt idx="161">
                  <c:v>8.1</c:v>
                </c:pt>
                <c:pt idx="162">
                  <c:v>7.6</c:v>
                </c:pt>
                <c:pt idx="163">
                  <c:v>8.4</c:v>
                </c:pt>
                <c:pt idx="164">
                  <c:v>7.4</c:v>
                </c:pt>
                <c:pt idx="165">
                  <c:v>7.9</c:v>
                </c:pt>
                <c:pt idx="166">
                  <c:v>7.2</c:v>
                </c:pt>
                <c:pt idx="167">
                  <c:v>7.6</c:v>
                </c:pt>
                <c:pt idx="168">
                  <c:v>6.7</c:v>
                </c:pt>
                <c:pt idx="169">
                  <c:v>7.4</c:v>
                </c:pt>
                <c:pt idx="170">
                  <c:v>6.2</c:v>
                </c:pt>
                <c:pt idx="171">
                  <c:v>7.5</c:v>
                </c:pt>
                <c:pt idx="172">
                  <c:v>7.4</c:v>
                </c:pt>
                <c:pt idx="173">
                  <c:v>7.9</c:v>
                </c:pt>
                <c:pt idx="174">
                  <c:v>6.5</c:v>
                </c:pt>
                <c:pt idx="175">
                  <c:v>8.6</c:v>
                </c:pt>
                <c:pt idx="176">
                  <c:v>8.6</c:v>
                </c:pt>
                <c:pt idx="177">
                  <c:v>8</c:v>
                </c:pt>
                <c:pt idx="178">
                  <c:v>8.1</c:v>
                </c:pt>
                <c:pt idx="179">
                  <c:v>8.1999999999999993</c:v>
                </c:pt>
                <c:pt idx="180">
                  <c:v>7.2</c:v>
                </c:pt>
                <c:pt idx="181">
                  <c:v>8.4</c:v>
                </c:pt>
                <c:pt idx="182">
                  <c:v>9.4</c:v>
                </c:pt>
                <c:pt idx="183">
                  <c:v>9.4</c:v>
                </c:pt>
                <c:pt idx="184">
                  <c:v>7.5</c:v>
                </c:pt>
                <c:pt idx="185">
                  <c:v>6.6</c:v>
                </c:pt>
                <c:pt idx="186">
                  <c:v>4.3</c:v>
                </c:pt>
                <c:pt idx="187">
                  <c:v>6.6</c:v>
                </c:pt>
                <c:pt idx="188">
                  <c:v>7.4</c:v>
                </c:pt>
                <c:pt idx="189">
                  <c:v>7.1</c:v>
                </c:pt>
                <c:pt idx="190">
                  <c:v>6.7</c:v>
                </c:pt>
                <c:pt idx="191">
                  <c:v>6.7</c:v>
                </c:pt>
                <c:pt idx="192">
                  <c:v>7.2</c:v>
                </c:pt>
                <c:pt idx="193">
                  <c:v>7.1</c:v>
                </c:pt>
                <c:pt idx="194">
                  <c:v>6</c:v>
                </c:pt>
                <c:pt idx="195">
                  <c:v>8.4</c:v>
                </c:pt>
                <c:pt idx="196">
                  <c:v>8.6</c:v>
                </c:pt>
                <c:pt idx="197">
                  <c:v>7.9</c:v>
                </c:pt>
                <c:pt idx="198">
                  <c:v>7.6</c:v>
                </c:pt>
                <c:pt idx="199">
                  <c:v>8.5</c:v>
                </c:pt>
              </c:numCache>
            </c:numRef>
          </c:yVal>
          <c:smooth val="0"/>
          <c:extLst>
            <c:ext xmlns:c16="http://schemas.microsoft.com/office/drawing/2014/chart" uri="{C3380CC4-5D6E-409C-BE32-E72D297353CC}">
              <c16:uniqueId val="{00000000-07D1-4520-B1B9-483E9D241AE0}"/>
            </c:ext>
          </c:extLst>
        </c:ser>
        <c:dLbls>
          <c:showLegendKey val="0"/>
          <c:showVal val="0"/>
          <c:showCatName val="0"/>
          <c:showSerName val="0"/>
          <c:showPercent val="0"/>
          <c:showBubbleSize val="0"/>
        </c:dLbls>
        <c:axId val="496748192"/>
        <c:axId val="604514480"/>
      </c:scatterChart>
      <c:valAx>
        <c:axId val="496748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Customer Type </a:t>
                </a:r>
                <a:endParaRPr lang="en-AU">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514480"/>
        <c:crosses val="autoZero"/>
        <c:crossBetween val="midCat"/>
      </c:valAx>
      <c:valAx>
        <c:axId val="6045144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Order Quantity</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7481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Region v. Order Quantity</a:t>
            </a:r>
            <a:endParaRPr lang="en-AU">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2.1 (Scatter plots)'!$V$5</c:f>
              <c:strCache>
                <c:ptCount val="1"/>
                <c:pt idx="0">
                  <c:v>Order_Qty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28575" cap="rnd">
                <a:solidFill>
                  <a:srgbClr val="FF0000"/>
                </a:solidFill>
                <a:prstDash val="dash"/>
              </a:ln>
              <a:effectLst/>
            </c:spPr>
            <c:trendlineType val="linear"/>
            <c:dispRSqr val="1"/>
            <c:dispEq val="1"/>
            <c:trendlineLbl>
              <c:layout>
                <c:manualLayout>
                  <c:x val="0.13991469816272967"/>
                  <c:y val="-0.1957884951881014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'Task 2.1 (Scatter plots)'!$U$6:$U$205</c:f>
              <c:numCache>
                <c:formatCode>0</c:formatCode>
                <c:ptCount val="200"/>
                <c:pt idx="0">
                  <c:v>1</c:v>
                </c:pt>
                <c:pt idx="1">
                  <c:v>0</c:v>
                </c:pt>
                <c:pt idx="2">
                  <c:v>1</c:v>
                </c:pt>
                <c:pt idx="3">
                  <c:v>1</c:v>
                </c:pt>
                <c:pt idx="4">
                  <c:v>0</c:v>
                </c:pt>
                <c:pt idx="5">
                  <c:v>1</c:v>
                </c:pt>
                <c:pt idx="6">
                  <c:v>1</c:v>
                </c:pt>
                <c:pt idx="7">
                  <c:v>1</c:v>
                </c:pt>
                <c:pt idx="8">
                  <c:v>1</c:v>
                </c:pt>
                <c:pt idx="9">
                  <c:v>1</c:v>
                </c:pt>
                <c:pt idx="10">
                  <c:v>0</c:v>
                </c:pt>
                <c:pt idx="11">
                  <c:v>1</c:v>
                </c:pt>
                <c:pt idx="12">
                  <c:v>0</c:v>
                </c:pt>
                <c:pt idx="13">
                  <c:v>0</c:v>
                </c:pt>
                <c:pt idx="14">
                  <c:v>1</c:v>
                </c:pt>
                <c:pt idx="15">
                  <c:v>0</c:v>
                </c:pt>
                <c:pt idx="16">
                  <c:v>1</c:v>
                </c:pt>
                <c:pt idx="17">
                  <c:v>1</c:v>
                </c:pt>
                <c:pt idx="18">
                  <c:v>1</c:v>
                </c:pt>
                <c:pt idx="19">
                  <c:v>1</c:v>
                </c:pt>
                <c:pt idx="20">
                  <c:v>1</c:v>
                </c:pt>
                <c:pt idx="21">
                  <c:v>1</c:v>
                </c:pt>
                <c:pt idx="22">
                  <c:v>0</c:v>
                </c:pt>
                <c:pt idx="23">
                  <c:v>1</c:v>
                </c:pt>
                <c:pt idx="24">
                  <c:v>1</c:v>
                </c:pt>
                <c:pt idx="25">
                  <c:v>1</c:v>
                </c:pt>
                <c:pt idx="26">
                  <c:v>0</c:v>
                </c:pt>
                <c:pt idx="27">
                  <c:v>1</c:v>
                </c:pt>
                <c:pt idx="28">
                  <c:v>0</c:v>
                </c:pt>
                <c:pt idx="29">
                  <c:v>1</c:v>
                </c:pt>
                <c:pt idx="30">
                  <c:v>0</c:v>
                </c:pt>
                <c:pt idx="31">
                  <c:v>1</c:v>
                </c:pt>
                <c:pt idx="32">
                  <c:v>1</c:v>
                </c:pt>
                <c:pt idx="33">
                  <c:v>1</c:v>
                </c:pt>
                <c:pt idx="34">
                  <c:v>1</c:v>
                </c:pt>
                <c:pt idx="35">
                  <c:v>0</c:v>
                </c:pt>
                <c:pt idx="36">
                  <c:v>0</c:v>
                </c:pt>
                <c:pt idx="37">
                  <c:v>1</c:v>
                </c:pt>
                <c:pt idx="38">
                  <c:v>1</c:v>
                </c:pt>
                <c:pt idx="39">
                  <c:v>1</c:v>
                </c:pt>
                <c:pt idx="40">
                  <c:v>1</c:v>
                </c:pt>
                <c:pt idx="41">
                  <c:v>0</c:v>
                </c:pt>
                <c:pt idx="42">
                  <c:v>0</c:v>
                </c:pt>
                <c:pt idx="43">
                  <c:v>1</c:v>
                </c:pt>
                <c:pt idx="44">
                  <c:v>0</c:v>
                </c:pt>
                <c:pt idx="45">
                  <c:v>1</c:v>
                </c:pt>
                <c:pt idx="46">
                  <c:v>0</c:v>
                </c:pt>
                <c:pt idx="47">
                  <c:v>1</c:v>
                </c:pt>
                <c:pt idx="48">
                  <c:v>1</c:v>
                </c:pt>
                <c:pt idx="49">
                  <c:v>0</c:v>
                </c:pt>
                <c:pt idx="50">
                  <c:v>1</c:v>
                </c:pt>
                <c:pt idx="51">
                  <c:v>0</c:v>
                </c:pt>
                <c:pt idx="52">
                  <c:v>1</c:v>
                </c:pt>
                <c:pt idx="53">
                  <c:v>0</c:v>
                </c:pt>
                <c:pt idx="54">
                  <c:v>1</c:v>
                </c:pt>
                <c:pt idx="55">
                  <c:v>0</c:v>
                </c:pt>
                <c:pt idx="56">
                  <c:v>1</c:v>
                </c:pt>
                <c:pt idx="57">
                  <c:v>0</c:v>
                </c:pt>
                <c:pt idx="58">
                  <c:v>0</c:v>
                </c:pt>
                <c:pt idx="59">
                  <c:v>1</c:v>
                </c:pt>
                <c:pt idx="60">
                  <c:v>0</c:v>
                </c:pt>
                <c:pt idx="61">
                  <c:v>1</c:v>
                </c:pt>
                <c:pt idx="62">
                  <c:v>0</c:v>
                </c:pt>
                <c:pt idx="63">
                  <c:v>1</c:v>
                </c:pt>
                <c:pt idx="64">
                  <c:v>1</c:v>
                </c:pt>
                <c:pt idx="65">
                  <c:v>1</c:v>
                </c:pt>
                <c:pt idx="66">
                  <c:v>1</c:v>
                </c:pt>
                <c:pt idx="67">
                  <c:v>1</c:v>
                </c:pt>
                <c:pt idx="68">
                  <c:v>1</c:v>
                </c:pt>
                <c:pt idx="69">
                  <c:v>1</c:v>
                </c:pt>
                <c:pt idx="70">
                  <c:v>1</c:v>
                </c:pt>
                <c:pt idx="71">
                  <c:v>0</c:v>
                </c:pt>
                <c:pt idx="72">
                  <c:v>1</c:v>
                </c:pt>
                <c:pt idx="73">
                  <c:v>1</c:v>
                </c:pt>
                <c:pt idx="74">
                  <c:v>1</c:v>
                </c:pt>
                <c:pt idx="75">
                  <c:v>0</c:v>
                </c:pt>
                <c:pt idx="76">
                  <c:v>1</c:v>
                </c:pt>
                <c:pt idx="77">
                  <c:v>0</c:v>
                </c:pt>
                <c:pt idx="78">
                  <c:v>0</c:v>
                </c:pt>
                <c:pt idx="79">
                  <c:v>1</c:v>
                </c:pt>
                <c:pt idx="80">
                  <c:v>0</c:v>
                </c:pt>
                <c:pt idx="81">
                  <c:v>0</c:v>
                </c:pt>
                <c:pt idx="82">
                  <c:v>0</c:v>
                </c:pt>
                <c:pt idx="83">
                  <c:v>1</c:v>
                </c:pt>
                <c:pt idx="84">
                  <c:v>0</c:v>
                </c:pt>
                <c:pt idx="85">
                  <c:v>1</c:v>
                </c:pt>
                <c:pt idx="86">
                  <c:v>1</c:v>
                </c:pt>
                <c:pt idx="87">
                  <c:v>0</c:v>
                </c:pt>
                <c:pt idx="88">
                  <c:v>0</c:v>
                </c:pt>
                <c:pt idx="89">
                  <c:v>1</c:v>
                </c:pt>
                <c:pt idx="90">
                  <c:v>0</c:v>
                </c:pt>
                <c:pt idx="91">
                  <c:v>1</c:v>
                </c:pt>
                <c:pt idx="92">
                  <c:v>0</c:v>
                </c:pt>
                <c:pt idx="93">
                  <c:v>1</c:v>
                </c:pt>
                <c:pt idx="94">
                  <c:v>0</c:v>
                </c:pt>
                <c:pt idx="95">
                  <c:v>0</c:v>
                </c:pt>
                <c:pt idx="96">
                  <c:v>1</c:v>
                </c:pt>
                <c:pt idx="97">
                  <c:v>0</c:v>
                </c:pt>
                <c:pt idx="98">
                  <c:v>1</c:v>
                </c:pt>
                <c:pt idx="99">
                  <c:v>1</c:v>
                </c:pt>
                <c:pt idx="100">
                  <c:v>1</c:v>
                </c:pt>
                <c:pt idx="101">
                  <c:v>1</c:v>
                </c:pt>
                <c:pt idx="102">
                  <c:v>1</c:v>
                </c:pt>
                <c:pt idx="103">
                  <c:v>0</c:v>
                </c:pt>
                <c:pt idx="104">
                  <c:v>1</c:v>
                </c:pt>
                <c:pt idx="105">
                  <c:v>1</c:v>
                </c:pt>
                <c:pt idx="106">
                  <c:v>0</c:v>
                </c:pt>
                <c:pt idx="107">
                  <c:v>1</c:v>
                </c:pt>
                <c:pt idx="108">
                  <c:v>0</c:v>
                </c:pt>
                <c:pt idx="109">
                  <c:v>0</c:v>
                </c:pt>
                <c:pt idx="110">
                  <c:v>0</c:v>
                </c:pt>
                <c:pt idx="111">
                  <c:v>0</c:v>
                </c:pt>
                <c:pt idx="112">
                  <c:v>1</c:v>
                </c:pt>
                <c:pt idx="113">
                  <c:v>1</c:v>
                </c:pt>
                <c:pt idx="114">
                  <c:v>1</c:v>
                </c:pt>
                <c:pt idx="115">
                  <c:v>1</c:v>
                </c:pt>
                <c:pt idx="116">
                  <c:v>1</c:v>
                </c:pt>
                <c:pt idx="117">
                  <c:v>1</c:v>
                </c:pt>
                <c:pt idx="118">
                  <c:v>0</c:v>
                </c:pt>
                <c:pt idx="119">
                  <c:v>1</c:v>
                </c:pt>
                <c:pt idx="120">
                  <c:v>1</c:v>
                </c:pt>
                <c:pt idx="121">
                  <c:v>1</c:v>
                </c:pt>
                <c:pt idx="122">
                  <c:v>1</c:v>
                </c:pt>
                <c:pt idx="123">
                  <c:v>1</c:v>
                </c:pt>
                <c:pt idx="124">
                  <c:v>1</c:v>
                </c:pt>
                <c:pt idx="125">
                  <c:v>0</c:v>
                </c:pt>
                <c:pt idx="126">
                  <c:v>0</c:v>
                </c:pt>
                <c:pt idx="127">
                  <c:v>1</c:v>
                </c:pt>
                <c:pt idx="128">
                  <c:v>1</c:v>
                </c:pt>
                <c:pt idx="129">
                  <c:v>0</c:v>
                </c:pt>
                <c:pt idx="130">
                  <c:v>0</c:v>
                </c:pt>
                <c:pt idx="131">
                  <c:v>0</c:v>
                </c:pt>
                <c:pt idx="132">
                  <c:v>1</c:v>
                </c:pt>
                <c:pt idx="133">
                  <c:v>1</c:v>
                </c:pt>
                <c:pt idx="134">
                  <c:v>0</c:v>
                </c:pt>
                <c:pt idx="135">
                  <c:v>0</c:v>
                </c:pt>
                <c:pt idx="136">
                  <c:v>0</c:v>
                </c:pt>
                <c:pt idx="137">
                  <c:v>1</c:v>
                </c:pt>
                <c:pt idx="138">
                  <c:v>1</c:v>
                </c:pt>
                <c:pt idx="139">
                  <c:v>1</c:v>
                </c:pt>
                <c:pt idx="140">
                  <c:v>1</c:v>
                </c:pt>
                <c:pt idx="141">
                  <c:v>0</c:v>
                </c:pt>
                <c:pt idx="142">
                  <c:v>1</c:v>
                </c:pt>
                <c:pt idx="143">
                  <c:v>0</c:v>
                </c:pt>
                <c:pt idx="144">
                  <c:v>0</c:v>
                </c:pt>
                <c:pt idx="145">
                  <c:v>0</c:v>
                </c:pt>
                <c:pt idx="146">
                  <c:v>1</c:v>
                </c:pt>
                <c:pt idx="147">
                  <c:v>0</c:v>
                </c:pt>
                <c:pt idx="148">
                  <c:v>1</c:v>
                </c:pt>
                <c:pt idx="149">
                  <c:v>1</c:v>
                </c:pt>
                <c:pt idx="150">
                  <c:v>1</c:v>
                </c:pt>
                <c:pt idx="151">
                  <c:v>1</c:v>
                </c:pt>
                <c:pt idx="152">
                  <c:v>1</c:v>
                </c:pt>
                <c:pt idx="153">
                  <c:v>0</c:v>
                </c:pt>
                <c:pt idx="154">
                  <c:v>1</c:v>
                </c:pt>
                <c:pt idx="155">
                  <c:v>0</c:v>
                </c:pt>
                <c:pt idx="156">
                  <c:v>1</c:v>
                </c:pt>
                <c:pt idx="157">
                  <c:v>1</c:v>
                </c:pt>
                <c:pt idx="158">
                  <c:v>1</c:v>
                </c:pt>
                <c:pt idx="159">
                  <c:v>0</c:v>
                </c:pt>
                <c:pt idx="160">
                  <c:v>1</c:v>
                </c:pt>
                <c:pt idx="161">
                  <c:v>1</c:v>
                </c:pt>
                <c:pt idx="162">
                  <c:v>0</c:v>
                </c:pt>
                <c:pt idx="163">
                  <c:v>0</c:v>
                </c:pt>
                <c:pt idx="164">
                  <c:v>0</c:v>
                </c:pt>
                <c:pt idx="165">
                  <c:v>0</c:v>
                </c:pt>
                <c:pt idx="166">
                  <c:v>1</c:v>
                </c:pt>
                <c:pt idx="167">
                  <c:v>1</c:v>
                </c:pt>
                <c:pt idx="168">
                  <c:v>0</c:v>
                </c:pt>
                <c:pt idx="169">
                  <c:v>1</c:v>
                </c:pt>
                <c:pt idx="170">
                  <c:v>1</c:v>
                </c:pt>
                <c:pt idx="171">
                  <c:v>0</c:v>
                </c:pt>
                <c:pt idx="172">
                  <c:v>0</c:v>
                </c:pt>
                <c:pt idx="173">
                  <c:v>0</c:v>
                </c:pt>
                <c:pt idx="174">
                  <c:v>1</c:v>
                </c:pt>
                <c:pt idx="175">
                  <c:v>1</c:v>
                </c:pt>
                <c:pt idx="176">
                  <c:v>0</c:v>
                </c:pt>
                <c:pt idx="177">
                  <c:v>0</c:v>
                </c:pt>
                <c:pt idx="178">
                  <c:v>0</c:v>
                </c:pt>
                <c:pt idx="179">
                  <c:v>0</c:v>
                </c:pt>
                <c:pt idx="180">
                  <c:v>0</c:v>
                </c:pt>
                <c:pt idx="181">
                  <c:v>0</c:v>
                </c:pt>
                <c:pt idx="182">
                  <c:v>1</c:v>
                </c:pt>
                <c:pt idx="183">
                  <c:v>1</c:v>
                </c:pt>
                <c:pt idx="184">
                  <c:v>0</c:v>
                </c:pt>
                <c:pt idx="185">
                  <c:v>0</c:v>
                </c:pt>
                <c:pt idx="186">
                  <c:v>1</c:v>
                </c:pt>
                <c:pt idx="187">
                  <c:v>1</c:v>
                </c:pt>
                <c:pt idx="188">
                  <c:v>1</c:v>
                </c:pt>
                <c:pt idx="189">
                  <c:v>0</c:v>
                </c:pt>
                <c:pt idx="190">
                  <c:v>0</c:v>
                </c:pt>
                <c:pt idx="191">
                  <c:v>1</c:v>
                </c:pt>
                <c:pt idx="192">
                  <c:v>1</c:v>
                </c:pt>
                <c:pt idx="193">
                  <c:v>1</c:v>
                </c:pt>
                <c:pt idx="194">
                  <c:v>1</c:v>
                </c:pt>
                <c:pt idx="195">
                  <c:v>0</c:v>
                </c:pt>
                <c:pt idx="196">
                  <c:v>1</c:v>
                </c:pt>
                <c:pt idx="197">
                  <c:v>1</c:v>
                </c:pt>
                <c:pt idx="198">
                  <c:v>1</c:v>
                </c:pt>
                <c:pt idx="199">
                  <c:v>1</c:v>
                </c:pt>
              </c:numCache>
            </c:numRef>
          </c:xVal>
          <c:yVal>
            <c:numRef>
              <c:f>'Task 2.1 (Scatter plots)'!$V$6:$V$205</c:f>
              <c:numCache>
                <c:formatCode>0.0</c:formatCode>
                <c:ptCount val="200"/>
                <c:pt idx="0">
                  <c:v>8.4</c:v>
                </c:pt>
                <c:pt idx="1">
                  <c:v>7.5</c:v>
                </c:pt>
                <c:pt idx="2">
                  <c:v>9</c:v>
                </c:pt>
                <c:pt idx="3">
                  <c:v>7.2</c:v>
                </c:pt>
                <c:pt idx="4">
                  <c:v>9</c:v>
                </c:pt>
                <c:pt idx="5">
                  <c:v>6.1</c:v>
                </c:pt>
                <c:pt idx="6">
                  <c:v>7.2</c:v>
                </c:pt>
                <c:pt idx="7">
                  <c:v>7.7</c:v>
                </c:pt>
                <c:pt idx="8">
                  <c:v>8.1999999999999993</c:v>
                </c:pt>
                <c:pt idx="9">
                  <c:v>6.7</c:v>
                </c:pt>
                <c:pt idx="10">
                  <c:v>8.4</c:v>
                </c:pt>
                <c:pt idx="11">
                  <c:v>6.6</c:v>
                </c:pt>
                <c:pt idx="12">
                  <c:v>7.9</c:v>
                </c:pt>
                <c:pt idx="13">
                  <c:v>8.1999999999999993</c:v>
                </c:pt>
                <c:pt idx="14">
                  <c:v>7.6</c:v>
                </c:pt>
                <c:pt idx="15">
                  <c:v>7.1</c:v>
                </c:pt>
                <c:pt idx="16">
                  <c:v>7.2</c:v>
                </c:pt>
                <c:pt idx="17">
                  <c:v>8.1999999999999993</c:v>
                </c:pt>
                <c:pt idx="18">
                  <c:v>7.9</c:v>
                </c:pt>
                <c:pt idx="19">
                  <c:v>8.8000000000000007</c:v>
                </c:pt>
                <c:pt idx="20">
                  <c:v>7</c:v>
                </c:pt>
                <c:pt idx="21">
                  <c:v>9.9</c:v>
                </c:pt>
                <c:pt idx="22">
                  <c:v>8.1</c:v>
                </c:pt>
                <c:pt idx="23">
                  <c:v>8</c:v>
                </c:pt>
                <c:pt idx="24">
                  <c:v>5.5</c:v>
                </c:pt>
                <c:pt idx="25">
                  <c:v>7</c:v>
                </c:pt>
                <c:pt idx="26">
                  <c:v>7</c:v>
                </c:pt>
                <c:pt idx="27">
                  <c:v>5.6</c:v>
                </c:pt>
                <c:pt idx="28">
                  <c:v>7.2</c:v>
                </c:pt>
                <c:pt idx="29">
                  <c:v>6.2</c:v>
                </c:pt>
                <c:pt idx="30">
                  <c:v>7.1</c:v>
                </c:pt>
                <c:pt idx="31">
                  <c:v>6.2</c:v>
                </c:pt>
                <c:pt idx="32">
                  <c:v>7.6</c:v>
                </c:pt>
                <c:pt idx="33">
                  <c:v>9</c:v>
                </c:pt>
                <c:pt idx="34">
                  <c:v>6.7</c:v>
                </c:pt>
                <c:pt idx="35">
                  <c:v>7.1</c:v>
                </c:pt>
                <c:pt idx="36">
                  <c:v>7.2</c:v>
                </c:pt>
                <c:pt idx="37">
                  <c:v>9.9</c:v>
                </c:pt>
                <c:pt idx="38">
                  <c:v>7.6</c:v>
                </c:pt>
                <c:pt idx="39">
                  <c:v>5.8</c:v>
                </c:pt>
                <c:pt idx="40">
                  <c:v>8.4</c:v>
                </c:pt>
                <c:pt idx="41">
                  <c:v>7.9</c:v>
                </c:pt>
                <c:pt idx="42">
                  <c:v>7.6</c:v>
                </c:pt>
                <c:pt idx="43">
                  <c:v>8.4</c:v>
                </c:pt>
                <c:pt idx="44">
                  <c:v>6.5</c:v>
                </c:pt>
                <c:pt idx="45">
                  <c:v>7.7</c:v>
                </c:pt>
                <c:pt idx="46">
                  <c:v>8</c:v>
                </c:pt>
                <c:pt idx="47">
                  <c:v>7.1</c:v>
                </c:pt>
                <c:pt idx="48">
                  <c:v>8.5</c:v>
                </c:pt>
                <c:pt idx="49">
                  <c:v>7.6</c:v>
                </c:pt>
                <c:pt idx="50">
                  <c:v>7.2</c:v>
                </c:pt>
                <c:pt idx="51">
                  <c:v>8.1999999999999993</c:v>
                </c:pt>
                <c:pt idx="52">
                  <c:v>9</c:v>
                </c:pt>
                <c:pt idx="53">
                  <c:v>7.2</c:v>
                </c:pt>
                <c:pt idx="54">
                  <c:v>8.1</c:v>
                </c:pt>
                <c:pt idx="55">
                  <c:v>8.9</c:v>
                </c:pt>
                <c:pt idx="56">
                  <c:v>8.8000000000000007</c:v>
                </c:pt>
                <c:pt idx="57">
                  <c:v>7.5</c:v>
                </c:pt>
                <c:pt idx="58">
                  <c:v>7</c:v>
                </c:pt>
                <c:pt idx="59">
                  <c:v>8.5</c:v>
                </c:pt>
                <c:pt idx="60">
                  <c:v>7.2</c:v>
                </c:pt>
                <c:pt idx="61">
                  <c:v>8.8000000000000007</c:v>
                </c:pt>
                <c:pt idx="62">
                  <c:v>8</c:v>
                </c:pt>
                <c:pt idx="63">
                  <c:v>8.1</c:v>
                </c:pt>
                <c:pt idx="64">
                  <c:v>7.1</c:v>
                </c:pt>
                <c:pt idx="65">
                  <c:v>9</c:v>
                </c:pt>
                <c:pt idx="66">
                  <c:v>6.2</c:v>
                </c:pt>
                <c:pt idx="67">
                  <c:v>8.1999999999999993</c:v>
                </c:pt>
                <c:pt idx="68">
                  <c:v>5.8</c:v>
                </c:pt>
                <c:pt idx="69">
                  <c:v>8</c:v>
                </c:pt>
                <c:pt idx="70">
                  <c:v>7.7</c:v>
                </c:pt>
                <c:pt idx="71">
                  <c:v>7</c:v>
                </c:pt>
                <c:pt idx="72">
                  <c:v>7.9</c:v>
                </c:pt>
                <c:pt idx="73">
                  <c:v>9.8000000000000007</c:v>
                </c:pt>
                <c:pt idx="74">
                  <c:v>8.4</c:v>
                </c:pt>
                <c:pt idx="75">
                  <c:v>8.9</c:v>
                </c:pt>
                <c:pt idx="76">
                  <c:v>7.5</c:v>
                </c:pt>
                <c:pt idx="77">
                  <c:v>8</c:v>
                </c:pt>
                <c:pt idx="78">
                  <c:v>8.1</c:v>
                </c:pt>
                <c:pt idx="79">
                  <c:v>7.6</c:v>
                </c:pt>
                <c:pt idx="80">
                  <c:v>8.8000000000000007</c:v>
                </c:pt>
                <c:pt idx="81">
                  <c:v>8</c:v>
                </c:pt>
                <c:pt idx="82">
                  <c:v>8.5</c:v>
                </c:pt>
                <c:pt idx="83">
                  <c:v>6.5</c:v>
                </c:pt>
                <c:pt idx="84">
                  <c:v>7.7</c:v>
                </c:pt>
                <c:pt idx="85">
                  <c:v>7.2</c:v>
                </c:pt>
                <c:pt idx="86">
                  <c:v>6</c:v>
                </c:pt>
                <c:pt idx="87">
                  <c:v>8.1999999999999993</c:v>
                </c:pt>
                <c:pt idx="88">
                  <c:v>7.4</c:v>
                </c:pt>
                <c:pt idx="89">
                  <c:v>9.3000000000000007</c:v>
                </c:pt>
                <c:pt idx="90">
                  <c:v>7.9</c:v>
                </c:pt>
                <c:pt idx="91">
                  <c:v>6.5</c:v>
                </c:pt>
                <c:pt idx="92">
                  <c:v>8.6</c:v>
                </c:pt>
                <c:pt idx="93">
                  <c:v>8.9</c:v>
                </c:pt>
                <c:pt idx="94">
                  <c:v>8.4</c:v>
                </c:pt>
                <c:pt idx="95">
                  <c:v>8.1</c:v>
                </c:pt>
                <c:pt idx="96">
                  <c:v>7.2</c:v>
                </c:pt>
                <c:pt idx="97">
                  <c:v>7.7</c:v>
                </c:pt>
                <c:pt idx="98">
                  <c:v>7.4</c:v>
                </c:pt>
                <c:pt idx="99">
                  <c:v>7</c:v>
                </c:pt>
                <c:pt idx="100">
                  <c:v>6.1</c:v>
                </c:pt>
                <c:pt idx="101">
                  <c:v>7.1</c:v>
                </c:pt>
                <c:pt idx="102">
                  <c:v>7.6</c:v>
                </c:pt>
                <c:pt idx="103">
                  <c:v>9</c:v>
                </c:pt>
                <c:pt idx="104">
                  <c:v>8.9</c:v>
                </c:pt>
                <c:pt idx="105">
                  <c:v>7.5</c:v>
                </c:pt>
                <c:pt idx="106">
                  <c:v>9.3000000000000007</c:v>
                </c:pt>
                <c:pt idx="107">
                  <c:v>8</c:v>
                </c:pt>
                <c:pt idx="108">
                  <c:v>7.6</c:v>
                </c:pt>
                <c:pt idx="109">
                  <c:v>7.1</c:v>
                </c:pt>
                <c:pt idx="110">
                  <c:v>8.1</c:v>
                </c:pt>
                <c:pt idx="111">
                  <c:v>7.9</c:v>
                </c:pt>
                <c:pt idx="112">
                  <c:v>7.2</c:v>
                </c:pt>
                <c:pt idx="113">
                  <c:v>7.7</c:v>
                </c:pt>
                <c:pt idx="114">
                  <c:v>7.9</c:v>
                </c:pt>
                <c:pt idx="115">
                  <c:v>6.9</c:v>
                </c:pt>
                <c:pt idx="116">
                  <c:v>9.5</c:v>
                </c:pt>
                <c:pt idx="117">
                  <c:v>7.5</c:v>
                </c:pt>
                <c:pt idx="118">
                  <c:v>8</c:v>
                </c:pt>
                <c:pt idx="119">
                  <c:v>7.1</c:v>
                </c:pt>
                <c:pt idx="120">
                  <c:v>8.8000000000000007</c:v>
                </c:pt>
                <c:pt idx="121">
                  <c:v>8</c:v>
                </c:pt>
                <c:pt idx="122">
                  <c:v>7.7</c:v>
                </c:pt>
                <c:pt idx="123">
                  <c:v>8.1999999999999993</c:v>
                </c:pt>
                <c:pt idx="124">
                  <c:v>6.5</c:v>
                </c:pt>
                <c:pt idx="125">
                  <c:v>8.1</c:v>
                </c:pt>
                <c:pt idx="126">
                  <c:v>8.1</c:v>
                </c:pt>
                <c:pt idx="127">
                  <c:v>6.9</c:v>
                </c:pt>
                <c:pt idx="128">
                  <c:v>9.3000000000000007</c:v>
                </c:pt>
                <c:pt idx="129">
                  <c:v>6.2</c:v>
                </c:pt>
                <c:pt idx="130">
                  <c:v>8</c:v>
                </c:pt>
                <c:pt idx="131">
                  <c:v>7.1</c:v>
                </c:pt>
                <c:pt idx="132">
                  <c:v>6.5</c:v>
                </c:pt>
                <c:pt idx="133">
                  <c:v>7.1</c:v>
                </c:pt>
                <c:pt idx="134">
                  <c:v>8.1999999999999993</c:v>
                </c:pt>
                <c:pt idx="135">
                  <c:v>7</c:v>
                </c:pt>
                <c:pt idx="136">
                  <c:v>6.7</c:v>
                </c:pt>
                <c:pt idx="137">
                  <c:v>7.5</c:v>
                </c:pt>
                <c:pt idx="138">
                  <c:v>7.4</c:v>
                </c:pt>
                <c:pt idx="139">
                  <c:v>7.4</c:v>
                </c:pt>
                <c:pt idx="140">
                  <c:v>7.9</c:v>
                </c:pt>
                <c:pt idx="141">
                  <c:v>8</c:v>
                </c:pt>
                <c:pt idx="142">
                  <c:v>8</c:v>
                </c:pt>
                <c:pt idx="143">
                  <c:v>8.4</c:v>
                </c:pt>
                <c:pt idx="144">
                  <c:v>8.8000000000000007</c:v>
                </c:pt>
                <c:pt idx="145">
                  <c:v>7.9</c:v>
                </c:pt>
                <c:pt idx="146">
                  <c:v>6</c:v>
                </c:pt>
                <c:pt idx="147">
                  <c:v>8.1999999999999993</c:v>
                </c:pt>
                <c:pt idx="148">
                  <c:v>8.4</c:v>
                </c:pt>
                <c:pt idx="149">
                  <c:v>7.4</c:v>
                </c:pt>
                <c:pt idx="150">
                  <c:v>8</c:v>
                </c:pt>
                <c:pt idx="151">
                  <c:v>6.6</c:v>
                </c:pt>
                <c:pt idx="152">
                  <c:v>7.6</c:v>
                </c:pt>
                <c:pt idx="153">
                  <c:v>7.5</c:v>
                </c:pt>
                <c:pt idx="154">
                  <c:v>7.1</c:v>
                </c:pt>
                <c:pt idx="155">
                  <c:v>7.9</c:v>
                </c:pt>
                <c:pt idx="156">
                  <c:v>7.6</c:v>
                </c:pt>
                <c:pt idx="157">
                  <c:v>7.1</c:v>
                </c:pt>
                <c:pt idx="158">
                  <c:v>7.6</c:v>
                </c:pt>
                <c:pt idx="159">
                  <c:v>8.1999999999999993</c:v>
                </c:pt>
                <c:pt idx="160">
                  <c:v>6.9</c:v>
                </c:pt>
                <c:pt idx="161">
                  <c:v>8.1</c:v>
                </c:pt>
                <c:pt idx="162">
                  <c:v>7.6</c:v>
                </c:pt>
                <c:pt idx="163">
                  <c:v>8.4</c:v>
                </c:pt>
                <c:pt idx="164">
                  <c:v>7.4</c:v>
                </c:pt>
                <c:pt idx="165">
                  <c:v>7.9</c:v>
                </c:pt>
                <c:pt idx="166">
                  <c:v>7.2</c:v>
                </c:pt>
                <c:pt idx="167">
                  <c:v>7.6</c:v>
                </c:pt>
                <c:pt idx="168">
                  <c:v>6.7</c:v>
                </c:pt>
                <c:pt idx="169">
                  <c:v>7.4</c:v>
                </c:pt>
                <c:pt idx="170">
                  <c:v>6.2</c:v>
                </c:pt>
                <c:pt idx="171">
                  <c:v>7.5</c:v>
                </c:pt>
                <c:pt idx="172">
                  <c:v>7.4</c:v>
                </c:pt>
                <c:pt idx="173">
                  <c:v>7.9</c:v>
                </c:pt>
                <c:pt idx="174">
                  <c:v>6.5</c:v>
                </c:pt>
                <c:pt idx="175">
                  <c:v>8.6</c:v>
                </c:pt>
                <c:pt idx="176">
                  <c:v>8.6</c:v>
                </c:pt>
                <c:pt idx="177">
                  <c:v>8</c:v>
                </c:pt>
                <c:pt idx="178">
                  <c:v>8.1</c:v>
                </c:pt>
                <c:pt idx="179">
                  <c:v>8.1999999999999993</c:v>
                </c:pt>
                <c:pt idx="180">
                  <c:v>7.2</c:v>
                </c:pt>
                <c:pt idx="181">
                  <c:v>8.4</c:v>
                </c:pt>
                <c:pt idx="182">
                  <c:v>9.4</c:v>
                </c:pt>
                <c:pt idx="183">
                  <c:v>9.4</c:v>
                </c:pt>
                <c:pt idx="184">
                  <c:v>7.5</c:v>
                </c:pt>
                <c:pt idx="185">
                  <c:v>6.6</c:v>
                </c:pt>
                <c:pt idx="186">
                  <c:v>4.3</c:v>
                </c:pt>
                <c:pt idx="187">
                  <c:v>6.6</c:v>
                </c:pt>
                <c:pt idx="188">
                  <c:v>7.4</c:v>
                </c:pt>
                <c:pt idx="189">
                  <c:v>7.1</c:v>
                </c:pt>
                <c:pt idx="190">
                  <c:v>6.7</c:v>
                </c:pt>
                <c:pt idx="191">
                  <c:v>6.7</c:v>
                </c:pt>
                <c:pt idx="192">
                  <c:v>7.2</c:v>
                </c:pt>
                <c:pt idx="193">
                  <c:v>7.1</c:v>
                </c:pt>
                <c:pt idx="194">
                  <c:v>6</c:v>
                </c:pt>
                <c:pt idx="195">
                  <c:v>8.4</c:v>
                </c:pt>
                <c:pt idx="196">
                  <c:v>8.6</c:v>
                </c:pt>
                <c:pt idx="197">
                  <c:v>7.9</c:v>
                </c:pt>
                <c:pt idx="198">
                  <c:v>7.6</c:v>
                </c:pt>
                <c:pt idx="199">
                  <c:v>8.5</c:v>
                </c:pt>
              </c:numCache>
            </c:numRef>
          </c:yVal>
          <c:smooth val="0"/>
          <c:extLst>
            <c:ext xmlns:c16="http://schemas.microsoft.com/office/drawing/2014/chart" uri="{C3380CC4-5D6E-409C-BE32-E72D297353CC}">
              <c16:uniqueId val="{00000000-7312-4775-9C0C-13DB411882A5}"/>
            </c:ext>
          </c:extLst>
        </c:ser>
        <c:dLbls>
          <c:showLegendKey val="0"/>
          <c:showVal val="0"/>
          <c:showCatName val="0"/>
          <c:showSerName val="0"/>
          <c:showPercent val="0"/>
          <c:showBubbleSize val="0"/>
        </c:dLbls>
        <c:axId val="496796192"/>
        <c:axId val="604550256"/>
      </c:scatterChart>
      <c:valAx>
        <c:axId val="496796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550256"/>
        <c:crosses val="autoZero"/>
        <c:crossBetween val="midCat"/>
      </c:valAx>
      <c:valAx>
        <c:axId val="6045502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Order Quantity</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7961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Distribution Channel v. Order Quantity</a:t>
            </a:r>
            <a:endParaRPr lang="en-AU">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AU"/>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scatterChart>
        <c:scatterStyle val="lineMarker"/>
        <c:varyColors val="0"/>
        <c:ser>
          <c:idx val="0"/>
          <c:order val="0"/>
          <c:tx>
            <c:strRef>
              <c:f>'Task 2.1 (Scatter plots)'!$AF$5</c:f>
              <c:strCache>
                <c:ptCount val="1"/>
                <c:pt idx="0">
                  <c:v>Order_Qty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28575" cap="rnd">
                <a:solidFill>
                  <a:srgbClr val="FF0000"/>
                </a:solidFill>
                <a:prstDash val="dash"/>
              </a:ln>
              <a:effectLst/>
            </c:spPr>
            <c:trendlineType val="linear"/>
            <c:dispRSqr val="1"/>
            <c:dispEq val="1"/>
            <c:trendlineLbl>
              <c:layout>
                <c:manualLayout>
                  <c:x val="2.2373140857392827E-2"/>
                  <c:y val="-0.1890967303640040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'Task 2.1 (Scatter plots)'!$AE$6:$AE$205</c:f>
              <c:numCache>
                <c:formatCode>0</c:formatCode>
                <c:ptCount val="200"/>
                <c:pt idx="0">
                  <c:v>1</c:v>
                </c:pt>
                <c:pt idx="1">
                  <c:v>0</c:v>
                </c:pt>
                <c:pt idx="2">
                  <c:v>1</c:v>
                </c:pt>
                <c:pt idx="3">
                  <c:v>0</c:v>
                </c:pt>
                <c:pt idx="4">
                  <c:v>1</c:v>
                </c:pt>
                <c:pt idx="5">
                  <c:v>0</c:v>
                </c:pt>
                <c:pt idx="6">
                  <c:v>0</c:v>
                </c:pt>
                <c:pt idx="7">
                  <c:v>0</c:v>
                </c:pt>
                <c:pt idx="8">
                  <c:v>0</c:v>
                </c:pt>
                <c:pt idx="9">
                  <c:v>0</c:v>
                </c:pt>
                <c:pt idx="10">
                  <c:v>1</c:v>
                </c:pt>
                <c:pt idx="11">
                  <c:v>0</c:v>
                </c:pt>
                <c:pt idx="12">
                  <c:v>1</c:v>
                </c:pt>
                <c:pt idx="13">
                  <c:v>1</c:v>
                </c:pt>
                <c:pt idx="14">
                  <c:v>1</c:v>
                </c:pt>
                <c:pt idx="15">
                  <c:v>0</c:v>
                </c:pt>
                <c:pt idx="16">
                  <c:v>1</c:v>
                </c:pt>
                <c:pt idx="17">
                  <c:v>0</c:v>
                </c:pt>
                <c:pt idx="18">
                  <c:v>0</c:v>
                </c:pt>
                <c:pt idx="19">
                  <c:v>0</c:v>
                </c:pt>
                <c:pt idx="20">
                  <c:v>0</c:v>
                </c:pt>
                <c:pt idx="21">
                  <c:v>1</c:v>
                </c:pt>
                <c:pt idx="22">
                  <c:v>1</c:v>
                </c:pt>
                <c:pt idx="23">
                  <c:v>1</c:v>
                </c:pt>
                <c:pt idx="24">
                  <c:v>0</c:v>
                </c:pt>
                <c:pt idx="25">
                  <c:v>0</c:v>
                </c:pt>
                <c:pt idx="26">
                  <c:v>0</c:v>
                </c:pt>
                <c:pt idx="27">
                  <c:v>0</c:v>
                </c:pt>
                <c:pt idx="28">
                  <c:v>0</c:v>
                </c:pt>
                <c:pt idx="29">
                  <c:v>0</c:v>
                </c:pt>
                <c:pt idx="30">
                  <c:v>1</c:v>
                </c:pt>
                <c:pt idx="31">
                  <c:v>0</c:v>
                </c:pt>
                <c:pt idx="32">
                  <c:v>0</c:v>
                </c:pt>
                <c:pt idx="33">
                  <c:v>0</c:v>
                </c:pt>
                <c:pt idx="34">
                  <c:v>0</c:v>
                </c:pt>
                <c:pt idx="35">
                  <c:v>0</c:v>
                </c:pt>
                <c:pt idx="36">
                  <c:v>1</c:v>
                </c:pt>
                <c:pt idx="37">
                  <c:v>1</c:v>
                </c:pt>
                <c:pt idx="38">
                  <c:v>0</c:v>
                </c:pt>
                <c:pt idx="39">
                  <c:v>0</c:v>
                </c:pt>
                <c:pt idx="40">
                  <c:v>0</c:v>
                </c:pt>
                <c:pt idx="41">
                  <c:v>1</c:v>
                </c:pt>
                <c:pt idx="42">
                  <c:v>1</c:v>
                </c:pt>
                <c:pt idx="43">
                  <c:v>1</c:v>
                </c:pt>
                <c:pt idx="44">
                  <c:v>0</c:v>
                </c:pt>
                <c:pt idx="45">
                  <c:v>0</c:v>
                </c:pt>
                <c:pt idx="46">
                  <c:v>1</c:v>
                </c:pt>
                <c:pt idx="47">
                  <c:v>0</c:v>
                </c:pt>
                <c:pt idx="48">
                  <c:v>1</c:v>
                </c:pt>
                <c:pt idx="49">
                  <c:v>1</c:v>
                </c:pt>
                <c:pt idx="50">
                  <c:v>0</c:v>
                </c:pt>
                <c:pt idx="51">
                  <c:v>0</c:v>
                </c:pt>
                <c:pt idx="52">
                  <c:v>1</c:v>
                </c:pt>
                <c:pt idx="53">
                  <c:v>1</c:v>
                </c:pt>
                <c:pt idx="54">
                  <c:v>0</c:v>
                </c:pt>
                <c:pt idx="55">
                  <c:v>0</c:v>
                </c:pt>
                <c:pt idx="56">
                  <c:v>1</c:v>
                </c:pt>
                <c:pt idx="57">
                  <c:v>0</c:v>
                </c:pt>
                <c:pt idx="58">
                  <c:v>0</c:v>
                </c:pt>
                <c:pt idx="59">
                  <c:v>0</c:v>
                </c:pt>
                <c:pt idx="60">
                  <c:v>0</c:v>
                </c:pt>
                <c:pt idx="61">
                  <c:v>1</c:v>
                </c:pt>
                <c:pt idx="62">
                  <c:v>1</c:v>
                </c:pt>
                <c:pt idx="63">
                  <c:v>0</c:v>
                </c:pt>
                <c:pt idx="64">
                  <c:v>0</c:v>
                </c:pt>
                <c:pt idx="65">
                  <c:v>0</c:v>
                </c:pt>
                <c:pt idx="66">
                  <c:v>0</c:v>
                </c:pt>
                <c:pt idx="67">
                  <c:v>1</c:v>
                </c:pt>
                <c:pt idx="68">
                  <c:v>0</c:v>
                </c:pt>
                <c:pt idx="69">
                  <c:v>0</c:v>
                </c:pt>
                <c:pt idx="70">
                  <c:v>0</c:v>
                </c:pt>
                <c:pt idx="71">
                  <c:v>1</c:v>
                </c:pt>
                <c:pt idx="72">
                  <c:v>0</c:v>
                </c:pt>
                <c:pt idx="73">
                  <c:v>1</c:v>
                </c:pt>
                <c:pt idx="74">
                  <c:v>1</c:v>
                </c:pt>
                <c:pt idx="75">
                  <c:v>0</c:v>
                </c:pt>
                <c:pt idx="76">
                  <c:v>1</c:v>
                </c:pt>
                <c:pt idx="77">
                  <c:v>1</c:v>
                </c:pt>
                <c:pt idx="78">
                  <c:v>1</c:v>
                </c:pt>
                <c:pt idx="79">
                  <c:v>0</c:v>
                </c:pt>
                <c:pt idx="80">
                  <c:v>0</c:v>
                </c:pt>
                <c:pt idx="81">
                  <c:v>0</c:v>
                </c:pt>
                <c:pt idx="82">
                  <c:v>1</c:v>
                </c:pt>
                <c:pt idx="83">
                  <c:v>0</c:v>
                </c:pt>
                <c:pt idx="84">
                  <c:v>1</c:v>
                </c:pt>
                <c:pt idx="85">
                  <c:v>0</c:v>
                </c:pt>
                <c:pt idx="86">
                  <c:v>0</c:v>
                </c:pt>
                <c:pt idx="87">
                  <c:v>1</c:v>
                </c:pt>
                <c:pt idx="88">
                  <c:v>1</c:v>
                </c:pt>
                <c:pt idx="89">
                  <c:v>1</c:v>
                </c:pt>
                <c:pt idx="90">
                  <c:v>0</c:v>
                </c:pt>
                <c:pt idx="91">
                  <c:v>0</c:v>
                </c:pt>
                <c:pt idx="92">
                  <c:v>1</c:v>
                </c:pt>
                <c:pt idx="93">
                  <c:v>1</c:v>
                </c:pt>
                <c:pt idx="94">
                  <c:v>0</c:v>
                </c:pt>
                <c:pt idx="95">
                  <c:v>1</c:v>
                </c:pt>
                <c:pt idx="96">
                  <c:v>1</c:v>
                </c:pt>
                <c:pt idx="97">
                  <c:v>1</c:v>
                </c:pt>
                <c:pt idx="98">
                  <c:v>1</c:v>
                </c:pt>
                <c:pt idx="99">
                  <c:v>0</c:v>
                </c:pt>
                <c:pt idx="100">
                  <c:v>0</c:v>
                </c:pt>
                <c:pt idx="101">
                  <c:v>1</c:v>
                </c:pt>
                <c:pt idx="102">
                  <c:v>1</c:v>
                </c:pt>
                <c:pt idx="103">
                  <c:v>1</c:v>
                </c:pt>
                <c:pt idx="104">
                  <c:v>0</c:v>
                </c:pt>
                <c:pt idx="105">
                  <c:v>0</c:v>
                </c:pt>
                <c:pt idx="106">
                  <c:v>1</c:v>
                </c:pt>
                <c:pt idx="107">
                  <c:v>0</c:v>
                </c:pt>
                <c:pt idx="108">
                  <c:v>1</c:v>
                </c:pt>
                <c:pt idx="109">
                  <c:v>0</c:v>
                </c:pt>
                <c:pt idx="110">
                  <c:v>1</c:v>
                </c:pt>
                <c:pt idx="111">
                  <c:v>1</c:v>
                </c:pt>
                <c:pt idx="112">
                  <c:v>0</c:v>
                </c:pt>
                <c:pt idx="113">
                  <c:v>1</c:v>
                </c:pt>
                <c:pt idx="114">
                  <c:v>1</c:v>
                </c:pt>
                <c:pt idx="115">
                  <c:v>1</c:v>
                </c:pt>
                <c:pt idx="116">
                  <c:v>1</c:v>
                </c:pt>
                <c:pt idx="117">
                  <c:v>0</c:v>
                </c:pt>
                <c:pt idx="118">
                  <c:v>1</c:v>
                </c:pt>
                <c:pt idx="119">
                  <c:v>0</c:v>
                </c:pt>
                <c:pt idx="120">
                  <c:v>1</c:v>
                </c:pt>
                <c:pt idx="121">
                  <c:v>0</c:v>
                </c:pt>
                <c:pt idx="122">
                  <c:v>0</c:v>
                </c:pt>
                <c:pt idx="123">
                  <c:v>1</c:v>
                </c:pt>
                <c:pt idx="124">
                  <c:v>0</c:v>
                </c:pt>
                <c:pt idx="125">
                  <c:v>1</c:v>
                </c:pt>
                <c:pt idx="126">
                  <c:v>0</c:v>
                </c:pt>
                <c:pt idx="127">
                  <c:v>0</c:v>
                </c:pt>
                <c:pt idx="128">
                  <c:v>1</c:v>
                </c:pt>
                <c:pt idx="129">
                  <c:v>0</c:v>
                </c:pt>
                <c:pt idx="130">
                  <c:v>1</c:v>
                </c:pt>
                <c:pt idx="131">
                  <c:v>0</c:v>
                </c:pt>
                <c:pt idx="132">
                  <c:v>0</c:v>
                </c:pt>
                <c:pt idx="133">
                  <c:v>0</c:v>
                </c:pt>
                <c:pt idx="134">
                  <c:v>1</c:v>
                </c:pt>
                <c:pt idx="135">
                  <c:v>1</c:v>
                </c:pt>
                <c:pt idx="136">
                  <c:v>0</c:v>
                </c:pt>
                <c:pt idx="137">
                  <c:v>1</c:v>
                </c:pt>
                <c:pt idx="138">
                  <c:v>0</c:v>
                </c:pt>
                <c:pt idx="139">
                  <c:v>1</c:v>
                </c:pt>
                <c:pt idx="140">
                  <c:v>0</c:v>
                </c:pt>
                <c:pt idx="141">
                  <c:v>0</c:v>
                </c:pt>
                <c:pt idx="142">
                  <c:v>1</c:v>
                </c:pt>
                <c:pt idx="143">
                  <c:v>0</c:v>
                </c:pt>
                <c:pt idx="144">
                  <c:v>0</c:v>
                </c:pt>
                <c:pt idx="145">
                  <c:v>1</c:v>
                </c:pt>
                <c:pt idx="146">
                  <c:v>0</c:v>
                </c:pt>
                <c:pt idx="147">
                  <c:v>0</c:v>
                </c:pt>
                <c:pt idx="148">
                  <c:v>1</c:v>
                </c:pt>
                <c:pt idx="149">
                  <c:v>0</c:v>
                </c:pt>
                <c:pt idx="150">
                  <c:v>0</c:v>
                </c:pt>
                <c:pt idx="151">
                  <c:v>0</c:v>
                </c:pt>
                <c:pt idx="152">
                  <c:v>0</c:v>
                </c:pt>
                <c:pt idx="153">
                  <c:v>1</c:v>
                </c:pt>
                <c:pt idx="154">
                  <c:v>0</c:v>
                </c:pt>
                <c:pt idx="155">
                  <c:v>0</c:v>
                </c:pt>
                <c:pt idx="156">
                  <c:v>0</c:v>
                </c:pt>
                <c:pt idx="157">
                  <c:v>1</c:v>
                </c:pt>
                <c:pt idx="158">
                  <c:v>1</c:v>
                </c:pt>
                <c:pt idx="159">
                  <c:v>1</c:v>
                </c:pt>
                <c:pt idx="160">
                  <c:v>0</c:v>
                </c:pt>
                <c:pt idx="161">
                  <c:v>1</c:v>
                </c:pt>
                <c:pt idx="162">
                  <c:v>1</c:v>
                </c:pt>
                <c:pt idx="163">
                  <c:v>1</c:v>
                </c:pt>
                <c:pt idx="164">
                  <c:v>1</c:v>
                </c:pt>
                <c:pt idx="165">
                  <c:v>1</c:v>
                </c:pt>
                <c:pt idx="166">
                  <c:v>0</c:v>
                </c:pt>
                <c:pt idx="167">
                  <c:v>0</c:v>
                </c:pt>
                <c:pt idx="168">
                  <c:v>1</c:v>
                </c:pt>
                <c:pt idx="169">
                  <c:v>0</c:v>
                </c:pt>
                <c:pt idx="170">
                  <c:v>0</c:v>
                </c:pt>
                <c:pt idx="171">
                  <c:v>0</c:v>
                </c:pt>
                <c:pt idx="172">
                  <c:v>1</c:v>
                </c:pt>
                <c:pt idx="173">
                  <c:v>1</c:v>
                </c:pt>
                <c:pt idx="174">
                  <c:v>0</c:v>
                </c:pt>
                <c:pt idx="175">
                  <c:v>1</c:v>
                </c:pt>
                <c:pt idx="176">
                  <c:v>1</c:v>
                </c:pt>
                <c:pt idx="177">
                  <c:v>1</c:v>
                </c:pt>
                <c:pt idx="178">
                  <c:v>0</c:v>
                </c:pt>
                <c:pt idx="179">
                  <c:v>1</c:v>
                </c:pt>
                <c:pt idx="180">
                  <c:v>1</c:v>
                </c:pt>
                <c:pt idx="181">
                  <c:v>0</c:v>
                </c:pt>
                <c:pt idx="182">
                  <c:v>1</c:v>
                </c:pt>
                <c:pt idx="183">
                  <c:v>1</c:v>
                </c:pt>
                <c:pt idx="184">
                  <c:v>0</c:v>
                </c:pt>
                <c:pt idx="185">
                  <c:v>1</c:v>
                </c:pt>
                <c:pt idx="186">
                  <c:v>0</c:v>
                </c:pt>
                <c:pt idx="187">
                  <c:v>0</c:v>
                </c:pt>
                <c:pt idx="188">
                  <c:v>0</c:v>
                </c:pt>
                <c:pt idx="189">
                  <c:v>1</c:v>
                </c:pt>
                <c:pt idx="190">
                  <c:v>1</c:v>
                </c:pt>
                <c:pt idx="191">
                  <c:v>0</c:v>
                </c:pt>
                <c:pt idx="192">
                  <c:v>0</c:v>
                </c:pt>
                <c:pt idx="193">
                  <c:v>0</c:v>
                </c:pt>
                <c:pt idx="194">
                  <c:v>0</c:v>
                </c:pt>
                <c:pt idx="195">
                  <c:v>0</c:v>
                </c:pt>
                <c:pt idx="196">
                  <c:v>0</c:v>
                </c:pt>
                <c:pt idx="197">
                  <c:v>1</c:v>
                </c:pt>
                <c:pt idx="198">
                  <c:v>1</c:v>
                </c:pt>
                <c:pt idx="199">
                  <c:v>1</c:v>
                </c:pt>
              </c:numCache>
            </c:numRef>
          </c:xVal>
          <c:yVal>
            <c:numRef>
              <c:f>'Task 2.1 (Scatter plots)'!$AF$6:$AF$205</c:f>
              <c:numCache>
                <c:formatCode>0.0</c:formatCode>
                <c:ptCount val="200"/>
                <c:pt idx="0">
                  <c:v>8.4</c:v>
                </c:pt>
                <c:pt idx="1">
                  <c:v>7.5</c:v>
                </c:pt>
                <c:pt idx="2">
                  <c:v>9</c:v>
                </c:pt>
                <c:pt idx="3">
                  <c:v>7.2</c:v>
                </c:pt>
                <c:pt idx="4">
                  <c:v>9</c:v>
                </c:pt>
                <c:pt idx="5">
                  <c:v>6.1</c:v>
                </c:pt>
                <c:pt idx="6">
                  <c:v>7.2</c:v>
                </c:pt>
                <c:pt idx="7">
                  <c:v>7.7</c:v>
                </c:pt>
                <c:pt idx="8">
                  <c:v>8.1999999999999993</c:v>
                </c:pt>
                <c:pt idx="9">
                  <c:v>6.7</c:v>
                </c:pt>
                <c:pt idx="10">
                  <c:v>8.4</c:v>
                </c:pt>
                <c:pt idx="11">
                  <c:v>6.6</c:v>
                </c:pt>
                <c:pt idx="12">
                  <c:v>7.9</c:v>
                </c:pt>
                <c:pt idx="13">
                  <c:v>8.1999999999999993</c:v>
                </c:pt>
                <c:pt idx="14">
                  <c:v>7.6</c:v>
                </c:pt>
                <c:pt idx="15">
                  <c:v>7.1</c:v>
                </c:pt>
                <c:pt idx="16">
                  <c:v>7.2</c:v>
                </c:pt>
                <c:pt idx="17">
                  <c:v>8.1999999999999993</c:v>
                </c:pt>
                <c:pt idx="18">
                  <c:v>7.9</c:v>
                </c:pt>
                <c:pt idx="19">
                  <c:v>8.8000000000000007</c:v>
                </c:pt>
                <c:pt idx="20">
                  <c:v>7</c:v>
                </c:pt>
                <c:pt idx="21">
                  <c:v>9.9</c:v>
                </c:pt>
                <c:pt idx="22">
                  <c:v>8.1</c:v>
                </c:pt>
                <c:pt idx="23">
                  <c:v>8</c:v>
                </c:pt>
                <c:pt idx="24">
                  <c:v>5.5</c:v>
                </c:pt>
                <c:pt idx="25">
                  <c:v>7</c:v>
                </c:pt>
                <c:pt idx="26">
                  <c:v>7</c:v>
                </c:pt>
                <c:pt idx="27">
                  <c:v>5.6</c:v>
                </c:pt>
                <c:pt idx="28">
                  <c:v>7.2</c:v>
                </c:pt>
                <c:pt idx="29">
                  <c:v>6.2</c:v>
                </c:pt>
                <c:pt idx="30">
                  <c:v>7.1</c:v>
                </c:pt>
                <c:pt idx="31">
                  <c:v>6.2</c:v>
                </c:pt>
                <c:pt idx="32">
                  <c:v>7.6</c:v>
                </c:pt>
                <c:pt idx="33">
                  <c:v>9</c:v>
                </c:pt>
                <c:pt idx="34">
                  <c:v>6.7</c:v>
                </c:pt>
                <c:pt idx="35">
                  <c:v>7.1</c:v>
                </c:pt>
                <c:pt idx="36">
                  <c:v>7.2</c:v>
                </c:pt>
                <c:pt idx="37">
                  <c:v>9.9</c:v>
                </c:pt>
                <c:pt idx="38">
                  <c:v>7.6</c:v>
                </c:pt>
                <c:pt idx="39">
                  <c:v>5.8</c:v>
                </c:pt>
                <c:pt idx="40">
                  <c:v>8.4</c:v>
                </c:pt>
                <c:pt idx="41">
                  <c:v>7.9</c:v>
                </c:pt>
                <c:pt idx="42">
                  <c:v>7.6</c:v>
                </c:pt>
                <c:pt idx="43">
                  <c:v>8.4</c:v>
                </c:pt>
                <c:pt idx="44">
                  <c:v>6.5</c:v>
                </c:pt>
                <c:pt idx="45">
                  <c:v>7.7</c:v>
                </c:pt>
                <c:pt idx="46">
                  <c:v>8</c:v>
                </c:pt>
                <c:pt idx="47">
                  <c:v>7.1</c:v>
                </c:pt>
                <c:pt idx="48">
                  <c:v>8.5</c:v>
                </c:pt>
                <c:pt idx="49">
                  <c:v>7.6</c:v>
                </c:pt>
                <c:pt idx="50">
                  <c:v>7.2</c:v>
                </c:pt>
                <c:pt idx="51">
                  <c:v>8.1999999999999993</c:v>
                </c:pt>
                <c:pt idx="52">
                  <c:v>9</c:v>
                </c:pt>
                <c:pt idx="53">
                  <c:v>7.2</c:v>
                </c:pt>
                <c:pt idx="54">
                  <c:v>8.1</c:v>
                </c:pt>
                <c:pt idx="55">
                  <c:v>8.9</c:v>
                </c:pt>
                <c:pt idx="56">
                  <c:v>8.8000000000000007</c:v>
                </c:pt>
                <c:pt idx="57">
                  <c:v>7.5</c:v>
                </c:pt>
                <c:pt idx="58">
                  <c:v>7</c:v>
                </c:pt>
                <c:pt idx="59">
                  <c:v>8.5</c:v>
                </c:pt>
                <c:pt idx="60">
                  <c:v>7.2</c:v>
                </c:pt>
                <c:pt idx="61">
                  <c:v>8.8000000000000007</c:v>
                </c:pt>
                <c:pt idx="62">
                  <c:v>8</c:v>
                </c:pt>
                <c:pt idx="63">
                  <c:v>8.1</c:v>
                </c:pt>
                <c:pt idx="64">
                  <c:v>7.1</c:v>
                </c:pt>
                <c:pt idx="65">
                  <c:v>9</c:v>
                </c:pt>
                <c:pt idx="66">
                  <c:v>6.2</c:v>
                </c:pt>
                <c:pt idx="67">
                  <c:v>8.1999999999999993</c:v>
                </c:pt>
                <c:pt idx="68">
                  <c:v>5.8</c:v>
                </c:pt>
                <c:pt idx="69">
                  <c:v>8</c:v>
                </c:pt>
                <c:pt idx="70">
                  <c:v>7.7</c:v>
                </c:pt>
                <c:pt idx="71">
                  <c:v>7</c:v>
                </c:pt>
                <c:pt idx="72">
                  <c:v>7.9</c:v>
                </c:pt>
                <c:pt idx="73">
                  <c:v>9.8000000000000007</c:v>
                </c:pt>
                <c:pt idx="74">
                  <c:v>8.4</c:v>
                </c:pt>
                <c:pt idx="75">
                  <c:v>8.9</c:v>
                </c:pt>
                <c:pt idx="76">
                  <c:v>7.5</c:v>
                </c:pt>
                <c:pt idx="77">
                  <c:v>8</c:v>
                </c:pt>
                <c:pt idx="78">
                  <c:v>8.1</c:v>
                </c:pt>
                <c:pt idx="79">
                  <c:v>7.6</c:v>
                </c:pt>
                <c:pt idx="80">
                  <c:v>8.8000000000000007</c:v>
                </c:pt>
                <c:pt idx="81">
                  <c:v>8</c:v>
                </c:pt>
                <c:pt idx="82">
                  <c:v>8.5</c:v>
                </c:pt>
                <c:pt idx="83">
                  <c:v>6.5</c:v>
                </c:pt>
                <c:pt idx="84">
                  <c:v>7.7</c:v>
                </c:pt>
                <c:pt idx="85">
                  <c:v>7.2</c:v>
                </c:pt>
                <c:pt idx="86">
                  <c:v>6</c:v>
                </c:pt>
                <c:pt idx="87">
                  <c:v>8.1999999999999993</c:v>
                </c:pt>
                <c:pt idx="88">
                  <c:v>7.4</c:v>
                </c:pt>
                <c:pt idx="89">
                  <c:v>9.3000000000000007</c:v>
                </c:pt>
                <c:pt idx="90">
                  <c:v>7.9</c:v>
                </c:pt>
                <c:pt idx="91">
                  <c:v>6.5</c:v>
                </c:pt>
                <c:pt idx="92">
                  <c:v>8.6</c:v>
                </c:pt>
                <c:pt idx="93">
                  <c:v>8.9</c:v>
                </c:pt>
                <c:pt idx="94">
                  <c:v>8.4</c:v>
                </c:pt>
                <c:pt idx="95">
                  <c:v>8.1</c:v>
                </c:pt>
                <c:pt idx="96">
                  <c:v>7.2</c:v>
                </c:pt>
                <c:pt idx="97">
                  <c:v>7.7</c:v>
                </c:pt>
                <c:pt idx="98">
                  <c:v>7.4</c:v>
                </c:pt>
                <c:pt idx="99">
                  <c:v>7</c:v>
                </c:pt>
                <c:pt idx="100">
                  <c:v>6.1</c:v>
                </c:pt>
                <c:pt idx="101">
                  <c:v>7.1</c:v>
                </c:pt>
                <c:pt idx="102">
                  <c:v>7.6</c:v>
                </c:pt>
                <c:pt idx="103">
                  <c:v>9</c:v>
                </c:pt>
                <c:pt idx="104">
                  <c:v>8.9</c:v>
                </c:pt>
                <c:pt idx="105">
                  <c:v>7.5</c:v>
                </c:pt>
                <c:pt idx="106">
                  <c:v>9.3000000000000007</c:v>
                </c:pt>
                <c:pt idx="107">
                  <c:v>8</c:v>
                </c:pt>
                <c:pt idx="108">
                  <c:v>7.6</c:v>
                </c:pt>
                <c:pt idx="109">
                  <c:v>7.1</c:v>
                </c:pt>
                <c:pt idx="110">
                  <c:v>8.1</c:v>
                </c:pt>
                <c:pt idx="111">
                  <c:v>7.9</c:v>
                </c:pt>
                <c:pt idx="112">
                  <c:v>7.2</c:v>
                </c:pt>
                <c:pt idx="113">
                  <c:v>7.7</c:v>
                </c:pt>
                <c:pt idx="114">
                  <c:v>7.9</c:v>
                </c:pt>
                <c:pt idx="115">
                  <c:v>6.9</c:v>
                </c:pt>
                <c:pt idx="116">
                  <c:v>9.5</c:v>
                </c:pt>
                <c:pt idx="117">
                  <c:v>7.5</c:v>
                </c:pt>
                <c:pt idx="118">
                  <c:v>8</c:v>
                </c:pt>
                <c:pt idx="119">
                  <c:v>7.1</c:v>
                </c:pt>
                <c:pt idx="120">
                  <c:v>8.8000000000000007</c:v>
                </c:pt>
                <c:pt idx="121">
                  <c:v>8</c:v>
                </c:pt>
                <c:pt idx="122">
                  <c:v>7.7</c:v>
                </c:pt>
                <c:pt idx="123">
                  <c:v>8.1999999999999993</c:v>
                </c:pt>
                <c:pt idx="124">
                  <c:v>6.5</c:v>
                </c:pt>
                <c:pt idx="125">
                  <c:v>8.1</c:v>
                </c:pt>
                <c:pt idx="126">
                  <c:v>8.1</c:v>
                </c:pt>
                <c:pt idx="127">
                  <c:v>6.9</c:v>
                </c:pt>
                <c:pt idx="128">
                  <c:v>9.3000000000000007</c:v>
                </c:pt>
                <c:pt idx="129">
                  <c:v>6.2</c:v>
                </c:pt>
                <c:pt idx="130">
                  <c:v>8</c:v>
                </c:pt>
                <c:pt idx="131">
                  <c:v>7.1</c:v>
                </c:pt>
                <c:pt idx="132">
                  <c:v>6.5</c:v>
                </c:pt>
                <c:pt idx="133">
                  <c:v>7.1</c:v>
                </c:pt>
                <c:pt idx="134">
                  <c:v>8.1999999999999993</c:v>
                </c:pt>
                <c:pt idx="135">
                  <c:v>7</c:v>
                </c:pt>
                <c:pt idx="136">
                  <c:v>6.7</c:v>
                </c:pt>
                <c:pt idx="137">
                  <c:v>7.5</c:v>
                </c:pt>
                <c:pt idx="138">
                  <c:v>7.4</c:v>
                </c:pt>
                <c:pt idx="139">
                  <c:v>7.4</c:v>
                </c:pt>
                <c:pt idx="140">
                  <c:v>7.9</c:v>
                </c:pt>
                <c:pt idx="141">
                  <c:v>8</c:v>
                </c:pt>
                <c:pt idx="142">
                  <c:v>8</c:v>
                </c:pt>
                <c:pt idx="143">
                  <c:v>8.4</c:v>
                </c:pt>
                <c:pt idx="144">
                  <c:v>8.8000000000000007</c:v>
                </c:pt>
                <c:pt idx="145">
                  <c:v>7.9</c:v>
                </c:pt>
                <c:pt idx="146">
                  <c:v>6</c:v>
                </c:pt>
                <c:pt idx="147">
                  <c:v>8.1999999999999993</c:v>
                </c:pt>
                <c:pt idx="148">
                  <c:v>8.4</c:v>
                </c:pt>
                <c:pt idx="149">
                  <c:v>7.4</c:v>
                </c:pt>
                <c:pt idx="150">
                  <c:v>8</c:v>
                </c:pt>
                <c:pt idx="151">
                  <c:v>6.6</c:v>
                </c:pt>
                <c:pt idx="152">
                  <c:v>7.6</c:v>
                </c:pt>
                <c:pt idx="153">
                  <c:v>7.5</c:v>
                </c:pt>
                <c:pt idx="154">
                  <c:v>7.1</c:v>
                </c:pt>
                <c:pt idx="155">
                  <c:v>7.9</c:v>
                </c:pt>
                <c:pt idx="156">
                  <c:v>7.6</c:v>
                </c:pt>
                <c:pt idx="157">
                  <c:v>7.1</c:v>
                </c:pt>
                <c:pt idx="158">
                  <c:v>7.6</c:v>
                </c:pt>
                <c:pt idx="159">
                  <c:v>8.1999999999999993</c:v>
                </c:pt>
                <c:pt idx="160">
                  <c:v>6.9</c:v>
                </c:pt>
                <c:pt idx="161">
                  <c:v>8.1</c:v>
                </c:pt>
                <c:pt idx="162">
                  <c:v>7.6</c:v>
                </c:pt>
                <c:pt idx="163">
                  <c:v>8.4</c:v>
                </c:pt>
                <c:pt idx="164">
                  <c:v>7.4</c:v>
                </c:pt>
                <c:pt idx="165">
                  <c:v>7.9</c:v>
                </c:pt>
                <c:pt idx="166">
                  <c:v>7.2</c:v>
                </c:pt>
                <c:pt idx="167">
                  <c:v>7.6</c:v>
                </c:pt>
                <c:pt idx="168">
                  <c:v>6.7</c:v>
                </c:pt>
                <c:pt idx="169">
                  <c:v>7.4</c:v>
                </c:pt>
                <c:pt idx="170">
                  <c:v>6.2</c:v>
                </c:pt>
                <c:pt idx="171">
                  <c:v>7.5</c:v>
                </c:pt>
                <c:pt idx="172">
                  <c:v>7.4</c:v>
                </c:pt>
                <c:pt idx="173">
                  <c:v>7.9</c:v>
                </c:pt>
                <c:pt idx="174">
                  <c:v>6.5</c:v>
                </c:pt>
                <c:pt idx="175">
                  <c:v>8.6</c:v>
                </c:pt>
                <c:pt idx="176">
                  <c:v>8.6</c:v>
                </c:pt>
                <c:pt idx="177">
                  <c:v>8</c:v>
                </c:pt>
                <c:pt idx="178">
                  <c:v>8.1</c:v>
                </c:pt>
                <c:pt idx="179">
                  <c:v>8.1999999999999993</c:v>
                </c:pt>
                <c:pt idx="180">
                  <c:v>7.2</c:v>
                </c:pt>
                <c:pt idx="181">
                  <c:v>8.4</c:v>
                </c:pt>
                <c:pt idx="182">
                  <c:v>9.4</c:v>
                </c:pt>
                <c:pt idx="183">
                  <c:v>9.4</c:v>
                </c:pt>
                <c:pt idx="184">
                  <c:v>7.5</c:v>
                </c:pt>
                <c:pt idx="185">
                  <c:v>6.6</c:v>
                </c:pt>
                <c:pt idx="186">
                  <c:v>4.3</c:v>
                </c:pt>
                <c:pt idx="187">
                  <c:v>6.6</c:v>
                </c:pt>
                <c:pt idx="188">
                  <c:v>7.4</c:v>
                </c:pt>
                <c:pt idx="189">
                  <c:v>7.1</c:v>
                </c:pt>
                <c:pt idx="190">
                  <c:v>6.7</c:v>
                </c:pt>
                <c:pt idx="191">
                  <c:v>6.7</c:v>
                </c:pt>
                <c:pt idx="192">
                  <c:v>7.2</c:v>
                </c:pt>
                <c:pt idx="193">
                  <c:v>7.1</c:v>
                </c:pt>
                <c:pt idx="194">
                  <c:v>6</c:v>
                </c:pt>
                <c:pt idx="195">
                  <c:v>8.4</c:v>
                </c:pt>
                <c:pt idx="196">
                  <c:v>8.6</c:v>
                </c:pt>
                <c:pt idx="197">
                  <c:v>7.9</c:v>
                </c:pt>
                <c:pt idx="198">
                  <c:v>7.6</c:v>
                </c:pt>
                <c:pt idx="199">
                  <c:v>8.5</c:v>
                </c:pt>
              </c:numCache>
            </c:numRef>
          </c:yVal>
          <c:smooth val="0"/>
          <c:extLst>
            <c:ext xmlns:c16="http://schemas.microsoft.com/office/drawing/2014/chart" uri="{C3380CC4-5D6E-409C-BE32-E72D297353CC}">
              <c16:uniqueId val="{00000000-851B-4939-B65A-7E82A2C254AA}"/>
            </c:ext>
          </c:extLst>
        </c:ser>
        <c:dLbls>
          <c:showLegendKey val="0"/>
          <c:showVal val="0"/>
          <c:showCatName val="0"/>
          <c:showSerName val="0"/>
          <c:showPercent val="0"/>
          <c:showBubbleSize val="0"/>
        </c:dLbls>
        <c:axId val="600994640"/>
        <c:axId val="604452912"/>
      </c:scatterChart>
      <c:valAx>
        <c:axId val="600994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Distribution Channel </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452912"/>
        <c:crosses val="autoZero"/>
        <c:crossBetween val="midCat"/>
      </c:valAx>
      <c:valAx>
        <c:axId val="60445291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Order</a:t>
                </a:r>
                <a:r>
                  <a:rPr lang="en-AU" baseline="0"/>
                  <a:t> Quantity</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9946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Product Quality v. Order Quantity</a:t>
            </a:r>
            <a:endParaRPr lang="en-AU">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scatterChart>
        <c:scatterStyle val="lineMarker"/>
        <c:varyColors val="0"/>
        <c:ser>
          <c:idx val="0"/>
          <c:order val="0"/>
          <c:tx>
            <c:strRef>
              <c:f>'Task 2.1 (Scatter plots)'!$AP$5</c:f>
              <c:strCache>
                <c:ptCount val="1"/>
                <c:pt idx="0">
                  <c:v>Order_Qty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28575" cap="rnd">
                <a:solidFill>
                  <a:srgbClr val="FF0000"/>
                </a:solidFill>
                <a:prstDash val="dash"/>
              </a:ln>
              <a:effectLst/>
            </c:spPr>
            <c:trendlineType val="linear"/>
            <c:dispRSqr val="1"/>
            <c:dispEq val="1"/>
            <c:trendlineLbl>
              <c:layout>
                <c:manualLayout>
                  <c:x val="4.6666958702484856E-2"/>
                  <c:y val="-0.2198361593298971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'Task 2.1 (Scatter plots)'!$AO$6:$AO$205</c:f>
              <c:numCache>
                <c:formatCode>0.0</c:formatCode>
                <c:ptCount val="200"/>
                <c:pt idx="0">
                  <c:v>8.5</c:v>
                </c:pt>
                <c:pt idx="1">
                  <c:v>8.1999999999999993</c:v>
                </c:pt>
                <c:pt idx="2">
                  <c:v>9.1999999999999993</c:v>
                </c:pt>
                <c:pt idx="3">
                  <c:v>6.4</c:v>
                </c:pt>
                <c:pt idx="4">
                  <c:v>9</c:v>
                </c:pt>
                <c:pt idx="5">
                  <c:v>6.5</c:v>
                </c:pt>
                <c:pt idx="6">
                  <c:v>6.9</c:v>
                </c:pt>
                <c:pt idx="7">
                  <c:v>6.2</c:v>
                </c:pt>
                <c:pt idx="8">
                  <c:v>5.8</c:v>
                </c:pt>
                <c:pt idx="9">
                  <c:v>6.4</c:v>
                </c:pt>
                <c:pt idx="10">
                  <c:v>8.6999999999999993</c:v>
                </c:pt>
                <c:pt idx="11">
                  <c:v>6.1</c:v>
                </c:pt>
                <c:pt idx="12">
                  <c:v>9.5</c:v>
                </c:pt>
                <c:pt idx="13">
                  <c:v>9.1999999999999993</c:v>
                </c:pt>
                <c:pt idx="14">
                  <c:v>6.3</c:v>
                </c:pt>
                <c:pt idx="15">
                  <c:v>8.6999999999999993</c:v>
                </c:pt>
                <c:pt idx="16">
                  <c:v>5.7</c:v>
                </c:pt>
                <c:pt idx="17">
                  <c:v>5.9</c:v>
                </c:pt>
                <c:pt idx="18">
                  <c:v>5.6</c:v>
                </c:pt>
                <c:pt idx="19">
                  <c:v>9.1</c:v>
                </c:pt>
                <c:pt idx="20">
                  <c:v>5.2</c:v>
                </c:pt>
                <c:pt idx="21">
                  <c:v>9.6</c:v>
                </c:pt>
                <c:pt idx="22">
                  <c:v>8.6</c:v>
                </c:pt>
                <c:pt idx="23">
                  <c:v>9.3000000000000007</c:v>
                </c:pt>
                <c:pt idx="24">
                  <c:v>6</c:v>
                </c:pt>
                <c:pt idx="25">
                  <c:v>6.4</c:v>
                </c:pt>
                <c:pt idx="26">
                  <c:v>8.5</c:v>
                </c:pt>
                <c:pt idx="27">
                  <c:v>7</c:v>
                </c:pt>
                <c:pt idx="28">
                  <c:v>8.5</c:v>
                </c:pt>
                <c:pt idx="29">
                  <c:v>7.6</c:v>
                </c:pt>
                <c:pt idx="30">
                  <c:v>6.9</c:v>
                </c:pt>
                <c:pt idx="31">
                  <c:v>8.1</c:v>
                </c:pt>
                <c:pt idx="32">
                  <c:v>6.7</c:v>
                </c:pt>
                <c:pt idx="33">
                  <c:v>8</c:v>
                </c:pt>
                <c:pt idx="34">
                  <c:v>6.7</c:v>
                </c:pt>
                <c:pt idx="35">
                  <c:v>8.6999999999999993</c:v>
                </c:pt>
                <c:pt idx="36">
                  <c:v>9</c:v>
                </c:pt>
                <c:pt idx="37">
                  <c:v>9.6</c:v>
                </c:pt>
                <c:pt idx="38">
                  <c:v>8.1999999999999993</c:v>
                </c:pt>
                <c:pt idx="39">
                  <c:v>6.1</c:v>
                </c:pt>
                <c:pt idx="40">
                  <c:v>8.3000000000000007</c:v>
                </c:pt>
                <c:pt idx="41">
                  <c:v>9.4</c:v>
                </c:pt>
                <c:pt idx="42">
                  <c:v>9.3000000000000007</c:v>
                </c:pt>
                <c:pt idx="43">
                  <c:v>5.0999999999999996</c:v>
                </c:pt>
                <c:pt idx="44">
                  <c:v>8</c:v>
                </c:pt>
                <c:pt idx="45">
                  <c:v>5.9</c:v>
                </c:pt>
                <c:pt idx="46">
                  <c:v>10</c:v>
                </c:pt>
                <c:pt idx="47">
                  <c:v>5.7</c:v>
                </c:pt>
                <c:pt idx="48">
                  <c:v>9.9</c:v>
                </c:pt>
                <c:pt idx="49">
                  <c:v>7.9</c:v>
                </c:pt>
                <c:pt idx="50">
                  <c:v>6.7</c:v>
                </c:pt>
                <c:pt idx="51">
                  <c:v>8.1999999999999993</c:v>
                </c:pt>
                <c:pt idx="52">
                  <c:v>9.4</c:v>
                </c:pt>
                <c:pt idx="53">
                  <c:v>6.9</c:v>
                </c:pt>
                <c:pt idx="54">
                  <c:v>8</c:v>
                </c:pt>
                <c:pt idx="55">
                  <c:v>9.3000000000000007</c:v>
                </c:pt>
                <c:pt idx="56">
                  <c:v>7.4</c:v>
                </c:pt>
                <c:pt idx="57">
                  <c:v>7.6</c:v>
                </c:pt>
                <c:pt idx="58">
                  <c:v>10</c:v>
                </c:pt>
                <c:pt idx="59">
                  <c:v>9.9</c:v>
                </c:pt>
                <c:pt idx="60">
                  <c:v>8.6999999999999993</c:v>
                </c:pt>
                <c:pt idx="61">
                  <c:v>8.4</c:v>
                </c:pt>
                <c:pt idx="62">
                  <c:v>8.8000000000000007</c:v>
                </c:pt>
                <c:pt idx="63">
                  <c:v>7.7</c:v>
                </c:pt>
                <c:pt idx="64">
                  <c:v>6.6</c:v>
                </c:pt>
                <c:pt idx="65">
                  <c:v>5.7</c:v>
                </c:pt>
                <c:pt idx="66">
                  <c:v>5.7</c:v>
                </c:pt>
                <c:pt idx="67">
                  <c:v>5.5</c:v>
                </c:pt>
                <c:pt idx="68">
                  <c:v>7.5</c:v>
                </c:pt>
                <c:pt idx="69">
                  <c:v>6.4</c:v>
                </c:pt>
                <c:pt idx="70">
                  <c:v>9.1</c:v>
                </c:pt>
                <c:pt idx="71">
                  <c:v>6.7</c:v>
                </c:pt>
                <c:pt idx="72">
                  <c:v>6.5</c:v>
                </c:pt>
                <c:pt idx="73">
                  <c:v>9.9</c:v>
                </c:pt>
                <c:pt idx="74">
                  <c:v>8.5</c:v>
                </c:pt>
                <c:pt idx="75">
                  <c:v>9.9</c:v>
                </c:pt>
                <c:pt idx="76">
                  <c:v>7.6</c:v>
                </c:pt>
                <c:pt idx="77">
                  <c:v>9.4</c:v>
                </c:pt>
                <c:pt idx="78">
                  <c:v>9.3000000000000007</c:v>
                </c:pt>
                <c:pt idx="79">
                  <c:v>7.1</c:v>
                </c:pt>
                <c:pt idx="80">
                  <c:v>9.9</c:v>
                </c:pt>
                <c:pt idx="81">
                  <c:v>8.6999999999999993</c:v>
                </c:pt>
                <c:pt idx="82">
                  <c:v>8.6</c:v>
                </c:pt>
                <c:pt idx="83">
                  <c:v>6.4</c:v>
                </c:pt>
                <c:pt idx="84">
                  <c:v>7.7</c:v>
                </c:pt>
                <c:pt idx="85">
                  <c:v>7.5</c:v>
                </c:pt>
                <c:pt idx="86">
                  <c:v>5</c:v>
                </c:pt>
                <c:pt idx="87">
                  <c:v>7.7</c:v>
                </c:pt>
                <c:pt idx="88">
                  <c:v>9.1</c:v>
                </c:pt>
                <c:pt idx="89">
                  <c:v>5.5</c:v>
                </c:pt>
                <c:pt idx="90">
                  <c:v>9.1</c:v>
                </c:pt>
                <c:pt idx="91">
                  <c:v>7.1</c:v>
                </c:pt>
                <c:pt idx="92">
                  <c:v>9.1999999999999993</c:v>
                </c:pt>
                <c:pt idx="93">
                  <c:v>9.3000000000000007</c:v>
                </c:pt>
                <c:pt idx="94">
                  <c:v>9.3000000000000007</c:v>
                </c:pt>
                <c:pt idx="95">
                  <c:v>8.6</c:v>
                </c:pt>
                <c:pt idx="96">
                  <c:v>7.4</c:v>
                </c:pt>
                <c:pt idx="97">
                  <c:v>8.6999999999999993</c:v>
                </c:pt>
                <c:pt idx="98">
                  <c:v>7.8</c:v>
                </c:pt>
                <c:pt idx="99">
                  <c:v>7.9</c:v>
                </c:pt>
                <c:pt idx="100">
                  <c:v>7.6</c:v>
                </c:pt>
                <c:pt idx="101">
                  <c:v>9.1999999999999993</c:v>
                </c:pt>
                <c:pt idx="102">
                  <c:v>7.7</c:v>
                </c:pt>
                <c:pt idx="103">
                  <c:v>9.5</c:v>
                </c:pt>
                <c:pt idx="104">
                  <c:v>6.5</c:v>
                </c:pt>
                <c:pt idx="105">
                  <c:v>8.3000000000000007</c:v>
                </c:pt>
                <c:pt idx="106">
                  <c:v>9.6</c:v>
                </c:pt>
                <c:pt idx="107">
                  <c:v>5.9</c:v>
                </c:pt>
                <c:pt idx="108">
                  <c:v>8.6999999999999993</c:v>
                </c:pt>
                <c:pt idx="109">
                  <c:v>6.7</c:v>
                </c:pt>
                <c:pt idx="110">
                  <c:v>9.6999999999999993</c:v>
                </c:pt>
                <c:pt idx="111">
                  <c:v>8.8000000000000007</c:v>
                </c:pt>
                <c:pt idx="112">
                  <c:v>8.1999999999999993</c:v>
                </c:pt>
                <c:pt idx="113">
                  <c:v>8.9</c:v>
                </c:pt>
                <c:pt idx="114">
                  <c:v>8.4</c:v>
                </c:pt>
                <c:pt idx="115">
                  <c:v>7.7</c:v>
                </c:pt>
                <c:pt idx="116">
                  <c:v>9.1999999999999993</c:v>
                </c:pt>
                <c:pt idx="117">
                  <c:v>7.3</c:v>
                </c:pt>
                <c:pt idx="118">
                  <c:v>9</c:v>
                </c:pt>
                <c:pt idx="119">
                  <c:v>8.1</c:v>
                </c:pt>
                <c:pt idx="120">
                  <c:v>7.4</c:v>
                </c:pt>
                <c:pt idx="121">
                  <c:v>7.9</c:v>
                </c:pt>
                <c:pt idx="122">
                  <c:v>7.7</c:v>
                </c:pt>
                <c:pt idx="123">
                  <c:v>9.4</c:v>
                </c:pt>
                <c:pt idx="124">
                  <c:v>7.2</c:v>
                </c:pt>
                <c:pt idx="125">
                  <c:v>8.3000000000000007</c:v>
                </c:pt>
                <c:pt idx="126">
                  <c:v>7.9</c:v>
                </c:pt>
                <c:pt idx="127">
                  <c:v>7.3</c:v>
                </c:pt>
                <c:pt idx="128">
                  <c:v>9.6</c:v>
                </c:pt>
                <c:pt idx="129">
                  <c:v>8.3000000000000007</c:v>
                </c:pt>
                <c:pt idx="130">
                  <c:v>8.6</c:v>
                </c:pt>
                <c:pt idx="131">
                  <c:v>8</c:v>
                </c:pt>
                <c:pt idx="132">
                  <c:v>6.4</c:v>
                </c:pt>
                <c:pt idx="133">
                  <c:v>6.6</c:v>
                </c:pt>
                <c:pt idx="134">
                  <c:v>7.6</c:v>
                </c:pt>
                <c:pt idx="135">
                  <c:v>9.4</c:v>
                </c:pt>
                <c:pt idx="136">
                  <c:v>8.3000000000000007</c:v>
                </c:pt>
                <c:pt idx="137">
                  <c:v>7.8</c:v>
                </c:pt>
                <c:pt idx="138">
                  <c:v>7.1</c:v>
                </c:pt>
                <c:pt idx="139">
                  <c:v>7.6</c:v>
                </c:pt>
                <c:pt idx="140">
                  <c:v>5.6</c:v>
                </c:pt>
                <c:pt idx="141">
                  <c:v>9.9</c:v>
                </c:pt>
                <c:pt idx="142">
                  <c:v>9.1999999999999993</c:v>
                </c:pt>
                <c:pt idx="143">
                  <c:v>9.1</c:v>
                </c:pt>
                <c:pt idx="144">
                  <c:v>9.9</c:v>
                </c:pt>
                <c:pt idx="145">
                  <c:v>9.9</c:v>
                </c:pt>
                <c:pt idx="146">
                  <c:v>6.6</c:v>
                </c:pt>
                <c:pt idx="147">
                  <c:v>9.1</c:v>
                </c:pt>
                <c:pt idx="148">
                  <c:v>5.0999999999999996</c:v>
                </c:pt>
                <c:pt idx="149">
                  <c:v>6</c:v>
                </c:pt>
                <c:pt idx="150">
                  <c:v>8.9</c:v>
                </c:pt>
                <c:pt idx="151">
                  <c:v>6.2</c:v>
                </c:pt>
                <c:pt idx="152">
                  <c:v>7.2</c:v>
                </c:pt>
                <c:pt idx="153">
                  <c:v>8.8000000000000007</c:v>
                </c:pt>
                <c:pt idx="154">
                  <c:v>6.3</c:v>
                </c:pt>
                <c:pt idx="155">
                  <c:v>9.6999999999999993</c:v>
                </c:pt>
                <c:pt idx="156">
                  <c:v>5</c:v>
                </c:pt>
                <c:pt idx="157">
                  <c:v>7.4</c:v>
                </c:pt>
                <c:pt idx="158">
                  <c:v>5.5</c:v>
                </c:pt>
                <c:pt idx="159">
                  <c:v>9.1</c:v>
                </c:pt>
                <c:pt idx="160">
                  <c:v>6.7</c:v>
                </c:pt>
                <c:pt idx="161">
                  <c:v>6.3</c:v>
                </c:pt>
                <c:pt idx="162">
                  <c:v>8.3000000000000007</c:v>
                </c:pt>
                <c:pt idx="163">
                  <c:v>8.1999999999999993</c:v>
                </c:pt>
                <c:pt idx="164">
                  <c:v>8.1999999999999993</c:v>
                </c:pt>
                <c:pt idx="165">
                  <c:v>9</c:v>
                </c:pt>
                <c:pt idx="166">
                  <c:v>7.1</c:v>
                </c:pt>
                <c:pt idx="167">
                  <c:v>6.9</c:v>
                </c:pt>
                <c:pt idx="168">
                  <c:v>8.6</c:v>
                </c:pt>
                <c:pt idx="169">
                  <c:v>6.7</c:v>
                </c:pt>
                <c:pt idx="170">
                  <c:v>7</c:v>
                </c:pt>
                <c:pt idx="171">
                  <c:v>9.6999999999999993</c:v>
                </c:pt>
                <c:pt idx="172">
                  <c:v>9.9</c:v>
                </c:pt>
                <c:pt idx="173">
                  <c:v>8.6</c:v>
                </c:pt>
                <c:pt idx="174">
                  <c:v>6.3</c:v>
                </c:pt>
                <c:pt idx="175">
                  <c:v>9.9</c:v>
                </c:pt>
                <c:pt idx="176">
                  <c:v>9.3000000000000007</c:v>
                </c:pt>
                <c:pt idx="177">
                  <c:v>9.6999999999999993</c:v>
                </c:pt>
                <c:pt idx="178">
                  <c:v>9.6999999999999993</c:v>
                </c:pt>
                <c:pt idx="179">
                  <c:v>9.6</c:v>
                </c:pt>
                <c:pt idx="180">
                  <c:v>7.6</c:v>
                </c:pt>
                <c:pt idx="181">
                  <c:v>9.4</c:v>
                </c:pt>
                <c:pt idx="182">
                  <c:v>9.6</c:v>
                </c:pt>
                <c:pt idx="183">
                  <c:v>9.3000000000000007</c:v>
                </c:pt>
                <c:pt idx="184">
                  <c:v>9.6999999999999993</c:v>
                </c:pt>
                <c:pt idx="185">
                  <c:v>9.1</c:v>
                </c:pt>
                <c:pt idx="186">
                  <c:v>6.5</c:v>
                </c:pt>
                <c:pt idx="187">
                  <c:v>6.6</c:v>
                </c:pt>
                <c:pt idx="188">
                  <c:v>5.8</c:v>
                </c:pt>
                <c:pt idx="189">
                  <c:v>8.6999999999999993</c:v>
                </c:pt>
                <c:pt idx="190">
                  <c:v>8.8000000000000007</c:v>
                </c:pt>
                <c:pt idx="191">
                  <c:v>6.4</c:v>
                </c:pt>
                <c:pt idx="192">
                  <c:v>6.7</c:v>
                </c:pt>
                <c:pt idx="193">
                  <c:v>5.2</c:v>
                </c:pt>
                <c:pt idx="194">
                  <c:v>6.4</c:v>
                </c:pt>
                <c:pt idx="195">
                  <c:v>7.6</c:v>
                </c:pt>
                <c:pt idx="196">
                  <c:v>5.9</c:v>
                </c:pt>
                <c:pt idx="197">
                  <c:v>9.6999999999999993</c:v>
                </c:pt>
                <c:pt idx="198">
                  <c:v>5.5</c:v>
                </c:pt>
                <c:pt idx="199">
                  <c:v>9.6999999999999993</c:v>
                </c:pt>
              </c:numCache>
            </c:numRef>
          </c:xVal>
          <c:yVal>
            <c:numRef>
              <c:f>'Task 2.1 (Scatter plots)'!$AP$6:$AP$205</c:f>
              <c:numCache>
                <c:formatCode>0.0</c:formatCode>
                <c:ptCount val="200"/>
                <c:pt idx="0">
                  <c:v>8.4</c:v>
                </c:pt>
                <c:pt idx="1">
                  <c:v>7.5</c:v>
                </c:pt>
                <c:pt idx="2">
                  <c:v>9</c:v>
                </c:pt>
                <c:pt idx="3">
                  <c:v>7.2</c:v>
                </c:pt>
                <c:pt idx="4">
                  <c:v>9</c:v>
                </c:pt>
                <c:pt idx="5">
                  <c:v>6.1</c:v>
                </c:pt>
                <c:pt idx="6">
                  <c:v>7.2</c:v>
                </c:pt>
                <c:pt idx="7">
                  <c:v>7.7</c:v>
                </c:pt>
                <c:pt idx="8">
                  <c:v>8.1999999999999993</c:v>
                </c:pt>
                <c:pt idx="9">
                  <c:v>6.7</c:v>
                </c:pt>
                <c:pt idx="10">
                  <c:v>8.4</c:v>
                </c:pt>
                <c:pt idx="11">
                  <c:v>6.6</c:v>
                </c:pt>
                <c:pt idx="12">
                  <c:v>7.9</c:v>
                </c:pt>
                <c:pt idx="13">
                  <c:v>8.1999999999999993</c:v>
                </c:pt>
                <c:pt idx="14">
                  <c:v>7.6</c:v>
                </c:pt>
                <c:pt idx="15">
                  <c:v>7.1</c:v>
                </c:pt>
                <c:pt idx="16">
                  <c:v>7.2</c:v>
                </c:pt>
                <c:pt idx="17">
                  <c:v>8.1999999999999993</c:v>
                </c:pt>
                <c:pt idx="18">
                  <c:v>7.9</c:v>
                </c:pt>
                <c:pt idx="19">
                  <c:v>8.8000000000000007</c:v>
                </c:pt>
                <c:pt idx="20">
                  <c:v>7</c:v>
                </c:pt>
                <c:pt idx="21">
                  <c:v>9.9</c:v>
                </c:pt>
                <c:pt idx="22">
                  <c:v>8.1</c:v>
                </c:pt>
                <c:pt idx="23">
                  <c:v>8</c:v>
                </c:pt>
                <c:pt idx="24">
                  <c:v>5.5</c:v>
                </c:pt>
                <c:pt idx="25">
                  <c:v>7</c:v>
                </c:pt>
                <c:pt idx="26">
                  <c:v>7</c:v>
                </c:pt>
                <c:pt idx="27">
                  <c:v>5.6</c:v>
                </c:pt>
                <c:pt idx="28">
                  <c:v>7.2</c:v>
                </c:pt>
                <c:pt idx="29">
                  <c:v>6.2</c:v>
                </c:pt>
                <c:pt idx="30">
                  <c:v>7.1</c:v>
                </c:pt>
                <c:pt idx="31">
                  <c:v>6.2</c:v>
                </c:pt>
                <c:pt idx="32">
                  <c:v>7.6</c:v>
                </c:pt>
                <c:pt idx="33">
                  <c:v>9</c:v>
                </c:pt>
                <c:pt idx="34">
                  <c:v>6.7</c:v>
                </c:pt>
                <c:pt idx="35">
                  <c:v>7.1</c:v>
                </c:pt>
                <c:pt idx="36">
                  <c:v>7.2</c:v>
                </c:pt>
                <c:pt idx="37">
                  <c:v>9.9</c:v>
                </c:pt>
                <c:pt idx="38">
                  <c:v>7.6</c:v>
                </c:pt>
                <c:pt idx="39">
                  <c:v>5.8</c:v>
                </c:pt>
                <c:pt idx="40">
                  <c:v>8.4</c:v>
                </c:pt>
                <c:pt idx="41">
                  <c:v>7.9</c:v>
                </c:pt>
                <c:pt idx="42">
                  <c:v>7.6</c:v>
                </c:pt>
                <c:pt idx="43">
                  <c:v>8.4</c:v>
                </c:pt>
                <c:pt idx="44">
                  <c:v>6.5</c:v>
                </c:pt>
                <c:pt idx="45">
                  <c:v>7.7</c:v>
                </c:pt>
                <c:pt idx="46">
                  <c:v>8</c:v>
                </c:pt>
                <c:pt idx="47">
                  <c:v>7.1</c:v>
                </c:pt>
                <c:pt idx="48">
                  <c:v>8.5</c:v>
                </c:pt>
                <c:pt idx="49">
                  <c:v>7.6</c:v>
                </c:pt>
                <c:pt idx="50">
                  <c:v>7.2</c:v>
                </c:pt>
                <c:pt idx="51">
                  <c:v>8.1999999999999993</c:v>
                </c:pt>
                <c:pt idx="52">
                  <c:v>9</c:v>
                </c:pt>
                <c:pt idx="53">
                  <c:v>7.2</c:v>
                </c:pt>
                <c:pt idx="54">
                  <c:v>8.1</c:v>
                </c:pt>
                <c:pt idx="55">
                  <c:v>8.9</c:v>
                </c:pt>
                <c:pt idx="56">
                  <c:v>8.8000000000000007</c:v>
                </c:pt>
                <c:pt idx="57">
                  <c:v>7.5</c:v>
                </c:pt>
                <c:pt idx="58">
                  <c:v>7</c:v>
                </c:pt>
                <c:pt idx="59">
                  <c:v>8.5</c:v>
                </c:pt>
                <c:pt idx="60">
                  <c:v>7.2</c:v>
                </c:pt>
                <c:pt idx="61">
                  <c:v>8.8000000000000007</c:v>
                </c:pt>
                <c:pt idx="62">
                  <c:v>8</c:v>
                </c:pt>
                <c:pt idx="63">
                  <c:v>8.1</c:v>
                </c:pt>
                <c:pt idx="64">
                  <c:v>7.1</c:v>
                </c:pt>
                <c:pt idx="65">
                  <c:v>9</c:v>
                </c:pt>
                <c:pt idx="66">
                  <c:v>6.2</c:v>
                </c:pt>
                <c:pt idx="67">
                  <c:v>8.1999999999999993</c:v>
                </c:pt>
                <c:pt idx="68">
                  <c:v>5.8</c:v>
                </c:pt>
                <c:pt idx="69">
                  <c:v>8</c:v>
                </c:pt>
                <c:pt idx="70">
                  <c:v>7.7</c:v>
                </c:pt>
                <c:pt idx="71">
                  <c:v>7</c:v>
                </c:pt>
                <c:pt idx="72">
                  <c:v>7.9</c:v>
                </c:pt>
                <c:pt idx="73">
                  <c:v>9.8000000000000007</c:v>
                </c:pt>
                <c:pt idx="74">
                  <c:v>8.4</c:v>
                </c:pt>
                <c:pt idx="75">
                  <c:v>8.9</c:v>
                </c:pt>
                <c:pt idx="76">
                  <c:v>7.5</c:v>
                </c:pt>
                <c:pt idx="77">
                  <c:v>8</c:v>
                </c:pt>
                <c:pt idx="78">
                  <c:v>8.1</c:v>
                </c:pt>
                <c:pt idx="79">
                  <c:v>7.6</c:v>
                </c:pt>
                <c:pt idx="80">
                  <c:v>8.8000000000000007</c:v>
                </c:pt>
                <c:pt idx="81">
                  <c:v>8</c:v>
                </c:pt>
                <c:pt idx="82">
                  <c:v>8.5</c:v>
                </c:pt>
                <c:pt idx="83">
                  <c:v>6.5</c:v>
                </c:pt>
                <c:pt idx="84">
                  <c:v>7.7</c:v>
                </c:pt>
                <c:pt idx="85">
                  <c:v>7.2</c:v>
                </c:pt>
                <c:pt idx="86">
                  <c:v>6</c:v>
                </c:pt>
                <c:pt idx="87">
                  <c:v>8.1999999999999993</c:v>
                </c:pt>
                <c:pt idx="88">
                  <c:v>7.4</c:v>
                </c:pt>
                <c:pt idx="89">
                  <c:v>9.3000000000000007</c:v>
                </c:pt>
                <c:pt idx="90">
                  <c:v>7.9</c:v>
                </c:pt>
                <c:pt idx="91">
                  <c:v>6.5</c:v>
                </c:pt>
                <c:pt idx="92">
                  <c:v>8.6</c:v>
                </c:pt>
                <c:pt idx="93">
                  <c:v>8.9</c:v>
                </c:pt>
                <c:pt idx="94">
                  <c:v>8.4</c:v>
                </c:pt>
                <c:pt idx="95">
                  <c:v>8.1</c:v>
                </c:pt>
                <c:pt idx="96">
                  <c:v>7.2</c:v>
                </c:pt>
                <c:pt idx="97">
                  <c:v>7.7</c:v>
                </c:pt>
                <c:pt idx="98">
                  <c:v>7.4</c:v>
                </c:pt>
                <c:pt idx="99">
                  <c:v>7</c:v>
                </c:pt>
                <c:pt idx="100">
                  <c:v>6.1</c:v>
                </c:pt>
                <c:pt idx="101">
                  <c:v>7.1</c:v>
                </c:pt>
                <c:pt idx="102">
                  <c:v>7.6</c:v>
                </c:pt>
                <c:pt idx="103">
                  <c:v>9</c:v>
                </c:pt>
                <c:pt idx="104">
                  <c:v>8.9</c:v>
                </c:pt>
                <c:pt idx="105">
                  <c:v>7.5</c:v>
                </c:pt>
                <c:pt idx="106">
                  <c:v>9.3000000000000007</c:v>
                </c:pt>
                <c:pt idx="107">
                  <c:v>8</c:v>
                </c:pt>
                <c:pt idx="108">
                  <c:v>7.6</c:v>
                </c:pt>
                <c:pt idx="109">
                  <c:v>7.1</c:v>
                </c:pt>
                <c:pt idx="110">
                  <c:v>8.1</c:v>
                </c:pt>
                <c:pt idx="111">
                  <c:v>7.9</c:v>
                </c:pt>
                <c:pt idx="112">
                  <c:v>7.2</c:v>
                </c:pt>
                <c:pt idx="113">
                  <c:v>7.7</c:v>
                </c:pt>
                <c:pt idx="114">
                  <c:v>7.9</c:v>
                </c:pt>
                <c:pt idx="115">
                  <c:v>6.9</c:v>
                </c:pt>
                <c:pt idx="116">
                  <c:v>9.5</c:v>
                </c:pt>
                <c:pt idx="117">
                  <c:v>7.5</c:v>
                </c:pt>
                <c:pt idx="118">
                  <c:v>8</c:v>
                </c:pt>
                <c:pt idx="119">
                  <c:v>7.1</c:v>
                </c:pt>
                <c:pt idx="120">
                  <c:v>8.8000000000000007</c:v>
                </c:pt>
                <c:pt idx="121">
                  <c:v>8</c:v>
                </c:pt>
                <c:pt idx="122">
                  <c:v>7.7</c:v>
                </c:pt>
                <c:pt idx="123">
                  <c:v>8.1999999999999993</c:v>
                </c:pt>
                <c:pt idx="124">
                  <c:v>6.5</c:v>
                </c:pt>
                <c:pt idx="125">
                  <c:v>8.1</c:v>
                </c:pt>
                <c:pt idx="126">
                  <c:v>8.1</c:v>
                </c:pt>
                <c:pt idx="127">
                  <c:v>6.9</c:v>
                </c:pt>
                <c:pt idx="128">
                  <c:v>9.3000000000000007</c:v>
                </c:pt>
                <c:pt idx="129">
                  <c:v>6.2</c:v>
                </c:pt>
                <c:pt idx="130">
                  <c:v>8</c:v>
                </c:pt>
                <c:pt idx="131">
                  <c:v>7.1</c:v>
                </c:pt>
                <c:pt idx="132">
                  <c:v>6.5</c:v>
                </c:pt>
                <c:pt idx="133">
                  <c:v>7.1</c:v>
                </c:pt>
                <c:pt idx="134">
                  <c:v>8.1999999999999993</c:v>
                </c:pt>
                <c:pt idx="135">
                  <c:v>7</c:v>
                </c:pt>
                <c:pt idx="136">
                  <c:v>6.7</c:v>
                </c:pt>
                <c:pt idx="137">
                  <c:v>7.5</c:v>
                </c:pt>
                <c:pt idx="138">
                  <c:v>7.4</c:v>
                </c:pt>
                <c:pt idx="139">
                  <c:v>7.4</c:v>
                </c:pt>
                <c:pt idx="140">
                  <c:v>7.9</c:v>
                </c:pt>
                <c:pt idx="141">
                  <c:v>8</c:v>
                </c:pt>
                <c:pt idx="142">
                  <c:v>8</c:v>
                </c:pt>
                <c:pt idx="143">
                  <c:v>8.4</c:v>
                </c:pt>
                <c:pt idx="144">
                  <c:v>8.8000000000000007</c:v>
                </c:pt>
                <c:pt idx="145">
                  <c:v>7.9</c:v>
                </c:pt>
                <c:pt idx="146">
                  <c:v>6</c:v>
                </c:pt>
                <c:pt idx="147">
                  <c:v>8.1999999999999993</c:v>
                </c:pt>
                <c:pt idx="148">
                  <c:v>8.4</c:v>
                </c:pt>
                <c:pt idx="149">
                  <c:v>7.4</c:v>
                </c:pt>
                <c:pt idx="150">
                  <c:v>8</c:v>
                </c:pt>
                <c:pt idx="151">
                  <c:v>6.6</c:v>
                </c:pt>
                <c:pt idx="152">
                  <c:v>7.6</c:v>
                </c:pt>
                <c:pt idx="153">
                  <c:v>7.5</c:v>
                </c:pt>
                <c:pt idx="154">
                  <c:v>7.1</c:v>
                </c:pt>
                <c:pt idx="155">
                  <c:v>7.9</c:v>
                </c:pt>
                <c:pt idx="156">
                  <c:v>7.6</c:v>
                </c:pt>
                <c:pt idx="157">
                  <c:v>7.1</c:v>
                </c:pt>
                <c:pt idx="158">
                  <c:v>7.6</c:v>
                </c:pt>
                <c:pt idx="159">
                  <c:v>8.1999999999999993</c:v>
                </c:pt>
                <c:pt idx="160">
                  <c:v>6.9</c:v>
                </c:pt>
                <c:pt idx="161">
                  <c:v>8.1</c:v>
                </c:pt>
                <c:pt idx="162">
                  <c:v>7.6</c:v>
                </c:pt>
                <c:pt idx="163">
                  <c:v>8.4</c:v>
                </c:pt>
                <c:pt idx="164">
                  <c:v>7.4</c:v>
                </c:pt>
                <c:pt idx="165">
                  <c:v>7.9</c:v>
                </c:pt>
                <c:pt idx="166">
                  <c:v>7.2</c:v>
                </c:pt>
                <c:pt idx="167">
                  <c:v>7.6</c:v>
                </c:pt>
                <c:pt idx="168">
                  <c:v>6.7</c:v>
                </c:pt>
                <c:pt idx="169">
                  <c:v>7.4</c:v>
                </c:pt>
                <c:pt idx="170">
                  <c:v>6.2</c:v>
                </c:pt>
                <c:pt idx="171">
                  <c:v>7.5</c:v>
                </c:pt>
                <c:pt idx="172">
                  <c:v>7.4</c:v>
                </c:pt>
                <c:pt idx="173">
                  <c:v>7.9</c:v>
                </c:pt>
                <c:pt idx="174">
                  <c:v>6.5</c:v>
                </c:pt>
                <c:pt idx="175">
                  <c:v>8.6</c:v>
                </c:pt>
                <c:pt idx="176">
                  <c:v>8.6</c:v>
                </c:pt>
                <c:pt idx="177">
                  <c:v>8</c:v>
                </c:pt>
                <c:pt idx="178">
                  <c:v>8.1</c:v>
                </c:pt>
                <c:pt idx="179">
                  <c:v>8.1999999999999993</c:v>
                </c:pt>
                <c:pt idx="180">
                  <c:v>7.2</c:v>
                </c:pt>
                <c:pt idx="181">
                  <c:v>8.4</c:v>
                </c:pt>
                <c:pt idx="182">
                  <c:v>9.4</c:v>
                </c:pt>
                <c:pt idx="183">
                  <c:v>9.4</c:v>
                </c:pt>
                <c:pt idx="184">
                  <c:v>7.5</c:v>
                </c:pt>
                <c:pt idx="185">
                  <c:v>6.6</c:v>
                </c:pt>
                <c:pt idx="186">
                  <c:v>4.3</c:v>
                </c:pt>
                <c:pt idx="187">
                  <c:v>6.6</c:v>
                </c:pt>
                <c:pt idx="188">
                  <c:v>7.4</c:v>
                </c:pt>
                <c:pt idx="189">
                  <c:v>7.1</c:v>
                </c:pt>
                <c:pt idx="190">
                  <c:v>6.7</c:v>
                </c:pt>
                <c:pt idx="191">
                  <c:v>6.7</c:v>
                </c:pt>
                <c:pt idx="192">
                  <c:v>7.2</c:v>
                </c:pt>
                <c:pt idx="193">
                  <c:v>7.1</c:v>
                </c:pt>
                <c:pt idx="194">
                  <c:v>6</c:v>
                </c:pt>
                <c:pt idx="195">
                  <c:v>8.4</c:v>
                </c:pt>
                <c:pt idx="196">
                  <c:v>8.6</c:v>
                </c:pt>
                <c:pt idx="197">
                  <c:v>7.9</c:v>
                </c:pt>
                <c:pt idx="198">
                  <c:v>7.6</c:v>
                </c:pt>
                <c:pt idx="199">
                  <c:v>8.5</c:v>
                </c:pt>
              </c:numCache>
            </c:numRef>
          </c:yVal>
          <c:smooth val="0"/>
          <c:extLst>
            <c:ext xmlns:c16="http://schemas.microsoft.com/office/drawing/2014/chart" uri="{C3380CC4-5D6E-409C-BE32-E72D297353CC}">
              <c16:uniqueId val="{00000000-D8E3-4684-A800-1A10F1BA97DC}"/>
            </c:ext>
          </c:extLst>
        </c:ser>
        <c:dLbls>
          <c:showLegendKey val="0"/>
          <c:showVal val="0"/>
          <c:showCatName val="0"/>
          <c:showSerName val="0"/>
          <c:showPercent val="0"/>
          <c:showBubbleSize val="0"/>
        </c:dLbls>
        <c:axId val="496774592"/>
        <c:axId val="604531536"/>
      </c:scatterChart>
      <c:valAx>
        <c:axId val="496774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Product Quality</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531536"/>
        <c:crosses val="autoZero"/>
        <c:crossBetween val="midCat"/>
      </c:valAx>
      <c:valAx>
        <c:axId val="6045315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Order</a:t>
                </a:r>
                <a:r>
                  <a:rPr lang="en-AU" baseline="0"/>
                  <a:t> Quantity</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7745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Social Media Presence v. Order Quantity</a:t>
            </a:r>
            <a:endParaRPr lang="en-AU">
              <a:effectLst/>
            </a:endParaRPr>
          </a:p>
        </c:rich>
      </c:tx>
      <c:layout>
        <c:manualLayout>
          <c:xMode val="edge"/>
          <c:yMode val="edge"/>
          <c:x val="0.11874694854807472"/>
          <c:y val="2.4537186637666415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scatterChart>
        <c:scatterStyle val="lineMarker"/>
        <c:varyColors val="0"/>
        <c:ser>
          <c:idx val="0"/>
          <c:order val="0"/>
          <c:tx>
            <c:strRef>
              <c:f>'Task 2.1 (Scatter plots)'!$AY$5</c:f>
              <c:strCache>
                <c:ptCount val="1"/>
                <c:pt idx="0">
                  <c:v>Order_Qty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28575" cap="rnd">
                <a:solidFill>
                  <a:srgbClr val="FF0000"/>
                </a:solidFill>
                <a:prstDash val="dash"/>
              </a:ln>
              <a:effectLst/>
            </c:spPr>
            <c:trendlineType val="linear"/>
            <c:dispRSqr val="1"/>
            <c:dispEq val="1"/>
            <c:trendlineLbl>
              <c:layout>
                <c:manualLayout>
                  <c:x val="1.8730912006491181E-2"/>
                  <c:y val="-0.215520844555702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'Task 2.1 (Scatter plots)'!$AX$6:$AX$205</c:f>
              <c:numCache>
                <c:formatCode>0.0</c:formatCode>
                <c:ptCount val="200"/>
                <c:pt idx="0">
                  <c:v>3.9</c:v>
                </c:pt>
                <c:pt idx="1">
                  <c:v>2.7</c:v>
                </c:pt>
                <c:pt idx="2">
                  <c:v>3.4</c:v>
                </c:pt>
                <c:pt idx="3">
                  <c:v>3.3</c:v>
                </c:pt>
                <c:pt idx="4">
                  <c:v>3.4</c:v>
                </c:pt>
                <c:pt idx="5">
                  <c:v>2.8</c:v>
                </c:pt>
                <c:pt idx="6">
                  <c:v>3.7</c:v>
                </c:pt>
                <c:pt idx="7">
                  <c:v>3.3</c:v>
                </c:pt>
                <c:pt idx="8">
                  <c:v>3.6</c:v>
                </c:pt>
                <c:pt idx="9">
                  <c:v>4.5</c:v>
                </c:pt>
                <c:pt idx="10">
                  <c:v>3.2</c:v>
                </c:pt>
                <c:pt idx="11">
                  <c:v>4.9000000000000004</c:v>
                </c:pt>
                <c:pt idx="12">
                  <c:v>5.6</c:v>
                </c:pt>
                <c:pt idx="13">
                  <c:v>3.9</c:v>
                </c:pt>
                <c:pt idx="14">
                  <c:v>4.5</c:v>
                </c:pt>
                <c:pt idx="15">
                  <c:v>3.2</c:v>
                </c:pt>
                <c:pt idx="16">
                  <c:v>4</c:v>
                </c:pt>
                <c:pt idx="17">
                  <c:v>4.0999999999999996</c:v>
                </c:pt>
                <c:pt idx="18">
                  <c:v>3.4</c:v>
                </c:pt>
                <c:pt idx="19">
                  <c:v>4.5</c:v>
                </c:pt>
                <c:pt idx="20">
                  <c:v>3.8</c:v>
                </c:pt>
                <c:pt idx="21">
                  <c:v>5.7</c:v>
                </c:pt>
                <c:pt idx="22">
                  <c:v>3.6</c:v>
                </c:pt>
                <c:pt idx="23">
                  <c:v>2.4</c:v>
                </c:pt>
                <c:pt idx="24">
                  <c:v>4.0999999999999996</c:v>
                </c:pt>
                <c:pt idx="25">
                  <c:v>3.6</c:v>
                </c:pt>
                <c:pt idx="26">
                  <c:v>3</c:v>
                </c:pt>
                <c:pt idx="27">
                  <c:v>3.3</c:v>
                </c:pt>
                <c:pt idx="28">
                  <c:v>3</c:v>
                </c:pt>
                <c:pt idx="29">
                  <c:v>3.6</c:v>
                </c:pt>
                <c:pt idx="30">
                  <c:v>3.4</c:v>
                </c:pt>
                <c:pt idx="31">
                  <c:v>2.5</c:v>
                </c:pt>
                <c:pt idx="32">
                  <c:v>3.7</c:v>
                </c:pt>
                <c:pt idx="33">
                  <c:v>3.3</c:v>
                </c:pt>
                <c:pt idx="34">
                  <c:v>4</c:v>
                </c:pt>
                <c:pt idx="35">
                  <c:v>3.2</c:v>
                </c:pt>
                <c:pt idx="36">
                  <c:v>3.4</c:v>
                </c:pt>
                <c:pt idx="37">
                  <c:v>4.0999999999999996</c:v>
                </c:pt>
                <c:pt idx="38">
                  <c:v>3.6</c:v>
                </c:pt>
                <c:pt idx="39">
                  <c:v>4.9000000000000004</c:v>
                </c:pt>
                <c:pt idx="40">
                  <c:v>3.4</c:v>
                </c:pt>
                <c:pt idx="41">
                  <c:v>3.8</c:v>
                </c:pt>
                <c:pt idx="42">
                  <c:v>5.0999999999999996</c:v>
                </c:pt>
                <c:pt idx="43">
                  <c:v>5.0999999999999996</c:v>
                </c:pt>
                <c:pt idx="44">
                  <c:v>2.5</c:v>
                </c:pt>
                <c:pt idx="45">
                  <c:v>4.0999999999999996</c:v>
                </c:pt>
                <c:pt idx="46">
                  <c:v>4.3</c:v>
                </c:pt>
                <c:pt idx="47">
                  <c:v>3.8</c:v>
                </c:pt>
                <c:pt idx="48">
                  <c:v>3.7</c:v>
                </c:pt>
                <c:pt idx="49">
                  <c:v>3.9</c:v>
                </c:pt>
                <c:pt idx="50">
                  <c:v>3.6</c:v>
                </c:pt>
                <c:pt idx="51">
                  <c:v>2.7</c:v>
                </c:pt>
                <c:pt idx="52">
                  <c:v>2.5</c:v>
                </c:pt>
                <c:pt idx="53">
                  <c:v>3.4</c:v>
                </c:pt>
                <c:pt idx="54">
                  <c:v>3.3</c:v>
                </c:pt>
                <c:pt idx="55">
                  <c:v>3.8</c:v>
                </c:pt>
                <c:pt idx="56">
                  <c:v>5.0999999999999996</c:v>
                </c:pt>
                <c:pt idx="57">
                  <c:v>3.6</c:v>
                </c:pt>
                <c:pt idx="58">
                  <c:v>4.3</c:v>
                </c:pt>
                <c:pt idx="59">
                  <c:v>2.8</c:v>
                </c:pt>
                <c:pt idx="60">
                  <c:v>3.2</c:v>
                </c:pt>
                <c:pt idx="61">
                  <c:v>3.8</c:v>
                </c:pt>
                <c:pt idx="62">
                  <c:v>3.9</c:v>
                </c:pt>
                <c:pt idx="63">
                  <c:v>2.2000000000000002</c:v>
                </c:pt>
                <c:pt idx="64">
                  <c:v>3.6</c:v>
                </c:pt>
                <c:pt idx="65">
                  <c:v>3.8</c:v>
                </c:pt>
                <c:pt idx="66">
                  <c:v>4</c:v>
                </c:pt>
                <c:pt idx="67">
                  <c:v>3.7</c:v>
                </c:pt>
                <c:pt idx="68">
                  <c:v>3.5</c:v>
                </c:pt>
                <c:pt idx="69">
                  <c:v>3.6</c:v>
                </c:pt>
                <c:pt idx="70">
                  <c:v>4.5</c:v>
                </c:pt>
                <c:pt idx="71">
                  <c:v>3.2</c:v>
                </c:pt>
                <c:pt idx="72">
                  <c:v>4.3</c:v>
                </c:pt>
                <c:pt idx="73">
                  <c:v>3.7</c:v>
                </c:pt>
                <c:pt idx="74">
                  <c:v>3.9</c:v>
                </c:pt>
                <c:pt idx="75">
                  <c:v>3</c:v>
                </c:pt>
                <c:pt idx="76">
                  <c:v>3.6</c:v>
                </c:pt>
                <c:pt idx="77">
                  <c:v>3.8</c:v>
                </c:pt>
                <c:pt idx="78">
                  <c:v>3.5</c:v>
                </c:pt>
                <c:pt idx="79">
                  <c:v>3.4</c:v>
                </c:pt>
                <c:pt idx="80">
                  <c:v>3</c:v>
                </c:pt>
                <c:pt idx="81">
                  <c:v>3.2</c:v>
                </c:pt>
                <c:pt idx="82">
                  <c:v>2.9</c:v>
                </c:pt>
                <c:pt idx="83">
                  <c:v>3.2</c:v>
                </c:pt>
                <c:pt idx="84">
                  <c:v>2.6</c:v>
                </c:pt>
                <c:pt idx="85">
                  <c:v>3.5</c:v>
                </c:pt>
                <c:pt idx="86">
                  <c:v>3.6</c:v>
                </c:pt>
                <c:pt idx="87">
                  <c:v>2.6</c:v>
                </c:pt>
                <c:pt idx="88">
                  <c:v>3.6</c:v>
                </c:pt>
                <c:pt idx="89">
                  <c:v>5.5</c:v>
                </c:pt>
                <c:pt idx="90">
                  <c:v>3.7</c:v>
                </c:pt>
                <c:pt idx="91">
                  <c:v>4.2</c:v>
                </c:pt>
                <c:pt idx="92">
                  <c:v>3.9</c:v>
                </c:pt>
                <c:pt idx="93">
                  <c:v>3.5</c:v>
                </c:pt>
                <c:pt idx="94">
                  <c:v>3.8</c:v>
                </c:pt>
                <c:pt idx="95">
                  <c:v>4.8</c:v>
                </c:pt>
                <c:pt idx="96">
                  <c:v>3.4</c:v>
                </c:pt>
                <c:pt idx="97">
                  <c:v>3.2</c:v>
                </c:pt>
                <c:pt idx="98">
                  <c:v>4.9000000000000004</c:v>
                </c:pt>
                <c:pt idx="99">
                  <c:v>3</c:v>
                </c:pt>
                <c:pt idx="100">
                  <c:v>3.6</c:v>
                </c:pt>
                <c:pt idx="101">
                  <c:v>5</c:v>
                </c:pt>
                <c:pt idx="102">
                  <c:v>4.7</c:v>
                </c:pt>
                <c:pt idx="103">
                  <c:v>5.6</c:v>
                </c:pt>
                <c:pt idx="104">
                  <c:v>4.3</c:v>
                </c:pt>
                <c:pt idx="105">
                  <c:v>3.4</c:v>
                </c:pt>
                <c:pt idx="106">
                  <c:v>4.0999999999999996</c:v>
                </c:pt>
                <c:pt idx="107">
                  <c:v>4</c:v>
                </c:pt>
                <c:pt idx="108">
                  <c:v>3.7</c:v>
                </c:pt>
                <c:pt idx="109">
                  <c:v>3.2</c:v>
                </c:pt>
                <c:pt idx="110">
                  <c:v>5</c:v>
                </c:pt>
                <c:pt idx="111">
                  <c:v>3.5</c:v>
                </c:pt>
                <c:pt idx="112">
                  <c:v>3.6</c:v>
                </c:pt>
                <c:pt idx="113">
                  <c:v>4.3</c:v>
                </c:pt>
                <c:pt idx="114">
                  <c:v>3.8</c:v>
                </c:pt>
                <c:pt idx="115">
                  <c:v>4.7</c:v>
                </c:pt>
                <c:pt idx="116">
                  <c:v>5</c:v>
                </c:pt>
                <c:pt idx="117">
                  <c:v>3.6</c:v>
                </c:pt>
                <c:pt idx="118">
                  <c:v>4.0999999999999996</c:v>
                </c:pt>
                <c:pt idx="119">
                  <c:v>2.5</c:v>
                </c:pt>
                <c:pt idx="120">
                  <c:v>5.0999999999999996</c:v>
                </c:pt>
                <c:pt idx="121">
                  <c:v>3</c:v>
                </c:pt>
                <c:pt idx="122">
                  <c:v>2.2000000000000002</c:v>
                </c:pt>
                <c:pt idx="123">
                  <c:v>2.5</c:v>
                </c:pt>
                <c:pt idx="124">
                  <c:v>4.3</c:v>
                </c:pt>
                <c:pt idx="125">
                  <c:v>3.7</c:v>
                </c:pt>
                <c:pt idx="126">
                  <c:v>3.9</c:v>
                </c:pt>
                <c:pt idx="127">
                  <c:v>3.6</c:v>
                </c:pt>
                <c:pt idx="128">
                  <c:v>5.7</c:v>
                </c:pt>
                <c:pt idx="129">
                  <c:v>2.8</c:v>
                </c:pt>
                <c:pt idx="130">
                  <c:v>3.6</c:v>
                </c:pt>
                <c:pt idx="131">
                  <c:v>2.5</c:v>
                </c:pt>
                <c:pt idx="132">
                  <c:v>3.2</c:v>
                </c:pt>
                <c:pt idx="133">
                  <c:v>3.8</c:v>
                </c:pt>
                <c:pt idx="134">
                  <c:v>2.5</c:v>
                </c:pt>
                <c:pt idx="135">
                  <c:v>4.0999999999999996</c:v>
                </c:pt>
                <c:pt idx="136">
                  <c:v>2.8</c:v>
                </c:pt>
                <c:pt idx="137">
                  <c:v>4.9000000000000004</c:v>
                </c:pt>
                <c:pt idx="138">
                  <c:v>4.2</c:v>
                </c:pt>
                <c:pt idx="139">
                  <c:v>3.6</c:v>
                </c:pt>
                <c:pt idx="140">
                  <c:v>3.4</c:v>
                </c:pt>
                <c:pt idx="141">
                  <c:v>2.8</c:v>
                </c:pt>
                <c:pt idx="142">
                  <c:v>3.4</c:v>
                </c:pt>
                <c:pt idx="143">
                  <c:v>3.8</c:v>
                </c:pt>
                <c:pt idx="144">
                  <c:v>4.2</c:v>
                </c:pt>
                <c:pt idx="145">
                  <c:v>4.2</c:v>
                </c:pt>
                <c:pt idx="146">
                  <c:v>3.8</c:v>
                </c:pt>
                <c:pt idx="147">
                  <c:v>3.7</c:v>
                </c:pt>
                <c:pt idx="148">
                  <c:v>5.0999999999999996</c:v>
                </c:pt>
                <c:pt idx="149">
                  <c:v>4.0999999999999996</c:v>
                </c:pt>
                <c:pt idx="150">
                  <c:v>4.3</c:v>
                </c:pt>
                <c:pt idx="151">
                  <c:v>3.3</c:v>
                </c:pt>
                <c:pt idx="152">
                  <c:v>4.3</c:v>
                </c:pt>
                <c:pt idx="153">
                  <c:v>3.5</c:v>
                </c:pt>
                <c:pt idx="154">
                  <c:v>5.0999999999999996</c:v>
                </c:pt>
                <c:pt idx="155">
                  <c:v>2.8</c:v>
                </c:pt>
                <c:pt idx="156">
                  <c:v>3.6</c:v>
                </c:pt>
                <c:pt idx="157">
                  <c:v>3.4</c:v>
                </c:pt>
                <c:pt idx="158">
                  <c:v>3.7</c:v>
                </c:pt>
                <c:pt idx="159">
                  <c:v>3.6</c:v>
                </c:pt>
                <c:pt idx="160">
                  <c:v>3.7</c:v>
                </c:pt>
                <c:pt idx="161">
                  <c:v>4.5</c:v>
                </c:pt>
                <c:pt idx="162">
                  <c:v>3.7</c:v>
                </c:pt>
                <c:pt idx="163">
                  <c:v>3.6</c:v>
                </c:pt>
                <c:pt idx="164">
                  <c:v>3.6</c:v>
                </c:pt>
                <c:pt idx="165">
                  <c:v>4.0999999999999996</c:v>
                </c:pt>
                <c:pt idx="166">
                  <c:v>3.4</c:v>
                </c:pt>
                <c:pt idx="167">
                  <c:v>3.7</c:v>
                </c:pt>
                <c:pt idx="168">
                  <c:v>2.9</c:v>
                </c:pt>
                <c:pt idx="169">
                  <c:v>4</c:v>
                </c:pt>
                <c:pt idx="170">
                  <c:v>3.3</c:v>
                </c:pt>
                <c:pt idx="171">
                  <c:v>2.6</c:v>
                </c:pt>
                <c:pt idx="172">
                  <c:v>3.7</c:v>
                </c:pt>
                <c:pt idx="173">
                  <c:v>4.8</c:v>
                </c:pt>
                <c:pt idx="174">
                  <c:v>5.0999999999999996</c:v>
                </c:pt>
                <c:pt idx="175">
                  <c:v>3.7</c:v>
                </c:pt>
                <c:pt idx="176">
                  <c:v>2.4</c:v>
                </c:pt>
                <c:pt idx="177">
                  <c:v>5</c:v>
                </c:pt>
                <c:pt idx="178">
                  <c:v>2.6</c:v>
                </c:pt>
                <c:pt idx="179">
                  <c:v>5.7</c:v>
                </c:pt>
                <c:pt idx="180">
                  <c:v>2.5</c:v>
                </c:pt>
                <c:pt idx="181">
                  <c:v>4.0999999999999996</c:v>
                </c:pt>
                <c:pt idx="182">
                  <c:v>5.7</c:v>
                </c:pt>
                <c:pt idx="183">
                  <c:v>5.0999999999999996</c:v>
                </c:pt>
                <c:pt idx="184">
                  <c:v>2.8</c:v>
                </c:pt>
                <c:pt idx="185">
                  <c:v>3.8</c:v>
                </c:pt>
                <c:pt idx="186">
                  <c:v>2.8</c:v>
                </c:pt>
                <c:pt idx="187">
                  <c:v>3.6</c:v>
                </c:pt>
                <c:pt idx="188">
                  <c:v>3.6</c:v>
                </c:pt>
                <c:pt idx="189">
                  <c:v>3.7</c:v>
                </c:pt>
                <c:pt idx="190">
                  <c:v>3.9</c:v>
                </c:pt>
                <c:pt idx="191">
                  <c:v>4.5</c:v>
                </c:pt>
                <c:pt idx="192">
                  <c:v>3.6</c:v>
                </c:pt>
                <c:pt idx="193">
                  <c:v>3.8</c:v>
                </c:pt>
                <c:pt idx="194">
                  <c:v>3.3</c:v>
                </c:pt>
                <c:pt idx="195">
                  <c:v>3.6</c:v>
                </c:pt>
                <c:pt idx="196">
                  <c:v>4</c:v>
                </c:pt>
                <c:pt idx="197">
                  <c:v>5</c:v>
                </c:pt>
                <c:pt idx="198">
                  <c:v>5.5</c:v>
                </c:pt>
                <c:pt idx="199">
                  <c:v>5</c:v>
                </c:pt>
              </c:numCache>
            </c:numRef>
          </c:xVal>
          <c:yVal>
            <c:numRef>
              <c:f>'Task 2.1 (Scatter plots)'!$AY$6:$AY$205</c:f>
              <c:numCache>
                <c:formatCode>0.0</c:formatCode>
                <c:ptCount val="200"/>
                <c:pt idx="0">
                  <c:v>8.4</c:v>
                </c:pt>
                <c:pt idx="1">
                  <c:v>7.5</c:v>
                </c:pt>
                <c:pt idx="2">
                  <c:v>9</c:v>
                </c:pt>
                <c:pt idx="3">
                  <c:v>7.2</c:v>
                </c:pt>
                <c:pt idx="4">
                  <c:v>9</c:v>
                </c:pt>
                <c:pt idx="5">
                  <c:v>6.1</c:v>
                </c:pt>
                <c:pt idx="6">
                  <c:v>7.2</c:v>
                </c:pt>
                <c:pt idx="7">
                  <c:v>7.7</c:v>
                </c:pt>
                <c:pt idx="8">
                  <c:v>8.1999999999999993</c:v>
                </c:pt>
                <c:pt idx="9">
                  <c:v>6.7</c:v>
                </c:pt>
                <c:pt idx="10">
                  <c:v>8.4</c:v>
                </c:pt>
                <c:pt idx="11">
                  <c:v>6.6</c:v>
                </c:pt>
                <c:pt idx="12">
                  <c:v>7.9</c:v>
                </c:pt>
                <c:pt idx="13">
                  <c:v>8.1999999999999993</c:v>
                </c:pt>
                <c:pt idx="14">
                  <c:v>7.6</c:v>
                </c:pt>
                <c:pt idx="15">
                  <c:v>7.1</c:v>
                </c:pt>
                <c:pt idx="16">
                  <c:v>7.2</c:v>
                </c:pt>
                <c:pt idx="17">
                  <c:v>8.1999999999999993</c:v>
                </c:pt>
                <c:pt idx="18">
                  <c:v>7.9</c:v>
                </c:pt>
                <c:pt idx="19">
                  <c:v>8.8000000000000007</c:v>
                </c:pt>
                <c:pt idx="20">
                  <c:v>7</c:v>
                </c:pt>
                <c:pt idx="21">
                  <c:v>9.9</c:v>
                </c:pt>
                <c:pt idx="22">
                  <c:v>8.1</c:v>
                </c:pt>
                <c:pt idx="23">
                  <c:v>8</c:v>
                </c:pt>
                <c:pt idx="24">
                  <c:v>5.5</c:v>
                </c:pt>
                <c:pt idx="25">
                  <c:v>7</c:v>
                </c:pt>
                <c:pt idx="26">
                  <c:v>7</c:v>
                </c:pt>
                <c:pt idx="27">
                  <c:v>5.6</c:v>
                </c:pt>
                <c:pt idx="28">
                  <c:v>7.2</c:v>
                </c:pt>
                <c:pt idx="29">
                  <c:v>6.2</c:v>
                </c:pt>
                <c:pt idx="30">
                  <c:v>7.1</c:v>
                </c:pt>
                <c:pt idx="31">
                  <c:v>6.2</c:v>
                </c:pt>
                <c:pt idx="32">
                  <c:v>7.6</c:v>
                </c:pt>
                <c:pt idx="33">
                  <c:v>9</c:v>
                </c:pt>
                <c:pt idx="34">
                  <c:v>6.7</c:v>
                </c:pt>
                <c:pt idx="35">
                  <c:v>7.1</c:v>
                </c:pt>
                <c:pt idx="36">
                  <c:v>7.2</c:v>
                </c:pt>
                <c:pt idx="37">
                  <c:v>9.9</c:v>
                </c:pt>
                <c:pt idx="38">
                  <c:v>7.6</c:v>
                </c:pt>
                <c:pt idx="39">
                  <c:v>5.8</c:v>
                </c:pt>
                <c:pt idx="40">
                  <c:v>8.4</c:v>
                </c:pt>
                <c:pt idx="41">
                  <c:v>7.9</c:v>
                </c:pt>
                <c:pt idx="42">
                  <c:v>7.6</c:v>
                </c:pt>
                <c:pt idx="43">
                  <c:v>8.4</c:v>
                </c:pt>
                <c:pt idx="44">
                  <c:v>6.5</c:v>
                </c:pt>
                <c:pt idx="45">
                  <c:v>7.7</c:v>
                </c:pt>
                <c:pt idx="46">
                  <c:v>8</c:v>
                </c:pt>
                <c:pt idx="47">
                  <c:v>7.1</c:v>
                </c:pt>
                <c:pt idx="48">
                  <c:v>8.5</c:v>
                </c:pt>
                <c:pt idx="49">
                  <c:v>7.6</c:v>
                </c:pt>
                <c:pt idx="50">
                  <c:v>7.2</c:v>
                </c:pt>
                <c:pt idx="51">
                  <c:v>8.1999999999999993</c:v>
                </c:pt>
                <c:pt idx="52">
                  <c:v>9</c:v>
                </c:pt>
                <c:pt idx="53">
                  <c:v>7.2</c:v>
                </c:pt>
                <c:pt idx="54">
                  <c:v>8.1</c:v>
                </c:pt>
                <c:pt idx="55">
                  <c:v>8.9</c:v>
                </c:pt>
                <c:pt idx="56">
                  <c:v>8.8000000000000007</c:v>
                </c:pt>
                <c:pt idx="57">
                  <c:v>7.5</c:v>
                </c:pt>
                <c:pt idx="58">
                  <c:v>7</c:v>
                </c:pt>
                <c:pt idx="59">
                  <c:v>8.5</c:v>
                </c:pt>
                <c:pt idx="60">
                  <c:v>7.2</c:v>
                </c:pt>
                <c:pt idx="61">
                  <c:v>8.8000000000000007</c:v>
                </c:pt>
                <c:pt idx="62">
                  <c:v>8</c:v>
                </c:pt>
                <c:pt idx="63">
                  <c:v>8.1</c:v>
                </c:pt>
                <c:pt idx="64">
                  <c:v>7.1</c:v>
                </c:pt>
                <c:pt idx="65">
                  <c:v>9</c:v>
                </c:pt>
                <c:pt idx="66">
                  <c:v>6.2</c:v>
                </c:pt>
                <c:pt idx="67">
                  <c:v>8.1999999999999993</c:v>
                </c:pt>
                <c:pt idx="68">
                  <c:v>5.8</c:v>
                </c:pt>
                <c:pt idx="69">
                  <c:v>8</c:v>
                </c:pt>
                <c:pt idx="70">
                  <c:v>7.7</c:v>
                </c:pt>
                <c:pt idx="71">
                  <c:v>7</c:v>
                </c:pt>
                <c:pt idx="72">
                  <c:v>7.9</c:v>
                </c:pt>
                <c:pt idx="73">
                  <c:v>9.8000000000000007</c:v>
                </c:pt>
                <c:pt idx="74">
                  <c:v>8.4</c:v>
                </c:pt>
                <c:pt idx="75">
                  <c:v>8.9</c:v>
                </c:pt>
                <c:pt idx="76">
                  <c:v>7.5</c:v>
                </c:pt>
                <c:pt idx="77">
                  <c:v>8</c:v>
                </c:pt>
                <c:pt idx="78">
                  <c:v>8.1</c:v>
                </c:pt>
                <c:pt idx="79">
                  <c:v>7.6</c:v>
                </c:pt>
                <c:pt idx="80">
                  <c:v>8.8000000000000007</c:v>
                </c:pt>
                <c:pt idx="81">
                  <c:v>8</c:v>
                </c:pt>
                <c:pt idx="82">
                  <c:v>8.5</c:v>
                </c:pt>
                <c:pt idx="83">
                  <c:v>6.5</c:v>
                </c:pt>
                <c:pt idx="84">
                  <c:v>7.7</c:v>
                </c:pt>
                <c:pt idx="85">
                  <c:v>7.2</c:v>
                </c:pt>
                <c:pt idx="86">
                  <c:v>6</c:v>
                </c:pt>
                <c:pt idx="87">
                  <c:v>8.1999999999999993</c:v>
                </c:pt>
                <c:pt idx="88">
                  <c:v>7.4</c:v>
                </c:pt>
                <c:pt idx="89">
                  <c:v>9.3000000000000007</c:v>
                </c:pt>
                <c:pt idx="90">
                  <c:v>7.9</c:v>
                </c:pt>
                <c:pt idx="91">
                  <c:v>6.5</c:v>
                </c:pt>
                <c:pt idx="92">
                  <c:v>8.6</c:v>
                </c:pt>
                <c:pt idx="93">
                  <c:v>8.9</c:v>
                </c:pt>
                <c:pt idx="94">
                  <c:v>8.4</c:v>
                </c:pt>
                <c:pt idx="95">
                  <c:v>8.1</c:v>
                </c:pt>
                <c:pt idx="96">
                  <c:v>7.2</c:v>
                </c:pt>
                <c:pt idx="97">
                  <c:v>7.7</c:v>
                </c:pt>
                <c:pt idx="98">
                  <c:v>7.4</c:v>
                </c:pt>
                <c:pt idx="99">
                  <c:v>7</c:v>
                </c:pt>
                <c:pt idx="100">
                  <c:v>6.1</c:v>
                </c:pt>
                <c:pt idx="101">
                  <c:v>7.1</c:v>
                </c:pt>
                <c:pt idx="102">
                  <c:v>7.6</c:v>
                </c:pt>
                <c:pt idx="103">
                  <c:v>9</c:v>
                </c:pt>
                <c:pt idx="104">
                  <c:v>8.9</c:v>
                </c:pt>
                <c:pt idx="105">
                  <c:v>7.5</c:v>
                </c:pt>
                <c:pt idx="106">
                  <c:v>9.3000000000000007</c:v>
                </c:pt>
                <c:pt idx="107">
                  <c:v>8</c:v>
                </c:pt>
                <c:pt idx="108">
                  <c:v>7.6</c:v>
                </c:pt>
                <c:pt idx="109">
                  <c:v>7.1</c:v>
                </c:pt>
                <c:pt idx="110">
                  <c:v>8.1</c:v>
                </c:pt>
                <c:pt idx="111">
                  <c:v>7.9</c:v>
                </c:pt>
                <c:pt idx="112">
                  <c:v>7.2</c:v>
                </c:pt>
                <c:pt idx="113">
                  <c:v>7.7</c:v>
                </c:pt>
                <c:pt idx="114">
                  <c:v>7.9</c:v>
                </c:pt>
                <c:pt idx="115">
                  <c:v>6.9</c:v>
                </c:pt>
                <c:pt idx="116">
                  <c:v>9.5</c:v>
                </c:pt>
                <c:pt idx="117">
                  <c:v>7.5</c:v>
                </c:pt>
                <c:pt idx="118">
                  <c:v>8</c:v>
                </c:pt>
                <c:pt idx="119">
                  <c:v>7.1</c:v>
                </c:pt>
                <c:pt idx="120">
                  <c:v>8.8000000000000007</c:v>
                </c:pt>
                <c:pt idx="121">
                  <c:v>8</c:v>
                </c:pt>
                <c:pt idx="122">
                  <c:v>7.7</c:v>
                </c:pt>
                <c:pt idx="123">
                  <c:v>8.1999999999999993</c:v>
                </c:pt>
                <c:pt idx="124">
                  <c:v>6.5</c:v>
                </c:pt>
                <c:pt idx="125">
                  <c:v>8.1</c:v>
                </c:pt>
                <c:pt idx="126">
                  <c:v>8.1</c:v>
                </c:pt>
                <c:pt idx="127">
                  <c:v>6.9</c:v>
                </c:pt>
                <c:pt idx="128">
                  <c:v>9.3000000000000007</c:v>
                </c:pt>
                <c:pt idx="129">
                  <c:v>6.2</c:v>
                </c:pt>
                <c:pt idx="130">
                  <c:v>8</c:v>
                </c:pt>
                <c:pt idx="131">
                  <c:v>7.1</c:v>
                </c:pt>
                <c:pt idx="132">
                  <c:v>6.5</c:v>
                </c:pt>
                <c:pt idx="133">
                  <c:v>7.1</c:v>
                </c:pt>
                <c:pt idx="134">
                  <c:v>8.1999999999999993</c:v>
                </c:pt>
                <c:pt idx="135">
                  <c:v>7</c:v>
                </c:pt>
                <c:pt idx="136">
                  <c:v>6.7</c:v>
                </c:pt>
                <c:pt idx="137">
                  <c:v>7.5</c:v>
                </c:pt>
                <c:pt idx="138">
                  <c:v>7.4</c:v>
                </c:pt>
                <c:pt idx="139">
                  <c:v>7.4</c:v>
                </c:pt>
                <c:pt idx="140">
                  <c:v>7.9</c:v>
                </c:pt>
                <c:pt idx="141">
                  <c:v>8</c:v>
                </c:pt>
                <c:pt idx="142">
                  <c:v>8</c:v>
                </c:pt>
                <c:pt idx="143">
                  <c:v>8.4</c:v>
                </c:pt>
                <c:pt idx="144">
                  <c:v>8.8000000000000007</c:v>
                </c:pt>
                <c:pt idx="145">
                  <c:v>7.9</c:v>
                </c:pt>
                <c:pt idx="146">
                  <c:v>6</c:v>
                </c:pt>
                <c:pt idx="147">
                  <c:v>8.1999999999999993</c:v>
                </c:pt>
                <c:pt idx="148">
                  <c:v>8.4</c:v>
                </c:pt>
                <c:pt idx="149">
                  <c:v>7.4</c:v>
                </c:pt>
                <c:pt idx="150">
                  <c:v>8</c:v>
                </c:pt>
                <c:pt idx="151">
                  <c:v>6.6</c:v>
                </c:pt>
                <c:pt idx="152">
                  <c:v>7.6</c:v>
                </c:pt>
                <c:pt idx="153">
                  <c:v>7.5</c:v>
                </c:pt>
                <c:pt idx="154">
                  <c:v>7.1</c:v>
                </c:pt>
                <c:pt idx="155">
                  <c:v>7.9</c:v>
                </c:pt>
                <c:pt idx="156">
                  <c:v>7.6</c:v>
                </c:pt>
                <c:pt idx="157">
                  <c:v>7.1</c:v>
                </c:pt>
                <c:pt idx="158">
                  <c:v>7.6</c:v>
                </c:pt>
                <c:pt idx="159">
                  <c:v>8.1999999999999993</c:v>
                </c:pt>
                <c:pt idx="160">
                  <c:v>6.9</c:v>
                </c:pt>
                <c:pt idx="161">
                  <c:v>8.1</c:v>
                </c:pt>
                <c:pt idx="162">
                  <c:v>7.6</c:v>
                </c:pt>
                <c:pt idx="163">
                  <c:v>8.4</c:v>
                </c:pt>
                <c:pt idx="164">
                  <c:v>7.4</c:v>
                </c:pt>
                <c:pt idx="165">
                  <c:v>7.9</c:v>
                </c:pt>
                <c:pt idx="166">
                  <c:v>7.2</c:v>
                </c:pt>
                <c:pt idx="167">
                  <c:v>7.6</c:v>
                </c:pt>
                <c:pt idx="168">
                  <c:v>6.7</c:v>
                </c:pt>
                <c:pt idx="169">
                  <c:v>7.4</c:v>
                </c:pt>
                <c:pt idx="170">
                  <c:v>6.2</c:v>
                </c:pt>
                <c:pt idx="171">
                  <c:v>7.5</c:v>
                </c:pt>
                <c:pt idx="172">
                  <c:v>7.4</c:v>
                </c:pt>
                <c:pt idx="173">
                  <c:v>7.9</c:v>
                </c:pt>
                <c:pt idx="174">
                  <c:v>6.5</c:v>
                </c:pt>
                <c:pt idx="175">
                  <c:v>8.6</c:v>
                </c:pt>
                <c:pt idx="176">
                  <c:v>8.6</c:v>
                </c:pt>
                <c:pt idx="177">
                  <c:v>8</c:v>
                </c:pt>
                <c:pt idx="178">
                  <c:v>8.1</c:v>
                </c:pt>
                <c:pt idx="179">
                  <c:v>8.1999999999999993</c:v>
                </c:pt>
                <c:pt idx="180">
                  <c:v>7.2</c:v>
                </c:pt>
                <c:pt idx="181">
                  <c:v>8.4</c:v>
                </c:pt>
                <c:pt idx="182">
                  <c:v>9.4</c:v>
                </c:pt>
                <c:pt idx="183">
                  <c:v>9.4</c:v>
                </c:pt>
                <c:pt idx="184">
                  <c:v>7.5</c:v>
                </c:pt>
                <c:pt idx="185">
                  <c:v>6.6</c:v>
                </c:pt>
                <c:pt idx="186">
                  <c:v>4.3</c:v>
                </c:pt>
                <c:pt idx="187">
                  <c:v>6.6</c:v>
                </c:pt>
                <c:pt idx="188">
                  <c:v>7.4</c:v>
                </c:pt>
                <c:pt idx="189">
                  <c:v>7.1</c:v>
                </c:pt>
                <c:pt idx="190">
                  <c:v>6.7</c:v>
                </c:pt>
                <c:pt idx="191">
                  <c:v>6.7</c:v>
                </c:pt>
                <c:pt idx="192">
                  <c:v>7.2</c:v>
                </c:pt>
                <c:pt idx="193">
                  <c:v>7.1</c:v>
                </c:pt>
                <c:pt idx="194">
                  <c:v>6</c:v>
                </c:pt>
                <c:pt idx="195">
                  <c:v>8.4</c:v>
                </c:pt>
                <c:pt idx="196">
                  <c:v>8.6</c:v>
                </c:pt>
                <c:pt idx="197">
                  <c:v>7.9</c:v>
                </c:pt>
                <c:pt idx="198">
                  <c:v>7.6</c:v>
                </c:pt>
                <c:pt idx="199">
                  <c:v>8.5</c:v>
                </c:pt>
              </c:numCache>
            </c:numRef>
          </c:yVal>
          <c:smooth val="0"/>
          <c:extLst>
            <c:ext xmlns:c16="http://schemas.microsoft.com/office/drawing/2014/chart" uri="{C3380CC4-5D6E-409C-BE32-E72D297353CC}">
              <c16:uniqueId val="{00000000-F218-48C9-A416-C6B661A6DCE1}"/>
            </c:ext>
          </c:extLst>
        </c:ser>
        <c:dLbls>
          <c:showLegendKey val="0"/>
          <c:showVal val="0"/>
          <c:showCatName val="0"/>
          <c:showSerName val="0"/>
          <c:showPercent val="0"/>
          <c:showBubbleSize val="0"/>
        </c:dLbls>
        <c:axId val="1141451840"/>
        <c:axId val="604498672"/>
      </c:scatterChart>
      <c:valAx>
        <c:axId val="1141451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Social</a:t>
                </a:r>
                <a:r>
                  <a:rPr lang="en-AU" baseline="0"/>
                  <a:t> Media Presence</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498672"/>
        <c:crosses val="autoZero"/>
        <c:crossBetween val="midCat"/>
      </c:valAx>
      <c:valAx>
        <c:axId val="6044986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Order Quantity</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4518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Advertising Perception v. Order Quantity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2.1 (Scatter plots)'!$BJ$5</c:f>
              <c:strCache>
                <c:ptCount val="1"/>
                <c:pt idx="0">
                  <c:v>Order_Qty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28575" cap="rnd">
                <a:solidFill>
                  <a:srgbClr val="FF0000"/>
                </a:solidFill>
                <a:prstDash val="dash"/>
              </a:ln>
              <a:effectLst/>
            </c:spPr>
            <c:trendlineType val="linear"/>
            <c:dispRSqr val="1"/>
            <c:dispEq val="1"/>
            <c:trendlineLbl>
              <c:layout>
                <c:manualLayout>
                  <c:x val="0.12212182852143483"/>
                  <c:y val="-0.1635312773403324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'Task 2.1 (Scatter plots)'!$BI$6:$BI$205</c:f>
              <c:numCache>
                <c:formatCode>0.0</c:formatCode>
                <c:ptCount val="200"/>
                <c:pt idx="0">
                  <c:v>4.8</c:v>
                </c:pt>
                <c:pt idx="1">
                  <c:v>3.4</c:v>
                </c:pt>
                <c:pt idx="2">
                  <c:v>5.4</c:v>
                </c:pt>
                <c:pt idx="3">
                  <c:v>4.7</c:v>
                </c:pt>
                <c:pt idx="4">
                  <c:v>2.2000000000000002</c:v>
                </c:pt>
                <c:pt idx="5">
                  <c:v>4</c:v>
                </c:pt>
                <c:pt idx="6">
                  <c:v>2.1</c:v>
                </c:pt>
                <c:pt idx="7">
                  <c:v>4.5999999999999996</c:v>
                </c:pt>
                <c:pt idx="8">
                  <c:v>3.7</c:v>
                </c:pt>
                <c:pt idx="9">
                  <c:v>4.7</c:v>
                </c:pt>
                <c:pt idx="10">
                  <c:v>2.7</c:v>
                </c:pt>
                <c:pt idx="11">
                  <c:v>4.4000000000000004</c:v>
                </c:pt>
                <c:pt idx="12">
                  <c:v>5</c:v>
                </c:pt>
                <c:pt idx="13">
                  <c:v>2.4</c:v>
                </c:pt>
                <c:pt idx="14">
                  <c:v>4.5</c:v>
                </c:pt>
                <c:pt idx="15">
                  <c:v>3.2</c:v>
                </c:pt>
                <c:pt idx="16">
                  <c:v>3.3</c:v>
                </c:pt>
                <c:pt idx="17">
                  <c:v>3.5</c:v>
                </c:pt>
                <c:pt idx="18">
                  <c:v>3.7</c:v>
                </c:pt>
                <c:pt idx="19">
                  <c:v>5.3</c:v>
                </c:pt>
                <c:pt idx="20">
                  <c:v>3.9</c:v>
                </c:pt>
                <c:pt idx="21">
                  <c:v>5.4</c:v>
                </c:pt>
                <c:pt idx="22">
                  <c:v>3.5</c:v>
                </c:pt>
                <c:pt idx="23">
                  <c:v>2.2000000000000002</c:v>
                </c:pt>
                <c:pt idx="24">
                  <c:v>3.5</c:v>
                </c:pt>
                <c:pt idx="25">
                  <c:v>4</c:v>
                </c:pt>
                <c:pt idx="26">
                  <c:v>4.0999999999999996</c:v>
                </c:pt>
                <c:pt idx="27">
                  <c:v>2.6</c:v>
                </c:pt>
                <c:pt idx="28">
                  <c:v>2.2999999999999998</c:v>
                </c:pt>
                <c:pt idx="29">
                  <c:v>5.0999999999999996</c:v>
                </c:pt>
                <c:pt idx="30">
                  <c:v>4.5</c:v>
                </c:pt>
                <c:pt idx="31">
                  <c:v>2.2999999999999998</c:v>
                </c:pt>
                <c:pt idx="32">
                  <c:v>5.3</c:v>
                </c:pt>
                <c:pt idx="33">
                  <c:v>5.5</c:v>
                </c:pt>
                <c:pt idx="34">
                  <c:v>3</c:v>
                </c:pt>
                <c:pt idx="35">
                  <c:v>3.5</c:v>
                </c:pt>
                <c:pt idx="36">
                  <c:v>3.9</c:v>
                </c:pt>
                <c:pt idx="37">
                  <c:v>2.9</c:v>
                </c:pt>
                <c:pt idx="38">
                  <c:v>5.8</c:v>
                </c:pt>
                <c:pt idx="39">
                  <c:v>5.0999999999999996</c:v>
                </c:pt>
                <c:pt idx="40">
                  <c:v>3.1</c:v>
                </c:pt>
                <c:pt idx="41">
                  <c:v>3.8</c:v>
                </c:pt>
                <c:pt idx="42">
                  <c:v>5.8</c:v>
                </c:pt>
                <c:pt idx="43">
                  <c:v>4.4000000000000004</c:v>
                </c:pt>
                <c:pt idx="44">
                  <c:v>3.6</c:v>
                </c:pt>
                <c:pt idx="45">
                  <c:v>5.8</c:v>
                </c:pt>
                <c:pt idx="46">
                  <c:v>2.9</c:v>
                </c:pt>
                <c:pt idx="47">
                  <c:v>5.7</c:v>
                </c:pt>
                <c:pt idx="48">
                  <c:v>4.2</c:v>
                </c:pt>
                <c:pt idx="49">
                  <c:v>4.4000000000000004</c:v>
                </c:pt>
                <c:pt idx="50">
                  <c:v>3.4</c:v>
                </c:pt>
                <c:pt idx="51">
                  <c:v>2.7</c:v>
                </c:pt>
                <c:pt idx="52">
                  <c:v>3.2</c:v>
                </c:pt>
                <c:pt idx="53">
                  <c:v>3.3</c:v>
                </c:pt>
                <c:pt idx="54">
                  <c:v>3.2</c:v>
                </c:pt>
                <c:pt idx="55">
                  <c:v>3.7</c:v>
                </c:pt>
                <c:pt idx="56">
                  <c:v>4.5</c:v>
                </c:pt>
                <c:pt idx="57">
                  <c:v>5.6</c:v>
                </c:pt>
                <c:pt idx="58">
                  <c:v>4.2</c:v>
                </c:pt>
                <c:pt idx="59">
                  <c:v>2.6</c:v>
                </c:pt>
                <c:pt idx="60">
                  <c:v>2.8</c:v>
                </c:pt>
                <c:pt idx="61">
                  <c:v>4.5</c:v>
                </c:pt>
                <c:pt idx="62">
                  <c:v>4.3</c:v>
                </c:pt>
                <c:pt idx="63">
                  <c:v>2.4</c:v>
                </c:pt>
                <c:pt idx="64">
                  <c:v>4.9000000000000004</c:v>
                </c:pt>
                <c:pt idx="65">
                  <c:v>5.4</c:v>
                </c:pt>
                <c:pt idx="66">
                  <c:v>2.7</c:v>
                </c:pt>
                <c:pt idx="67">
                  <c:v>4.3</c:v>
                </c:pt>
                <c:pt idx="68">
                  <c:v>2.9</c:v>
                </c:pt>
                <c:pt idx="69">
                  <c:v>3.9</c:v>
                </c:pt>
                <c:pt idx="70">
                  <c:v>6.3</c:v>
                </c:pt>
                <c:pt idx="71">
                  <c:v>4.8</c:v>
                </c:pt>
                <c:pt idx="72">
                  <c:v>6.5</c:v>
                </c:pt>
                <c:pt idx="73">
                  <c:v>5.6</c:v>
                </c:pt>
                <c:pt idx="74">
                  <c:v>5</c:v>
                </c:pt>
                <c:pt idx="75">
                  <c:v>5.4</c:v>
                </c:pt>
                <c:pt idx="76">
                  <c:v>4.7</c:v>
                </c:pt>
                <c:pt idx="77">
                  <c:v>4.7</c:v>
                </c:pt>
                <c:pt idx="78">
                  <c:v>5.5</c:v>
                </c:pt>
                <c:pt idx="79">
                  <c:v>4</c:v>
                </c:pt>
                <c:pt idx="80">
                  <c:v>4</c:v>
                </c:pt>
                <c:pt idx="81">
                  <c:v>2.4</c:v>
                </c:pt>
                <c:pt idx="82">
                  <c:v>2.9</c:v>
                </c:pt>
                <c:pt idx="83">
                  <c:v>2.2000000000000002</c:v>
                </c:pt>
                <c:pt idx="84">
                  <c:v>1.9</c:v>
                </c:pt>
                <c:pt idx="85">
                  <c:v>3.5</c:v>
                </c:pt>
                <c:pt idx="86">
                  <c:v>3.5</c:v>
                </c:pt>
                <c:pt idx="87">
                  <c:v>3.5</c:v>
                </c:pt>
                <c:pt idx="88">
                  <c:v>4.2</c:v>
                </c:pt>
                <c:pt idx="89">
                  <c:v>5.6</c:v>
                </c:pt>
                <c:pt idx="90">
                  <c:v>4.4000000000000004</c:v>
                </c:pt>
                <c:pt idx="91">
                  <c:v>2.1</c:v>
                </c:pt>
                <c:pt idx="92">
                  <c:v>4.2</c:v>
                </c:pt>
                <c:pt idx="93">
                  <c:v>4.5999999999999996</c:v>
                </c:pt>
                <c:pt idx="94">
                  <c:v>4.7</c:v>
                </c:pt>
                <c:pt idx="95">
                  <c:v>2.2999999999999998</c:v>
                </c:pt>
                <c:pt idx="96">
                  <c:v>4.0999999999999996</c:v>
                </c:pt>
                <c:pt idx="97">
                  <c:v>3.1</c:v>
                </c:pt>
                <c:pt idx="98">
                  <c:v>5.2</c:v>
                </c:pt>
                <c:pt idx="99">
                  <c:v>5.9</c:v>
                </c:pt>
                <c:pt idx="100">
                  <c:v>3.4</c:v>
                </c:pt>
                <c:pt idx="101">
                  <c:v>5.2</c:v>
                </c:pt>
                <c:pt idx="102">
                  <c:v>5.2</c:v>
                </c:pt>
                <c:pt idx="103">
                  <c:v>5.6</c:v>
                </c:pt>
                <c:pt idx="104">
                  <c:v>4.7</c:v>
                </c:pt>
                <c:pt idx="105">
                  <c:v>3.4</c:v>
                </c:pt>
                <c:pt idx="106">
                  <c:v>4.8</c:v>
                </c:pt>
                <c:pt idx="107">
                  <c:v>6</c:v>
                </c:pt>
                <c:pt idx="108">
                  <c:v>4.5999999999999996</c:v>
                </c:pt>
                <c:pt idx="109">
                  <c:v>2.2999999999999998</c:v>
                </c:pt>
                <c:pt idx="110">
                  <c:v>3.4</c:v>
                </c:pt>
                <c:pt idx="111">
                  <c:v>3.3</c:v>
                </c:pt>
                <c:pt idx="112">
                  <c:v>4.5</c:v>
                </c:pt>
                <c:pt idx="113">
                  <c:v>6.3</c:v>
                </c:pt>
                <c:pt idx="114">
                  <c:v>3.2</c:v>
                </c:pt>
                <c:pt idx="115">
                  <c:v>4.3</c:v>
                </c:pt>
                <c:pt idx="116">
                  <c:v>4.9000000000000004</c:v>
                </c:pt>
                <c:pt idx="117">
                  <c:v>5.4</c:v>
                </c:pt>
                <c:pt idx="118">
                  <c:v>3</c:v>
                </c:pt>
                <c:pt idx="119">
                  <c:v>4.0999999999999996</c:v>
                </c:pt>
                <c:pt idx="120">
                  <c:v>5</c:v>
                </c:pt>
                <c:pt idx="121">
                  <c:v>4.3</c:v>
                </c:pt>
                <c:pt idx="122">
                  <c:v>2.4</c:v>
                </c:pt>
                <c:pt idx="123">
                  <c:v>3.2</c:v>
                </c:pt>
                <c:pt idx="124">
                  <c:v>3.9</c:v>
                </c:pt>
                <c:pt idx="125">
                  <c:v>5.3</c:v>
                </c:pt>
                <c:pt idx="126">
                  <c:v>4.9000000000000004</c:v>
                </c:pt>
                <c:pt idx="127">
                  <c:v>3.6</c:v>
                </c:pt>
                <c:pt idx="128">
                  <c:v>5.6</c:v>
                </c:pt>
                <c:pt idx="129">
                  <c:v>3</c:v>
                </c:pt>
                <c:pt idx="130">
                  <c:v>2.9</c:v>
                </c:pt>
                <c:pt idx="131">
                  <c:v>3.4</c:v>
                </c:pt>
                <c:pt idx="132">
                  <c:v>2.2000000000000002</c:v>
                </c:pt>
                <c:pt idx="133">
                  <c:v>3.2</c:v>
                </c:pt>
                <c:pt idx="134">
                  <c:v>3.2</c:v>
                </c:pt>
                <c:pt idx="135">
                  <c:v>3.4</c:v>
                </c:pt>
                <c:pt idx="136">
                  <c:v>3</c:v>
                </c:pt>
                <c:pt idx="137">
                  <c:v>5.8</c:v>
                </c:pt>
                <c:pt idx="138">
                  <c:v>2.8</c:v>
                </c:pt>
                <c:pt idx="139">
                  <c:v>2.2000000000000002</c:v>
                </c:pt>
                <c:pt idx="140">
                  <c:v>5.2</c:v>
                </c:pt>
                <c:pt idx="141">
                  <c:v>1.5</c:v>
                </c:pt>
                <c:pt idx="142">
                  <c:v>4.9000000000000004</c:v>
                </c:pt>
                <c:pt idx="143">
                  <c:v>3.1</c:v>
                </c:pt>
                <c:pt idx="144">
                  <c:v>3.4</c:v>
                </c:pt>
                <c:pt idx="145">
                  <c:v>3.2</c:v>
                </c:pt>
                <c:pt idx="146">
                  <c:v>4.5</c:v>
                </c:pt>
                <c:pt idx="147">
                  <c:v>4.0999999999999996</c:v>
                </c:pt>
                <c:pt idx="148">
                  <c:v>5.8</c:v>
                </c:pt>
                <c:pt idx="149">
                  <c:v>4.8</c:v>
                </c:pt>
                <c:pt idx="150">
                  <c:v>4.3</c:v>
                </c:pt>
                <c:pt idx="151">
                  <c:v>4</c:v>
                </c:pt>
                <c:pt idx="152">
                  <c:v>3.6</c:v>
                </c:pt>
                <c:pt idx="153">
                  <c:v>2.8</c:v>
                </c:pt>
                <c:pt idx="154">
                  <c:v>3.7</c:v>
                </c:pt>
                <c:pt idx="155">
                  <c:v>3.7</c:v>
                </c:pt>
                <c:pt idx="156">
                  <c:v>4.0999999999999996</c:v>
                </c:pt>
                <c:pt idx="157">
                  <c:v>5.8</c:v>
                </c:pt>
                <c:pt idx="158">
                  <c:v>4.5</c:v>
                </c:pt>
                <c:pt idx="159">
                  <c:v>3</c:v>
                </c:pt>
                <c:pt idx="160">
                  <c:v>5.0999999999999996</c:v>
                </c:pt>
                <c:pt idx="161">
                  <c:v>4.9000000000000004</c:v>
                </c:pt>
                <c:pt idx="162">
                  <c:v>5.7</c:v>
                </c:pt>
                <c:pt idx="163">
                  <c:v>4.7</c:v>
                </c:pt>
                <c:pt idx="164">
                  <c:v>5.8</c:v>
                </c:pt>
                <c:pt idx="165">
                  <c:v>3.3</c:v>
                </c:pt>
                <c:pt idx="166">
                  <c:v>3.8</c:v>
                </c:pt>
                <c:pt idx="167">
                  <c:v>3.3</c:v>
                </c:pt>
                <c:pt idx="168">
                  <c:v>2.8</c:v>
                </c:pt>
                <c:pt idx="169">
                  <c:v>4.2</c:v>
                </c:pt>
                <c:pt idx="170">
                  <c:v>4</c:v>
                </c:pt>
                <c:pt idx="171">
                  <c:v>2.1</c:v>
                </c:pt>
                <c:pt idx="172">
                  <c:v>4.5999999999999996</c:v>
                </c:pt>
                <c:pt idx="173">
                  <c:v>3.3</c:v>
                </c:pt>
                <c:pt idx="174">
                  <c:v>5.5</c:v>
                </c:pt>
                <c:pt idx="175">
                  <c:v>6.1</c:v>
                </c:pt>
                <c:pt idx="176">
                  <c:v>2.6</c:v>
                </c:pt>
                <c:pt idx="177">
                  <c:v>5.2</c:v>
                </c:pt>
                <c:pt idx="178">
                  <c:v>2.4</c:v>
                </c:pt>
                <c:pt idx="179">
                  <c:v>6.9</c:v>
                </c:pt>
                <c:pt idx="180">
                  <c:v>3.8</c:v>
                </c:pt>
                <c:pt idx="181">
                  <c:v>4.8</c:v>
                </c:pt>
                <c:pt idx="182">
                  <c:v>5.0999999999999996</c:v>
                </c:pt>
                <c:pt idx="183">
                  <c:v>5.6</c:v>
                </c:pt>
                <c:pt idx="184">
                  <c:v>3.8</c:v>
                </c:pt>
                <c:pt idx="185">
                  <c:v>3</c:v>
                </c:pt>
                <c:pt idx="186">
                  <c:v>2.5</c:v>
                </c:pt>
                <c:pt idx="187">
                  <c:v>1.7</c:v>
                </c:pt>
                <c:pt idx="188">
                  <c:v>5.0999999999999996</c:v>
                </c:pt>
                <c:pt idx="189">
                  <c:v>4.2</c:v>
                </c:pt>
                <c:pt idx="190">
                  <c:v>3.4</c:v>
                </c:pt>
                <c:pt idx="191">
                  <c:v>4</c:v>
                </c:pt>
                <c:pt idx="192">
                  <c:v>3.3</c:v>
                </c:pt>
                <c:pt idx="193">
                  <c:v>3.3</c:v>
                </c:pt>
                <c:pt idx="194">
                  <c:v>5.3</c:v>
                </c:pt>
                <c:pt idx="195">
                  <c:v>4.8</c:v>
                </c:pt>
                <c:pt idx="196">
                  <c:v>3.3</c:v>
                </c:pt>
                <c:pt idx="197">
                  <c:v>5.3</c:v>
                </c:pt>
                <c:pt idx="198">
                  <c:v>6.5</c:v>
                </c:pt>
                <c:pt idx="199">
                  <c:v>5.3</c:v>
                </c:pt>
              </c:numCache>
            </c:numRef>
          </c:xVal>
          <c:yVal>
            <c:numRef>
              <c:f>'Task 2.1 (Scatter plots)'!$BJ$6:$BJ$205</c:f>
              <c:numCache>
                <c:formatCode>0.0</c:formatCode>
                <c:ptCount val="200"/>
                <c:pt idx="0">
                  <c:v>8.4</c:v>
                </c:pt>
                <c:pt idx="1">
                  <c:v>7.5</c:v>
                </c:pt>
                <c:pt idx="2">
                  <c:v>9</c:v>
                </c:pt>
                <c:pt idx="3">
                  <c:v>7.2</c:v>
                </c:pt>
                <c:pt idx="4">
                  <c:v>9</c:v>
                </c:pt>
                <c:pt idx="5">
                  <c:v>6.1</c:v>
                </c:pt>
                <c:pt idx="6">
                  <c:v>7.2</c:v>
                </c:pt>
                <c:pt idx="7">
                  <c:v>7.7</c:v>
                </c:pt>
                <c:pt idx="8">
                  <c:v>8.1999999999999993</c:v>
                </c:pt>
                <c:pt idx="9">
                  <c:v>6.7</c:v>
                </c:pt>
                <c:pt idx="10">
                  <c:v>8.4</c:v>
                </c:pt>
                <c:pt idx="11">
                  <c:v>6.6</c:v>
                </c:pt>
                <c:pt idx="12">
                  <c:v>7.9</c:v>
                </c:pt>
                <c:pt idx="13">
                  <c:v>8.1999999999999993</c:v>
                </c:pt>
                <c:pt idx="14">
                  <c:v>7.6</c:v>
                </c:pt>
                <c:pt idx="15">
                  <c:v>7.1</c:v>
                </c:pt>
                <c:pt idx="16">
                  <c:v>7.2</c:v>
                </c:pt>
                <c:pt idx="17">
                  <c:v>8.1999999999999993</c:v>
                </c:pt>
                <c:pt idx="18">
                  <c:v>7.9</c:v>
                </c:pt>
                <c:pt idx="19">
                  <c:v>8.8000000000000007</c:v>
                </c:pt>
                <c:pt idx="20">
                  <c:v>7</c:v>
                </c:pt>
                <c:pt idx="21">
                  <c:v>9.9</c:v>
                </c:pt>
                <c:pt idx="22">
                  <c:v>8.1</c:v>
                </c:pt>
                <c:pt idx="23">
                  <c:v>8</c:v>
                </c:pt>
                <c:pt idx="24">
                  <c:v>5.5</c:v>
                </c:pt>
                <c:pt idx="25">
                  <c:v>7</c:v>
                </c:pt>
                <c:pt idx="26">
                  <c:v>7</c:v>
                </c:pt>
                <c:pt idx="27">
                  <c:v>5.6</c:v>
                </c:pt>
                <c:pt idx="28">
                  <c:v>7.2</c:v>
                </c:pt>
                <c:pt idx="29">
                  <c:v>6.2</c:v>
                </c:pt>
                <c:pt idx="30">
                  <c:v>7.1</c:v>
                </c:pt>
                <c:pt idx="31">
                  <c:v>6.2</c:v>
                </c:pt>
                <c:pt idx="32">
                  <c:v>7.6</c:v>
                </c:pt>
                <c:pt idx="33">
                  <c:v>9</c:v>
                </c:pt>
                <c:pt idx="34">
                  <c:v>6.7</c:v>
                </c:pt>
                <c:pt idx="35">
                  <c:v>7.1</c:v>
                </c:pt>
                <c:pt idx="36">
                  <c:v>7.2</c:v>
                </c:pt>
                <c:pt idx="37">
                  <c:v>9.9</c:v>
                </c:pt>
                <c:pt idx="38">
                  <c:v>7.6</c:v>
                </c:pt>
                <c:pt idx="39">
                  <c:v>5.8</c:v>
                </c:pt>
                <c:pt idx="40">
                  <c:v>8.4</c:v>
                </c:pt>
                <c:pt idx="41">
                  <c:v>7.9</c:v>
                </c:pt>
                <c:pt idx="42">
                  <c:v>7.6</c:v>
                </c:pt>
                <c:pt idx="43">
                  <c:v>8.4</c:v>
                </c:pt>
                <c:pt idx="44">
                  <c:v>6.5</c:v>
                </c:pt>
                <c:pt idx="45">
                  <c:v>7.7</c:v>
                </c:pt>
                <c:pt idx="46">
                  <c:v>8</c:v>
                </c:pt>
                <c:pt idx="47">
                  <c:v>7.1</c:v>
                </c:pt>
                <c:pt idx="48">
                  <c:v>8.5</c:v>
                </c:pt>
                <c:pt idx="49">
                  <c:v>7.6</c:v>
                </c:pt>
                <c:pt idx="50">
                  <c:v>7.2</c:v>
                </c:pt>
                <c:pt idx="51">
                  <c:v>8.1999999999999993</c:v>
                </c:pt>
                <c:pt idx="52">
                  <c:v>9</c:v>
                </c:pt>
                <c:pt idx="53">
                  <c:v>7.2</c:v>
                </c:pt>
                <c:pt idx="54">
                  <c:v>8.1</c:v>
                </c:pt>
                <c:pt idx="55">
                  <c:v>8.9</c:v>
                </c:pt>
                <c:pt idx="56">
                  <c:v>8.8000000000000007</c:v>
                </c:pt>
                <c:pt idx="57">
                  <c:v>7.5</c:v>
                </c:pt>
                <c:pt idx="58">
                  <c:v>7</c:v>
                </c:pt>
                <c:pt idx="59">
                  <c:v>8.5</c:v>
                </c:pt>
                <c:pt idx="60">
                  <c:v>7.2</c:v>
                </c:pt>
                <c:pt idx="61">
                  <c:v>8.8000000000000007</c:v>
                </c:pt>
                <c:pt idx="62">
                  <c:v>8</c:v>
                </c:pt>
                <c:pt idx="63">
                  <c:v>8.1</c:v>
                </c:pt>
                <c:pt idx="64">
                  <c:v>7.1</c:v>
                </c:pt>
                <c:pt idx="65">
                  <c:v>9</c:v>
                </c:pt>
                <c:pt idx="66">
                  <c:v>6.2</c:v>
                </c:pt>
                <c:pt idx="67">
                  <c:v>8.1999999999999993</c:v>
                </c:pt>
                <c:pt idx="68">
                  <c:v>5.8</c:v>
                </c:pt>
                <c:pt idx="69">
                  <c:v>8</c:v>
                </c:pt>
                <c:pt idx="70">
                  <c:v>7.7</c:v>
                </c:pt>
                <c:pt idx="71">
                  <c:v>7</c:v>
                </c:pt>
                <c:pt idx="72">
                  <c:v>7.9</c:v>
                </c:pt>
                <c:pt idx="73">
                  <c:v>9.8000000000000007</c:v>
                </c:pt>
                <c:pt idx="74">
                  <c:v>8.4</c:v>
                </c:pt>
                <c:pt idx="75">
                  <c:v>8.9</c:v>
                </c:pt>
                <c:pt idx="76">
                  <c:v>7.5</c:v>
                </c:pt>
                <c:pt idx="77">
                  <c:v>8</c:v>
                </c:pt>
                <c:pt idx="78">
                  <c:v>8.1</c:v>
                </c:pt>
                <c:pt idx="79">
                  <c:v>7.6</c:v>
                </c:pt>
                <c:pt idx="80">
                  <c:v>8.8000000000000007</c:v>
                </c:pt>
                <c:pt idx="81">
                  <c:v>8</c:v>
                </c:pt>
                <c:pt idx="82">
                  <c:v>8.5</c:v>
                </c:pt>
                <c:pt idx="83">
                  <c:v>6.5</c:v>
                </c:pt>
                <c:pt idx="84">
                  <c:v>7.7</c:v>
                </c:pt>
                <c:pt idx="85">
                  <c:v>7.2</c:v>
                </c:pt>
                <c:pt idx="86">
                  <c:v>6</c:v>
                </c:pt>
                <c:pt idx="87">
                  <c:v>8.1999999999999993</c:v>
                </c:pt>
                <c:pt idx="88">
                  <c:v>7.4</c:v>
                </c:pt>
                <c:pt idx="89">
                  <c:v>9.3000000000000007</c:v>
                </c:pt>
                <c:pt idx="90">
                  <c:v>7.9</c:v>
                </c:pt>
                <c:pt idx="91">
                  <c:v>6.5</c:v>
                </c:pt>
                <c:pt idx="92">
                  <c:v>8.6</c:v>
                </c:pt>
                <c:pt idx="93">
                  <c:v>8.9</c:v>
                </c:pt>
                <c:pt idx="94">
                  <c:v>8.4</c:v>
                </c:pt>
                <c:pt idx="95">
                  <c:v>8.1</c:v>
                </c:pt>
                <c:pt idx="96">
                  <c:v>7.2</c:v>
                </c:pt>
                <c:pt idx="97">
                  <c:v>7.7</c:v>
                </c:pt>
                <c:pt idx="98">
                  <c:v>7.4</c:v>
                </c:pt>
                <c:pt idx="99">
                  <c:v>7</c:v>
                </c:pt>
                <c:pt idx="100">
                  <c:v>6.1</c:v>
                </c:pt>
                <c:pt idx="101">
                  <c:v>7.1</c:v>
                </c:pt>
                <c:pt idx="102">
                  <c:v>7.6</c:v>
                </c:pt>
                <c:pt idx="103">
                  <c:v>9</c:v>
                </c:pt>
                <c:pt idx="104">
                  <c:v>8.9</c:v>
                </c:pt>
                <c:pt idx="105">
                  <c:v>7.5</c:v>
                </c:pt>
                <c:pt idx="106">
                  <c:v>9.3000000000000007</c:v>
                </c:pt>
                <c:pt idx="107">
                  <c:v>8</c:v>
                </c:pt>
                <c:pt idx="108">
                  <c:v>7.6</c:v>
                </c:pt>
                <c:pt idx="109">
                  <c:v>7.1</c:v>
                </c:pt>
                <c:pt idx="110">
                  <c:v>8.1</c:v>
                </c:pt>
                <c:pt idx="111">
                  <c:v>7.9</c:v>
                </c:pt>
                <c:pt idx="112">
                  <c:v>7.2</c:v>
                </c:pt>
                <c:pt idx="113">
                  <c:v>7.7</c:v>
                </c:pt>
                <c:pt idx="114">
                  <c:v>7.9</c:v>
                </c:pt>
                <c:pt idx="115">
                  <c:v>6.9</c:v>
                </c:pt>
                <c:pt idx="116">
                  <c:v>9.5</c:v>
                </c:pt>
                <c:pt idx="117">
                  <c:v>7.5</c:v>
                </c:pt>
                <c:pt idx="118">
                  <c:v>8</c:v>
                </c:pt>
                <c:pt idx="119">
                  <c:v>7.1</c:v>
                </c:pt>
                <c:pt idx="120">
                  <c:v>8.8000000000000007</c:v>
                </c:pt>
                <c:pt idx="121">
                  <c:v>8</c:v>
                </c:pt>
                <c:pt idx="122">
                  <c:v>7.7</c:v>
                </c:pt>
                <c:pt idx="123">
                  <c:v>8.1999999999999993</c:v>
                </c:pt>
                <c:pt idx="124">
                  <c:v>6.5</c:v>
                </c:pt>
                <c:pt idx="125">
                  <c:v>8.1</c:v>
                </c:pt>
                <c:pt idx="126">
                  <c:v>8.1</c:v>
                </c:pt>
                <c:pt idx="127">
                  <c:v>6.9</c:v>
                </c:pt>
                <c:pt idx="128">
                  <c:v>9.3000000000000007</c:v>
                </c:pt>
                <c:pt idx="129">
                  <c:v>6.2</c:v>
                </c:pt>
                <c:pt idx="130">
                  <c:v>8</c:v>
                </c:pt>
                <c:pt idx="131">
                  <c:v>7.1</c:v>
                </c:pt>
                <c:pt idx="132">
                  <c:v>6.5</c:v>
                </c:pt>
                <c:pt idx="133">
                  <c:v>7.1</c:v>
                </c:pt>
                <c:pt idx="134">
                  <c:v>8.1999999999999993</c:v>
                </c:pt>
                <c:pt idx="135">
                  <c:v>7</c:v>
                </c:pt>
                <c:pt idx="136">
                  <c:v>6.7</c:v>
                </c:pt>
                <c:pt idx="137">
                  <c:v>7.5</c:v>
                </c:pt>
                <c:pt idx="138">
                  <c:v>7.4</c:v>
                </c:pt>
                <c:pt idx="139">
                  <c:v>7.4</c:v>
                </c:pt>
                <c:pt idx="140">
                  <c:v>7.9</c:v>
                </c:pt>
                <c:pt idx="141">
                  <c:v>8</c:v>
                </c:pt>
                <c:pt idx="142">
                  <c:v>8</c:v>
                </c:pt>
                <c:pt idx="143">
                  <c:v>8.4</c:v>
                </c:pt>
                <c:pt idx="144">
                  <c:v>8.8000000000000007</c:v>
                </c:pt>
                <c:pt idx="145">
                  <c:v>7.9</c:v>
                </c:pt>
                <c:pt idx="146">
                  <c:v>6</c:v>
                </c:pt>
                <c:pt idx="147">
                  <c:v>8.1999999999999993</c:v>
                </c:pt>
                <c:pt idx="148">
                  <c:v>8.4</c:v>
                </c:pt>
                <c:pt idx="149">
                  <c:v>7.4</c:v>
                </c:pt>
                <c:pt idx="150">
                  <c:v>8</c:v>
                </c:pt>
                <c:pt idx="151">
                  <c:v>6.6</c:v>
                </c:pt>
                <c:pt idx="152">
                  <c:v>7.6</c:v>
                </c:pt>
                <c:pt idx="153">
                  <c:v>7.5</c:v>
                </c:pt>
                <c:pt idx="154">
                  <c:v>7.1</c:v>
                </c:pt>
                <c:pt idx="155">
                  <c:v>7.9</c:v>
                </c:pt>
                <c:pt idx="156">
                  <c:v>7.6</c:v>
                </c:pt>
                <c:pt idx="157">
                  <c:v>7.1</c:v>
                </c:pt>
                <c:pt idx="158">
                  <c:v>7.6</c:v>
                </c:pt>
                <c:pt idx="159">
                  <c:v>8.1999999999999993</c:v>
                </c:pt>
                <c:pt idx="160">
                  <c:v>6.9</c:v>
                </c:pt>
                <c:pt idx="161">
                  <c:v>8.1</c:v>
                </c:pt>
                <c:pt idx="162">
                  <c:v>7.6</c:v>
                </c:pt>
                <c:pt idx="163">
                  <c:v>8.4</c:v>
                </c:pt>
                <c:pt idx="164">
                  <c:v>7.4</c:v>
                </c:pt>
                <c:pt idx="165">
                  <c:v>7.9</c:v>
                </c:pt>
                <c:pt idx="166">
                  <c:v>7.2</c:v>
                </c:pt>
                <c:pt idx="167">
                  <c:v>7.6</c:v>
                </c:pt>
                <c:pt idx="168">
                  <c:v>6.7</c:v>
                </c:pt>
                <c:pt idx="169">
                  <c:v>7.4</c:v>
                </c:pt>
                <c:pt idx="170">
                  <c:v>6.2</c:v>
                </c:pt>
                <c:pt idx="171">
                  <c:v>7.5</c:v>
                </c:pt>
                <c:pt idx="172">
                  <c:v>7.4</c:v>
                </c:pt>
                <c:pt idx="173">
                  <c:v>7.9</c:v>
                </c:pt>
                <c:pt idx="174">
                  <c:v>6.5</c:v>
                </c:pt>
                <c:pt idx="175">
                  <c:v>8.6</c:v>
                </c:pt>
                <c:pt idx="176">
                  <c:v>8.6</c:v>
                </c:pt>
                <c:pt idx="177">
                  <c:v>8</c:v>
                </c:pt>
                <c:pt idx="178">
                  <c:v>8.1</c:v>
                </c:pt>
                <c:pt idx="179">
                  <c:v>8.1999999999999993</c:v>
                </c:pt>
                <c:pt idx="180">
                  <c:v>7.2</c:v>
                </c:pt>
                <c:pt idx="181">
                  <c:v>8.4</c:v>
                </c:pt>
                <c:pt idx="182">
                  <c:v>9.4</c:v>
                </c:pt>
                <c:pt idx="183">
                  <c:v>9.4</c:v>
                </c:pt>
                <c:pt idx="184">
                  <c:v>7.5</c:v>
                </c:pt>
                <c:pt idx="185">
                  <c:v>6.6</c:v>
                </c:pt>
                <c:pt idx="186">
                  <c:v>4.3</c:v>
                </c:pt>
                <c:pt idx="187">
                  <c:v>6.6</c:v>
                </c:pt>
                <c:pt idx="188">
                  <c:v>7.4</c:v>
                </c:pt>
                <c:pt idx="189">
                  <c:v>7.1</c:v>
                </c:pt>
                <c:pt idx="190">
                  <c:v>6.7</c:v>
                </c:pt>
                <c:pt idx="191">
                  <c:v>6.7</c:v>
                </c:pt>
                <c:pt idx="192">
                  <c:v>7.2</c:v>
                </c:pt>
                <c:pt idx="193">
                  <c:v>7.1</c:v>
                </c:pt>
                <c:pt idx="194">
                  <c:v>6</c:v>
                </c:pt>
                <c:pt idx="195">
                  <c:v>8.4</c:v>
                </c:pt>
                <c:pt idx="196">
                  <c:v>8.6</c:v>
                </c:pt>
                <c:pt idx="197">
                  <c:v>7.9</c:v>
                </c:pt>
                <c:pt idx="198">
                  <c:v>7.6</c:v>
                </c:pt>
                <c:pt idx="199">
                  <c:v>8.5</c:v>
                </c:pt>
              </c:numCache>
            </c:numRef>
          </c:yVal>
          <c:smooth val="0"/>
          <c:extLst>
            <c:ext xmlns:c16="http://schemas.microsoft.com/office/drawing/2014/chart" uri="{C3380CC4-5D6E-409C-BE32-E72D297353CC}">
              <c16:uniqueId val="{00000000-B93C-4BBE-946B-D1797B8FE566}"/>
            </c:ext>
          </c:extLst>
        </c:ser>
        <c:dLbls>
          <c:showLegendKey val="0"/>
          <c:showVal val="0"/>
          <c:showCatName val="0"/>
          <c:showSerName val="0"/>
          <c:showPercent val="0"/>
          <c:showBubbleSize val="0"/>
        </c:dLbls>
        <c:axId val="662591744"/>
        <c:axId val="604445008"/>
      </c:scatterChart>
      <c:valAx>
        <c:axId val="6625917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Advertising Perception </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445008"/>
        <c:crosses val="autoZero"/>
        <c:crossBetween val="midCat"/>
      </c:valAx>
      <c:valAx>
        <c:axId val="60444500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Order Quantity</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5917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Product Line v. Order Quantity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2.1 (Scatter plots)'!$BU$5</c:f>
              <c:strCache>
                <c:ptCount val="1"/>
                <c:pt idx="0">
                  <c:v>Order_Qty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28575" cap="rnd">
                <a:solidFill>
                  <a:srgbClr val="FF0000"/>
                </a:solidFill>
                <a:prstDash val="dash"/>
              </a:ln>
              <a:effectLst/>
            </c:spPr>
            <c:trendlineType val="linear"/>
            <c:dispRSqr val="1"/>
            <c:dispEq val="1"/>
            <c:trendlineLbl>
              <c:layout>
                <c:manualLayout>
                  <c:x val="7.0361329833770775E-2"/>
                  <c:y val="-0.177971678079601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'Task 2.1 (Scatter plots)'!$BT$6:$BT$205</c:f>
              <c:numCache>
                <c:formatCode>0.0</c:formatCode>
                <c:ptCount val="200"/>
                <c:pt idx="0">
                  <c:v>4.9000000000000004</c:v>
                </c:pt>
                <c:pt idx="1">
                  <c:v>7.9</c:v>
                </c:pt>
                <c:pt idx="2">
                  <c:v>7.4</c:v>
                </c:pt>
                <c:pt idx="3">
                  <c:v>4.7</c:v>
                </c:pt>
                <c:pt idx="4">
                  <c:v>6</c:v>
                </c:pt>
                <c:pt idx="5">
                  <c:v>4.3</c:v>
                </c:pt>
                <c:pt idx="6">
                  <c:v>2.2999999999999998</c:v>
                </c:pt>
                <c:pt idx="7">
                  <c:v>3.6</c:v>
                </c:pt>
                <c:pt idx="8">
                  <c:v>5.9</c:v>
                </c:pt>
                <c:pt idx="9">
                  <c:v>5.7</c:v>
                </c:pt>
                <c:pt idx="10">
                  <c:v>6.8</c:v>
                </c:pt>
                <c:pt idx="11">
                  <c:v>3.9</c:v>
                </c:pt>
                <c:pt idx="12">
                  <c:v>6.9</c:v>
                </c:pt>
                <c:pt idx="13">
                  <c:v>8.4</c:v>
                </c:pt>
                <c:pt idx="14">
                  <c:v>6.8</c:v>
                </c:pt>
                <c:pt idx="15">
                  <c:v>7.8</c:v>
                </c:pt>
                <c:pt idx="16">
                  <c:v>5.5</c:v>
                </c:pt>
                <c:pt idx="17">
                  <c:v>6.4</c:v>
                </c:pt>
                <c:pt idx="18">
                  <c:v>5.7</c:v>
                </c:pt>
                <c:pt idx="19">
                  <c:v>5.3</c:v>
                </c:pt>
                <c:pt idx="20">
                  <c:v>4.3</c:v>
                </c:pt>
                <c:pt idx="21">
                  <c:v>8.3000000000000007</c:v>
                </c:pt>
                <c:pt idx="22">
                  <c:v>7.3</c:v>
                </c:pt>
                <c:pt idx="23">
                  <c:v>7.2</c:v>
                </c:pt>
                <c:pt idx="24">
                  <c:v>5.3</c:v>
                </c:pt>
                <c:pt idx="25">
                  <c:v>3.9</c:v>
                </c:pt>
                <c:pt idx="26">
                  <c:v>7.6</c:v>
                </c:pt>
                <c:pt idx="27">
                  <c:v>4.8</c:v>
                </c:pt>
                <c:pt idx="28">
                  <c:v>7.6</c:v>
                </c:pt>
                <c:pt idx="29">
                  <c:v>4.2</c:v>
                </c:pt>
                <c:pt idx="30">
                  <c:v>6.4</c:v>
                </c:pt>
                <c:pt idx="31">
                  <c:v>5.0999999999999996</c:v>
                </c:pt>
                <c:pt idx="32">
                  <c:v>5.0999999999999996</c:v>
                </c:pt>
                <c:pt idx="33">
                  <c:v>4.5999999999999996</c:v>
                </c:pt>
                <c:pt idx="34">
                  <c:v>5.4</c:v>
                </c:pt>
                <c:pt idx="35">
                  <c:v>6.1</c:v>
                </c:pt>
                <c:pt idx="36">
                  <c:v>6</c:v>
                </c:pt>
                <c:pt idx="37">
                  <c:v>7.7</c:v>
                </c:pt>
                <c:pt idx="38">
                  <c:v>4.9000000000000004</c:v>
                </c:pt>
                <c:pt idx="39">
                  <c:v>3.9</c:v>
                </c:pt>
                <c:pt idx="40">
                  <c:v>4.5999999999999996</c:v>
                </c:pt>
                <c:pt idx="41">
                  <c:v>6.5</c:v>
                </c:pt>
                <c:pt idx="42">
                  <c:v>6.6</c:v>
                </c:pt>
                <c:pt idx="43">
                  <c:v>5.4</c:v>
                </c:pt>
                <c:pt idx="44">
                  <c:v>7.7</c:v>
                </c:pt>
                <c:pt idx="45">
                  <c:v>6.4</c:v>
                </c:pt>
                <c:pt idx="46">
                  <c:v>5.4</c:v>
                </c:pt>
                <c:pt idx="47">
                  <c:v>5.7</c:v>
                </c:pt>
                <c:pt idx="48">
                  <c:v>7</c:v>
                </c:pt>
                <c:pt idx="49">
                  <c:v>6.9</c:v>
                </c:pt>
                <c:pt idx="50">
                  <c:v>4.7</c:v>
                </c:pt>
                <c:pt idx="51">
                  <c:v>7.9</c:v>
                </c:pt>
                <c:pt idx="52">
                  <c:v>7.3</c:v>
                </c:pt>
                <c:pt idx="53">
                  <c:v>6.4</c:v>
                </c:pt>
                <c:pt idx="54">
                  <c:v>4.5999999999999996</c:v>
                </c:pt>
                <c:pt idx="55">
                  <c:v>6.4</c:v>
                </c:pt>
                <c:pt idx="56">
                  <c:v>7.2</c:v>
                </c:pt>
                <c:pt idx="57">
                  <c:v>6.6</c:v>
                </c:pt>
                <c:pt idx="58">
                  <c:v>5.4</c:v>
                </c:pt>
                <c:pt idx="59">
                  <c:v>5.8</c:v>
                </c:pt>
                <c:pt idx="60">
                  <c:v>7.8</c:v>
                </c:pt>
                <c:pt idx="61">
                  <c:v>4.7</c:v>
                </c:pt>
                <c:pt idx="62">
                  <c:v>4.7</c:v>
                </c:pt>
                <c:pt idx="63">
                  <c:v>4.7</c:v>
                </c:pt>
                <c:pt idx="64">
                  <c:v>4.7</c:v>
                </c:pt>
                <c:pt idx="65">
                  <c:v>5.7</c:v>
                </c:pt>
                <c:pt idx="66">
                  <c:v>5.5</c:v>
                </c:pt>
                <c:pt idx="67">
                  <c:v>5.3</c:v>
                </c:pt>
                <c:pt idx="68">
                  <c:v>4.0999999999999996</c:v>
                </c:pt>
                <c:pt idx="69">
                  <c:v>3.9</c:v>
                </c:pt>
                <c:pt idx="70">
                  <c:v>5.3</c:v>
                </c:pt>
                <c:pt idx="71">
                  <c:v>6.3</c:v>
                </c:pt>
                <c:pt idx="72">
                  <c:v>6.3</c:v>
                </c:pt>
                <c:pt idx="73">
                  <c:v>7</c:v>
                </c:pt>
                <c:pt idx="74">
                  <c:v>4.9000000000000004</c:v>
                </c:pt>
                <c:pt idx="75">
                  <c:v>5.9</c:v>
                </c:pt>
                <c:pt idx="76">
                  <c:v>4.5999999999999996</c:v>
                </c:pt>
                <c:pt idx="77">
                  <c:v>6.5</c:v>
                </c:pt>
                <c:pt idx="78">
                  <c:v>7.5</c:v>
                </c:pt>
                <c:pt idx="79">
                  <c:v>5</c:v>
                </c:pt>
                <c:pt idx="80">
                  <c:v>5.9</c:v>
                </c:pt>
                <c:pt idx="81">
                  <c:v>6.8</c:v>
                </c:pt>
                <c:pt idx="82">
                  <c:v>5.6</c:v>
                </c:pt>
                <c:pt idx="83">
                  <c:v>2.9</c:v>
                </c:pt>
                <c:pt idx="84">
                  <c:v>7.2</c:v>
                </c:pt>
                <c:pt idx="85">
                  <c:v>4.0999999999999996</c:v>
                </c:pt>
                <c:pt idx="86">
                  <c:v>4.2</c:v>
                </c:pt>
                <c:pt idx="87">
                  <c:v>7.2</c:v>
                </c:pt>
                <c:pt idx="88">
                  <c:v>6.2</c:v>
                </c:pt>
                <c:pt idx="89">
                  <c:v>5.7</c:v>
                </c:pt>
                <c:pt idx="90">
                  <c:v>6.3</c:v>
                </c:pt>
                <c:pt idx="91">
                  <c:v>3.3</c:v>
                </c:pt>
                <c:pt idx="92">
                  <c:v>8.4</c:v>
                </c:pt>
                <c:pt idx="93">
                  <c:v>7.5</c:v>
                </c:pt>
                <c:pt idx="94">
                  <c:v>6.4</c:v>
                </c:pt>
                <c:pt idx="95">
                  <c:v>6</c:v>
                </c:pt>
                <c:pt idx="96">
                  <c:v>4.4000000000000004</c:v>
                </c:pt>
                <c:pt idx="97">
                  <c:v>6.1</c:v>
                </c:pt>
                <c:pt idx="98">
                  <c:v>5.3</c:v>
                </c:pt>
                <c:pt idx="99">
                  <c:v>4.2</c:v>
                </c:pt>
                <c:pt idx="100">
                  <c:v>4.2</c:v>
                </c:pt>
                <c:pt idx="101">
                  <c:v>6.5</c:v>
                </c:pt>
                <c:pt idx="102">
                  <c:v>5.2</c:v>
                </c:pt>
                <c:pt idx="103">
                  <c:v>6.9</c:v>
                </c:pt>
                <c:pt idx="104">
                  <c:v>6.3</c:v>
                </c:pt>
                <c:pt idx="105">
                  <c:v>4.5999999999999996</c:v>
                </c:pt>
                <c:pt idx="106">
                  <c:v>7.7</c:v>
                </c:pt>
                <c:pt idx="107">
                  <c:v>5.9</c:v>
                </c:pt>
                <c:pt idx="108">
                  <c:v>7.4</c:v>
                </c:pt>
                <c:pt idx="109">
                  <c:v>6.3</c:v>
                </c:pt>
                <c:pt idx="110">
                  <c:v>7.5</c:v>
                </c:pt>
                <c:pt idx="111">
                  <c:v>8.1</c:v>
                </c:pt>
                <c:pt idx="112">
                  <c:v>4.9000000000000004</c:v>
                </c:pt>
                <c:pt idx="113">
                  <c:v>5.0999999999999996</c:v>
                </c:pt>
                <c:pt idx="114">
                  <c:v>4.7</c:v>
                </c:pt>
                <c:pt idx="115">
                  <c:v>5.2</c:v>
                </c:pt>
                <c:pt idx="116">
                  <c:v>6.5</c:v>
                </c:pt>
                <c:pt idx="117">
                  <c:v>5.2</c:v>
                </c:pt>
                <c:pt idx="118">
                  <c:v>4.8</c:v>
                </c:pt>
                <c:pt idx="119">
                  <c:v>5.0999999999999996</c:v>
                </c:pt>
                <c:pt idx="120">
                  <c:v>7.2</c:v>
                </c:pt>
                <c:pt idx="121">
                  <c:v>4.2</c:v>
                </c:pt>
                <c:pt idx="122">
                  <c:v>4.7</c:v>
                </c:pt>
                <c:pt idx="123">
                  <c:v>7.3</c:v>
                </c:pt>
                <c:pt idx="124">
                  <c:v>3.4</c:v>
                </c:pt>
                <c:pt idx="125">
                  <c:v>6.1</c:v>
                </c:pt>
                <c:pt idx="126">
                  <c:v>6.9</c:v>
                </c:pt>
                <c:pt idx="127">
                  <c:v>5.2</c:v>
                </c:pt>
                <c:pt idx="128">
                  <c:v>8.1999999999999993</c:v>
                </c:pt>
                <c:pt idx="129">
                  <c:v>5.7</c:v>
                </c:pt>
                <c:pt idx="130">
                  <c:v>7.3</c:v>
                </c:pt>
                <c:pt idx="131">
                  <c:v>7.7</c:v>
                </c:pt>
                <c:pt idx="132">
                  <c:v>2.9</c:v>
                </c:pt>
                <c:pt idx="133">
                  <c:v>5.3</c:v>
                </c:pt>
                <c:pt idx="134">
                  <c:v>7.1</c:v>
                </c:pt>
                <c:pt idx="135">
                  <c:v>7.8</c:v>
                </c:pt>
                <c:pt idx="136">
                  <c:v>5.7</c:v>
                </c:pt>
                <c:pt idx="137">
                  <c:v>5.3</c:v>
                </c:pt>
                <c:pt idx="138">
                  <c:v>3.3</c:v>
                </c:pt>
                <c:pt idx="139">
                  <c:v>4.5999999999999996</c:v>
                </c:pt>
                <c:pt idx="140">
                  <c:v>5.7</c:v>
                </c:pt>
                <c:pt idx="141">
                  <c:v>5.8</c:v>
                </c:pt>
                <c:pt idx="142">
                  <c:v>7.4</c:v>
                </c:pt>
                <c:pt idx="143">
                  <c:v>7.5</c:v>
                </c:pt>
                <c:pt idx="144">
                  <c:v>5.4</c:v>
                </c:pt>
                <c:pt idx="145">
                  <c:v>5.4</c:v>
                </c:pt>
                <c:pt idx="146">
                  <c:v>5.3</c:v>
                </c:pt>
                <c:pt idx="147">
                  <c:v>6.3</c:v>
                </c:pt>
                <c:pt idx="148">
                  <c:v>5.4</c:v>
                </c:pt>
                <c:pt idx="149">
                  <c:v>5.3</c:v>
                </c:pt>
                <c:pt idx="150">
                  <c:v>5.0999999999999996</c:v>
                </c:pt>
                <c:pt idx="151">
                  <c:v>3.6</c:v>
                </c:pt>
                <c:pt idx="152">
                  <c:v>3.4</c:v>
                </c:pt>
                <c:pt idx="153">
                  <c:v>8.1</c:v>
                </c:pt>
                <c:pt idx="154">
                  <c:v>4.0999999999999996</c:v>
                </c:pt>
                <c:pt idx="155">
                  <c:v>5.7</c:v>
                </c:pt>
                <c:pt idx="156">
                  <c:v>4.2</c:v>
                </c:pt>
                <c:pt idx="157">
                  <c:v>4.4000000000000004</c:v>
                </c:pt>
                <c:pt idx="158">
                  <c:v>5.3</c:v>
                </c:pt>
                <c:pt idx="159">
                  <c:v>6.2</c:v>
                </c:pt>
                <c:pt idx="160">
                  <c:v>5.0999999999999996</c:v>
                </c:pt>
                <c:pt idx="161">
                  <c:v>6.8</c:v>
                </c:pt>
                <c:pt idx="162">
                  <c:v>6.1</c:v>
                </c:pt>
                <c:pt idx="163">
                  <c:v>6</c:v>
                </c:pt>
                <c:pt idx="164">
                  <c:v>6</c:v>
                </c:pt>
                <c:pt idx="165">
                  <c:v>4.8</c:v>
                </c:pt>
                <c:pt idx="166">
                  <c:v>5</c:v>
                </c:pt>
                <c:pt idx="167">
                  <c:v>2.2999999999999998</c:v>
                </c:pt>
                <c:pt idx="168">
                  <c:v>5.6</c:v>
                </c:pt>
                <c:pt idx="169">
                  <c:v>5.4</c:v>
                </c:pt>
                <c:pt idx="170">
                  <c:v>4.8</c:v>
                </c:pt>
                <c:pt idx="171">
                  <c:v>5.6</c:v>
                </c:pt>
                <c:pt idx="172">
                  <c:v>7</c:v>
                </c:pt>
                <c:pt idx="173">
                  <c:v>6</c:v>
                </c:pt>
                <c:pt idx="174">
                  <c:v>4.0999999999999996</c:v>
                </c:pt>
                <c:pt idx="175">
                  <c:v>7</c:v>
                </c:pt>
                <c:pt idx="176">
                  <c:v>7.2</c:v>
                </c:pt>
                <c:pt idx="177">
                  <c:v>7.5</c:v>
                </c:pt>
                <c:pt idx="178">
                  <c:v>5.6</c:v>
                </c:pt>
                <c:pt idx="179">
                  <c:v>8.3000000000000007</c:v>
                </c:pt>
                <c:pt idx="180">
                  <c:v>7.1</c:v>
                </c:pt>
                <c:pt idx="181">
                  <c:v>7.8</c:v>
                </c:pt>
                <c:pt idx="182">
                  <c:v>8.1999999999999993</c:v>
                </c:pt>
                <c:pt idx="183">
                  <c:v>6.6</c:v>
                </c:pt>
                <c:pt idx="184">
                  <c:v>5.7</c:v>
                </c:pt>
                <c:pt idx="185">
                  <c:v>7.5</c:v>
                </c:pt>
                <c:pt idx="186">
                  <c:v>4.3</c:v>
                </c:pt>
                <c:pt idx="187">
                  <c:v>4.7</c:v>
                </c:pt>
                <c:pt idx="188">
                  <c:v>5.9</c:v>
                </c:pt>
                <c:pt idx="189">
                  <c:v>7.4</c:v>
                </c:pt>
                <c:pt idx="190">
                  <c:v>4.7</c:v>
                </c:pt>
                <c:pt idx="191">
                  <c:v>5.7</c:v>
                </c:pt>
                <c:pt idx="192">
                  <c:v>4.7</c:v>
                </c:pt>
                <c:pt idx="193">
                  <c:v>4.3</c:v>
                </c:pt>
                <c:pt idx="194">
                  <c:v>4.7</c:v>
                </c:pt>
                <c:pt idx="195">
                  <c:v>6.6</c:v>
                </c:pt>
                <c:pt idx="196">
                  <c:v>5.9</c:v>
                </c:pt>
                <c:pt idx="197">
                  <c:v>7.6</c:v>
                </c:pt>
                <c:pt idx="198">
                  <c:v>5.7</c:v>
                </c:pt>
                <c:pt idx="199">
                  <c:v>7.6</c:v>
                </c:pt>
              </c:numCache>
            </c:numRef>
          </c:xVal>
          <c:yVal>
            <c:numRef>
              <c:f>'Task 2.1 (Scatter plots)'!$BU$6:$BU$205</c:f>
              <c:numCache>
                <c:formatCode>0.0</c:formatCode>
                <c:ptCount val="200"/>
                <c:pt idx="0">
                  <c:v>8.4</c:v>
                </c:pt>
                <c:pt idx="1">
                  <c:v>7.5</c:v>
                </c:pt>
                <c:pt idx="2">
                  <c:v>9</c:v>
                </c:pt>
                <c:pt idx="3">
                  <c:v>7.2</c:v>
                </c:pt>
                <c:pt idx="4">
                  <c:v>9</c:v>
                </c:pt>
                <c:pt idx="5">
                  <c:v>6.1</c:v>
                </c:pt>
                <c:pt idx="6">
                  <c:v>7.2</c:v>
                </c:pt>
                <c:pt idx="7">
                  <c:v>7.7</c:v>
                </c:pt>
                <c:pt idx="8">
                  <c:v>8.1999999999999993</c:v>
                </c:pt>
                <c:pt idx="9">
                  <c:v>6.7</c:v>
                </c:pt>
                <c:pt idx="10">
                  <c:v>8.4</c:v>
                </c:pt>
                <c:pt idx="11">
                  <c:v>6.6</c:v>
                </c:pt>
                <c:pt idx="12">
                  <c:v>7.9</c:v>
                </c:pt>
                <c:pt idx="13">
                  <c:v>8.1999999999999993</c:v>
                </c:pt>
                <c:pt idx="14">
                  <c:v>7.6</c:v>
                </c:pt>
                <c:pt idx="15">
                  <c:v>7.1</c:v>
                </c:pt>
                <c:pt idx="16">
                  <c:v>7.2</c:v>
                </c:pt>
                <c:pt idx="17">
                  <c:v>8.1999999999999993</c:v>
                </c:pt>
                <c:pt idx="18">
                  <c:v>7.9</c:v>
                </c:pt>
                <c:pt idx="19">
                  <c:v>8.8000000000000007</c:v>
                </c:pt>
                <c:pt idx="20">
                  <c:v>7</c:v>
                </c:pt>
                <c:pt idx="21">
                  <c:v>9.9</c:v>
                </c:pt>
                <c:pt idx="22">
                  <c:v>8.1</c:v>
                </c:pt>
                <c:pt idx="23">
                  <c:v>8</c:v>
                </c:pt>
                <c:pt idx="24">
                  <c:v>5.5</c:v>
                </c:pt>
                <c:pt idx="25">
                  <c:v>7</c:v>
                </c:pt>
                <c:pt idx="26">
                  <c:v>7</c:v>
                </c:pt>
                <c:pt idx="27">
                  <c:v>5.6</c:v>
                </c:pt>
                <c:pt idx="28">
                  <c:v>7.2</c:v>
                </c:pt>
                <c:pt idx="29">
                  <c:v>6.2</c:v>
                </c:pt>
                <c:pt idx="30">
                  <c:v>7.1</c:v>
                </c:pt>
                <c:pt idx="31">
                  <c:v>6.2</c:v>
                </c:pt>
                <c:pt idx="32">
                  <c:v>7.6</c:v>
                </c:pt>
                <c:pt idx="33">
                  <c:v>9</c:v>
                </c:pt>
                <c:pt idx="34">
                  <c:v>6.7</c:v>
                </c:pt>
                <c:pt idx="35">
                  <c:v>7.1</c:v>
                </c:pt>
                <c:pt idx="36">
                  <c:v>7.2</c:v>
                </c:pt>
                <c:pt idx="37">
                  <c:v>9.9</c:v>
                </c:pt>
                <c:pt idx="38">
                  <c:v>7.6</c:v>
                </c:pt>
                <c:pt idx="39">
                  <c:v>5.8</c:v>
                </c:pt>
                <c:pt idx="40">
                  <c:v>8.4</c:v>
                </c:pt>
                <c:pt idx="41">
                  <c:v>7.9</c:v>
                </c:pt>
                <c:pt idx="42">
                  <c:v>7.6</c:v>
                </c:pt>
                <c:pt idx="43">
                  <c:v>8.4</c:v>
                </c:pt>
                <c:pt idx="44">
                  <c:v>6.5</c:v>
                </c:pt>
                <c:pt idx="45">
                  <c:v>7.7</c:v>
                </c:pt>
                <c:pt idx="46">
                  <c:v>8</c:v>
                </c:pt>
                <c:pt idx="47">
                  <c:v>7.1</c:v>
                </c:pt>
                <c:pt idx="48">
                  <c:v>8.5</c:v>
                </c:pt>
                <c:pt idx="49">
                  <c:v>7.6</c:v>
                </c:pt>
                <c:pt idx="50">
                  <c:v>7.2</c:v>
                </c:pt>
                <c:pt idx="51">
                  <c:v>8.1999999999999993</c:v>
                </c:pt>
                <c:pt idx="52">
                  <c:v>9</c:v>
                </c:pt>
                <c:pt idx="53">
                  <c:v>7.2</c:v>
                </c:pt>
                <c:pt idx="54">
                  <c:v>8.1</c:v>
                </c:pt>
                <c:pt idx="55">
                  <c:v>8.9</c:v>
                </c:pt>
                <c:pt idx="56">
                  <c:v>8.8000000000000007</c:v>
                </c:pt>
                <c:pt idx="57">
                  <c:v>7.5</c:v>
                </c:pt>
                <c:pt idx="58">
                  <c:v>7</c:v>
                </c:pt>
                <c:pt idx="59">
                  <c:v>8.5</c:v>
                </c:pt>
                <c:pt idx="60">
                  <c:v>7.2</c:v>
                </c:pt>
                <c:pt idx="61">
                  <c:v>8.8000000000000007</c:v>
                </c:pt>
                <c:pt idx="62">
                  <c:v>8</c:v>
                </c:pt>
                <c:pt idx="63">
                  <c:v>8.1</c:v>
                </c:pt>
                <c:pt idx="64">
                  <c:v>7.1</c:v>
                </c:pt>
                <c:pt idx="65">
                  <c:v>9</c:v>
                </c:pt>
                <c:pt idx="66">
                  <c:v>6.2</c:v>
                </c:pt>
                <c:pt idx="67">
                  <c:v>8.1999999999999993</c:v>
                </c:pt>
                <c:pt idx="68">
                  <c:v>5.8</c:v>
                </c:pt>
                <c:pt idx="69">
                  <c:v>8</c:v>
                </c:pt>
                <c:pt idx="70">
                  <c:v>7.7</c:v>
                </c:pt>
                <c:pt idx="71">
                  <c:v>7</c:v>
                </c:pt>
                <c:pt idx="72">
                  <c:v>7.9</c:v>
                </c:pt>
                <c:pt idx="73">
                  <c:v>9.8000000000000007</c:v>
                </c:pt>
                <c:pt idx="74">
                  <c:v>8.4</c:v>
                </c:pt>
                <c:pt idx="75">
                  <c:v>8.9</c:v>
                </c:pt>
                <c:pt idx="76">
                  <c:v>7.5</c:v>
                </c:pt>
                <c:pt idx="77">
                  <c:v>8</c:v>
                </c:pt>
                <c:pt idx="78">
                  <c:v>8.1</c:v>
                </c:pt>
                <c:pt idx="79">
                  <c:v>7.6</c:v>
                </c:pt>
                <c:pt idx="80">
                  <c:v>8.8000000000000007</c:v>
                </c:pt>
                <c:pt idx="81">
                  <c:v>8</c:v>
                </c:pt>
                <c:pt idx="82">
                  <c:v>8.5</c:v>
                </c:pt>
                <c:pt idx="83">
                  <c:v>6.5</c:v>
                </c:pt>
                <c:pt idx="84">
                  <c:v>7.7</c:v>
                </c:pt>
                <c:pt idx="85">
                  <c:v>7.2</c:v>
                </c:pt>
                <c:pt idx="86">
                  <c:v>6</c:v>
                </c:pt>
                <c:pt idx="87">
                  <c:v>8.1999999999999993</c:v>
                </c:pt>
                <c:pt idx="88">
                  <c:v>7.4</c:v>
                </c:pt>
                <c:pt idx="89">
                  <c:v>9.3000000000000007</c:v>
                </c:pt>
                <c:pt idx="90">
                  <c:v>7.9</c:v>
                </c:pt>
                <c:pt idx="91">
                  <c:v>6.5</c:v>
                </c:pt>
                <c:pt idx="92">
                  <c:v>8.6</c:v>
                </c:pt>
                <c:pt idx="93">
                  <c:v>8.9</c:v>
                </c:pt>
                <c:pt idx="94">
                  <c:v>8.4</c:v>
                </c:pt>
                <c:pt idx="95">
                  <c:v>8.1</c:v>
                </c:pt>
                <c:pt idx="96">
                  <c:v>7.2</c:v>
                </c:pt>
                <c:pt idx="97">
                  <c:v>7.7</c:v>
                </c:pt>
                <c:pt idx="98">
                  <c:v>7.4</c:v>
                </c:pt>
                <c:pt idx="99">
                  <c:v>7</c:v>
                </c:pt>
                <c:pt idx="100">
                  <c:v>6.1</c:v>
                </c:pt>
                <c:pt idx="101">
                  <c:v>7.1</c:v>
                </c:pt>
                <c:pt idx="102">
                  <c:v>7.6</c:v>
                </c:pt>
                <c:pt idx="103">
                  <c:v>9</c:v>
                </c:pt>
                <c:pt idx="104">
                  <c:v>8.9</c:v>
                </c:pt>
                <c:pt idx="105">
                  <c:v>7.5</c:v>
                </c:pt>
                <c:pt idx="106">
                  <c:v>9.3000000000000007</c:v>
                </c:pt>
                <c:pt idx="107">
                  <c:v>8</c:v>
                </c:pt>
                <c:pt idx="108">
                  <c:v>7.6</c:v>
                </c:pt>
                <c:pt idx="109">
                  <c:v>7.1</c:v>
                </c:pt>
                <c:pt idx="110">
                  <c:v>8.1</c:v>
                </c:pt>
                <c:pt idx="111">
                  <c:v>7.9</c:v>
                </c:pt>
                <c:pt idx="112">
                  <c:v>7.2</c:v>
                </c:pt>
                <c:pt idx="113">
                  <c:v>7.7</c:v>
                </c:pt>
                <c:pt idx="114">
                  <c:v>7.9</c:v>
                </c:pt>
                <c:pt idx="115">
                  <c:v>6.9</c:v>
                </c:pt>
                <c:pt idx="116">
                  <c:v>9.5</c:v>
                </c:pt>
                <c:pt idx="117">
                  <c:v>7.5</c:v>
                </c:pt>
                <c:pt idx="118">
                  <c:v>8</c:v>
                </c:pt>
                <c:pt idx="119">
                  <c:v>7.1</c:v>
                </c:pt>
                <c:pt idx="120">
                  <c:v>8.8000000000000007</c:v>
                </c:pt>
                <c:pt idx="121">
                  <c:v>8</c:v>
                </c:pt>
                <c:pt idx="122">
                  <c:v>7.7</c:v>
                </c:pt>
                <c:pt idx="123">
                  <c:v>8.1999999999999993</c:v>
                </c:pt>
                <c:pt idx="124">
                  <c:v>6.5</c:v>
                </c:pt>
                <c:pt idx="125">
                  <c:v>8.1</c:v>
                </c:pt>
                <c:pt idx="126">
                  <c:v>8.1</c:v>
                </c:pt>
                <c:pt idx="127">
                  <c:v>6.9</c:v>
                </c:pt>
                <c:pt idx="128">
                  <c:v>9.3000000000000007</c:v>
                </c:pt>
                <c:pt idx="129">
                  <c:v>6.2</c:v>
                </c:pt>
                <c:pt idx="130">
                  <c:v>8</c:v>
                </c:pt>
                <c:pt idx="131">
                  <c:v>7.1</c:v>
                </c:pt>
                <c:pt idx="132">
                  <c:v>6.5</c:v>
                </c:pt>
                <c:pt idx="133">
                  <c:v>7.1</c:v>
                </c:pt>
                <c:pt idx="134">
                  <c:v>8.1999999999999993</c:v>
                </c:pt>
                <c:pt idx="135">
                  <c:v>7</c:v>
                </c:pt>
                <c:pt idx="136">
                  <c:v>6.7</c:v>
                </c:pt>
                <c:pt idx="137">
                  <c:v>7.5</c:v>
                </c:pt>
                <c:pt idx="138">
                  <c:v>7.4</c:v>
                </c:pt>
                <c:pt idx="139">
                  <c:v>7.4</c:v>
                </c:pt>
                <c:pt idx="140">
                  <c:v>7.9</c:v>
                </c:pt>
                <c:pt idx="141">
                  <c:v>8</c:v>
                </c:pt>
                <c:pt idx="142">
                  <c:v>8</c:v>
                </c:pt>
                <c:pt idx="143">
                  <c:v>8.4</c:v>
                </c:pt>
                <c:pt idx="144">
                  <c:v>8.8000000000000007</c:v>
                </c:pt>
                <c:pt idx="145">
                  <c:v>7.9</c:v>
                </c:pt>
                <c:pt idx="146">
                  <c:v>6</c:v>
                </c:pt>
                <c:pt idx="147">
                  <c:v>8.1999999999999993</c:v>
                </c:pt>
                <c:pt idx="148">
                  <c:v>8.4</c:v>
                </c:pt>
                <c:pt idx="149">
                  <c:v>7.4</c:v>
                </c:pt>
                <c:pt idx="150">
                  <c:v>8</c:v>
                </c:pt>
                <c:pt idx="151">
                  <c:v>6.6</c:v>
                </c:pt>
                <c:pt idx="152">
                  <c:v>7.6</c:v>
                </c:pt>
                <c:pt idx="153">
                  <c:v>7.5</c:v>
                </c:pt>
                <c:pt idx="154">
                  <c:v>7.1</c:v>
                </c:pt>
                <c:pt idx="155">
                  <c:v>7.9</c:v>
                </c:pt>
                <c:pt idx="156">
                  <c:v>7.6</c:v>
                </c:pt>
                <c:pt idx="157">
                  <c:v>7.1</c:v>
                </c:pt>
                <c:pt idx="158">
                  <c:v>7.6</c:v>
                </c:pt>
                <c:pt idx="159">
                  <c:v>8.1999999999999993</c:v>
                </c:pt>
                <c:pt idx="160">
                  <c:v>6.9</c:v>
                </c:pt>
                <c:pt idx="161">
                  <c:v>8.1</c:v>
                </c:pt>
                <c:pt idx="162">
                  <c:v>7.6</c:v>
                </c:pt>
                <c:pt idx="163">
                  <c:v>8.4</c:v>
                </c:pt>
                <c:pt idx="164">
                  <c:v>7.4</c:v>
                </c:pt>
                <c:pt idx="165">
                  <c:v>7.9</c:v>
                </c:pt>
                <c:pt idx="166">
                  <c:v>7.2</c:v>
                </c:pt>
                <c:pt idx="167">
                  <c:v>7.6</c:v>
                </c:pt>
                <c:pt idx="168">
                  <c:v>6.7</c:v>
                </c:pt>
                <c:pt idx="169">
                  <c:v>7.4</c:v>
                </c:pt>
                <c:pt idx="170">
                  <c:v>6.2</c:v>
                </c:pt>
                <c:pt idx="171">
                  <c:v>7.5</c:v>
                </c:pt>
                <c:pt idx="172">
                  <c:v>7.4</c:v>
                </c:pt>
                <c:pt idx="173">
                  <c:v>7.9</c:v>
                </c:pt>
                <c:pt idx="174">
                  <c:v>6.5</c:v>
                </c:pt>
                <c:pt idx="175">
                  <c:v>8.6</c:v>
                </c:pt>
                <c:pt idx="176">
                  <c:v>8.6</c:v>
                </c:pt>
                <c:pt idx="177">
                  <c:v>8</c:v>
                </c:pt>
                <c:pt idx="178">
                  <c:v>8.1</c:v>
                </c:pt>
                <c:pt idx="179">
                  <c:v>8.1999999999999993</c:v>
                </c:pt>
                <c:pt idx="180">
                  <c:v>7.2</c:v>
                </c:pt>
                <c:pt idx="181">
                  <c:v>8.4</c:v>
                </c:pt>
                <c:pt idx="182">
                  <c:v>9.4</c:v>
                </c:pt>
                <c:pt idx="183">
                  <c:v>9.4</c:v>
                </c:pt>
                <c:pt idx="184">
                  <c:v>7.5</c:v>
                </c:pt>
                <c:pt idx="185">
                  <c:v>6.6</c:v>
                </c:pt>
                <c:pt idx="186">
                  <c:v>4.3</c:v>
                </c:pt>
                <c:pt idx="187">
                  <c:v>6.6</c:v>
                </c:pt>
                <c:pt idx="188">
                  <c:v>7.4</c:v>
                </c:pt>
                <c:pt idx="189">
                  <c:v>7.1</c:v>
                </c:pt>
                <c:pt idx="190">
                  <c:v>6.7</c:v>
                </c:pt>
                <c:pt idx="191">
                  <c:v>6.7</c:v>
                </c:pt>
                <c:pt idx="192">
                  <c:v>7.2</c:v>
                </c:pt>
                <c:pt idx="193">
                  <c:v>7.1</c:v>
                </c:pt>
                <c:pt idx="194">
                  <c:v>6</c:v>
                </c:pt>
                <c:pt idx="195">
                  <c:v>8.4</c:v>
                </c:pt>
                <c:pt idx="196">
                  <c:v>8.6</c:v>
                </c:pt>
                <c:pt idx="197">
                  <c:v>7.9</c:v>
                </c:pt>
                <c:pt idx="198">
                  <c:v>7.6</c:v>
                </c:pt>
                <c:pt idx="199">
                  <c:v>8.5</c:v>
                </c:pt>
              </c:numCache>
            </c:numRef>
          </c:yVal>
          <c:smooth val="0"/>
          <c:extLst>
            <c:ext xmlns:c16="http://schemas.microsoft.com/office/drawing/2014/chart" uri="{C3380CC4-5D6E-409C-BE32-E72D297353CC}">
              <c16:uniqueId val="{00000000-ED8F-4BBD-8617-018294AB50B8}"/>
            </c:ext>
          </c:extLst>
        </c:ser>
        <c:dLbls>
          <c:showLegendKey val="0"/>
          <c:showVal val="0"/>
          <c:showCatName val="0"/>
          <c:showSerName val="0"/>
          <c:showPercent val="0"/>
          <c:showBubbleSize val="0"/>
        </c:dLbls>
        <c:axId val="1005860528"/>
        <c:axId val="604444176"/>
      </c:scatterChart>
      <c:valAx>
        <c:axId val="10058605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Product Line </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444176"/>
        <c:crosses val="autoZero"/>
        <c:crossBetween val="midCat"/>
      </c:valAx>
      <c:valAx>
        <c:axId val="6044441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Order Quantity</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58605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Brand Image v. Order Quantity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2.1 (Scatter plots)'!$CE$5</c:f>
              <c:strCache>
                <c:ptCount val="1"/>
                <c:pt idx="0">
                  <c:v>Order_Qty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28575" cap="rnd">
                <a:solidFill>
                  <a:srgbClr val="FF0000"/>
                </a:solidFill>
                <a:prstDash val="dash"/>
              </a:ln>
              <a:effectLst/>
            </c:spPr>
            <c:trendlineType val="linear"/>
            <c:dispRSqr val="0"/>
            <c:dispEq val="0"/>
          </c:trendline>
          <c:xVal>
            <c:numRef>
              <c:f>'Task 2.1 (Scatter plots)'!$CD$6:$CD$205</c:f>
              <c:numCache>
                <c:formatCode>0.0</c:formatCode>
                <c:ptCount val="200"/>
                <c:pt idx="0">
                  <c:v>6</c:v>
                </c:pt>
                <c:pt idx="1">
                  <c:v>3.1</c:v>
                </c:pt>
                <c:pt idx="2">
                  <c:v>5.8</c:v>
                </c:pt>
                <c:pt idx="3">
                  <c:v>4.5</c:v>
                </c:pt>
                <c:pt idx="4">
                  <c:v>4.5</c:v>
                </c:pt>
                <c:pt idx="5">
                  <c:v>3.7</c:v>
                </c:pt>
                <c:pt idx="6">
                  <c:v>5.4</c:v>
                </c:pt>
                <c:pt idx="7">
                  <c:v>5.0999999999999996</c:v>
                </c:pt>
                <c:pt idx="8">
                  <c:v>5.8</c:v>
                </c:pt>
                <c:pt idx="9">
                  <c:v>5.7</c:v>
                </c:pt>
                <c:pt idx="10">
                  <c:v>4.5999999999999996</c:v>
                </c:pt>
                <c:pt idx="11">
                  <c:v>6.4</c:v>
                </c:pt>
                <c:pt idx="12">
                  <c:v>6.6</c:v>
                </c:pt>
                <c:pt idx="13">
                  <c:v>4.8</c:v>
                </c:pt>
                <c:pt idx="14">
                  <c:v>5.9</c:v>
                </c:pt>
                <c:pt idx="15">
                  <c:v>3.8</c:v>
                </c:pt>
                <c:pt idx="16">
                  <c:v>5.0999999999999996</c:v>
                </c:pt>
                <c:pt idx="17">
                  <c:v>5.5</c:v>
                </c:pt>
                <c:pt idx="18">
                  <c:v>5.6</c:v>
                </c:pt>
                <c:pt idx="19">
                  <c:v>7.1</c:v>
                </c:pt>
                <c:pt idx="20">
                  <c:v>5</c:v>
                </c:pt>
                <c:pt idx="21">
                  <c:v>7.8</c:v>
                </c:pt>
                <c:pt idx="22">
                  <c:v>4.7</c:v>
                </c:pt>
                <c:pt idx="23">
                  <c:v>4.5</c:v>
                </c:pt>
                <c:pt idx="24">
                  <c:v>5.3</c:v>
                </c:pt>
                <c:pt idx="25">
                  <c:v>5.3</c:v>
                </c:pt>
                <c:pt idx="26">
                  <c:v>3.7</c:v>
                </c:pt>
                <c:pt idx="27">
                  <c:v>4.2</c:v>
                </c:pt>
                <c:pt idx="28">
                  <c:v>3.7</c:v>
                </c:pt>
                <c:pt idx="29">
                  <c:v>4.5999999999999996</c:v>
                </c:pt>
                <c:pt idx="30">
                  <c:v>4.7</c:v>
                </c:pt>
                <c:pt idx="31">
                  <c:v>3.8</c:v>
                </c:pt>
                <c:pt idx="32">
                  <c:v>4.9000000000000004</c:v>
                </c:pt>
                <c:pt idx="33">
                  <c:v>4.7</c:v>
                </c:pt>
                <c:pt idx="34">
                  <c:v>6.8</c:v>
                </c:pt>
                <c:pt idx="35">
                  <c:v>2.9</c:v>
                </c:pt>
                <c:pt idx="36">
                  <c:v>4.5</c:v>
                </c:pt>
                <c:pt idx="37">
                  <c:v>5.5</c:v>
                </c:pt>
                <c:pt idx="38">
                  <c:v>5</c:v>
                </c:pt>
                <c:pt idx="39">
                  <c:v>6.4</c:v>
                </c:pt>
                <c:pt idx="40">
                  <c:v>5.2</c:v>
                </c:pt>
                <c:pt idx="41">
                  <c:v>4.9000000000000004</c:v>
                </c:pt>
                <c:pt idx="42">
                  <c:v>6.3</c:v>
                </c:pt>
                <c:pt idx="43">
                  <c:v>7.8</c:v>
                </c:pt>
                <c:pt idx="44">
                  <c:v>3</c:v>
                </c:pt>
                <c:pt idx="45">
                  <c:v>5.5</c:v>
                </c:pt>
                <c:pt idx="46">
                  <c:v>4.5</c:v>
                </c:pt>
                <c:pt idx="47">
                  <c:v>6</c:v>
                </c:pt>
                <c:pt idx="48">
                  <c:v>6.7</c:v>
                </c:pt>
                <c:pt idx="49">
                  <c:v>5.8</c:v>
                </c:pt>
                <c:pt idx="50">
                  <c:v>4.8</c:v>
                </c:pt>
                <c:pt idx="51">
                  <c:v>3.1</c:v>
                </c:pt>
                <c:pt idx="52">
                  <c:v>4.5999999999999996</c:v>
                </c:pt>
                <c:pt idx="53">
                  <c:v>4.7</c:v>
                </c:pt>
                <c:pt idx="54">
                  <c:v>4.7</c:v>
                </c:pt>
                <c:pt idx="55">
                  <c:v>5.5</c:v>
                </c:pt>
                <c:pt idx="56">
                  <c:v>6.9</c:v>
                </c:pt>
                <c:pt idx="57">
                  <c:v>5.4</c:v>
                </c:pt>
                <c:pt idx="58">
                  <c:v>4.5</c:v>
                </c:pt>
                <c:pt idx="59">
                  <c:v>3.5</c:v>
                </c:pt>
                <c:pt idx="60">
                  <c:v>3.8</c:v>
                </c:pt>
                <c:pt idx="61">
                  <c:v>5.9</c:v>
                </c:pt>
                <c:pt idx="62">
                  <c:v>4.8</c:v>
                </c:pt>
                <c:pt idx="63">
                  <c:v>3.4</c:v>
                </c:pt>
                <c:pt idx="64">
                  <c:v>4.8</c:v>
                </c:pt>
                <c:pt idx="65">
                  <c:v>6</c:v>
                </c:pt>
                <c:pt idx="66">
                  <c:v>5.0999999999999996</c:v>
                </c:pt>
                <c:pt idx="67">
                  <c:v>4.9000000000000004</c:v>
                </c:pt>
                <c:pt idx="68">
                  <c:v>4.5</c:v>
                </c:pt>
                <c:pt idx="69">
                  <c:v>5.3</c:v>
                </c:pt>
                <c:pt idx="70">
                  <c:v>7.1</c:v>
                </c:pt>
                <c:pt idx="71">
                  <c:v>4.5</c:v>
                </c:pt>
                <c:pt idx="72">
                  <c:v>6</c:v>
                </c:pt>
                <c:pt idx="73">
                  <c:v>6.7</c:v>
                </c:pt>
                <c:pt idx="74">
                  <c:v>6</c:v>
                </c:pt>
                <c:pt idx="75">
                  <c:v>4.8</c:v>
                </c:pt>
                <c:pt idx="76">
                  <c:v>5</c:v>
                </c:pt>
                <c:pt idx="77">
                  <c:v>4.9000000000000004</c:v>
                </c:pt>
                <c:pt idx="78">
                  <c:v>5.9</c:v>
                </c:pt>
                <c:pt idx="79">
                  <c:v>5.9</c:v>
                </c:pt>
                <c:pt idx="80">
                  <c:v>4.8</c:v>
                </c:pt>
                <c:pt idx="81">
                  <c:v>4.5999999999999996</c:v>
                </c:pt>
                <c:pt idx="82">
                  <c:v>4</c:v>
                </c:pt>
                <c:pt idx="83">
                  <c:v>5</c:v>
                </c:pt>
                <c:pt idx="84">
                  <c:v>4.3</c:v>
                </c:pt>
                <c:pt idx="85">
                  <c:v>4.5</c:v>
                </c:pt>
                <c:pt idx="86">
                  <c:v>4.9000000000000004</c:v>
                </c:pt>
                <c:pt idx="87">
                  <c:v>4.3</c:v>
                </c:pt>
                <c:pt idx="88">
                  <c:v>4.5999999999999996</c:v>
                </c:pt>
                <c:pt idx="89">
                  <c:v>8.1999999999999993</c:v>
                </c:pt>
                <c:pt idx="90">
                  <c:v>5.4</c:v>
                </c:pt>
                <c:pt idx="91">
                  <c:v>4.5</c:v>
                </c:pt>
                <c:pt idx="92">
                  <c:v>4.8</c:v>
                </c:pt>
                <c:pt idx="93">
                  <c:v>5.9</c:v>
                </c:pt>
                <c:pt idx="94">
                  <c:v>5.5</c:v>
                </c:pt>
                <c:pt idx="95">
                  <c:v>5.7</c:v>
                </c:pt>
                <c:pt idx="96">
                  <c:v>4.8</c:v>
                </c:pt>
                <c:pt idx="97">
                  <c:v>2.9</c:v>
                </c:pt>
                <c:pt idx="98">
                  <c:v>7.1</c:v>
                </c:pt>
                <c:pt idx="99">
                  <c:v>4.8</c:v>
                </c:pt>
                <c:pt idx="100">
                  <c:v>4.5999999999999996</c:v>
                </c:pt>
                <c:pt idx="101">
                  <c:v>6.2</c:v>
                </c:pt>
                <c:pt idx="102">
                  <c:v>7</c:v>
                </c:pt>
                <c:pt idx="103">
                  <c:v>6.6</c:v>
                </c:pt>
                <c:pt idx="104">
                  <c:v>6</c:v>
                </c:pt>
                <c:pt idx="105">
                  <c:v>5.2</c:v>
                </c:pt>
                <c:pt idx="106">
                  <c:v>5.5</c:v>
                </c:pt>
                <c:pt idx="107">
                  <c:v>6.2</c:v>
                </c:pt>
                <c:pt idx="108">
                  <c:v>4.8</c:v>
                </c:pt>
                <c:pt idx="109">
                  <c:v>4.5</c:v>
                </c:pt>
                <c:pt idx="110">
                  <c:v>6.1</c:v>
                </c:pt>
                <c:pt idx="111">
                  <c:v>4.5</c:v>
                </c:pt>
                <c:pt idx="112">
                  <c:v>5</c:v>
                </c:pt>
                <c:pt idx="113">
                  <c:v>6.9</c:v>
                </c:pt>
                <c:pt idx="114">
                  <c:v>5.9</c:v>
                </c:pt>
                <c:pt idx="115">
                  <c:v>7</c:v>
                </c:pt>
                <c:pt idx="116">
                  <c:v>6.2</c:v>
                </c:pt>
                <c:pt idx="117">
                  <c:v>6.1</c:v>
                </c:pt>
                <c:pt idx="118">
                  <c:v>5</c:v>
                </c:pt>
                <c:pt idx="119">
                  <c:v>3.8</c:v>
                </c:pt>
                <c:pt idx="120">
                  <c:v>6.9</c:v>
                </c:pt>
                <c:pt idx="121">
                  <c:v>4.8</c:v>
                </c:pt>
                <c:pt idx="122">
                  <c:v>3.4</c:v>
                </c:pt>
                <c:pt idx="123">
                  <c:v>4.5999999999999996</c:v>
                </c:pt>
                <c:pt idx="124">
                  <c:v>4.7</c:v>
                </c:pt>
                <c:pt idx="125">
                  <c:v>6.1</c:v>
                </c:pt>
                <c:pt idx="126">
                  <c:v>5.8</c:v>
                </c:pt>
                <c:pt idx="127">
                  <c:v>6.1</c:v>
                </c:pt>
                <c:pt idx="128">
                  <c:v>7.8</c:v>
                </c:pt>
                <c:pt idx="129">
                  <c:v>2.5</c:v>
                </c:pt>
                <c:pt idx="130">
                  <c:v>4.7</c:v>
                </c:pt>
                <c:pt idx="131">
                  <c:v>3</c:v>
                </c:pt>
                <c:pt idx="132">
                  <c:v>5</c:v>
                </c:pt>
                <c:pt idx="133">
                  <c:v>6.6</c:v>
                </c:pt>
                <c:pt idx="134">
                  <c:v>4.2</c:v>
                </c:pt>
                <c:pt idx="135">
                  <c:v>4.7</c:v>
                </c:pt>
                <c:pt idx="136">
                  <c:v>2.5</c:v>
                </c:pt>
                <c:pt idx="137">
                  <c:v>7.1</c:v>
                </c:pt>
                <c:pt idx="138">
                  <c:v>4.5</c:v>
                </c:pt>
                <c:pt idx="139">
                  <c:v>5</c:v>
                </c:pt>
                <c:pt idx="140">
                  <c:v>5.6</c:v>
                </c:pt>
                <c:pt idx="141">
                  <c:v>3.5</c:v>
                </c:pt>
                <c:pt idx="142">
                  <c:v>5.8</c:v>
                </c:pt>
                <c:pt idx="143">
                  <c:v>4.5</c:v>
                </c:pt>
                <c:pt idx="144">
                  <c:v>4.5</c:v>
                </c:pt>
                <c:pt idx="145">
                  <c:v>4.5</c:v>
                </c:pt>
                <c:pt idx="146">
                  <c:v>6.6</c:v>
                </c:pt>
                <c:pt idx="147">
                  <c:v>5.4</c:v>
                </c:pt>
                <c:pt idx="148">
                  <c:v>7.8</c:v>
                </c:pt>
                <c:pt idx="149">
                  <c:v>5.3</c:v>
                </c:pt>
                <c:pt idx="150">
                  <c:v>6.9</c:v>
                </c:pt>
                <c:pt idx="151">
                  <c:v>5.0999999999999996</c:v>
                </c:pt>
                <c:pt idx="152">
                  <c:v>4.7</c:v>
                </c:pt>
                <c:pt idx="153">
                  <c:v>4.5</c:v>
                </c:pt>
                <c:pt idx="154">
                  <c:v>6.6</c:v>
                </c:pt>
                <c:pt idx="155">
                  <c:v>4.7</c:v>
                </c:pt>
                <c:pt idx="156">
                  <c:v>4.9000000000000004</c:v>
                </c:pt>
                <c:pt idx="157">
                  <c:v>4.8</c:v>
                </c:pt>
                <c:pt idx="158">
                  <c:v>4.9000000000000004</c:v>
                </c:pt>
                <c:pt idx="159">
                  <c:v>4.5999999999999996</c:v>
                </c:pt>
                <c:pt idx="160">
                  <c:v>4.9000000000000004</c:v>
                </c:pt>
                <c:pt idx="161">
                  <c:v>5.9</c:v>
                </c:pt>
                <c:pt idx="162">
                  <c:v>6.1</c:v>
                </c:pt>
                <c:pt idx="163">
                  <c:v>6</c:v>
                </c:pt>
                <c:pt idx="164">
                  <c:v>6</c:v>
                </c:pt>
                <c:pt idx="165">
                  <c:v>5</c:v>
                </c:pt>
                <c:pt idx="166">
                  <c:v>5.9</c:v>
                </c:pt>
                <c:pt idx="167">
                  <c:v>5.4</c:v>
                </c:pt>
                <c:pt idx="168">
                  <c:v>4</c:v>
                </c:pt>
                <c:pt idx="169">
                  <c:v>6.8</c:v>
                </c:pt>
                <c:pt idx="170">
                  <c:v>4.2</c:v>
                </c:pt>
                <c:pt idx="171">
                  <c:v>3.3</c:v>
                </c:pt>
                <c:pt idx="172">
                  <c:v>6.7</c:v>
                </c:pt>
                <c:pt idx="173">
                  <c:v>5.7</c:v>
                </c:pt>
                <c:pt idx="174">
                  <c:v>6.6</c:v>
                </c:pt>
                <c:pt idx="175">
                  <c:v>6.7</c:v>
                </c:pt>
                <c:pt idx="176">
                  <c:v>4.5</c:v>
                </c:pt>
                <c:pt idx="177">
                  <c:v>6.1</c:v>
                </c:pt>
                <c:pt idx="178">
                  <c:v>3.3</c:v>
                </c:pt>
                <c:pt idx="179">
                  <c:v>7.8</c:v>
                </c:pt>
                <c:pt idx="180">
                  <c:v>4.2</c:v>
                </c:pt>
                <c:pt idx="181">
                  <c:v>4.7</c:v>
                </c:pt>
                <c:pt idx="182">
                  <c:v>7.8</c:v>
                </c:pt>
                <c:pt idx="183">
                  <c:v>6.3</c:v>
                </c:pt>
                <c:pt idx="184">
                  <c:v>4.7</c:v>
                </c:pt>
                <c:pt idx="185">
                  <c:v>4.5</c:v>
                </c:pt>
                <c:pt idx="186">
                  <c:v>3.7</c:v>
                </c:pt>
                <c:pt idx="187">
                  <c:v>4.8</c:v>
                </c:pt>
                <c:pt idx="188">
                  <c:v>5.8</c:v>
                </c:pt>
                <c:pt idx="189">
                  <c:v>4.8</c:v>
                </c:pt>
                <c:pt idx="190">
                  <c:v>4.8</c:v>
                </c:pt>
                <c:pt idx="191">
                  <c:v>5.7</c:v>
                </c:pt>
                <c:pt idx="192">
                  <c:v>4.8</c:v>
                </c:pt>
                <c:pt idx="193">
                  <c:v>5</c:v>
                </c:pt>
                <c:pt idx="194">
                  <c:v>4.5</c:v>
                </c:pt>
                <c:pt idx="195">
                  <c:v>5.4</c:v>
                </c:pt>
                <c:pt idx="196">
                  <c:v>6.2</c:v>
                </c:pt>
                <c:pt idx="197">
                  <c:v>6.1</c:v>
                </c:pt>
                <c:pt idx="198">
                  <c:v>8.1999999999999993</c:v>
                </c:pt>
                <c:pt idx="199">
                  <c:v>6.1</c:v>
                </c:pt>
              </c:numCache>
            </c:numRef>
          </c:xVal>
          <c:yVal>
            <c:numRef>
              <c:f>'Task 2.1 (Scatter plots)'!$CE$6:$CE$205</c:f>
              <c:numCache>
                <c:formatCode>0.0</c:formatCode>
                <c:ptCount val="200"/>
                <c:pt idx="0">
                  <c:v>8.4</c:v>
                </c:pt>
                <c:pt idx="1">
                  <c:v>7.5</c:v>
                </c:pt>
                <c:pt idx="2">
                  <c:v>9</c:v>
                </c:pt>
                <c:pt idx="3">
                  <c:v>7.2</c:v>
                </c:pt>
                <c:pt idx="4">
                  <c:v>9</c:v>
                </c:pt>
                <c:pt idx="5">
                  <c:v>6.1</c:v>
                </c:pt>
                <c:pt idx="6">
                  <c:v>7.2</c:v>
                </c:pt>
                <c:pt idx="7">
                  <c:v>7.7</c:v>
                </c:pt>
                <c:pt idx="8">
                  <c:v>8.1999999999999993</c:v>
                </c:pt>
                <c:pt idx="9">
                  <c:v>6.7</c:v>
                </c:pt>
                <c:pt idx="10">
                  <c:v>8.4</c:v>
                </c:pt>
                <c:pt idx="11">
                  <c:v>6.6</c:v>
                </c:pt>
                <c:pt idx="12">
                  <c:v>7.9</c:v>
                </c:pt>
                <c:pt idx="13">
                  <c:v>8.1999999999999993</c:v>
                </c:pt>
                <c:pt idx="14">
                  <c:v>7.6</c:v>
                </c:pt>
                <c:pt idx="15">
                  <c:v>7.1</c:v>
                </c:pt>
                <c:pt idx="16">
                  <c:v>7.2</c:v>
                </c:pt>
                <c:pt idx="17">
                  <c:v>8.1999999999999993</c:v>
                </c:pt>
                <c:pt idx="18">
                  <c:v>7.9</c:v>
                </c:pt>
                <c:pt idx="19">
                  <c:v>8.8000000000000007</c:v>
                </c:pt>
                <c:pt idx="20">
                  <c:v>7</c:v>
                </c:pt>
                <c:pt idx="21">
                  <c:v>9.9</c:v>
                </c:pt>
                <c:pt idx="22">
                  <c:v>8.1</c:v>
                </c:pt>
                <c:pt idx="23">
                  <c:v>8</c:v>
                </c:pt>
                <c:pt idx="24">
                  <c:v>5.5</c:v>
                </c:pt>
                <c:pt idx="25">
                  <c:v>7</c:v>
                </c:pt>
                <c:pt idx="26">
                  <c:v>7</c:v>
                </c:pt>
                <c:pt idx="27">
                  <c:v>5.6</c:v>
                </c:pt>
                <c:pt idx="28">
                  <c:v>7.2</c:v>
                </c:pt>
                <c:pt idx="29">
                  <c:v>6.2</c:v>
                </c:pt>
                <c:pt idx="30">
                  <c:v>7.1</c:v>
                </c:pt>
                <c:pt idx="31">
                  <c:v>6.2</c:v>
                </c:pt>
                <c:pt idx="32">
                  <c:v>7.6</c:v>
                </c:pt>
                <c:pt idx="33">
                  <c:v>9</c:v>
                </c:pt>
                <c:pt idx="34">
                  <c:v>6.7</c:v>
                </c:pt>
                <c:pt idx="35">
                  <c:v>7.1</c:v>
                </c:pt>
                <c:pt idx="36">
                  <c:v>7.2</c:v>
                </c:pt>
                <c:pt idx="37">
                  <c:v>9.9</c:v>
                </c:pt>
                <c:pt idx="38">
                  <c:v>7.6</c:v>
                </c:pt>
                <c:pt idx="39">
                  <c:v>5.8</c:v>
                </c:pt>
                <c:pt idx="40">
                  <c:v>8.4</c:v>
                </c:pt>
                <c:pt idx="41">
                  <c:v>7.9</c:v>
                </c:pt>
                <c:pt idx="42">
                  <c:v>7.6</c:v>
                </c:pt>
                <c:pt idx="43">
                  <c:v>8.4</c:v>
                </c:pt>
                <c:pt idx="44">
                  <c:v>6.5</c:v>
                </c:pt>
                <c:pt idx="45">
                  <c:v>7.7</c:v>
                </c:pt>
                <c:pt idx="46">
                  <c:v>8</c:v>
                </c:pt>
                <c:pt idx="47">
                  <c:v>7.1</c:v>
                </c:pt>
                <c:pt idx="48">
                  <c:v>8.5</c:v>
                </c:pt>
                <c:pt idx="49">
                  <c:v>7.6</c:v>
                </c:pt>
                <c:pt idx="50">
                  <c:v>7.2</c:v>
                </c:pt>
                <c:pt idx="51">
                  <c:v>8.1999999999999993</c:v>
                </c:pt>
                <c:pt idx="52">
                  <c:v>9</c:v>
                </c:pt>
                <c:pt idx="53">
                  <c:v>7.2</c:v>
                </c:pt>
                <c:pt idx="54">
                  <c:v>8.1</c:v>
                </c:pt>
                <c:pt idx="55">
                  <c:v>8.9</c:v>
                </c:pt>
                <c:pt idx="56">
                  <c:v>8.8000000000000007</c:v>
                </c:pt>
                <c:pt idx="57">
                  <c:v>7.5</c:v>
                </c:pt>
                <c:pt idx="58">
                  <c:v>7</c:v>
                </c:pt>
                <c:pt idx="59">
                  <c:v>8.5</c:v>
                </c:pt>
                <c:pt idx="60">
                  <c:v>7.2</c:v>
                </c:pt>
                <c:pt idx="61">
                  <c:v>8.8000000000000007</c:v>
                </c:pt>
                <c:pt idx="62">
                  <c:v>8</c:v>
                </c:pt>
                <c:pt idx="63">
                  <c:v>8.1</c:v>
                </c:pt>
                <c:pt idx="64">
                  <c:v>7.1</c:v>
                </c:pt>
                <c:pt idx="65">
                  <c:v>9</c:v>
                </c:pt>
                <c:pt idx="66">
                  <c:v>6.2</c:v>
                </c:pt>
                <c:pt idx="67">
                  <c:v>8.1999999999999993</c:v>
                </c:pt>
                <c:pt idx="68">
                  <c:v>5.8</c:v>
                </c:pt>
                <c:pt idx="69">
                  <c:v>8</c:v>
                </c:pt>
                <c:pt idx="70">
                  <c:v>7.7</c:v>
                </c:pt>
                <c:pt idx="71">
                  <c:v>7</c:v>
                </c:pt>
                <c:pt idx="72">
                  <c:v>7.9</c:v>
                </c:pt>
                <c:pt idx="73">
                  <c:v>9.8000000000000007</c:v>
                </c:pt>
                <c:pt idx="74">
                  <c:v>8.4</c:v>
                </c:pt>
                <c:pt idx="75">
                  <c:v>8.9</c:v>
                </c:pt>
                <c:pt idx="76">
                  <c:v>7.5</c:v>
                </c:pt>
                <c:pt idx="77">
                  <c:v>8</c:v>
                </c:pt>
                <c:pt idx="78">
                  <c:v>8.1</c:v>
                </c:pt>
                <c:pt idx="79">
                  <c:v>7.6</c:v>
                </c:pt>
                <c:pt idx="80">
                  <c:v>8.8000000000000007</c:v>
                </c:pt>
                <c:pt idx="81">
                  <c:v>8</c:v>
                </c:pt>
                <c:pt idx="82">
                  <c:v>8.5</c:v>
                </c:pt>
                <c:pt idx="83">
                  <c:v>6.5</c:v>
                </c:pt>
                <c:pt idx="84">
                  <c:v>7.7</c:v>
                </c:pt>
                <c:pt idx="85">
                  <c:v>7.2</c:v>
                </c:pt>
                <c:pt idx="86">
                  <c:v>6</c:v>
                </c:pt>
                <c:pt idx="87">
                  <c:v>8.1999999999999993</c:v>
                </c:pt>
                <c:pt idx="88">
                  <c:v>7.4</c:v>
                </c:pt>
                <c:pt idx="89">
                  <c:v>9.3000000000000007</c:v>
                </c:pt>
                <c:pt idx="90">
                  <c:v>7.9</c:v>
                </c:pt>
                <c:pt idx="91">
                  <c:v>6.5</c:v>
                </c:pt>
                <c:pt idx="92">
                  <c:v>8.6</c:v>
                </c:pt>
                <c:pt idx="93">
                  <c:v>8.9</c:v>
                </c:pt>
                <c:pt idx="94">
                  <c:v>8.4</c:v>
                </c:pt>
                <c:pt idx="95">
                  <c:v>8.1</c:v>
                </c:pt>
                <c:pt idx="96">
                  <c:v>7.2</c:v>
                </c:pt>
                <c:pt idx="97">
                  <c:v>7.7</c:v>
                </c:pt>
                <c:pt idx="98">
                  <c:v>7.4</c:v>
                </c:pt>
                <c:pt idx="99">
                  <c:v>7</c:v>
                </c:pt>
                <c:pt idx="100">
                  <c:v>6.1</c:v>
                </c:pt>
                <c:pt idx="101">
                  <c:v>7.1</c:v>
                </c:pt>
                <c:pt idx="102">
                  <c:v>7.6</c:v>
                </c:pt>
                <c:pt idx="103">
                  <c:v>9</c:v>
                </c:pt>
                <c:pt idx="104">
                  <c:v>8.9</c:v>
                </c:pt>
                <c:pt idx="105">
                  <c:v>7.5</c:v>
                </c:pt>
                <c:pt idx="106">
                  <c:v>9.3000000000000007</c:v>
                </c:pt>
                <c:pt idx="107">
                  <c:v>8</c:v>
                </c:pt>
                <c:pt idx="108">
                  <c:v>7.6</c:v>
                </c:pt>
                <c:pt idx="109">
                  <c:v>7.1</c:v>
                </c:pt>
                <c:pt idx="110">
                  <c:v>8.1</c:v>
                </c:pt>
                <c:pt idx="111">
                  <c:v>7.9</c:v>
                </c:pt>
                <c:pt idx="112">
                  <c:v>7.2</c:v>
                </c:pt>
                <c:pt idx="113">
                  <c:v>7.7</c:v>
                </c:pt>
                <c:pt idx="114">
                  <c:v>7.9</c:v>
                </c:pt>
                <c:pt idx="115">
                  <c:v>6.9</c:v>
                </c:pt>
                <c:pt idx="116">
                  <c:v>9.5</c:v>
                </c:pt>
                <c:pt idx="117">
                  <c:v>7.5</c:v>
                </c:pt>
                <c:pt idx="118">
                  <c:v>8</c:v>
                </c:pt>
                <c:pt idx="119">
                  <c:v>7.1</c:v>
                </c:pt>
                <c:pt idx="120">
                  <c:v>8.8000000000000007</c:v>
                </c:pt>
                <c:pt idx="121">
                  <c:v>8</c:v>
                </c:pt>
                <c:pt idx="122">
                  <c:v>7.7</c:v>
                </c:pt>
                <c:pt idx="123">
                  <c:v>8.1999999999999993</c:v>
                </c:pt>
                <c:pt idx="124">
                  <c:v>6.5</c:v>
                </c:pt>
                <c:pt idx="125">
                  <c:v>8.1</c:v>
                </c:pt>
                <c:pt idx="126">
                  <c:v>8.1</c:v>
                </c:pt>
                <c:pt idx="127">
                  <c:v>6.9</c:v>
                </c:pt>
                <c:pt idx="128">
                  <c:v>9.3000000000000007</c:v>
                </c:pt>
                <c:pt idx="129">
                  <c:v>6.2</c:v>
                </c:pt>
                <c:pt idx="130">
                  <c:v>8</c:v>
                </c:pt>
                <c:pt idx="131">
                  <c:v>7.1</c:v>
                </c:pt>
                <c:pt idx="132">
                  <c:v>6.5</c:v>
                </c:pt>
                <c:pt idx="133">
                  <c:v>7.1</c:v>
                </c:pt>
                <c:pt idx="134">
                  <c:v>8.1999999999999993</c:v>
                </c:pt>
                <c:pt idx="135">
                  <c:v>7</c:v>
                </c:pt>
                <c:pt idx="136">
                  <c:v>6.7</c:v>
                </c:pt>
                <c:pt idx="137">
                  <c:v>7.5</c:v>
                </c:pt>
                <c:pt idx="138">
                  <c:v>7.4</c:v>
                </c:pt>
                <c:pt idx="139">
                  <c:v>7.4</c:v>
                </c:pt>
                <c:pt idx="140">
                  <c:v>7.9</c:v>
                </c:pt>
                <c:pt idx="141">
                  <c:v>8</c:v>
                </c:pt>
                <c:pt idx="142">
                  <c:v>8</c:v>
                </c:pt>
                <c:pt idx="143">
                  <c:v>8.4</c:v>
                </c:pt>
                <c:pt idx="144">
                  <c:v>8.8000000000000007</c:v>
                </c:pt>
                <c:pt idx="145">
                  <c:v>7.9</c:v>
                </c:pt>
                <c:pt idx="146">
                  <c:v>6</c:v>
                </c:pt>
                <c:pt idx="147">
                  <c:v>8.1999999999999993</c:v>
                </c:pt>
                <c:pt idx="148">
                  <c:v>8.4</c:v>
                </c:pt>
                <c:pt idx="149">
                  <c:v>7.4</c:v>
                </c:pt>
                <c:pt idx="150">
                  <c:v>8</c:v>
                </c:pt>
                <c:pt idx="151">
                  <c:v>6.6</c:v>
                </c:pt>
                <c:pt idx="152">
                  <c:v>7.6</c:v>
                </c:pt>
                <c:pt idx="153">
                  <c:v>7.5</c:v>
                </c:pt>
                <c:pt idx="154">
                  <c:v>7.1</c:v>
                </c:pt>
                <c:pt idx="155">
                  <c:v>7.9</c:v>
                </c:pt>
                <c:pt idx="156">
                  <c:v>7.6</c:v>
                </c:pt>
                <c:pt idx="157">
                  <c:v>7.1</c:v>
                </c:pt>
                <c:pt idx="158">
                  <c:v>7.6</c:v>
                </c:pt>
                <c:pt idx="159">
                  <c:v>8.1999999999999993</c:v>
                </c:pt>
                <c:pt idx="160">
                  <c:v>6.9</c:v>
                </c:pt>
                <c:pt idx="161">
                  <c:v>8.1</c:v>
                </c:pt>
                <c:pt idx="162">
                  <c:v>7.6</c:v>
                </c:pt>
                <c:pt idx="163">
                  <c:v>8.4</c:v>
                </c:pt>
                <c:pt idx="164">
                  <c:v>7.4</c:v>
                </c:pt>
                <c:pt idx="165">
                  <c:v>7.9</c:v>
                </c:pt>
                <c:pt idx="166">
                  <c:v>7.2</c:v>
                </c:pt>
                <c:pt idx="167">
                  <c:v>7.6</c:v>
                </c:pt>
                <c:pt idx="168">
                  <c:v>6.7</c:v>
                </c:pt>
                <c:pt idx="169">
                  <c:v>7.4</c:v>
                </c:pt>
                <c:pt idx="170">
                  <c:v>6.2</c:v>
                </c:pt>
                <c:pt idx="171">
                  <c:v>7.5</c:v>
                </c:pt>
                <c:pt idx="172">
                  <c:v>7.4</c:v>
                </c:pt>
                <c:pt idx="173">
                  <c:v>7.9</c:v>
                </c:pt>
                <c:pt idx="174">
                  <c:v>6.5</c:v>
                </c:pt>
                <c:pt idx="175">
                  <c:v>8.6</c:v>
                </c:pt>
                <c:pt idx="176">
                  <c:v>8.6</c:v>
                </c:pt>
                <c:pt idx="177">
                  <c:v>8</c:v>
                </c:pt>
                <c:pt idx="178">
                  <c:v>8.1</c:v>
                </c:pt>
                <c:pt idx="179">
                  <c:v>8.1999999999999993</c:v>
                </c:pt>
                <c:pt idx="180">
                  <c:v>7.2</c:v>
                </c:pt>
                <c:pt idx="181">
                  <c:v>8.4</c:v>
                </c:pt>
                <c:pt idx="182">
                  <c:v>9.4</c:v>
                </c:pt>
                <c:pt idx="183">
                  <c:v>9.4</c:v>
                </c:pt>
                <c:pt idx="184">
                  <c:v>7.5</c:v>
                </c:pt>
                <c:pt idx="185">
                  <c:v>6.6</c:v>
                </c:pt>
                <c:pt idx="186">
                  <c:v>4.3</c:v>
                </c:pt>
                <c:pt idx="187">
                  <c:v>6.6</c:v>
                </c:pt>
                <c:pt idx="188">
                  <c:v>7.4</c:v>
                </c:pt>
                <c:pt idx="189">
                  <c:v>7.1</c:v>
                </c:pt>
                <c:pt idx="190">
                  <c:v>6.7</c:v>
                </c:pt>
                <c:pt idx="191">
                  <c:v>6.7</c:v>
                </c:pt>
                <c:pt idx="192">
                  <c:v>7.2</c:v>
                </c:pt>
                <c:pt idx="193">
                  <c:v>7.1</c:v>
                </c:pt>
                <c:pt idx="194">
                  <c:v>6</c:v>
                </c:pt>
                <c:pt idx="195">
                  <c:v>8.4</c:v>
                </c:pt>
                <c:pt idx="196">
                  <c:v>8.6</c:v>
                </c:pt>
                <c:pt idx="197">
                  <c:v>7.9</c:v>
                </c:pt>
                <c:pt idx="198">
                  <c:v>7.6</c:v>
                </c:pt>
                <c:pt idx="199">
                  <c:v>8.5</c:v>
                </c:pt>
              </c:numCache>
            </c:numRef>
          </c:yVal>
          <c:smooth val="0"/>
          <c:extLst>
            <c:ext xmlns:c16="http://schemas.microsoft.com/office/drawing/2014/chart" uri="{C3380CC4-5D6E-409C-BE32-E72D297353CC}">
              <c16:uniqueId val="{00000000-6D8C-4D53-8EE4-0F7823F5AE36}"/>
            </c:ext>
          </c:extLst>
        </c:ser>
        <c:dLbls>
          <c:showLegendKey val="0"/>
          <c:showVal val="0"/>
          <c:showCatName val="0"/>
          <c:showSerName val="0"/>
          <c:showPercent val="0"/>
          <c:showBubbleSize val="0"/>
        </c:dLbls>
        <c:axId val="1141471840"/>
        <c:axId val="604562320"/>
      </c:scatterChart>
      <c:valAx>
        <c:axId val="1141471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Brand Image </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562320"/>
        <c:crosses val="autoZero"/>
        <c:crossBetween val="midCat"/>
      </c:valAx>
      <c:valAx>
        <c:axId val="6045623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Order Quantity</a:t>
                </a:r>
                <a:endParaRPr lang="en-AU"/>
              </a:p>
            </c:rich>
          </c:tx>
          <c:layout>
            <c:manualLayout>
              <c:xMode val="edge"/>
              <c:yMode val="edge"/>
              <c:x val="3.0555555555555555E-2"/>
              <c:y val="0.3479553076698745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4718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Competitive Pricing v. Order Quantity</a:t>
            </a:r>
            <a:endParaRPr lang="en-AU">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2.1 (Scatter plots)'!$CP$5</c:f>
              <c:strCache>
                <c:ptCount val="1"/>
                <c:pt idx="0">
                  <c:v>Order_Qty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28575" cap="rnd">
                <a:solidFill>
                  <a:srgbClr val="FF0000"/>
                </a:solidFill>
                <a:prstDash val="dash"/>
              </a:ln>
              <a:effectLst/>
            </c:spPr>
            <c:trendlineType val="linear"/>
            <c:dispRSqr val="1"/>
            <c:dispEq val="1"/>
            <c:trendlineLbl>
              <c:layout>
                <c:manualLayout>
                  <c:x val="0.17931977252843395"/>
                  <c:y val="-0.2099063137941090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'Task 2.1 (Scatter plots)'!$CO$6:$CO$205</c:f>
              <c:numCache>
                <c:formatCode>0.0</c:formatCode>
                <c:ptCount val="200"/>
                <c:pt idx="0">
                  <c:v>6.8</c:v>
                </c:pt>
                <c:pt idx="1">
                  <c:v>5.3</c:v>
                </c:pt>
                <c:pt idx="2">
                  <c:v>4.5</c:v>
                </c:pt>
                <c:pt idx="3">
                  <c:v>8.8000000000000007</c:v>
                </c:pt>
                <c:pt idx="4">
                  <c:v>6.8</c:v>
                </c:pt>
                <c:pt idx="5">
                  <c:v>8.5</c:v>
                </c:pt>
                <c:pt idx="6">
                  <c:v>8.9</c:v>
                </c:pt>
                <c:pt idx="7">
                  <c:v>6.9</c:v>
                </c:pt>
                <c:pt idx="8">
                  <c:v>9.3000000000000007</c:v>
                </c:pt>
                <c:pt idx="9">
                  <c:v>8.4</c:v>
                </c:pt>
                <c:pt idx="10">
                  <c:v>6.8</c:v>
                </c:pt>
                <c:pt idx="11">
                  <c:v>8.1999999999999993</c:v>
                </c:pt>
                <c:pt idx="12">
                  <c:v>7.6</c:v>
                </c:pt>
                <c:pt idx="13">
                  <c:v>7.1</c:v>
                </c:pt>
                <c:pt idx="14">
                  <c:v>8.8000000000000007</c:v>
                </c:pt>
                <c:pt idx="15">
                  <c:v>4.9000000000000004</c:v>
                </c:pt>
                <c:pt idx="16">
                  <c:v>6.2</c:v>
                </c:pt>
                <c:pt idx="17">
                  <c:v>8.4</c:v>
                </c:pt>
                <c:pt idx="18">
                  <c:v>9.1</c:v>
                </c:pt>
                <c:pt idx="19">
                  <c:v>8.4</c:v>
                </c:pt>
                <c:pt idx="20">
                  <c:v>8.4</c:v>
                </c:pt>
                <c:pt idx="21">
                  <c:v>4.5</c:v>
                </c:pt>
                <c:pt idx="22">
                  <c:v>3.7</c:v>
                </c:pt>
                <c:pt idx="23">
                  <c:v>6.2</c:v>
                </c:pt>
                <c:pt idx="24">
                  <c:v>8</c:v>
                </c:pt>
                <c:pt idx="25">
                  <c:v>7.1</c:v>
                </c:pt>
                <c:pt idx="26">
                  <c:v>4.8</c:v>
                </c:pt>
                <c:pt idx="27">
                  <c:v>9</c:v>
                </c:pt>
                <c:pt idx="28">
                  <c:v>4.8</c:v>
                </c:pt>
                <c:pt idx="29">
                  <c:v>7.7</c:v>
                </c:pt>
                <c:pt idx="30">
                  <c:v>5.2</c:v>
                </c:pt>
                <c:pt idx="31">
                  <c:v>6.6</c:v>
                </c:pt>
                <c:pt idx="32">
                  <c:v>9.1999999999999993</c:v>
                </c:pt>
                <c:pt idx="33">
                  <c:v>8.6999999999999993</c:v>
                </c:pt>
                <c:pt idx="34">
                  <c:v>8.4</c:v>
                </c:pt>
                <c:pt idx="35">
                  <c:v>5.6</c:v>
                </c:pt>
                <c:pt idx="36">
                  <c:v>6.8</c:v>
                </c:pt>
                <c:pt idx="37">
                  <c:v>7.7</c:v>
                </c:pt>
                <c:pt idx="38">
                  <c:v>9</c:v>
                </c:pt>
                <c:pt idx="39">
                  <c:v>8.1999999999999993</c:v>
                </c:pt>
                <c:pt idx="40">
                  <c:v>9.1</c:v>
                </c:pt>
                <c:pt idx="41">
                  <c:v>8.5</c:v>
                </c:pt>
                <c:pt idx="42">
                  <c:v>7.4</c:v>
                </c:pt>
                <c:pt idx="43">
                  <c:v>5.9</c:v>
                </c:pt>
                <c:pt idx="44">
                  <c:v>5.2</c:v>
                </c:pt>
                <c:pt idx="45">
                  <c:v>8.4</c:v>
                </c:pt>
                <c:pt idx="46">
                  <c:v>3.8</c:v>
                </c:pt>
                <c:pt idx="47">
                  <c:v>8.1999999999999993</c:v>
                </c:pt>
                <c:pt idx="48">
                  <c:v>6.8</c:v>
                </c:pt>
                <c:pt idx="49">
                  <c:v>4.7</c:v>
                </c:pt>
                <c:pt idx="50">
                  <c:v>7.2</c:v>
                </c:pt>
                <c:pt idx="51">
                  <c:v>5.3</c:v>
                </c:pt>
                <c:pt idx="52">
                  <c:v>6.3</c:v>
                </c:pt>
                <c:pt idx="53">
                  <c:v>5.2</c:v>
                </c:pt>
                <c:pt idx="54">
                  <c:v>8.6999999999999993</c:v>
                </c:pt>
                <c:pt idx="55">
                  <c:v>7.4</c:v>
                </c:pt>
                <c:pt idx="56">
                  <c:v>9.6</c:v>
                </c:pt>
                <c:pt idx="57">
                  <c:v>4.4000000000000004</c:v>
                </c:pt>
                <c:pt idx="58">
                  <c:v>3.8</c:v>
                </c:pt>
                <c:pt idx="59">
                  <c:v>5.4</c:v>
                </c:pt>
                <c:pt idx="60">
                  <c:v>4.9000000000000004</c:v>
                </c:pt>
                <c:pt idx="61">
                  <c:v>6.7</c:v>
                </c:pt>
                <c:pt idx="62">
                  <c:v>5.8</c:v>
                </c:pt>
                <c:pt idx="63">
                  <c:v>6.2</c:v>
                </c:pt>
                <c:pt idx="64">
                  <c:v>7.2</c:v>
                </c:pt>
                <c:pt idx="65">
                  <c:v>8.1999999999999993</c:v>
                </c:pt>
                <c:pt idx="66">
                  <c:v>6.2</c:v>
                </c:pt>
                <c:pt idx="67">
                  <c:v>6</c:v>
                </c:pt>
                <c:pt idx="68">
                  <c:v>7.6</c:v>
                </c:pt>
                <c:pt idx="69">
                  <c:v>7.1</c:v>
                </c:pt>
                <c:pt idx="70">
                  <c:v>8.4</c:v>
                </c:pt>
                <c:pt idx="71">
                  <c:v>5</c:v>
                </c:pt>
                <c:pt idx="72">
                  <c:v>8.6999999999999993</c:v>
                </c:pt>
                <c:pt idx="73">
                  <c:v>6.8</c:v>
                </c:pt>
                <c:pt idx="74">
                  <c:v>6.8</c:v>
                </c:pt>
                <c:pt idx="75">
                  <c:v>4.9000000000000004</c:v>
                </c:pt>
                <c:pt idx="76">
                  <c:v>7.4</c:v>
                </c:pt>
                <c:pt idx="77">
                  <c:v>8.5</c:v>
                </c:pt>
                <c:pt idx="78">
                  <c:v>4.5999999999999996</c:v>
                </c:pt>
                <c:pt idx="79">
                  <c:v>7.8</c:v>
                </c:pt>
                <c:pt idx="80">
                  <c:v>4.9000000000000004</c:v>
                </c:pt>
                <c:pt idx="81">
                  <c:v>6.8</c:v>
                </c:pt>
                <c:pt idx="82">
                  <c:v>6.3</c:v>
                </c:pt>
                <c:pt idx="83">
                  <c:v>8.4</c:v>
                </c:pt>
                <c:pt idx="84">
                  <c:v>5.9</c:v>
                </c:pt>
                <c:pt idx="85">
                  <c:v>7.6</c:v>
                </c:pt>
                <c:pt idx="86">
                  <c:v>8.1999999999999993</c:v>
                </c:pt>
                <c:pt idx="87">
                  <c:v>5.9</c:v>
                </c:pt>
                <c:pt idx="88">
                  <c:v>8.3000000000000007</c:v>
                </c:pt>
                <c:pt idx="89">
                  <c:v>6.3</c:v>
                </c:pt>
                <c:pt idx="90">
                  <c:v>7.3</c:v>
                </c:pt>
                <c:pt idx="91">
                  <c:v>9.9</c:v>
                </c:pt>
                <c:pt idx="92">
                  <c:v>7.1</c:v>
                </c:pt>
                <c:pt idx="93">
                  <c:v>4.5999999999999996</c:v>
                </c:pt>
                <c:pt idx="94">
                  <c:v>7.4</c:v>
                </c:pt>
                <c:pt idx="95">
                  <c:v>6.7</c:v>
                </c:pt>
                <c:pt idx="96">
                  <c:v>7.2</c:v>
                </c:pt>
                <c:pt idx="97">
                  <c:v>5.6</c:v>
                </c:pt>
                <c:pt idx="98">
                  <c:v>7.9</c:v>
                </c:pt>
                <c:pt idx="99">
                  <c:v>9.6999999999999993</c:v>
                </c:pt>
                <c:pt idx="100">
                  <c:v>7.7</c:v>
                </c:pt>
                <c:pt idx="101">
                  <c:v>7.3</c:v>
                </c:pt>
                <c:pt idx="102">
                  <c:v>7.7</c:v>
                </c:pt>
                <c:pt idx="103">
                  <c:v>7.6</c:v>
                </c:pt>
                <c:pt idx="104">
                  <c:v>8.6999999999999993</c:v>
                </c:pt>
                <c:pt idx="105">
                  <c:v>9.1</c:v>
                </c:pt>
                <c:pt idx="106">
                  <c:v>7.7</c:v>
                </c:pt>
                <c:pt idx="107">
                  <c:v>8.4</c:v>
                </c:pt>
                <c:pt idx="108">
                  <c:v>3.8</c:v>
                </c:pt>
                <c:pt idx="109">
                  <c:v>5</c:v>
                </c:pt>
                <c:pt idx="110">
                  <c:v>6.7</c:v>
                </c:pt>
                <c:pt idx="111">
                  <c:v>6.7</c:v>
                </c:pt>
                <c:pt idx="112">
                  <c:v>9</c:v>
                </c:pt>
                <c:pt idx="113">
                  <c:v>8.1999999999999993</c:v>
                </c:pt>
                <c:pt idx="114">
                  <c:v>6.7</c:v>
                </c:pt>
                <c:pt idx="115">
                  <c:v>7.7</c:v>
                </c:pt>
                <c:pt idx="116">
                  <c:v>7.3</c:v>
                </c:pt>
                <c:pt idx="117">
                  <c:v>8</c:v>
                </c:pt>
                <c:pt idx="118">
                  <c:v>6</c:v>
                </c:pt>
                <c:pt idx="119">
                  <c:v>6.6</c:v>
                </c:pt>
                <c:pt idx="120">
                  <c:v>9.6</c:v>
                </c:pt>
                <c:pt idx="121">
                  <c:v>9.6999999999999993</c:v>
                </c:pt>
                <c:pt idx="122">
                  <c:v>6.2</c:v>
                </c:pt>
                <c:pt idx="123">
                  <c:v>6.3</c:v>
                </c:pt>
                <c:pt idx="124">
                  <c:v>10</c:v>
                </c:pt>
                <c:pt idx="125">
                  <c:v>5.3</c:v>
                </c:pt>
                <c:pt idx="126">
                  <c:v>4.7</c:v>
                </c:pt>
                <c:pt idx="127">
                  <c:v>8</c:v>
                </c:pt>
                <c:pt idx="128">
                  <c:v>4.5</c:v>
                </c:pt>
                <c:pt idx="129">
                  <c:v>5.2</c:v>
                </c:pt>
                <c:pt idx="130">
                  <c:v>3.7</c:v>
                </c:pt>
                <c:pt idx="131">
                  <c:v>5.2</c:v>
                </c:pt>
                <c:pt idx="132">
                  <c:v>8.4</c:v>
                </c:pt>
                <c:pt idx="133">
                  <c:v>8.1999999999999993</c:v>
                </c:pt>
                <c:pt idx="134">
                  <c:v>5.8</c:v>
                </c:pt>
                <c:pt idx="135">
                  <c:v>7.6</c:v>
                </c:pt>
                <c:pt idx="136">
                  <c:v>5.2</c:v>
                </c:pt>
                <c:pt idx="137">
                  <c:v>7.9</c:v>
                </c:pt>
                <c:pt idx="138">
                  <c:v>9.9</c:v>
                </c:pt>
                <c:pt idx="139">
                  <c:v>7.4</c:v>
                </c:pt>
                <c:pt idx="140">
                  <c:v>9.1</c:v>
                </c:pt>
                <c:pt idx="141">
                  <c:v>5.4</c:v>
                </c:pt>
                <c:pt idx="142">
                  <c:v>4.5</c:v>
                </c:pt>
                <c:pt idx="143">
                  <c:v>7.3</c:v>
                </c:pt>
                <c:pt idx="144">
                  <c:v>3.8</c:v>
                </c:pt>
                <c:pt idx="145">
                  <c:v>3.8</c:v>
                </c:pt>
                <c:pt idx="146">
                  <c:v>8.1999999999999993</c:v>
                </c:pt>
                <c:pt idx="147">
                  <c:v>7.3</c:v>
                </c:pt>
                <c:pt idx="148">
                  <c:v>5.9</c:v>
                </c:pt>
                <c:pt idx="149">
                  <c:v>8</c:v>
                </c:pt>
                <c:pt idx="150">
                  <c:v>8.1999999999999993</c:v>
                </c:pt>
                <c:pt idx="151">
                  <c:v>6.9</c:v>
                </c:pt>
                <c:pt idx="152">
                  <c:v>10</c:v>
                </c:pt>
                <c:pt idx="153">
                  <c:v>6.7</c:v>
                </c:pt>
                <c:pt idx="154">
                  <c:v>8.4</c:v>
                </c:pt>
                <c:pt idx="155">
                  <c:v>4.8</c:v>
                </c:pt>
                <c:pt idx="156">
                  <c:v>8.1999999999999993</c:v>
                </c:pt>
                <c:pt idx="157">
                  <c:v>7.2</c:v>
                </c:pt>
                <c:pt idx="158">
                  <c:v>6</c:v>
                </c:pt>
                <c:pt idx="159">
                  <c:v>8.3000000000000007</c:v>
                </c:pt>
                <c:pt idx="160">
                  <c:v>9.1999999999999993</c:v>
                </c:pt>
                <c:pt idx="161">
                  <c:v>8.8000000000000007</c:v>
                </c:pt>
                <c:pt idx="162">
                  <c:v>5.3</c:v>
                </c:pt>
                <c:pt idx="163">
                  <c:v>5.2</c:v>
                </c:pt>
                <c:pt idx="164">
                  <c:v>5.2</c:v>
                </c:pt>
                <c:pt idx="165">
                  <c:v>6</c:v>
                </c:pt>
                <c:pt idx="166">
                  <c:v>7.8</c:v>
                </c:pt>
                <c:pt idx="167">
                  <c:v>8.9</c:v>
                </c:pt>
                <c:pt idx="168">
                  <c:v>6.3</c:v>
                </c:pt>
                <c:pt idx="169">
                  <c:v>8.4</c:v>
                </c:pt>
                <c:pt idx="170">
                  <c:v>9</c:v>
                </c:pt>
                <c:pt idx="171">
                  <c:v>5.2</c:v>
                </c:pt>
                <c:pt idx="172">
                  <c:v>6.8</c:v>
                </c:pt>
                <c:pt idx="173">
                  <c:v>6.7</c:v>
                </c:pt>
                <c:pt idx="174">
                  <c:v>8.4</c:v>
                </c:pt>
                <c:pt idx="175">
                  <c:v>6.8</c:v>
                </c:pt>
                <c:pt idx="176">
                  <c:v>6.2</c:v>
                </c:pt>
                <c:pt idx="177">
                  <c:v>6.7</c:v>
                </c:pt>
                <c:pt idx="178">
                  <c:v>5.2</c:v>
                </c:pt>
                <c:pt idx="179">
                  <c:v>4.5</c:v>
                </c:pt>
                <c:pt idx="180">
                  <c:v>5.8</c:v>
                </c:pt>
                <c:pt idx="181">
                  <c:v>7.6</c:v>
                </c:pt>
                <c:pt idx="182">
                  <c:v>4.5</c:v>
                </c:pt>
                <c:pt idx="183">
                  <c:v>7.4</c:v>
                </c:pt>
                <c:pt idx="184">
                  <c:v>4.8</c:v>
                </c:pt>
                <c:pt idx="185">
                  <c:v>7.3</c:v>
                </c:pt>
                <c:pt idx="186">
                  <c:v>8.5</c:v>
                </c:pt>
                <c:pt idx="187">
                  <c:v>7.2</c:v>
                </c:pt>
                <c:pt idx="188">
                  <c:v>9.3000000000000007</c:v>
                </c:pt>
                <c:pt idx="189">
                  <c:v>3.8</c:v>
                </c:pt>
                <c:pt idx="190">
                  <c:v>5.8</c:v>
                </c:pt>
                <c:pt idx="191">
                  <c:v>8.4</c:v>
                </c:pt>
                <c:pt idx="192">
                  <c:v>7.2</c:v>
                </c:pt>
                <c:pt idx="193">
                  <c:v>8.4</c:v>
                </c:pt>
                <c:pt idx="194">
                  <c:v>8.8000000000000007</c:v>
                </c:pt>
                <c:pt idx="195">
                  <c:v>4.4000000000000004</c:v>
                </c:pt>
                <c:pt idx="196">
                  <c:v>8.4</c:v>
                </c:pt>
                <c:pt idx="197">
                  <c:v>6.8</c:v>
                </c:pt>
                <c:pt idx="198">
                  <c:v>6.3</c:v>
                </c:pt>
                <c:pt idx="199">
                  <c:v>6.8</c:v>
                </c:pt>
              </c:numCache>
            </c:numRef>
          </c:xVal>
          <c:yVal>
            <c:numRef>
              <c:f>'Task 2.1 (Scatter plots)'!$CP$6:$CP$205</c:f>
              <c:numCache>
                <c:formatCode>0.0</c:formatCode>
                <c:ptCount val="200"/>
                <c:pt idx="0">
                  <c:v>8.4</c:v>
                </c:pt>
                <c:pt idx="1">
                  <c:v>7.5</c:v>
                </c:pt>
                <c:pt idx="2">
                  <c:v>9</c:v>
                </c:pt>
                <c:pt idx="3">
                  <c:v>7.2</c:v>
                </c:pt>
                <c:pt idx="4">
                  <c:v>9</c:v>
                </c:pt>
                <c:pt idx="5">
                  <c:v>6.1</c:v>
                </c:pt>
                <c:pt idx="6">
                  <c:v>7.2</c:v>
                </c:pt>
                <c:pt idx="7">
                  <c:v>7.7</c:v>
                </c:pt>
                <c:pt idx="8">
                  <c:v>8.1999999999999993</c:v>
                </c:pt>
                <c:pt idx="9">
                  <c:v>6.7</c:v>
                </c:pt>
                <c:pt idx="10">
                  <c:v>8.4</c:v>
                </c:pt>
                <c:pt idx="11">
                  <c:v>6.6</c:v>
                </c:pt>
                <c:pt idx="12">
                  <c:v>7.9</c:v>
                </c:pt>
                <c:pt idx="13">
                  <c:v>8.1999999999999993</c:v>
                </c:pt>
                <c:pt idx="14">
                  <c:v>7.6</c:v>
                </c:pt>
                <c:pt idx="15">
                  <c:v>7.1</c:v>
                </c:pt>
                <c:pt idx="16">
                  <c:v>7.2</c:v>
                </c:pt>
                <c:pt idx="17">
                  <c:v>8.1999999999999993</c:v>
                </c:pt>
                <c:pt idx="18">
                  <c:v>7.9</c:v>
                </c:pt>
                <c:pt idx="19">
                  <c:v>8.8000000000000007</c:v>
                </c:pt>
                <c:pt idx="20">
                  <c:v>7</c:v>
                </c:pt>
                <c:pt idx="21">
                  <c:v>9.9</c:v>
                </c:pt>
                <c:pt idx="22">
                  <c:v>8.1</c:v>
                </c:pt>
                <c:pt idx="23">
                  <c:v>8</c:v>
                </c:pt>
                <c:pt idx="24">
                  <c:v>5.5</c:v>
                </c:pt>
                <c:pt idx="25">
                  <c:v>7</c:v>
                </c:pt>
                <c:pt idx="26">
                  <c:v>7</c:v>
                </c:pt>
                <c:pt idx="27">
                  <c:v>5.6</c:v>
                </c:pt>
                <c:pt idx="28">
                  <c:v>7.2</c:v>
                </c:pt>
                <c:pt idx="29">
                  <c:v>6.2</c:v>
                </c:pt>
                <c:pt idx="30">
                  <c:v>7.1</c:v>
                </c:pt>
                <c:pt idx="31">
                  <c:v>6.2</c:v>
                </c:pt>
                <c:pt idx="32">
                  <c:v>7.6</c:v>
                </c:pt>
                <c:pt idx="33">
                  <c:v>9</c:v>
                </c:pt>
                <c:pt idx="34">
                  <c:v>6.7</c:v>
                </c:pt>
                <c:pt idx="35">
                  <c:v>7.1</c:v>
                </c:pt>
                <c:pt idx="36">
                  <c:v>7.2</c:v>
                </c:pt>
                <c:pt idx="37">
                  <c:v>9.9</c:v>
                </c:pt>
                <c:pt idx="38">
                  <c:v>7.6</c:v>
                </c:pt>
                <c:pt idx="39">
                  <c:v>5.8</c:v>
                </c:pt>
                <c:pt idx="40">
                  <c:v>8.4</c:v>
                </c:pt>
                <c:pt idx="41">
                  <c:v>7.9</c:v>
                </c:pt>
                <c:pt idx="42">
                  <c:v>7.6</c:v>
                </c:pt>
                <c:pt idx="43">
                  <c:v>8.4</c:v>
                </c:pt>
                <c:pt idx="44">
                  <c:v>6.5</c:v>
                </c:pt>
                <c:pt idx="45">
                  <c:v>7.7</c:v>
                </c:pt>
                <c:pt idx="46">
                  <c:v>8</c:v>
                </c:pt>
                <c:pt idx="47">
                  <c:v>7.1</c:v>
                </c:pt>
                <c:pt idx="48">
                  <c:v>8.5</c:v>
                </c:pt>
                <c:pt idx="49">
                  <c:v>7.6</c:v>
                </c:pt>
                <c:pt idx="50">
                  <c:v>7.2</c:v>
                </c:pt>
                <c:pt idx="51">
                  <c:v>8.1999999999999993</c:v>
                </c:pt>
                <c:pt idx="52">
                  <c:v>9</c:v>
                </c:pt>
                <c:pt idx="53">
                  <c:v>7.2</c:v>
                </c:pt>
                <c:pt idx="54">
                  <c:v>8.1</c:v>
                </c:pt>
                <c:pt idx="55">
                  <c:v>8.9</c:v>
                </c:pt>
                <c:pt idx="56">
                  <c:v>8.8000000000000007</c:v>
                </c:pt>
                <c:pt idx="57">
                  <c:v>7.5</c:v>
                </c:pt>
                <c:pt idx="58">
                  <c:v>7</c:v>
                </c:pt>
                <c:pt idx="59">
                  <c:v>8.5</c:v>
                </c:pt>
                <c:pt idx="60">
                  <c:v>7.2</c:v>
                </c:pt>
                <c:pt idx="61">
                  <c:v>8.8000000000000007</c:v>
                </c:pt>
                <c:pt idx="62">
                  <c:v>8</c:v>
                </c:pt>
                <c:pt idx="63">
                  <c:v>8.1</c:v>
                </c:pt>
                <c:pt idx="64">
                  <c:v>7.1</c:v>
                </c:pt>
                <c:pt idx="65">
                  <c:v>9</c:v>
                </c:pt>
                <c:pt idx="66">
                  <c:v>6.2</c:v>
                </c:pt>
                <c:pt idx="67">
                  <c:v>8.1999999999999993</c:v>
                </c:pt>
                <c:pt idx="68">
                  <c:v>5.8</c:v>
                </c:pt>
                <c:pt idx="69">
                  <c:v>8</c:v>
                </c:pt>
                <c:pt idx="70">
                  <c:v>7.7</c:v>
                </c:pt>
                <c:pt idx="71">
                  <c:v>7</c:v>
                </c:pt>
                <c:pt idx="72">
                  <c:v>7.9</c:v>
                </c:pt>
                <c:pt idx="73">
                  <c:v>9.8000000000000007</c:v>
                </c:pt>
                <c:pt idx="74">
                  <c:v>8.4</c:v>
                </c:pt>
                <c:pt idx="75">
                  <c:v>8.9</c:v>
                </c:pt>
                <c:pt idx="76">
                  <c:v>7.5</c:v>
                </c:pt>
                <c:pt idx="77">
                  <c:v>8</c:v>
                </c:pt>
                <c:pt idx="78">
                  <c:v>8.1</c:v>
                </c:pt>
                <c:pt idx="79">
                  <c:v>7.6</c:v>
                </c:pt>
                <c:pt idx="80">
                  <c:v>8.8000000000000007</c:v>
                </c:pt>
                <c:pt idx="81">
                  <c:v>8</c:v>
                </c:pt>
                <c:pt idx="82">
                  <c:v>8.5</c:v>
                </c:pt>
                <c:pt idx="83">
                  <c:v>6.5</c:v>
                </c:pt>
                <c:pt idx="84">
                  <c:v>7.7</c:v>
                </c:pt>
                <c:pt idx="85">
                  <c:v>7.2</c:v>
                </c:pt>
                <c:pt idx="86">
                  <c:v>6</c:v>
                </c:pt>
                <c:pt idx="87">
                  <c:v>8.1999999999999993</c:v>
                </c:pt>
                <c:pt idx="88">
                  <c:v>7.4</c:v>
                </c:pt>
                <c:pt idx="89">
                  <c:v>9.3000000000000007</c:v>
                </c:pt>
                <c:pt idx="90">
                  <c:v>7.9</c:v>
                </c:pt>
                <c:pt idx="91">
                  <c:v>6.5</c:v>
                </c:pt>
                <c:pt idx="92">
                  <c:v>8.6</c:v>
                </c:pt>
                <c:pt idx="93">
                  <c:v>8.9</c:v>
                </c:pt>
                <c:pt idx="94">
                  <c:v>8.4</c:v>
                </c:pt>
                <c:pt idx="95">
                  <c:v>8.1</c:v>
                </c:pt>
                <c:pt idx="96">
                  <c:v>7.2</c:v>
                </c:pt>
                <c:pt idx="97">
                  <c:v>7.7</c:v>
                </c:pt>
                <c:pt idx="98">
                  <c:v>7.4</c:v>
                </c:pt>
                <c:pt idx="99">
                  <c:v>7</c:v>
                </c:pt>
                <c:pt idx="100">
                  <c:v>6.1</c:v>
                </c:pt>
                <c:pt idx="101">
                  <c:v>7.1</c:v>
                </c:pt>
                <c:pt idx="102">
                  <c:v>7.6</c:v>
                </c:pt>
                <c:pt idx="103">
                  <c:v>9</c:v>
                </c:pt>
                <c:pt idx="104">
                  <c:v>8.9</c:v>
                </c:pt>
                <c:pt idx="105">
                  <c:v>7.5</c:v>
                </c:pt>
                <c:pt idx="106">
                  <c:v>9.3000000000000007</c:v>
                </c:pt>
                <c:pt idx="107">
                  <c:v>8</c:v>
                </c:pt>
                <c:pt idx="108">
                  <c:v>7.6</c:v>
                </c:pt>
                <c:pt idx="109">
                  <c:v>7.1</c:v>
                </c:pt>
                <c:pt idx="110">
                  <c:v>8.1</c:v>
                </c:pt>
                <c:pt idx="111">
                  <c:v>7.9</c:v>
                </c:pt>
                <c:pt idx="112">
                  <c:v>7.2</c:v>
                </c:pt>
                <c:pt idx="113">
                  <c:v>7.7</c:v>
                </c:pt>
                <c:pt idx="114">
                  <c:v>7.9</c:v>
                </c:pt>
                <c:pt idx="115">
                  <c:v>6.9</c:v>
                </c:pt>
                <c:pt idx="116">
                  <c:v>9.5</c:v>
                </c:pt>
                <c:pt idx="117">
                  <c:v>7.5</c:v>
                </c:pt>
                <c:pt idx="118">
                  <c:v>8</c:v>
                </c:pt>
                <c:pt idx="119">
                  <c:v>7.1</c:v>
                </c:pt>
                <c:pt idx="120">
                  <c:v>8.8000000000000007</c:v>
                </c:pt>
                <c:pt idx="121">
                  <c:v>8</c:v>
                </c:pt>
                <c:pt idx="122">
                  <c:v>7.7</c:v>
                </c:pt>
                <c:pt idx="123">
                  <c:v>8.1999999999999993</c:v>
                </c:pt>
                <c:pt idx="124">
                  <c:v>6.5</c:v>
                </c:pt>
                <c:pt idx="125">
                  <c:v>8.1</c:v>
                </c:pt>
                <c:pt idx="126">
                  <c:v>8.1</c:v>
                </c:pt>
                <c:pt idx="127">
                  <c:v>6.9</c:v>
                </c:pt>
                <c:pt idx="128">
                  <c:v>9.3000000000000007</c:v>
                </c:pt>
                <c:pt idx="129">
                  <c:v>6.2</c:v>
                </c:pt>
                <c:pt idx="130">
                  <c:v>8</c:v>
                </c:pt>
                <c:pt idx="131">
                  <c:v>7.1</c:v>
                </c:pt>
                <c:pt idx="132">
                  <c:v>6.5</c:v>
                </c:pt>
                <c:pt idx="133">
                  <c:v>7.1</c:v>
                </c:pt>
                <c:pt idx="134">
                  <c:v>8.1999999999999993</c:v>
                </c:pt>
                <c:pt idx="135">
                  <c:v>7</c:v>
                </c:pt>
                <c:pt idx="136">
                  <c:v>6.7</c:v>
                </c:pt>
                <c:pt idx="137">
                  <c:v>7.5</c:v>
                </c:pt>
                <c:pt idx="138">
                  <c:v>7.4</c:v>
                </c:pt>
                <c:pt idx="139">
                  <c:v>7.4</c:v>
                </c:pt>
                <c:pt idx="140">
                  <c:v>7.9</c:v>
                </c:pt>
                <c:pt idx="141">
                  <c:v>8</c:v>
                </c:pt>
                <c:pt idx="142">
                  <c:v>8</c:v>
                </c:pt>
                <c:pt idx="143">
                  <c:v>8.4</c:v>
                </c:pt>
                <c:pt idx="144">
                  <c:v>8.8000000000000007</c:v>
                </c:pt>
                <c:pt idx="145">
                  <c:v>7.9</c:v>
                </c:pt>
                <c:pt idx="146">
                  <c:v>6</c:v>
                </c:pt>
                <c:pt idx="147">
                  <c:v>8.1999999999999993</c:v>
                </c:pt>
                <c:pt idx="148">
                  <c:v>8.4</c:v>
                </c:pt>
                <c:pt idx="149">
                  <c:v>7.4</c:v>
                </c:pt>
                <c:pt idx="150">
                  <c:v>8</c:v>
                </c:pt>
                <c:pt idx="151">
                  <c:v>6.6</c:v>
                </c:pt>
                <c:pt idx="152">
                  <c:v>7.6</c:v>
                </c:pt>
                <c:pt idx="153">
                  <c:v>7.5</c:v>
                </c:pt>
                <c:pt idx="154">
                  <c:v>7.1</c:v>
                </c:pt>
                <c:pt idx="155">
                  <c:v>7.9</c:v>
                </c:pt>
                <c:pt idx="156">
                  <c:v>7.6</c:v>
                </c:pt>
                <c:pt idx="157">
                  <c:v>7.1</c:v>
                </c:pt>
                <c:pt idx="158">
                  <c:v>7.6</c:v>
                </c:pt>
                <c:pt idx="159">
                  <c:v>8.1999999999999993</c:v>
                </c:pt>
                <c:pt idx="160">
                  <c:v>6.9</c:v>
                </c:pt>
                <c:pt idx="161">
                  <c:v>8.1</c:v>
                </c:pt>
                <c:pt idx="162">
                  <c:v>7.6</c:v>
                </c:pt>
                <c:pt idx="163">
                  <c:v>8.4</c:v>
                </c:pt>
                <c:pt idx="164">
                  <c:v>7.4</c:v>
                </c:pt>
                <c:pt idx="165">
                  <c:v>7.9</c:v>
                </c:pt>
                <c:pt idx="166">
                  <c:v>7.2</c:v>
                </c:pt>
                <c:pt idx="167">
                  <c:v>7.6</c:v>
                </c:pt>
                <c:pt idx="168">
                  <c:v>6.7</c:v>
                </c:pt>
                <c:pt idx="169">
                  <c:v>7.4</c:v>
                </c:pt>
                <c:pt idx="170">
                  <c:v>6.2</c:v>
                </c:pt>
                <c:pt idx="171">
                  <c:v>7.5</c:v>
                </c:pt>
                <c:pt idx="172">
                  <c:v>7.4</c:v>
                </c:pt>
                <c:pt idx="173">
                  <c:v>7.9</c:v>
                </c:pt>
                <c:pt idx="174">
                  <c:v>6.5</c:v>
                </c:pt>
                <c:pt idx="175">
                  <c:v>8.6</c:v>
                </c:pt>
                <c:pt idx="176">
                  <c:v>8.6</c:v>
                </c:pt>
                <c:pt idx="177">
                  <c:v>8</c:v>
                </c:pt>
                <c:pt idx="178">
                  <c:v>8.1</c:v>
                </c:pt>
                <c:pt idx="179">
                  <c:v>8.1999999999999993</c:v>
                </c:pt>
                <c:pt idx="180">
                  <c:v>7.2</c:v>
                </c:pt>
                <c:pt idx="181">
                  <c:v>8.4</c:v>
                </c:pt>
                <c:pt idx="182">
                  <c:v>9.4</c:v>
                </c:pt>
                <c:pt idx="183">
                  <c:v>9.4</c:v>
                </c:pt>
                <c:pt idx="184">
                  <c:v>7.5</c:v>
                </c:pt>
                <c:pt idx="185">
                  <c:v>6.6</c:v>
                </c:pt>
                <c:pt idx="186">
                  <c:v>4.3</c:v>
                </c:pt>
                <c:pt idx="187">
                  <c:v>6.6</c:v>
                </c:pt>
                <c:pt idx="188">
                  <c:v>7.4</c:v>
                </c:pt>
                <c:pt idx="189">
                  <c:v>7.1</c:v>
                </c:pt>
                <c:pt idx="190">
                  <c:v>6.7</c:v>
                </c:pt>
                <c:pt idx="191">
                  <c:v>6.7</c:v>
                </c:pt>
                <c:pt idx="192">
                  <c:v>7.2</c:v>
                </c:pt>
                <c:pt idx="193">
                  <c:v>7.1</c:v>
                </c:pt>
                <c:pt idx="194">
                  <c:v>6</c:v>
                </c:pt>
                <c:pt idx="195">
                  <c:v>8.4</c:v>
                </c:pt>
                <c:pt idx="196">
                  <c:v>8.6</c:v>
                </c:pt>
                <c:pt idx="197">
                  <c:v>7.9</c:v>
                </c:pt>
                <c:pt idx="198">
                  <c:v>7.6</c:v>
                </c:pt>
                <c:pt idx="199">
                  <c:v>8.5</c:v>
                </c:pt>
              </c:numCache>
            </c:numRef>
          </c:yVal>
          <c:smooth val="0"/>
          <c:extLst>
            <c:ext xmlns:c16="http://schemas.microsoft.com/office/drawing/2014/chart" uri="{C3380CC4-5D6E-409C-BE32-E72D297353CC}">
              <c16:uniqueId val="{00000000-8938-4108-B461-6FBA40FAF8B8}"/>
            </c:ext>
          </c:extLst>
        </c:ser>
        <c:dLbls>
          <c:showLegendKey val="0"/>
          <c:showVal val="0"/>
          <c:showCatName val="0"/>
          <c:showSerName val="0"/>
          <c:showPercent val="0"/>
          <c:showBubbleSize val="0"/>
        </c:dLbls>
        <c:axId val="1141455040"/>
        <c:axId val="856163968"/>
      </c:scatterChart>
      <c:valAx>
        <c:axId val="114145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Brand Image </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63968"/>
        <c:crosses val="autoZero"/>
        <c:crossBetween val="midCat"/>
      </c:valAx>
      <c:valAx>
        <c:axId val="85616396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Order Quantity</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4550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Order Fulfillment v. Order Quantity</a:t>
            </a:r>
            <a:endParaRPr lang="en-AU">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2.1 (Scatter plots)'!$CZ$5</c:f>
              <c:strCache>
                <c:ptCount val="1"/>
                <c:pt idx="0">
                  <c:v>Order_Qty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28575" cap="rnd">
                <a:solidFill>
                  <a:srgbClr val="FF0000"/>
                </a:solidFill>
                <a:prstDash val="dash"/>
              </a:ln>
              <a:effectLst/>
            </c:spPr>
            <c:trendlineType val="linear"/>
            <c:dispRSqr val="1"/>
            <c:dispEq val="1"/>
            <c:trendlineLbl>
              <c:layout>
                <c:manualLayout>
                  <c:x val="0.18123993875765529"/>
                  <c:y val="-0.148770414114902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'Task 2.1 (Scatter plots)'!$CY$6:$CY$205</c:f>
              <c:numCache>
                <c:formatCode>0.0</c:formatCode>
                <c:ptCount val="200"/>
                <c:pt idx="0">
                  <c:v>5</c:v>
                </c:pt>
                <c:pt idx="1">
                  <c:v>3.9</c:v>
                </c:pt>
                <c:pt idx="2">
                  <c:v>5.4</c:v>
                </c:pt>
                <c:pt idx="3">
                  <c:v>4.3</c:v>
                </c:pt>
                <c:pt idx="4">
                  <c:v>4.5</c:v>
                </c:pt>
                <c:pt idx="5">
                  <c:v>3.6</c:v>
                </c:pt>
                <c:pt idx="6">
                  <c:v>2.1</c:v>
                </c:pt>
                <c:pt idx="7">
                  <c:v>4.3</c:v>
                </c:pt>
                <c:pt idx="8">
                  <c:v>4.4000000000000004</c:v>
                </c:pt>
                <c:pt idx="9">
                  <c:v>4.0999999999999996</c:v>
                </c:pt>
                <c:pt idx="10">
                  <c:v>3.8</c:v>
                </c:pt>
                <c:pt idx="11">
                  <c:v>3</c:v>
                </c:pt>
                <c:pt idx="12">
                  <c:v>5.0999999999999996</c:v>
                </c:pt>
                <c:pt idx="13">
                  <c:v>4.5</c:v>
                </c:pt>
                <c:pt idx="14">
                  <c:v>4.8</c:v>
                </c:pt>
                <c:pt idx="15">
                  <c:v>4.3</c:v>
                </c:pt>
                <c:pt idx="16">
                  <c:v>4.2</c:v>
                </c:pt>
                <c:pt idx="17">
                  <c:v>5.7</c:v>
                </c:pt>
                <c:pt idx="18">
                  <c:v>5</c:v>
                </c:pt>
                <c:pt idx="19">
                  <c:v>4.5</c:v>
                </c:pt>
                <c:pt idx="20">
                  <c:v>3.3</c:v>
                </c:pt>
                <c:pt idx="21">
                  <c:v>4.3</c:v>
                </c:pt>
                <c:pt idx="22">
                  <c:v>4.8</c:v>
                </c:pt>
                <c:pt idx="23">
                  <c:v>6.7</c:v>
                </c:pt>
                <c:pt idx="24">
                  <c:v>4.7</c:v>
                </c:pt>
                <c:pt idx="25">
                  <c:v>5.6</c:v>
                </c:pt>
                <c:pt idx="26">
                  <c:v>5.3</c:v>
                </c:pt>
                <c:pt idx="27">
                  <c:v>4.3</c:v>
                </c:pt>
                <c:pt idx="28">
                  <c:v>5.7</c:v>
                </c:pt>
                <c:pt idx="29">
                  <c:v>4.7</c:v>
                </c:pt>
                <c:pt idx="30">
                  <c:v>3.7</c:v>
                </c:pt>
                <c:pt idx="31">
                  <c:v>3</c:v>
                </c:pt>
                <c:pt idx="32">
                  <c:v>3.5</c:v>
                </c:pt>
                <c:pt idx="33">
                  <c:v>4.7</c:v>
                </c:pt>
                <c:pt idx="34">
                  <c:v>2.5</c:v>
                </c:pt>
                <c:pt idx="35">
                  <c:v>3.1</c:v>
                </c:pt>
                <c:pt idx="36">
                  <c:v>3.9</c:v>
                </c:pt>
                <c:pt idx="37">
                  <c:v>5.2</c:v>
                </c:pt>
                <c:pt idx="38">
                  <c:v>4.7</c:v>
                </c:pt>
                <c:pt idx="39">
                  <c:v>4.5</c:v>
                </c:pt>
                <c:pt idx="40">
                  <c:v>4.5999999999999996</c:v>
                </c:pt>
                <c:pt idx="41">
                  <c:v>4.0999999999999996</c:v>
                </c:pt>
                <c:pt idx="42">
                  <c:v>4.5999999999999996</c:v>
                </c:pt>
                <c:pt idx="43">
                  <c:v>4.9000000000000004</c:v>
                </c:pt>
                <c:pt idx="44">
                  <c:v>4.3</c:v>
                </c:pt>
                <c:pt idx="45">
                  <c:v>5.2</c:v>
                </c:pt>
                <c:pt idx="46">
                  <c:v>5</c:v>
                </c:pt>
                <c:pt idx="47">
                  <c:v>6.5</c:v>
                </c:pt>
                <c:pt idx="48">
                  <c:v>4.5</c:v>
                </c:pt>
                <c:pt idx="49">
                  <c:v>4.0999999999999996</c:v>
                </c:pt>
                <c:pt idx="50">
                  <c:v>4</c:v>
                </c:pt>
                <c:pt idx="51">
                  <c:v>4.5</c:v>
                </c:pt>
                <c:pt idx="52">
                  <c:v>4.7</c:v>
                </c:pt>
                <c:pt idx="53">
                  <c:v>3.2</c:v>
                </c:pt>
                <c:pt idx="54">
                  <c:v>4.9000000000000004</c:v>
                </c:pt>
                <c:pt idx="55">
                  <c:v>4.0999999999999996</c:v>
                </c:pt>
                <c:pt idx="56">
                  <c:v>5.7</c:v>
                </c:pt>
                <c:pt idx="57">
                  <c:v>4.5999999999999996</c:v>
                </c:pt>
                <c:pt idx="58">
                  <c:v>3.7</c:v>
                </c:pt>
                <c:pt idx="59">
                  <c:v>5.6</c:v>
                </c:pt>
                <c:pt idx="60">
                  <c:v>5.4</c:v>
                </c:pt>
                <c:pt idx="61">
                  <c:v>2.7</c:v>
                </c:pt>
                <c:pt idx="62">
                  <c:v>4.4000000000000004</c:v>
                </c:pt>
                <c:pt idx="63">
                  <c:v>3.3</c:v>
                </c:pt>
                <c:pt idx="64">
                  <c:v>3.5</c:v>
                </c:pt>
                <c:pt idx="65">
                  <c:v>4.7</c:v>
                </c:pt>
                <c:pt idx="66">
                  <c:v>5</c:v>
                </c:pt>
                <c:pt idx="67">
                  <c:v>4.5</c:v>
                </c:pt>
                <c:pt idx="68">
                  <c:v>4</c:v>
                </c:pt>
                <c:pt idx="69">
                  <c:v>4.7</c:v>
                </c:pt>
                <c:pt idx="70">
                  <c:v>5.4</c:v>
                </c:pt>
                <c:pt idx="71">
                  <c:v>2.9</c:v>
                </c:pt>
                <c:pt idx="72">
                  <c:v>4.5999999999999996</c:v>
                </c:pt>
                <c:pt idx="73">
                  <c:v>4.0999999999999996</c:v>
                </c:pt>
                <c:pt idx="74">
                  <c:v>4.4000000000000004</c:v>
                </c:pt>
                <c:pt idx="75">
                  <c:v>3.1</c:v>
                </c:pt>
                <c:pt idx="76">
                  <c:v>4.5</c:v>
                </c:pt>
                <c:pt idx="77">
                  <c:v>4.3</c:v>
                </c:pt>
                <c:pt idx="78">
                  <c:v>5.2</c:v>
                </c:pt>
                <c:pt idx="79">
                  <c:v>2.6</c:v>
                </c:pt>
                <c:pt idx="80">
                  <c:v>3.2</c:v>
                </c:pt>
                <c:pt idx="81">
                  <c:v>4.3</c:v>
                </c:pt>
                <c:pt idx="82">
                  <c:v>2.7</c:v>
                </c:pt>
                <c:pt idx="83">
                  <c:v>2</c:v>
                </c:pt>
                <c:pt idx="84">
                  <c:v>4.7</c:v>
                </c:pt>
                <c:pt idx="85">
                  <c:v>3.4</c:v>
                </c:pt>
                <c:pt idx="86">
                  <c:v>2.4</c:v>
                </c:pt>
                <c:pt idx="87">
                  <c:v>5.0999999999999996</c:v>
                </c:pt>
                <c:pt idx="88">
                  <c:v>4.5999999999999996</c:v>
                </c:pt>
                <c:pt idx="89">
                  <c:v>5.5</c:v>
                </c:pt>
                <c:pt idx="90">
                  <c:v>4.4000000000000004</c:v>
                </c:pt>
                <c:pt idx="91">
                  <c:v>2</c:v>
                </c:pt>
                <c:pt idx="92">
                  <c:v>4.4000000000000004</c:v>
                </c:pt>
                <c:pt idx="93">
                  <c:v>4.8</c:v>
                </c:pt>
                <c:pt idx="94">
                  <c:v>3.6</c:v>
                </c:pt>
                <c:pt idx="95">
                  <c:v>4.9000000000000004</c:v>
                </c:pt>
                <c:pt idx="96">
                  <c:v>4.2</c:v>
                </c:pt>
                <c:pt idx="97">
                  <c:v>3.1</c:v>
                </c:pt>
                <c:pt idx="98">
                  <c:v>4.3</c:v>
                </c:pt>
                <c:pt idx="99">
                  <c:v>3.4</c:v>
                </c:pt>
                <c:pt idx="100">
                  <c:v>3.1</c:v>
                </c:pt>
                <c:pt idx="101">
                  <c:v>5.0999999999999996</c:v>
                </c:pt>
                <c:pt idx="102">
                  <c:v>4</c:v>
                </c:pt>
                <c:pt idx="103">
                  <c:v>5.6</c:v>
                </c:pt>
                <c:pt idx="104">
                  <c:v>5</c:v>
                </c:pt>
                <c:pt idx="105">
                  <c:v>4.2</c:v>
                </c:pt>
                <c:pt idx="106">
                  <c:v>4.4000000000000004</c:v>
                </c:pt>
                <c:pt idx="107">
                  <c:v>5.8</c:v>
                </c:pt>
                <c:pt idx="108">
                  <c:v>4.5999999999999996</c:v>
                </c:pt>
                <c:pt idx="109">
                  <c:v>3.8</c:v>
                </c:pt>
                <c:pt idx="110">
                  <c:v>3.7</c:v>
                </c:pt>
                <c:pt idx="111">
                  <c:v>4</c:v>
                </c:pt>
                <c:pt idx="112">
                  <c:v>4.5</c:v>
                </c:pt>
                <c:pt idx="113">
                  <c:v>4.2</c:v>
                </c:pt>
                <c:pt idx="114">
                  <c:v>4</c:v>
                </c:pt>
                <c:pt idx="115">
                  <c:v>5.0999999999999996</c:v>
                </c:pt>
                <c:pt idx="116">
                  <c:v>4.2</c:v>
                </c:pt>
                <c:pt idx="117">
                  <c:v>2.8</c:v>
                </c:pt>
                <c:pt idx="118">
                  <c:v>3.3</c:v>
                </c:pt>
                <c:pt idx="119">
                  <c:v>2.6</c:v>
                </c:pt>
                <c:pt idx="120">
                  <c:v>5.7</c:v>
                </c:pt>
                <c:pt idx="121">
                  <c:v>4.8</c:v>
                </c:pt>
                <c:pt idx="122">
                  <c:v>3.2</c:v>
                </c:pt>
                <c:pt idx="123">
                  <c:v>5.8</c:v>
                </c:pt>
                <c:pt idx="124">
                  <c:v>3.2</c:v>
                </c:pt>
                <c:pt idx="125">
                  <c:v>4.0999999999999996</c:v>
                </c:pt>
                <c:pt idx="126">
                  <c:v>4.5999999999999996</c:v>
                </c:pt>
                <c:pt idx="127">
                  <c:v>3.3</c:v>
                </c:pt>
                <c:pt idx="128">
                  <c:v>4.4000000000000004</c:v>
                </c:pt>
                <c:pt idx="129">
                  <c:v>1.2</c:v>
                </c:pt>
                <c:pt idx="130">
                  <c:v>5</c:v>
                </c:pt>
                <c:pt idx="131">
                  <c:v>4.5999999999999996</c:v>
                </c:pt>
                <c:pt idx="132">
                  <c:v>2.4</c:v>
                </c:pt>
                <c:pt idx="133">
                  <c:v>4.3</c:v>
                </c:pt>
                <c:pt idx="134">
                  <c:v>3.6</c:v>
                </c:pt>
                <c:pt idx="135">
                  <c:v>5.0999999999999996</c:v>
                </c:pt>
                <c:pt idx="136">
                  <c:v>1.8</c:v>
                </c:pt>
                <c:pt idx="137">
                  <c:v>4.0999999999999996</c:v>
                </c:pt>
                <c:pt idx="138">
                  <c:v>2.8</c:v>
                </c:pt>
                <c:pt idx="139">
                  <c:v>4.4000000000000004</c:v>
                </c:pt>
                <c:pt idx="140">
                  <c:v>4.5</c:v>
                </c:pt>
                <c:pt idx="141">
                  <c:v>4</c:v>
                </c:pt>
                <c:pt idx="142">
                  <c:v>4.2</c:v>
                </c:pt>
                <c:pt idx="143">
                  <c:v>4.5</c:v>
                </c:pt>
                <c:pt idx="144">
                  <c:v>3.8</c:v>
                </c:pt>
                <c:pt idx="145">
                  <c:v>4.0999999999999996</c:v>
                </c:pt>
                <c:pt idx="146">
                  <c:v>4.5999999999999996</c:v>
                </c:pt>
                <c:pt idx="147">
                  <c:v>3.7</c:v>
                </c:pt>
                <c:pt idx="148">
                  <c:v>5.0999999999999996</c:v>
                </c:pt>
                <c:pt idx="149">
                  <c:v>4.3</c:v>
                </c:pt>
                <c:pt idx="150">
                  <c:v>5</c:v>
                </c:pt>
                <c:pt idx="151">
                  <c:v>4</c:v>
                </c:pt>
                <c:pt idx="152">
                  <c:v>3</c:v>
                </c:pt>
                <c:pt idx="153">
                  <c:v>4.0999999999999996</c:v>
                </c:pt>
                <c:pt idx="154">
                  <c:v>4.4000000000000004</c:v>
                </c:pt>
                <c:pt idx="155">
                  <c:v>4</c:v>
                </c:pt>
                <c:pt idx="156">
                  <c:v>3.7</c:v>
                </c:pt>
                <c:pt idx="157">
                  <c:v>4</c:v>
                </c:pt>
                <c:pt idx="158">
                  <c:v>4.3</c:v>
                </c:pt>
                <c:pt idx="159">
                  <c:v>4.5999999999999996</c:v>
                </c:pt>
                <c:pt idx="160">
                  <c:v>3.7</c:v>
                </c:pt>
                <c:pt idx="161">
                  <c:v>6.4</c:v>
                </c:pt>
                <c:pt idx="162">
                  <c:v>3.6</c:v>
                </c:pt>
                <c:pt idx="163">
                  <c:v>4.7</c:v>
                </c:pt>
                <c:pt idx="164">
                  <c:v>4</c:v>
                </c:pt>
                <c:pt idx="165">
                  <c:v>4.3</c:v>
                </c:pt>
                <c:pt idx="166">
                  <c:v>3.6</c:v>
                </c:pt>
                <c:pt idx="167">
                  <c:v>2.7</c:v>
                </c:pt>
                <c:pt idx="168">
                  <c:v>4</c:v>
                </c:pt>
                <c:pt idx="169">
                  <c:v>3.8</c:v>
                </c:pt>
                <c:pt idx="170">
                  <c:v>3.3</c:v>
                </c:pt>
                <c:pt idx="171">
                  <c:v>4.5</c:v>
                </c:pt>
                <c:pt idx="172">
                  <c:v>5</c:v>
                </c:pt>
                <c:pt idx="173">
                  <c:v>4.8</c:v>
                </c:pt>
                <c:pt idx="174">
                  <c:v>2.8</c:v>
                </c:pt>
                <c:pt idx="175">
                  <c:v>4.3</c:v>
                </c:pt>
                <c:pt idx="176">
                  <c:v>4</c:v>
                </c:pt>
                <c:pt idx="177">
                  <c:v>4.9000000000000004</c:v>
                </c:pt>
                <c:pt idx="178">
                  <c:v>4.5999999999999996</c:v>
                </c:pt>
                <c:pt idx="179">
                  <c:v>4</c:v>
                </c:pt>
                <c:pt idx="180">
                  <c:v>4.4000000000000004</c:v>
                </c:pt>
                <c:pt idx="181">
                  <c:v>4.7</c:v>
                </c:pt>
                <c:pt idx="182">
                  <c:v>4.5999999999999996</c:v>
                </c:pt>
                <c:pt idx="183">
                  <c:v>4.4000000000000004</c:v>
                </c:pt>
                <c:pt idx="184">
                  <c:v>4.7</c:v>
                </c:pt>
                <c:pt idx="185">
                  <c:v>6</c:v>
                </c:pt>
                <c:pt idx="186">
                  <c:v>4.3</c:v>
                </c:pt>
                <c:pt idx="187">
                  <c:v>3.2</c:v>
                </c:pt>
                <c:pt idx="188">
                  <c:v>5.9</c:v>
                </c:pt>
                <c:pt idx="189">
                  <c:v>5.5</c:v>
                </c:pt>
                <c:pt idx="190">
                  <c:v>3.8</c:v>
                </c:pt>
                <c:pt idx="191">
                  <c:v>4</c:v>
                </c:pt>
                <c:pt idx="192">
                  <c:v>2.9</c:v>
                </c:pt>
                <c:pt idx="193">
                  <c:v>4.3</c:v>
                </c:pt>
                <c:pt idx="194">
                  <c:v>3.6</c:v>
                </c:pt>
                <c:pt idx="195">
                  <c:v>4.4000000000000004</c:v>
                </c:pt>
                <c:pt idx="196">
                  <c:v>6</c:v>
                </c:pt>
                <c:pt idx="197">
                  <c:v>4.4000000000000004</c:v>
                </c:pt>
                <c:pt idx="198">
                  <c:v>5.9</c:v>
                </c:pt>
                <c:pt idx="199">
                  <c:v>4.3</c:v>
                </c:pt>
              </c:numCache>
            </c:numRef>
          </c:xVal>
          <c:yVal>
            <c:numRef>
              <c:f>'Task 2.1 (Scatter plots)'!$CZ$6:$CZ$205</c:f>
              <c:numCache>
                <c:formatCode>0.0</c:formatCode>
                <c:ptCount val="200"/>
                <c:pt idx="0">
                  <c:v>8.4</c:v>
                </c:pt>
                <c:pt idx="1">
                  <c:v>7.5</c:v>
                </c:pt>
                <c:pt idx="2">
                  <c:v>9</c:v>
                </c:pt>
                <c:pt idx="3">
                  <c:v>7.2</c:v>
                </c:pt>
                <c:pt idx="4">
                  <c:v>9</c:v>
                </c:pt>
                <c:pt idx="5">
                  <c:v>6.1</c:v>
                </c:pt>
                <c:pt idx="6">
                  <c:v>7.2</c:v>
                </c:pt>
                <c:pt idx="7">
                  <c:v>7.7</c:v>
                </c:pt>
                <c:pt idx="8">
                  <c:v>8.1999999999999993</c:v>
                </c:pt>
                <c:pt idx="9">
                  <c:v>6.7</c:v>
                </c:pt>
                <c:pt idx="10">
                  <c:v>8.4</c:v>
                </c:pt>
                <c:pt idx="11">
                  <c:v>6.6</c:v>
                </c:pt>
                <c:pt idx="12">
                  <c:v>7.9</c:v>
                </c:pt>
                <c:pt idx="13">
                  <c:v>8.1999999999999993</c:v>
                </c:pt>
                <c:pt idx="14">
                  <c:v>7.6</c:v>
                </c:pt>
                <c:pt idx="15">
                  <c:v>7.1</c:v>
                </c:pt>
                <c:pt idx="16">
                  <c:v>7.2</c:v>
                </c:pt>
                <c:pt idx="17">
                  <c:v>8.1999999999999993</c:v>
                </c:pt>
                <c:pt idx="18">
                  <c:v>7.9</c:v>
                </c:pt>
                <c:pt idx="19">
                  <c:v>8.8000000000000007</c:v>
                </c:pt>
                <c:pt idx="20">
                  <c:v>7</c:v>
                </c:pt>
                <c:pt idx="21">
                  <c:v>9.9</c:v>
                </c:pt>
                <c:pt idx="22">
                  <c:v>8.1</c:v>
                </c:pt>
                <c:pt idx="23">
                  <c:v>8</c:v>
                </c:pt>
                <c:pt idx="24">
                  <c:v>5.5</c:v>
                </c:pt>
                <c:pt idx="25">
                  <c:v>7</c:v>
                </c:pt>
                <c:pt idx="26">
                  <c:v>7</c:v>
                </c:pt>
                <c:pt idx="27">
                  <c:v>5.6</c:v>
                </c:pt>
                <c:pt idx="28">
                  <c:v>7.2</c:v>
                </c:pt>
                <c:pt idx="29">
                  <c:v>6.2</c:v>
                </c:pt>
                <c:pt idx="30">
                  <c:v>7.1</c:v>
                </c:pt>
                <c:pt idx="31">
                  <c:v>6.2</c:v>
                </c:pt>
                <c:pt idx="32">
                  <c:v>7.6</c:v>
                </c:pt>
                <c:pt idx="33">
                  <c:v>9</c:v>
                </c:pt>
                <c:pt idx="34">
                  <c:v>6.7</c:v>
                </c:pt>
                <c:pt idx="35">
                  <c:v>7.1</c:v>
                </c:pt>
                <c:pt idx="36">
                  <c:v>7.2</c:v>
                </c:pt>
                <c:pt idx="37">
                  <c:v>9.9</c:v>
                </c:pt>
                <c:pt idx="38">
                  <c:v>7.6</c:v>
                </c:pt>
                <c:pt idx="39">
                  <c:v>5.8</c:v>
                </c:pt>
                <c:pt idx="40">
                  <c:v>8.4</c:v>
                </c:pt>
                <c:pt idx="41">
                  <c:v>7.9</c:v>
                </c:pt>
                <c:pt idx="42">
                  <c:v>7.6</c:v>
                </c:pt>
                <c:pt idx="43">
                  <c:v>8.4</c:v>
                </c:pt>
                <c:pt idx="44">
                  <c:v>6.5</c:v>
                </c:pt>
                <c:pt idx="45">
                  <c:v>7.7</c:v>
                </c:pt>
                <c:pt idx="46">
                  <c:v>8</c:v>
                </c:pt>
                <c:pt idx="47">
                  <c:v>7.1</c:v>
                </c:pt>
                <c:pt idx="48">
                  <c:v>8.5</c:v>
                </c:pt>
                <c:pt idx="49">
                  <c:v>7.6</c:v>
                </c:pt>
                <c:pt idx="50">
                  <c:v>7.2</c:v>
                </c:pt>
                <c:pt idx="51">
                  <c:v>8.1999999999999993</c:v>
                </c:pt>
                <c:pt idx="52">
                  <c:v>9</c:v>
                </c:pt>
                <c:pt idx="53">
                  <c:v>7.2</c:v>
                </c:pt>
                <c:pt idx="54">
                  <c:v>8.1</c:v>
                </c:pt>
                <c:pt idx="55">
                  <c:v>8.9</c:v>
                </c:pt>
                <c:pt idx="56">
                  <c:v>8.8000000000000007</c:v>
                </c:pt>
                <c:pt idx="57">
                  <c:v>7.5</c:v>
                </c:pt>
                <c:pt idx="58">
                  <c:v>7</c:v>
                </c:pt>
                <c:pt idx="59">
                  <c:v>8.5</c:v>
                </c:pt>
                <c:pt idx="60">
                  <c:v>7.2</c:v>
                </c:pt>
                <c:pt idx="61">
                  <c:v>8.8000000000000007</c:v>
                </c:pt>
                <c:pt idx="62">
                  <c:v>8</c:v>
                </c:pt>
                <c:pt idx="63">
                  <c:v>8.1</c:v>
                </c:pt>
                <c:pt idx="64">
                  <c:v>7.1</c:v>
                </c:pt>
                <c:pt idx="65">
                  <c:v>9</c:v>
                </c:pt>
                <c:pt idx="66">
                  <c:v>6.2</c:v>
                </c:pt>
                <c:pt idx="67">
                  <c:v>8.1999999999999993</c:v>
                </c:pt>
                <c:pt idx="68">
                  <c:v>5.8</c:v>
                </c:pt>
                <c:pt idx="69">
                  <c:v>8</c:v>
                </c:pt>
                <c:pt idx="70">
                  <c:v>7.7</c:v>
                </c:pt>
                <c:pt idx="71">
                  <c:v>7</c:v>
                </c:pt>
                <c:pt idx="72">
                  <c:v>7.9</c:v>
                </c:pt>
                <c:pt idx="73">
                  <c:v>9.8000000000000007</c:v>
                </c:pt>
                <c:pt idx="74">
                  <c:v>8.4</c:v>
                </c:pt>
                <c:pt idx="75">
                  <c:v>8.9</c:v>
                </c:pt>
                <c:pt idx="76">
                  <c:v>7.5</c:v>
                </c:pt>
                <c:pt idx="77">
                  <c:v>8</c:v>
                </c:pt>
                <c:pt idx="78">
                  <c:v>8.1</c:v>
                </c:pt>
                <c:pt idx="79">
                  <c:v>7.6</c:v>
                </c:pt>
                <c:pt idx="80">
                  <c:v>8.8000000000000007</c:v>
                </c:pt>
                <c:pt idx="81">
                  <c:v>8</c:v>
                </c:pt>
                <c:pt idx="82">
                  <c:v>8.5</c:v>
                </c:pt>
                <c:pt idx="83">
                  <c:v>6.5</c:v>
                </c:pt>
                <c:pt idx="84">
                  <c:v>7.7</c:v>
                </c:pt>
                <c:pt idx="85">
                  <c:v>7.2</c:v>
                </c:pt>
                <c:pt idx="86">
                  <c:v>6</c:v>
                </c:pt>
                <c:pt idx="87">
                  <c:v>8.1999999999999993</c:v>
                </c:pt>
                <c:pt idx="88">
                  <c:v>7.4</c:v>
                </c:pt>
                <c:pt idx="89">
                  <c:v>9.3000000000000007</c:v>
                </c:pt>
                <c:pt idx="90">
                  <c:v>7.9</c:v>
                </c:pt>
                <c:pt idx="91">
                  <c:v>6.5</c:v>
                </c:pt>
                <c:pt idx="92">
                  <c:v>8.6</c:v>
                </c:pt>
                <c:pt idx="93">
                  <c:v>8.9</c:v>
                </c:pt>
                <c:pt idx="94">
                  <c:v>8.4</c:v>
                </c:pt>
                <c:pt idx="95">
                  <c:v>8.1</c:v>
                </c:pt>
                <c:pt idx="96">
                  <c:v>7.2</c:v>
                </c:pt>
                <c:pt idx="97">
                  <c:v>7.7</c:v>
                </c:pt>
                <c:pt idx="98">
                  <c:v>7.4</c:v>
                </c:pt>
                <c:pt idx="99">
                  <c:v>7</c:v>
                </c:pt>
                <c:pt idx="100">
                  <c:v>6.1</c:v>
                </c:pt>
                <c:pt idx="101">
                  <c:v>7.1</c:v>
                </c:pt>
                <c:pt idx="102">
                  <c:v>7.6</c:v>
                </c:pt>
                <c:pt idx="103">
                  <c:v>9</c:v>
                </c:pt>
                <c:pt idx="104">
                  <c:v>8.9</c:v>
                </c:pt>
                <c:pt idx="105">
                  <c:v>7.5</c:v>
                </c:pt>
                <c:pt idx="106">
                  <c:v>9.3000000000000007</c:v>
                </c:pt>
                <c:pt idx="107">
                  <c:v>8</c:v>
                </c:pt>
                <c:pt idx="108">
                  <c:v>7.6</c:v>
                </c:pt>
                <c:pt idx="109">
                  <c:v>7.1</c:v>
                </c:pt>
                <c:pt idx="110">
                  <c:v>8.1</c:v>
                </c:pt>
                <c:pt idx="111">
                  <c:v>7.9</c:v>
                </c:pt>
                <c:pt idx="112">
                  <c:v>7.2</c:v>
                </c:pt>
                <c:pt idx="113">
                  <c:v>7.7</c:v>
                </c:pt>
                <c:pt idx="114">
                  <c:v>7.9</c:v>
                </c:pt>
                <c:pt idx="115">
                  <c:v>6.9</c:v>
                </c:pt>
                <c:pt idx="116">
                  <c:v>9.5</c:v>
                </c:pt>
                <c:pt idx="117">
                  <c:v>7.5</c:v>
                </c:pt>
                <c:pt idx="118">
                  <c:v>8</c:v>
                </c:pt>
                <c:pt idx="119">
                  <c:v>7.1</c:v>
                </c:pt>
                <c:pt idx="120">
                  <c:v>8.8000000000000007</c:v>
                </c:pt>
                <c:pt idx="121">
                  <c:v>8</c:v>
                </c:pt>
                <c:pt idx="122">
                  <c:v>7.7</c:v>
                </c:pt>
                <c:pt idx="123">
                  <c:v>8.1999999999999993</c:v>
                </c:pt>
                <c:pt idx="124">
                  <c:v>6.5</c:v>
                </c:pt>
                <c:pt idx="125">
                  <c:v>8.1</c:v>
                </c:pt>
                <c:pt idx="126">
                  <c:v>8.1</c:v>
                </c:pt>
                <c:pt idx="127">
                  <c:v>6.9</c:v>
                </c:pt>
                <c:pt idx="128">
                  <c:v>9.3000000000000007</c:v>
                </c:pt>
                <c:pt idx="129">
                  <c:v>6.2</c:v>
                </c:pt>
                <c:pt idx="130">
                  <c:v>8</c:v>
                </c:pt>
                <c:pt idx="131">
                  <c:v>7.1</c:v>
                </c:pt>
                <c:pt idx="132">
                  <c:v>6.5</c:v>
                </c:pt>
                <c:pt idx="133">
                  <c:v>7.1</c:v>
                </c:pt>
                <c:pt idx="134">
                  <c:v>8.1999999999999993</c:v>
                </c:pt>
                <c:pt idx="135">
                  <c:v>7</c:v>
                </c:pt>
                <c:pt idx="136">
                  <c:v>6.7</c:v>
                </c:pt>
                <c:pt idx="137">
                  <c:v>7.5</c:v>
                </c:pt>
                <c:pt idx="138">
                  <c:v>7.4</c:v>
                </c:pt>
                <c:pt idx="139">
                  <c:v>7.4</c:v>
                </c:pt>
                <c:pt idx="140">
                  <c:v>7.9</c:v>
                </c:pt>
                <c:pt idx="141">
                  <c:v>8</c:v>
                </c:pt>
                <c:pt idx="142">
                  <c:v>8</c:v>
                </c:pt>
                <c:pt idx="143">
                  <c:v>8.4</c:v>
                </c:pt>
                <c:pt idx="144">
                  <c:v>8.8000000000000007</c:v>
                </c:pt>
                <c:pt idx="145">
                  <c:v>7.9</c:v>
                </c:pt>
                <c:pt idx="146">
                  <c:v>6</c:v>
                </c:pt>
                <c:pt idx="147">
                  <c:v>8.1999999999999993</c:v>
                </c:pt>
                <c:pt idx="148">
                  <c:v>8.4</c:v>
                </c:pt>
                <c:pt idx="149">
                  <c:v>7.4</c:v>
                </c:pt>
                <c:pt idx="150">
                  <c:v>8</c:v>
                </c:pt>
                <c:pt idx="151">
                  <c:v>6.6</c:v>
                </c:pt>
                <c:pt idx="152">
                  <c:v>7.6</c:v>
                </c:pt>
                <c:pt idx="153">
                  <c:v>7.5</c:v>
                </c:pt>
                <c:pt idx="154">
                  <c:v>7.1</c:v>
                </c:pt>
                <c:pt idx="155">
                  <c:v>7.9</c:v>
                </c:pt>
                <c:pt idx="156">
                  <c:v>7.6</c:v>
                </c:pt>
                <c:pt idx="157">
                  <c:v>7.1</c:v>
                </c:pt>
                <c:pt idx="158">
                  <c:v>7.6</c:v>
                </c:pt>
                <c:pt idx="159">
                  <c:v>8.1999999999999993</c:v>
                </c:pt>
                <c:pt idx="160">
                  <c:v>6.9</c:v>
                </c:pt>
                <c:pt idx="161">
                  <c:v>8.1</c:v>
                </c:pt>
                <c:pt idx="162">
                  <c:v>7.6</c:v>
                </c:pt>
                <c:pt idx="163">
                  <c:v>8.4</c:v>
                </c:pt>
                <c:pt idx="164">
                  <c:v>7.4</c:v>
                </c:pt>
                <c:pt idx="165">
                  <c:v>7.9</c:v>
                </c:pt>
                <c:pt idx="166">
                  <c:v>7.2</c:v>
                </c:pt>
                <c:pt idx="167">
                  <c:v>7.6</c:v>
                </c:pt>
                <c:pt idx="168">
                  <c:v>6.7</c:v>
                </c:pt>
                <c:pt idx="169">
                  <c:v>7.4</c:v>
                </c:pt>
                <c:pt idx="170">
                  <c:v>6.2</c:v>
                </c:pt>
                <c:pt idx="171">
                  <c:v>7.5</c:v>
                </c:pt>
                <c:pt idx="172">
                  <c:v>7.4</c:v>
                </c:pt>
                <c:pt idx="173">
                  <c:v>7.9</c:v>
                </c:pt>
                <c:pt idx="174">
                  <c:v>6.5</c:v>
                </c:pt>
                <c:pt idx="175">
                  <c:v>8.6</c:v>
                </c:pt>
                <c:pt idx="176">
                  <c:v>8.6</c:v>
                </c:pt>
                <c:pt idx="177">
                  <c:v>8</c:v>
                </c:pt>
                <c:pt idx="178">
                  <c:v>8.1</c:v>
                </c:pt>
                <c:pt idx="179">
                  <c:v>8.1999999999999993</c:v>
                </c:pt>
                <c:pt idx="180">
                  <c:v>7.2</c:v>
                </c:pt>
                <c:pt idx="181">
                  <c:v>8.4</c:v>
                </c:pt>
                <c:pt idx="182">
                  <c:v>9.4</c:v>
                </c:pt>
                <c:pt idx="183">
                  <c:v>9.4</c:v>
                </c:pt>
                <c:pt idx="184">
                  <c:v>7.5</c:v>
                </c:pt>
                <c:pt idx="185">
                  <c:v>6.6</c:v>
                </c:pt>
                <c:pt idx="186">
                  <c:v>4.3</c:v>
                </c:pt>
                <c:pt idx="187">
                  <c:v>6.6</c:v>
                </c:pt>
                <c:pt idx="188">
                  <c:v>7.4</c:v>
                </c:pt>
                <c:pt idx="189">
                  <c:v>7.1</c:v>
                </c:pt>
                <c:pt idx="190">
                  <c:v>6.7</c:v>
                </c:pt>
                <c:pt idx="191">
                  <c:v>6.7</c:v>
                </c:pt>
                <c:pt idx="192">
                  <c:v>7.2</c:v>
                </c:pt>
                <c:pt idx="193">
                  <c:v>7.1</c:v>
                </c:pt>
                <c:pt idx="194">
                  <c:v>6</c:v>
                </c:pt>
                <c:pt idx="195">
                  <c:v>8.4</c:v>
                </c:pt>
                <c:pt idx="196">
                  <c:v>8.6</c:v>
                </c:pt>
                <c:pt idx="197">
                  <c:v>7.9</c:v>
                </c:pt>
                <c:pt idx="198">
                  <c:v>7.6</c:v>
                </c:pt>
                <c:pt idx="199">
                  <c:v>8.5</c:v>
                </c:pt>
              </c:numCache>
            </c:numRef>
          </c:yVal>
          <c:smooth val="0"/>
          <c:extLst>
            <c:ext xmlns:c16="http://schemas.microsoft.com/office/drawing/2014/chart" uri="{C3380CC4-5D6E-409C-BE32-E72D297353CC}">
              <c16:uniqueId val="{00000000-7D71-4977-BB00-5F49FA95A00B}"/>
            </c:ext>
          </c:extLst>
        </c:ser>
        <c:dLbls>
          <c:showLegendKey val="0"/>
          <c:showVal val="0"/>
          <c:showCatName val="0"/>
          <c:showSerName val="0"/>
          <c:showPercent val="0"/>
          <c:showBubbleSize val="0"/>
        </c:dLbls>
        <c:axId val="1006004768"/>
        <c:axId val="604536528"/>
      </c:scatterChart>
      <c:valAx>
        <c:axId val="1006004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Order Fulfillment </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536528"/>
        <c:crosses val="autoZero"/>
        <c:crossBetween val="midCat"/>
      </c:valAx>
      <c:valAx>
        <c:axId val="6045365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Order Quantity</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60047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Price Flexibility v. Order Quantity</a:t>
            </a:r>
            <a:endParaRPr lang="en-AU">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2.1 (Scatter plots)'!$DK$5</c:f>
              <c:strCache>
                <c:ptCount val="1"/>
                <c:pt idx="0">
                  <c:v>Order_Qty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28575" cap="rnd">
                <a:solidFill>
                  <a:srgbClr val="FF0000"/>
                </a:solidFill>
                <a:prstDash val="dash"/>
              </a:ln>
              <a:effectLst/>
            </c:spPr>
            <c:trendlineType val="linear"/>
            <c:dispRSqr val="1"/>
            <c:dispEq val="1"/>
            <c:trendlineLbl>
              <c:layout>
                <c:manualLayout>
                  <c:x val="6.3531277340332454E-2"/>
                  <c:y val="-0.2142034849810440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'Task 2.1 (Scatter plots)'!$DJ$6:$DJ$205</c:f>
              <c:numCache>
                <c:formatCode>0.0</c:formatCode>
                <c:ptCount val="200"/>
                <c:pt idx="0">
                  <c:v>5.0999999999999996</c:v>
                </c:pt>
                <c:pt idx="1">
                  <c:v>4.3</c:v>
                </c:pt>
                <c:pt idx="2">
                  <c:v>4</c:v>
                </c:pt>
                <c:pt idx="3">
                  <c:v>4.0999999999999996</c:v>
                </c:pt>
                <c:pt idx="4">
                  <c:v>3.5</c:v>
                </c:pt>
                <c:pt idx="5">
                  <c:v>4.7</c:v>
                </c:pt>
                <c:pt idx="6">
                  <c:v>4.2</c:v>
                </c:pt>
                <c:pt idx="7">
                  <c:v>6.3</c:v>
                </c:pt>
                <c:pt idx="8">
                  <c:v>6.1</c:v>
                </c:pt>
                <c:pt idx="9">
                  <c:v>5.8</c:v>
                </c:pt>
                <c:pt idx="10">
                  <c:v>3.7</c:v>
                </c:pt>
                <c:pt idx="11">
                  <c:v>4.9000000000000004</c:v>
                </c:pt>
                <c:pt idx="12">
                  <c:v>4.5</c:v>
                </c:pt>
                <c:pt idx="13">
                  <c:v>2.6</c:v>
                </c:pt>
                <c:pt idx="14">
                  <c:v>6.2</c:v>
                </c:pt>
                <c:pt idx="15">
                  <c:v>3.9</c:v>
                </c:pt>
                <c:pt idx="16">
                  <c:v>6.2</c:v>
                </c:pt>
                <c:pt idx="17">
                  <c:v>5.8</c:v>
                </c:pt>
                <c:pt idx="18">
                  <c:v>6</c:v>
                </c:pt>
                <c:pt idx="19">
                  <c:v>6.1</c:v>
                </c:pt>
                <c:pt idx="20">
                  <c:v>4.9000000000000004</c:v>
                </c:pt>
                <c:pt idx="21">
                  <c:v>3</c:v>
                </c:pt>
                <c:pt idx="22">
                  <c:v>3.4</c:v>
                </c:pt>
                <c:pt idx="23">
                  <c:v>4.4000000000000004</c:v>
                </c:pt>
                <c:pt idx="24">
                  <c:v>5.3</c:v>
                </c:pt>
                <c:pt idx="25">
                  <c:v>6.6</c:v>
                </c:pt>
                <c:pt idx="26">
                  <c:v>3.8</c:v>
                </c:pt>
                <c:pt idx="27">
                  <c:v>5.2</c:v>
                </c:pt>
                <c:pt idx="28">
                  <c:v>3.8</c:v>
                </c:pt>
                <c:pt idx="29">
                  <c:v>5.5</c:v>
                </c:pt>
                <c:pt idx="30">
                  <c:v>2.7</c:v>
                </c:pt>
                <c:pt idx="31">
                  <c:v>3.5</c:v>
                </c:pt>
                <c:pt idx="32">
                  <c:v>4.5</c:v>
                </c:pt>
                <c:pt idx="33">
                  <c:v>6.6</c:v>
                </c:pt>
                <c:pt idx="34">
                  <c:v>4.3</c:v>
                </c:pt>
                <c:pt idx="35">
                  <c:v>2.9</c:v>
                </c:pt>
                <c:pt idx="36">
                  <c:v>3.5</c:v>
                </c:pt>
                <c:pt idx="37">
                  <c:v>4.5999999999999996</c:v>
                </c:pt>
                <c:pt idx="38">
                  <c:v>6.9</c:v>
                </c:pt>
                <c:pt idx="39">
                  <c:v>4.9000000000000004</c:v>
                </c:pt>
                <c:pt idx="40">
                  <c:v>5.8</c:v>
                </c:pt>
                <c:pt idx="41">
                  <c:v>4.5</c:v>
                </c:pt>
                <c:pt idx="42">
                  <c:v>4.5999999999999996</c:v>
                </c:pt>
                <c:pt idx="43">
                  <c:v>6.3</c:v>
                </c:pt>
                <c:pt idx="44">
                  <c:v>4.2</c:v>
                </c:pt>
                <c:pt idx="45">
                  <c:v>5.8</c:v>
                </c:pt>
                <c:pt idx="46">
                  <c:v>4</c:v>
                </c:pt>
                <c:pt idx="47">
                  <c:v>7.3</c:v>
                </c:pt>
                <c:pt idx="48">
                  <c:v>3.4</c:v>
                </c:pt>
                <c:pt idx="49">
                  <c:v>4.2</c:v>
                </c:pt>
                <c:pt idx="50">
                  <c:v>3.6</c:v>
                </c:pt>
                <c:pt idx="51">
                  <c:v>4.3</c:v>
                </c:pt>
                <c:pt idx="52">
                  <c:v>4.5999999999999996</c:v>
                </c:pt>
                <c:pt idx="53">
                  <c:v>2.7</c:v>
                </c:pt>
                <c:pt idx="54">
                  <c:v>6.6</c:v>
                </c:pt>
                <c:pt idx="55">
                  <c:v>3.2</c:v>
                </c:pt>
                <c:pt idx="56">
                  <c:v>6.5</c:v>
                </c:pt>
                <c:pt idx="57">
                  <c:v>3.9</c:v>
                </c:pt>
                <c:pt idx="58">
                  <c:v>4</c:v>
                </c:pt>
                <c:pt idx="59">
                  <c:v>4.9000000000000004</c:v>
                </c:pt>
                <c:pt idx="60">
                  <c:v>3.9</c:v>
                </c:pt>
                <c:pt idx="61">
                  <c:v>5</c:v>
                </c:pt>
                <c:pt idx="62">
                  <c:v>3.7</c:v>
                </c:pt>
                <c:pt idx="63">
                  <c:v>3.1</c:v>
                </c:pt>
                <c:pt idx="64">
                  <c:v>3.6</c:v>
                </c:pt>
                <c:pt idx="65">
                  <c:v>7.3</c:v>
                </c:pt>
                <c:pt idx="66">
                  <c:v>6.2</c:v>
                </c:pt>
                <c:pt idx="67">
                  <c:v>5.9</c:v>
                </c:pt>
                <c:pt idx="68">
                  <c:v>5.4</c:v>
                </c:pt>
                <c:pt idx="69">
                  <c:v>6.6</c:v>
                </c:pt>
                <c:pt idx="70">
                  <c:v>6.1</c:v>
                </c:pt>
                <c:pt idx="71">
                  <c:v>2.6</c:v>
                </c:pt>
                <c:pt idx="72">
                  <c:v>5.6</c:v>
                </c:pt>
                <c:pt idx="73">
                  <c:v>3.4</c:v>
                </c:pt>
                <c:pt idx="74">
                  <c:v>5.0999999999999996</c:v>
                </c:pt>
                <c:pt idx="75">
                  <c:v>4.3</c:v>
                </c:pt>
                <c:pt idx="76">
                  <c:v>5.8</c:v>
                </c:pt>
                <c:pt idx="77">
                  <c:v>4.5</c:v>
                </c:pt>
                <c:pt idx="78">
                  <c:v>4.0999999999999996</c:v>
                </c:pt>
                <c:pt idx="79">
                  <c:v>3.1</c:v>
                </c:pt>
                <c:pt idx="80">
                  <c:v>4.3</c:v>
                </c:pt>
                <c:pt idx="81">
                  <c:v>3.7</c:v>
                </c:pt>
                <c:pt idx="82">
                  <c:v>3</c:v>
                </c:pt>
                <c:pt idx="83">
                  <c:v>3.7</c:v>
                </c:pt>
                <c:pt idx="84">
                  <c:v>3.9</c:v>
                </c:pt>
                <c:pt idx="85">
                  <c:v>5.4</c:v>
                </c:pt>
                <c:pt idx="86">
                  <c:v>4.8</c:v>
                </c:pt>
                <c:pt idx="87">
                  <c:v>3.9</c:v>
                </c:pt>
                <c:pt idx="88">
                  <c:v>4.3</c:v>
                </c:pt>
                <c:pt idx="89">
                  <c:v>6.7</c:v>
                </c:pt>
                <c:pt idx="90">
                  <c:v>3</c:v>
                </c:pt>
                <c:pt idx="91">
                  <c:v>4</c:v>
                </c:pt>
                <c:pt idx="92">
                  <c:v>2.6</c:v>
                </c:pt>
                <c:pt idx="93">
                  <c:v>4.0999999999999996</c:v>
                </c:pt>
                <c:pt idx="94">
                  <c:v>3.2</c:v>
                </c:pt>
                <c:pt idx="95">
                  <c:v>3.6</c:v>
                </c:pt>
                <c:pt idx="96">
                  <c:v>5.6</c:v>
                </c:pt>
                <c:pt idx="97">
                  <c:v>2.9</c:v>
                </c:pt>
                <c:pt idx="98">
                  <c:v>4.9000000000000004</c:v>
                </c:pt>
                <c:pt idx="99">
                  <c:v>5.4</c:v>
                </c:pt>
                <c:pt idx="100">
                  <c:v>5.5</c:v>
                </c:pt>
                <c:pt idx="101">
                  <c:v>4.5999999999999996</c:v>
                </c:pt>
                <c:pt idx="102">
                  <c:v>4.7</c:v>
                </c:pt>
                <c:pt idx="103">
                  <c:v>4.5</c:v>
                </c:pt>
                <c:pt idx="104">
                  <c:v>5.6</c:v>
                </c:pt>
                <c:pt idx="105">
                  <c:v>5.8</c:v>
                </c:pt>
                <c:pt idx="106">
                  <c:v>4.5999999999999996</c:v>
                </c:pt>
                <c:pt idx="107">
                  <c:v>7.5</c:v>
                </c:pt>
                <c:pt idx="108">
                  <c:v>3.5</c:v>
                </c:pt>
                <c:pt idx="109">
                  <c:v>2.6</c:v>
                </c:pt>
                <c:pt idx="110">
                  <c:v>3.4</c:v>
                </c:pt>
                <c:pt idx="111">
                  <c:v>2.2999999999999998</c:v>
                </c:pt>
                <c:pt idx="112">
                  <c:v>6.9</c:v>
                </c:pt>
                <c:pt idx="113">
                  <c:v>5.9</c:v>
                </c:pt>
                <c:pt idx="114">
                  <c:v>5</c:v>
                </c:pt>
                <c:pt idx="115">
                  <c:v>4.7</c:v>
                </c:pt>
                <c:pt idx="116">
                  <c:v>4.5999999999999996</c:v>
                </c:pt>
                <c:pt idx="117">
                  <c:v>3.3</c:v>
                </c:pt>
                <c:pt idx="118">
                  <c:v>3.9</c:v>
                </c:pt>
                <c:pt idx="119">
                  <c:v>3.5</c:v>
                </c:pt>
                <c:pt idx="120">
                  <c:v>6.5</c:v>
                </c:pt>
                <c:pt idx="121">
                  <c:v>5.4</c:v>
                </c:pt>
                <c:pt idx="122">
                  <c:v>3.1</c:v>
                </c:pt>
                <c:pt idx="123">
                  <c:v>4.5999999999999996</c:v>
                </c:pt>
                <c:pt idx="124">
                  <c:v>4.0999999999999996</c:v>
                </c:pt>
                <c:pt idx="125">
                  <c:v>2.9</c:v>
                </c:pt>
                <c:pt idx="126">
                  <c:v>4.2</c:v>
                </c:pt>
                <c:pt idx="127">
                  <c:v>3.3</c:v>
                </c:pt>
                <c:pt idx="128">
                  <c:v>3</c:v>
                </c:pt>
                <c:pt idx="129">
                  <c:v>2.5</c:v>
                </c:pt>
                <c:pt idx="130">
                  <c:v>3.4</c:v>
                </c:pt>
                <c:pt idx="131">
                  <c:v>4.2</c:v>
                </c:pt>
                <c:pt idx="132">
                  <c:v>3.7</c:v>
                </c:pt>
                <c:pt idx="133">
                  <c:v>4.0999999999999996</c:v>
                </c:pt>
                <c:pt idx="134">
                  <c:v>3.8</c:v>
                </c:pt>
                <c:pt idx="135">
                  <c:v>3.7</c:v>
                </c:pt>
                <c:pt idx="136">
                  <c:v>2.5</c:v>
                </c:pt>
                <c:pt idx="137">
                  <c:v>4.9000000000000004</c:v>
                </c:pt>
                <c:pt idx="138">
                  <c:v>4</c:v>
                </c:pt>
                <c:pt idx="139">
                  <c:v>5.8</c:v>
                </c:pt>
                <c:pt idx="140">
                  <c:v>6</c:v>
                </c:pt>
                <c:pt idx="141">
                  <c:v>4.9000000000000004</c:v>
                </c:pt>
                <c:pt idx="142">
                  <c:v>4</c:v>
                </c:pt>
                <c:pt idx="143">
                  <c:v>3.4</c:v>
                </c:pt>
                <c:pt idx="144">
                  <c:v>4</c:v>
                </c:pt>
                <c:pt idx="145">
                  <c:v>4</c:v>
                </c:pt>
                <c:pt idx="146">
                  <c:v>4.0999999999999996</c:v>
                </c:pt>
                <c:pt idx="147">
                  <c:v>3</c:v>
                </c:pt>
                <c:pt idx="148">
                  <c:v>6.3</c:v>
                </c:pt>
                <c:pt idx="149">
                  <c:v>5.3</c:v>
                </c:pt>
                <c:pt idx="150">
                  <c:v>5.9</c:v>
                </c:pt>
                <c:pt idx="151">
                  <c:v>6.3</c:v>
                </c:pt>
                <c:pt idx="152">
                  <c:v>4.0999999999999996</c:v>
                </c:pt>
                <c:pt idx="153">
                  <c:v>2.2999999999999998</c:v>
                </c:pt>
                <c:pt idx="154">
                  <c:v>5.0999999999999996</c:v>
                </c:pt>
                <c:pt idx="155">
                  <c:v>4.0999999999999996</c:v>
                </c:pt>
                <c:pt idx="156">
                  <c:v>4.8</c:v>
                </c:pt>
                <c:pt idx="157">
                  <c:v>5.6</c:v>
                </c:pt>
                <c:pt idx="158">
                  <c:v>5.9</c:v>
                </c:pt>
                <c:pt idx="159">
                  <c:v>4.3</c:v>
                </c:pt>
                <c:pt idx="160">
                  <c:v>4.5</c:v>
                </c:pt>
                <c:pt idx="161">
                  <c:v>6.2</c:v>
                </c:pt>
                <c:pt idx="162">
                  <c:v>2.9</c:v>
                </c:pt>
                <c:pt idx="163">
                  <c:v>2.8</c:v>
                </c:pt>
                <c:pt idx="164">
                  <c:v>2.8</c:v>
                </c:pt>
                <c:pt idx="165">
                  <c:v>3.9</c:v>
                </c:pt>
                <c:pt idx="166">
                  <c:v>3.1</c:v>
                </c:pt>
                <c:pt idx="167">
                  <c:v>4.2</c:v>
                </c:pt>
                <c:pt idx="168">
                  <c:v>3</c:v>
                </c:pt>
                <c:pt idx="169">
                  <c:v>4.3</c:v>
                </c:pt>
                <c:pt idx="170">
                  <c:v>5.2</c:v>
                </c:pt>
                <c:pt idx="171">
                  <c:v>4.7</c:v>
                </c:pt>
                <c:pt idx="172">
                  <c:v>3.4</c:v>
                </c:pt>
                <c:pt idx="173">
                  <c:v>3.6</c:v>
                </c:pt>
                <c:pt idx="174">
                  <c:v>5.0999999999999996</c:v>
                </c:pt>
                <c:pt idx="175">
                  <c:v>3.4</c:v>
                </c:pt>
                <c:pt idx="176">
                  <c:v>4.4000000000000004</c:v>
                </c:pt>
                <c:pt idx="177">
                  <c:v>3.4</c:v>
                </c:pt>
                <c:pt idx="178">
                  <c:v>4.7</c:v>
                </c:pt>
                <c:pt idx="179">
                  <c:v>3</c:v>
                </c:pt>
                <c:pt idx="180">
                  <c:v>3.8</c:v>
                </c:pt>
                <c:pt idx="181">
                  <c:v>3.7</c:v>
                </c:pt>
                <c:pt idx="182">
                  <c:v>3</c:v>
                </c:pt>
                <c:pt idx="183">
                  <c:v>4.5999999999999996</c:v>
                </c:pt>
                <c:pt idx="184">
                  <c:v>4.0999999999999996</c:v>
                </c:pt>
                <c:pt idx="185">
                  <c:v>3.4</c:v>
                </c:pt>
                <c:pt idx="186">
                  <c:v>4.7</c:v>
                </c:pt>
                <c:pt idx="187">
                  <c:v>3.6</c:v>
                </c:pt>
                <c:pt idx="188">
                  <c:v>6.1</c:v>
                </c:pt>
                <c:pt idx="189">
                  <c:v>3.5</c:v>
                </c:pt>
                <c:pt idx="190">
                  <c:v>3.7</c:v>
                </c:pt>
                <c:pt idx="191">
                  <c:v>5.8</c:v>
                </c:pt>
                <c:pt idx="192">
                  <c:v>3.6</c:v>
                </c:pt>
                <c:pt idx="193">
                  <c:v>4.9000000000000004</c:v>
                </c:pt>
                <c:pt idx="194">
                  <c:v>4.0999999999999996</c:v>
                </c:pt>
                <c:pt idx="195">
                  <c:v>3.9</c:v>
                </c:pt>
                <c:pt idx="196">
                  <c:v>7.5</c:v>
                </c:pt>
                <c:pt idx="197">
                  <c:v>3.5</c:v>
                </c:pt>
                <c:pt idx="198">
                  <c:v>6.7</c:v>
                </c:pt>
                <c:pt idx="199">
                  <c:v>3.5</c:v>
                </c:pt>
              </c:numCache>
            </c:numRef>
          </c:xVal>
          <c:yVal>
            <c:numRef>
              <c:f>'Task 2.1 (Scatter plots)'!$DK$6:$DK$205</c:f>
              <c:numCache>
                <c:formatCode>0.0</c:formatCode>
                <c:ptCount val="200"/>
                <c:pt idx="0">
                  <c:v>8.4</c:v>
                </c:pt>
                <c:pt idx="1">
                  <c:v>7.5</c:v>
                </c:pt>
                <c:pt idx="2">
                  <c:v>9</c:v>
                </c:pt>
                <c:pt idx="3">
                  <c:v>7.2</c:v>
                </c:pt>
                <c:pt idx="4">
                  <c:v>9</c:v>
                </c:pt>
                <c:pt idx="5">
                  <c:v>6.1</c:v>
                </c:pt>
                <c:pt idx="6">
                  <c:v>7.2</c:v>
                </c:pt>
                <c:pt idx="7">
                  <c:v>7.7</c:v>
                </c:pt>
                <c:pt idx="8">
                  <c:v>8.1999999999999993</c:v>
                </c:pt>
                <c:pt idx="9">
                  <c:v>6.7</c:v>
                </c:pt>
                <c:pt idx="10">
                  <c:v>8.4</c:v>
                </c:pt>
                <c:pt idx="11">
                  <c:v>6.6</c:v>
                </c:pt>
                <c:pt idx="12">
                  <c:v>7.9</c:v>
                </c:pt>
                <c:pt idx="13">
                  <c:v>8.1999999999999993</c:v>
                </c:pt>
                <c:pt idx="14">
                  <c:v>7.6</c:v>
                </c:pt>
                <c:pt idx="15">
                  <c:v>7.1</c:v>
                </c:pt>
                <c:pt idx="16">
                  <c:v>7.2</c:v>
                </c:pt>
                <c:pt idx="17">
                  <c:v>8.1999999999999993</c:v>
                </c:pt>
                <c:pt idx="18">
                  <c:v>7.9</c:v>
                </c:pt>
                <c:pt idx="19">
                  <c:v>8.8000000000000007</c:v>
                </c:pt>
                <c:pt idx="20">
                  <c:v>7</c:v>
                </c:pt>
                <c:pt idx="21">
                  <c:v>9.9</c:v>
                </c:pt>
                <c:pt idx="22">
                  <c:v>8.1</c:v>
                </c:pt>
                <c:pt idx="23">
                  <c:v>8</c:v>
                </c:pt>
                <c:pt idx="24">
                  <c:v>5.5</c:v>
                </c:pt>
                <c:pt idx="25">
                  <c:v>7</c:v>
                </c:pt>
                <c:pt idx="26">
                  <c:v>7</c:v>
                </c:pt>
                <c:pt idx="27">
                  <c:v>5.6</c:v>
                </c:pt>
                <c:pt idx="28">
                  <c:v>7.2</c:v>
                </c:pt>
                <c:pt idx="29">
                  <c:v>6.2</c:v>
                </c:pt>
                <c:pt idx="30">
                  <c:v>7.1</c:v>
                </c:pt>
                <c:pt idx="31">
                  <c:v>6.2</c:v>
                </c:pt>
                <c:pt idx="32">
                  <c:v>7.6</c:v>
                </c:pt>
                <c:pt idx="33">
                  <c:v>9</c:v>
                </c:pt>
                <c:pt idx="34">
                  <c:v>6.7</c:v>
                </c:pt>
                <c:pt idx="35">
                  <c:v>7.1</c:v>
                </c:pt>
                <c:pt idx="36">
                  <c:v>7.2</c:v>
                </c:pt>
                <c:pt idx="37">
                  <c:v>9.9</c:v>
                </c:pt>
                <c:pt idx="38">
                  <c:v>7.6</c:v>
                </c:pt>
                <c:pt idx="39">
                  <c:v>5.8</c:v>
                </c:pt>
                <c:pt idx="40">
                  <c:v>8.4</c:v>
                </c:pt>
                <c:pt idx="41">
                  <c:v>7.9</c:v>
                </c:pt>
                <c:pt idx="42">
                  <c:v>7.6</c:v>
                </c:pt>
                <c:pt idx="43">
                  <c:v>8.4</c:v>
                </c:pt>
                <c:pt idx="44">
                  <c:v>6.5</c:v>
                </c:pt>
                <c:pt idx="45">
                  <c:v>7.7</c:v>
                </c:pt>
                <c:pt idx="46">
                  <c:v>8</c:v>
                </c:pt>
                <c:pt idx="47">
                  <c:v>7.1</c:v>
                </c:pt>
                <c:pt idx="48">
                  <c:v>8.5</c:v>
                </c:pt>
                <c:pt idx="49">
                  <c:v>7.6</c:v>
                </c:pt>
                <c:pt idx="50">
                  <c:v>7.2</c:v>
                </c:pt>
                <c:pt idx="51">
                  <c:v>8.1999999999999993</c:v>
                </c:pt>
                <c:pt idx="52">
                  <c:v>9</c:v>
                </c:pt>
                <c:pt idx="53">
                  <c:v>7.2</c:v>
                </c:pt>
                <c:pt idx="54">
                  <c:v>8.1</c:v>
                </c:pt>
                <c:pt idx="55">
                  <c:v>8.9</c:v>
                </c:pt>
                <c:pt idx="56">
                  <c:v>8.8000000000000007</c:v>
                </c:pt>
                <c:pt idx="57">
                  <c:v>7.5</c:v>
                </c:pt>
                <c:pt idx="58">
                  <c:v>7</c:v>
                </c:pt>
                <c:pt idx="59">
                  <c:v>8.5</c:v>
                </c:pt>
                <c:pt idx="60">
                  <c:v>7.2</c:v>
                </c:pt>
                <c:pt idx="61">
                  <c:v>8.8000000000000007</c:v>
                </c:pt>
                <c:pt idx="62">
                  <c:v>8</c:v>
                </c:pt>
                <c:pt idx="63">
                  <c:v>8.1</c:v>
                </c:pt>
                <c:pt idx="64">
                  <c:v>7.1</c:v>
                </c:pt>
                <c:pt idx="65">
                  <c:v>9</c:v>
                </c:pt>
                <c:pt idx="66">
                  <c:v>6.2</c:v>
                </c:pt>
                <c:pt idx="67">
                  <c:v>8.1999999999999993</c:v>
                </c:pt>
                <c:pt idx="68">
                  <c:v>5.8</c:v>
                </c:pt>
                <c:pt idx="69">
                  <c:v>8</c:v>
                </c:pt>
                <c:pt idx="70">
                  <c:v>7.7</c:v>
                </c:pt>
                <c:pt idx="71">
                  <c:v>7</c:v>
                </c:pt>
                <c:pt idx="72">
                  <c:v>7.9</c:v>
                </c:pt>
                <c:pt idx="73">
                  <c:v>9.8000000000000007</c:v>
                </c:pt>
                <c:pt idx="74">
                  <c:v>8.4</c:v>
                </c:pt>
                <c:pt idx="75">
                  <c:v>8.9</c:v>
                </c:pt>
                <c:pt idx="76">
                  <c:v>7.5</c:v>
                </c:pt>
                <c:pt idx="77">
                  <c:v>8</c:v>
                </c:pt>
                <c:pt idx="78">
                  <c:v>8.1</c:v>
                </c:pt>
                <c:pt idx="79">
                  <c:v>7.6</c:v>
                </c:pt>
                <c:pt idx="80">
                  <c:v>8.8000000000000007</c:v>
                </c:pt>
                <c:pt idx="81">
                  <c:v>8</c:v>
                </c:pt>
                <c:pt idx="82">
                  <c:v>8.5</c:v>
                </c:pt>
                <c:pt idx="83">
                  <c:v>6.5</c:v>
                </c:pt>
                <c:pt idx="84">
                  <c:v>7.7</c:v>
                </c:pt>
                <c:pt idx="85">
                  <c:v>7.2</c:v>
                </c:pt>
                <c:pt idx="86">
                  <c:v>6</c:v>
                </c:pt>
                <c:pt idx="87">
                  <c:v>8.1999999999999993</c:v>
                </c:pt>
                <c:pt idx="88">
                  <c:v>7.4</c:v>
                </c:pt>
                <c:pt idx="89">
                  <c:v>9.3000000000000007</c:v>
                </c:pt>
                <c:pt idx="90">
                  <c:v>7.9</c:v>
                </c:pt>
                <c:pt idx="91">
                  <c:v>6.5</c:v>
                </c:pt>
                <c:pt idx="92">
                  <c:v>8.6</c:v>
                </c:pt>
                <c:pt idx="93">
                  <c:v>8.9</c:v>
                </c:pt>
                <c:pt idx="94">
                  <c:v>8.4</c:v>
                </c:pt>
                <c:pt idx="95">
                  <c:v>8.1</c:v>
                </c:pt>
                <c:pt idx="96">
                  <c:v>7.2</c:v>
                </c:pt>
                <c:pt idx="97">
                  <c:v>7.7</c:v>
                </c:pt>
                <c:pt idx="98">
                  <c:v>7.4</c:v>
                </c:pt>
                <c:pt idx="99">
                  <c:v>7</c:v>
                </c:pt>
                <c:pt idx="100">
                  <c:v>6.1</c:v>
                </c:pt>
                <c:pt idx="101">
                  <c:v>7.1</c:v>
                </c:pt>
                <c:pt idx="102">
                  <c:v>7.6</c:v>
                </c:pt>
                <c:pt idx="103">
                  <c:v>9</c:v>
                </c:pt>
                <c:pt idx="104">
                  <c:v>8.9</c:v>
                </c:pt>
                <c:pt idx="105">
                  <c:v>7.5</c:v>
                </c:pt>
                <c:pt idx="106">
                  <c:v>9.3000000000000007</c:v>
                </c:pt>
                <c:pt idx="107">
                  <c:v>8</c:v>
                </c:pt>
                <c:pt idx="108">
                  <c:v>7.6</c:v>
                </c:pt>
                <c:pt idx="109">
                  <c:v>7.1</c:v>
                </c:pt>
                <c:pt idx="110">
                  <c:v>8.1</c:v>
                </c:pt>
                <c:pt idx="111">
                  <c:v>7.9</c:v>
                </c:pt>
                <c:pt idx="112">
                  <c:v>7.2</c:v>
                </c:pt>
                <c:pt idx="113">
                  <c:v>7.7</c:v>
                </c:pt>
                <c:pt idx="114">
                  <c:v>7.9</c:v>
                </c:pt>
                <c:pt idx="115">
                  <c:v>6.9</c:v>
                </c:pt>
                <c:pt idx="116">
                  <c:v>9.5</c:v>
                </c:pt>
                <c:pt idx="117">
                  <c:v>7.5</c:v>
                </c:pt>
                <c:pt idx="118">
                  <c:v>8</c:v>
                </c:pt>
                <c:pt idx="119">
                  <c:v>7.1</c:v>
                </c:pt>
                <c:pt idx="120">
                  <c:v>8.8000000000000007</c:v>
                </c:pt>
                <c:pt idx="121">
                  <c:v>8</c:v>
                </c:pt>
                <c:pt idx="122">
                  <c:v>7.7</c:v>
                </c:pt>
                <c:pt idx="123">
                  <c:v>8.1999999999999993</c:v>
                </c:pt>
                <c:pt idx="124">
                  <c:v>6.5</c:v>
                </c:pt>
                <c:pt idx="125">
                  <c:v>8.1</c:v>
                </c:pt>
                <c:pt idx="126">
                  <c:v>8.1</c:v>
                </c:pt>
                <c:pt idx="127">
                  <c:v>6.9</c:v>
                </c:pt>
                <c:pt idx="128">
                  <c:v>9.3000000000000007</c:v>
                </c:pt>
                <c:pt idx="129">
                  <c:v>6.2</c:v>
                </c:pt>
                <c:pt idx="130">
                  <c:v>8</c:v>
                </c:pt>
                <c:pt idx="131">
                  <c:v>7.1</c:v>
                </c:pt>
                <c:pt idx="132">
                  <c:v>6.5</c:v>
                </c:pt>
                <c:pt idx="133">
                  <c:v>7.1</c:v>
                </c:pt>
                <c:pt idx="134">
                  <c:v>8.1999999999999993</c:v>
                </c:pt>
                <c:pt idx="135">
                  <c:v>7</c:v>
                </c:pt>
                <c:pt idx="136">
                  <c:v>6.7</c:v>
                </c:pt>
                <c:pt idx="137">
                  <c:v>7.5</c:v>
                </c:pt>
                <c:pt idx="138">
                  <c:v>7.4</c:v>
                </c:pt>
                <c:pt idx="139">
                  <c:v>7.4</c:v>
                </c:pt>
                <c:pt idx="140">
                  <c:v>7.9</c:v>
                </c:pt>
                <c:pt idx="141">
                  <c:v>8</c:v>
                </c:pt>
                <c:pt idx="142">
                  <c:v>8</c:v>
                </c:pt>
                <c:pt idx="143">
                  <c:v>8.4</c:v>
                </c:pt>
                <c:pt idx="144">
                  <c:v>8.8000000000000007</c:v>
                </c:pt>
                <c:pt idx="145">
                  <c:v>7.9</c:v>
                </c:pt>
                <c:pt idx="146">
                  <c:v>6</c:v>
                </c:pt>
                <c:pt idx="147">
                  <c:v>8.1999999999999993</c:v>
                </c:pt>
                <c:pt idx="148">
                  <c:v>8.4</c:v>
                </c:pt>
                <c:pt idx="149">
                  <c:v>7.4</c:v>
                </c:pt>
                <c:pt idx="150">
                  <c:v>8</c:v>
                </c:pt>
                <c:pt idx="151">
                  <c:v>6.6</c:v>
                </c:pt>
                <c:pt idx="152">
                  <c:v>7.6</c:v>
                </c:pt>
                <c:pt idx="153">
                  <c:v>7.5</c:v>
                </c:pt>
                <c:pt idx="154">
                  <c:v>7.1</c:v>
                </c:pt>
                <c:pt idx="155">
                  <c:v>7.9</c:v>
                </c:pt>
                <c:pt idx="156">
                  <c:v>7.6</c:v>
                </c:pt>
                <c:pt idx="157">
                  <c:v>7.1</c:v>
                </c:pt>
                <c:pt idx="158">
                  <c:v>7.6</c:v>
                </c:pt>
                <c:pt idx="159">
                  <c:v>8.1999999999999993</c:v>
                </c:pt>
                <c:pt idx="160">
                  <c:v>6.9</c:v>
                </c:pt>
                <c:pt idx="161">
                  <c:v>8.1</c:v>
                </c:pt>
                <c:pt idx="162">
                  <c:v>7.6</c:v>
                </c:pt>
                <c:pt idx="163">
                  <c:v>8.4</c:v>
                </c:pt>
                <c:pt idx="164">
                  <c:v>7.4</c:v>
                </c:pt>
                <c:pt idx="165">
                  <c:v>7.9</c:v>
                </c:pt>
                <c:pt idx="166">
                  <c:v>7.2</c:v>
                </c:pt>
                <c:pt idx="167">
                  <c:v>7.6</c:v>
                </c:pt>
                <c:pt idx="168">
                  <c:v>6.7</c:v>
                </c:pt>
                <c:pt idx="169">
                  <c:v>7.4</c:v>
                </c:pt>
                <c:pt idx="170">
                  <c:v>6.2</c:v>
                </c:pt>
                <c:pt idx="171">
                  <c:v>7.5</c:v>
                </c:pt>
                <c:pt idx="172">
                  <c:v>7.4</c:v>
                </c:pt>
                <c:pt idx="173">
                  <c:v>7.9</c:v>
                </c:pt>
                <c:pt idx="174">
                  <c:v>6.5</c:v>
                </c:pt>
                <c:pt idx="175">
                  <c:v>8.6</c:v>
                </c:pt>
                <c:pt idx="176">
                  <c:v>8.6</c:v>
                </c:pt>
                <c:pt idx="177">
                  <c:v>8</c:v>
                </c:pt>
                <c:pt idx="178">
                  <c:v>8.1</c:v>
                </c:pt>
                <c:pt idx="179">
                  <c:v>8.1999999999999993</c:v>
                </c:pt>
                <c:pt idx="180">
                  <c:v>7.2</c:v>
                </c:pt>
                <c:pt idx="181">
                  <c:v>8.4</c:v>
                </c:pt>
                <c:pt idx="182">
                  <c:v>9.4</c:v>
                </c:pt>
                <c:pt idx="183">
                  <c:v>9.4</c:v>
                </c:pt>
                <c:pt idx="184">
                  <c:v>7.5</c:v>
                </c:pt>
                <c:pt idx="185">
                  <c:v>6.6</c:v>
                </c:pt>
                <c:pt idx="186">
                  <c:v>4.3</c:v>
                </c:pt>
                <c:pt idx="187">
                  <c:v>6.6</c:v>
                </c:pt>
                <c:pt idx="188">
                  <c:v>7.4</c:v>
                </c:pt>
                <c:pt idx="189">
                  <c:v>7.1</c:v>
                </c:pt>
                <c:pt idx="190">
                  <c:v>6.7</c:v>
                </c:pt>
                <c:pt idx="191">
                  <c:v>6.7</c:v>
                </c:pt>
                <c:pt idx="192">
                  <c:v>7.2</c:v>
                </c:pt>
                <c:pt idx="193">
                  <c:v>7.1</c:v>
                </c:pt>
                <c:pt idx="194">
                  <c:v>6</c:v>
                </c:pt>
                <c:pt idx="195">
                  <c:v>8.4</c:v>
                </c:pt>
                <c:pt idx="196">
                  <c:v>8.6</c:v>
                </c:pt>
                <c:pt idx="197">
                  <c:v>7.9</c:v>
                </c:pt>
                <c:pt idx="198">
                  <c:v>7.6</c:v>
                </c:pt>
                <c:pt idx="199">
                  <c:v>8.5</c:v>
                </c:pt>
              </c:numCache>
            </c:numRef>
          </c:yVal>
          <c:smooth val="0"/>
          <c:extLst>
            <c:ext xmlns:c16="http://schemas.microsoft.com/office/drawing/2014/chart" uri="{C3380CC4-5D6E-409C-BE32-E72D297353CC}">
              <c16:uniqueId val="{00000000-94BF-45EF-A3A1-B8EEE3F36B95}"/>
            </c:ext>
          </c:extLst>
        </c:ser>
        <c:dLbls>
          <c:showLegendKey val="0"/>
          <c:showVal val="0"/>
          <c:showCatName val="0"/>
          <c:showSerName val="0"/>
          <c:showPercent val="0"/>
          <c:showBubbleSize val="0"/>
        </c:dLbls>
        <c:axId val="1005858928"/>
        <c:axId val="856149408"/>
      </c:scatterChart>
      <c:valAx>
        <c:axId val="10058589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Price Flexibility </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49408"/>
        <c:crosses val="autoZero"/>
        <c:crossBetween val="midCat"/>
      </c:valAx>
      <c:valAx>
        <c:axId val="85614940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Order Quantity</a:t>
                </a:r>
                <a:endParaRPr lang="en-AU"/>
              </a:p>
            </c:rich>
          </c:tx>
          <c:layout>
            <c:manualLayout>
              <c:xMode val="edge"/>
              <c:yMode val="edge"/>
              <c:x val="3.6111111111111108E-2"/>
              <c:y val="0.326855861767279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58589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Shipping Speed v. Order Quantity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2.1 (Scatter plots)'!$DU$5</c:f>
              <c:strCache>
                <c:ptCount val="1"/>
                <c:pt idx="0">
                  <c:v>Order_Qty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28575" cap="rnd">
                <a:solidFill>
                  <a:srgbClr val="FF0000"/>
                </a:solidFill>
                <a:prstDash val="dash"/>
              </a:ln>
              <a:effectLst/>
            </c:spPr>
            <c:trendlineType val="linear"/>
            <c:dispRSqr val="1"/>
            <c:dispEq val="1"/>
            <c:trendlineLbl>
              <c:layout>
                <c:manualLayout>
                  <c:x val="0.11440288713910761"/>
                  <c:y val="-0.1834787839020122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'Task 2.1 (Scatter plots)'!$DT$6:$DT$249</c:f>
              <c:numCache>
                <c:formatCode>0.0</c:formatCode>
                <c:ptCount val="244"/>
                <c:pt idx="0">
                  <c:v>3.7</c:v>
                </c:pt>
                <c:pt idx="1">
                  <c:v>4.9000000000000004</c:v>
                </c:pt>
                <c:pt idx="2">
                  <c:v>4.5</c:v>
                </c:pt>
                <c:pt idx="3">
                  <c:v>3</c:v>
                </c:pt>
                <c:pt idx="4">
                  <c:v>3.5</c:v>
                </c:pt>
                <c:pt idx="5">
                  <c:v>3.3</c:v>
                </c:pt>
                <c:pt idx="6">
                  <c:v>2</c:v>
                </c:pt>
                <c:pt idx="7">
                  <c:v>3.7</c:v>
                </c:pt>
                <c:pt idx="8">
                  <c:v>4.5999999999999996</c:v>
                </c:pt>
                <c:pt idx="9">
                  <c:v>4.4000000000000004</c:v>
                </c:pt>
                <c:pt idx="10">
                  <c:v>4</c:v>
                </c:pt>
                <c:pt idx="11">
                  <c:v>3.2</c:v>
                </c:pt>
                <c:pt idx="12">
                  <c:v>4.4000000000000004</c:v>
                </c:pt>
                <c:pt idx="13">
                  <c:v>4.2</c:v>
                </c:pt>
                <c:pt idx="14">
                  <c:v>5.2</c:v>
                </c:pt>
                <c:pt idx="15">
                  <c:v>4.5</c:v>
                </c:pt>
                <c:pt idx="16">
                  <c:v>4.5</c:v>
                </c:pt>
                <c:pt idx="17">
                  <c:v>4.8</c:v>
                </c:pt>
                <c:pt idx="18">
                  <c:v>4.5</c:v>
                </c:pt>
                <c:pt idx="19">
                  <c:v>4.4000000000000004</c:v>
                </c:pt>
                <c:pt idx="20">
                  <c:v>3.3</c:v>
                </c:pt>
                <c:pt idx="21">
                  <c:v>4.3</c:v>
                </c:pt>
                <c:pt idx="22">
                  <c:v>4</c:v>
                </c:pt>
                <c:pt idx="23">
                  <c:v>4.5</c:v>
                </c:pt>
                <c:pt idx="24">
                  <c:v>4</c:v>
                </c:pt>
                <c:pt idx="25">
                  <c:v>3.9</c:v>
                </c:pt>
                <c:pt idx="26">
                  <c:v>4.4000000000000004</c:v>
                </c:pt>
                <c:pt idx="27">
                  <c:v>3.7</c:v>
                </c:pt>
                <c:pt idx="28">
                  <c:v>4.4000000000000004</c:v>
                </c:pt>
                <c:pt idx="29">
                  <c:v>3.5</c:v>
                </c:pt>
                <c:pt idx="30">
                  <c:v>3.3</c:v>
                </c:pt>
                <c:pt idx="31">
                  <c:v>3</c:v>
                </c:pt>
                <c:pt idx="32">
                  <c:v>3.4</c:v>
                </c:pt>
                <c:pt idx="33">
                  <c:v>4.2</c:v>
                </c:pt>
                <c:pt idx="34">
                  <c:v>3.5</c:v>
                </c:pt>
                <c:pt idx="35">
                  <c:v>2.5</c:v>
                </c:pt>
                <c:pt idx="36">
                  <c:v>3.5</c:v>
                </c:pt>
                <c:pt idx="37">
                  <c:v>4.9000000000000004</c:v>
                </c:pt>
                <c:pt idx="38">
                  <c:v>4.5</c:v>
                </c:pt>
                <c:pt idx="39">
                  <c:v>3.2</c:v>
                </c:pt>
                <c:pt idx="40">
                  <c:v>3.9</c:v>
                </c:pt>
                <c:pt idx="41">
                  <c:v>4.0999999999999996</c:v>
                </c:pt>
                <c:pt idx="42">
                  <c:v>4.3</c:v>
                </c:pt>
                <c:pt idx="43">
                  <c:v>4.5</c:v>
                </c:pt>
                <c:pt idx="44">
                  <c:v>4.7</c:v>
                </c:pt>
                <c:pt idx="45">
                  <c:v>4.8</c:v>
                </c:pt>
                <c:pt idx="46">
                  <c:v>3.5</c:v>
                </c:pt>
                <c:pt idx="47">
                  <c:v>5.2</c:v>
                </c:pt>
                <c:pt idx="48">
                  <c:v>3.9</c:v>
                </c:pt>
                <c:pt idx="49">
                  <c:v>4.3</c:v>
                </c:pt>
                <c:pt idx="50">
                  <c:v>2.8</c:v>
                </c:pt>
                <c:pt idx="51">
                  <c:v>4.9000000000000004</c:v>
                </c:pt>
                <c:pt idx="52">
                  <c:v>4.5999999999999996</c:v>
                </c:pt>
                <c:pt idx="53">
                  <c:v>3.3</c:v>
                </c:pt>
                <c:pt idx="54">
                  <c:v>4.2</c:v>
                </c:pt>
                <c:pt idx="55">
                  <c:v>3.4</c:v>
                </c:pt>
                <c:pt idx="56">
                  <c:v>5.5</c:v>
                </c:pt>
                <c:pt idx="57">
                  <c:v>4</c:v>
                </c:pt>
                <c:pt idx="58">
                  <c:v>3.5</c:v>
                </c:pt>
                <c:pt idx="59">
                  <c:v>4</c:v>
                </c:pt>
                <c:pt idx="60">
                  <c:v>4.5</c:v>
                </c:pt>
                <c:pt idx="61">
                  <c:v>3.6</c:v>
                </c:pt>
                <c:pt idx="62">
                  <c:v>2.9</c:v>
                </c:pt>
                <c:pt idx="63">
                  <c:v>2.6</c:v>
                </c:pt>
                <c:pt idx="64">
                  <c:v>2.8</c:v>
                </c:pt>
                <c:pt idx="65">
                  <c:v>5.2</c:v>
                </c:pt>
                <c:pt idx="66">
                  <c:v>4.5</c:v>
                </c:pt>
                <c:pt idx="67">
                  <c:v>4.3</c:v>
                </c:pt>
                <c:pt idx="68">
                  <c:v>3.4</c:v>
                </c:pt>
                <c:pt idx="69">
                  <c:v>3.9</c:v>
                </c:pt>
                <c:pt idx="70">
                  <c:v>4.4000000000000004</c:v>
                </c:pt>
                <c:pt idx="71">
                  <c:v>3.1</c:v>
                </c:pt>
                <c:pt idx="72">
                  <c:v>4.5999999999999996</c:v>
                </c:pt>
                <c:pt idx="73">
                  <c:v>3.9</c:v>
                </c:pt>
                <c:pt idx="74">
                  <c:v>3.7</c:v>
                </c:pt>
                <c:pt idx="75">
                  <c:v>3.8</c:v>
                </c:pt>
                <c:pt idx="76">
                  <c:v>3.9</c:v>
                </c:pt>
                <c:pt idx="77">
                  <c:v>4.0999999999999996</c:v>
                </c:pt>
                <c:pt idx="78">
                  <c:v>4.5999999999999996</c:v>
                </c:pt>
                <c:pt idx="79">
                  <c:v>2.7</c:v>
                </c:pt>
                <c:pt idx="80">
                  <c:v>3.8</c:v>
                </c:pt>
                <c:pt idx="81">
                  <c:v>4</c:v>
                </c:pt>
                <c:pt idx="82">
                  <c:v>3</c:v>
                </c:pt>
                <c:pt idx="83">
                  <c:v>1.6</c:v>
                </c:pt>
                <c:pt idx="84">
                  <c:v>4.3</c:v>
                </c:pt>
                <c:pt idx="85">
                  <c:v>3.4</c:v>
                </c:pt>
                <c:pt idx="86">
                  <c:v>3.1</c:v>
                </c:pt>
                <c:pt idx="87">
                  <c:v>4.3</c:v>
                </c:pt>
                <c:pt idx="88">
                  <c:v>3.9</c:v>
                </c:pt>
                <c:pt idx="89">
                  <c:v>4.9000000000000004</c:v>
                </c:pt>
                <c:pt idx="90">
                  <c:v>3.3</c:v>
                </c:pt>
                <c:pt idx="91">
                  <c:v>2.4</c:v>
                </c:pt>
                <c:pt idx="92">
                  <c:v>4.2</c:v>
                </c:pt>
                <c:pt idx="93">
                  <c:v>4.5999999999999996</c:v>
                </c:pt>
                <c:pt idx="94">
                  <c:v>3.4</c:v>
                </c:pt>
                <c:pt idx="95">
                  <c:v>3.6</c:v>
                </c:pt>
                <c:pt idx="96">
                  <c:v>3.7</c:v>
                </c:pt>
                <c:pt idx="97">
                  <c:v>2.5</c:v>
                </c:pt>
                <c:pt idx="98">
                  <c:v>3.9</c:v>
                </c:pt>
                <c:pt idx="99">
                  <c:v>3.5</c:v>
                </c:pt>
                <c:pt idx="100">
                  <c:v>3.5</c:v>
                </c:pt>
                <c:pt idx="101">
                  <c:v>4.2</c:v>
                </c:pt>
                <c:pt idx="102">
                  <c:v>3.7</c:v>
                </c:pt>
                <c:pt idx="103">
                  <c:v>4.4000000000000004</c:v>
                </c:pt>
                <c:pt idx="104">
                  <c:v>4.5999999999999996</c:v>
                </c:pt>
                <c:pt idx="105">
                  <c:v>3.9</c:v>
                </c:pt>
                <c:pt idx="106">
                  <c:v>4.9000000000000004</c:v>
                </c:pt>
                <c:pt idx="107">
                  <c:v>5.4</c:v>
                </c:pt>
                <c:pt idx="108">
                  <c:v>4.2</c:v>
                </c:pt>
                <c:pt idx="109">
                  <c:v>3.1</c:v>
                </c:pt>
                <c:pt idx="110">
                  <c:v>4.0999999999999996</c:v>
                </c:pt>
                <c:pt idx="111">
                  <c:v>3.9</c:v>
                </c:pt>
                <c:pt idx="112">
                  <c:v>4.5</c:v>
                </c:pt>
                <c:pt idx="113">
                  <c:v>4.2</c:v>
                </c:pt>
                <c:pt idx="114">
                  <c:v>3.6</c:v>
                </c:pt>
                <c:pt idx="115">
                  <c:v>3.7</c:v>
                </c:pt>
                <c:pt idx="116">
                  <c:v>4.2</c:v>
                </c:pt>
                <c:pt idx="117">
                  <c:v>2.9</c:v>
                </c:pt>
                <c:pt idx="118">
                  <c:v>3.1</c:v>
                </c:pt>
                <c:pt idx="119">
                  <c:v>3</c:v>
                </c:pt>
                <c:pt idx="120">
                  <c:v>5.5</c:v>
                </c:pt>
                <c:pt idx="121">
                  <c:v>3.5</c:v>
                </c:pt>
                <c:pt idx="122">
                  <c:v>2.6</c:v>
                </c:pt>
                <c:pt idx="123">
                  <c:v>4.5999999999999996</c:v>
                </c:pt>
                <c:pt idx="124">
                  <c:v>2.5</c:v>
                </c:pt>
                <c:pt idx="125">
                  <c:v>3.1</c:v>
                </c:pt>
                <c:pt idx="126">
                  <c:v>4.3</c:v>
                </c:pt>
                <c:pt idx="127">
                  <c:v>2.9</c:v>
                </c:pt>
                <c:pt idx="128">
                  <c:v>4.3</c:v>
                </c:pt>
                <c:pt idx="129">
                  <c:v>2.1</c:v>
                </c:pt>
                <c:pt idx="130">
                  <c:v>4</c:v>
                </c:pt>
                <c:pt idx="131">
                  <c:v>4.7</c:v>
                </c:pt>
                <c:pt idx="132">
                  <c:v>1.6</c:v>
                </c:pt>
                <c:pt idx="133">
                  <c:v>3.3</c:v>
                </c:pt>
                <c:pt idx="134">
                  <c:v>4.2</c:v>
                </c:pt>
                <c:pt idx="135">
                  <c:v>4.4000000000000004</c:v>
                </c:pt>
                <c:pt idx="136">
                  <c:v>2.1</c:v>
                </c:pt>
                <c:pt idx="137">
                  <c:v>3.9</c:v>
                </c:pt>
                <c:pt idx="138">
                  <c:v>2.4</c:v>
                </c:pt>
                <c:pt idx="139">
                  <c:v>3.9</c:v>
                </c:pt>
                <c:pt idx="140">
                  <c:v>4.5</c:v>
                </c:pt>
                <c:pt idx="141">
                  <c:v>4</c:v>
                </c:pt>
                <c:pt idx="142">
                  <c:v>4.5</c:v>
                </c:pt>
                <c:pt idx="143">
                  <c:v>4.2</c:v>
                </c:pt>
                <c:pt idx="144">
                  <c:v>3.5</c:v>
                </c:pt>
                <c:pt idx="145">
                  <c:v>3.5</c:v>
                </c:pt>
                <c:pt idx="146">
                  <c:v>3.3</c:v>
                </c:pt>
                <c:pt idx="147">
                  <c:v>3.3</c:v>
                </c:pt>
                <c:pt idx="148">
                  <c:v>4.5</c:v>
                </c:pt>
                <c:pt idx="149">
                  <c:v>4</c:v>
                </c:pt>
                <c:pt idx="150">
                  <c:v>4.2</c:v>
                </c:pt>
                <c:pt idx="151">
                  <c:v>3.7</c:v>
                </c:pt>
                <c:pt idx="152">
                  <c:v>2.5</c:v>
                </c:pt>
                <c:pt idx="153">
                  <c:v>3.9</c:v>
                </c:pt>
                <c:pt idx="154">
                  <c:v>3.4</c:v>
                </c:pt>
                <c:pt idx="155">
                  <c:v>3.6</c:v>
                </c:pt>
                <c:pt idx="156">
                  <c:v>3.1</c:v>
                </c:pt>
                <c:pt idx="157">
                  <c:v>3.7</c:v>
                </c:pt>
                <c:pt idx="158">
                  <c:v>4.3</c:v>
                </c:pt>
                <c:pt idx="159">
                  <c:v>3.9</c:v>
                </c:pt>
                <c:pt idx="160">
                  <c:v>3.4</c:v>
                </c:pt>
                <c:pt idx="161">
                  <c:v>5.2</c:v>
                </c:pt>
                <c:pt idx="162">
                  <c:v>3.1</c:v>
                </c:pt>
                <c:pt idx="163">
                  <c:v>3</c:v>
                </c:pt>
                <c:pt idx="164">
                  <c:v>3</c:v>
                </c:pt>
                <c:pt idx="165">
                  <c:v>3.1</c:v>
                </c:pt>
                <c:pt idx="166">
                  <c:v>2.7</c:v>
                </c:pt>
                <c:pt idx="167">
                  <c:v>2</c:v>
                </c:pt>
                <c:pt idx="168">
                  <c:v>3</c:v>
                </c:pt>
                <c:pt idx="169">
                  <c:v>3.5</c:v>
                </c:pt>
                <c:pt idx="170">
                  <c:v>3.7</c:v>
                </c:pt>
                <c:pt idx="171">
                  <c:v>3.8</c:v>
                </c:pt>
                <c:pt idx="172">
                  <c:v>3.9</c:v>
                </c:pt>
                <c:pt idx="173">
                  <c:v>3.6</c:v>
                </c:pt>
                <c:pt idx="174">
                  <c:v>3.4</c:v>
                </c:pt>
                <c:pt idx="175">
                  <c:v>3.9</c:v>
                </c:pt>
                <c:pt idx="176">
                  <c:v>4.5</c:v>
                </c:pt>
                <c:pt idx="177">
                  <c:v>4.0999999999999996</c:v>
                </c:pt>
                <c:pt idx="178">
                  <c:v>3.8</c:v>
                </c:pt>
                <c:pt idx="179">
                  <c:v>4.3</c:v>
                </c:pt>
                <c:pt idx="180">
                  <c:v>4.2</c:v>
                </c:pt>
                <c:pt idx="181">
                  <c:v>4.4000000000000004</c:v>
                </c:pt>
                <c:pt idx="182">
                  <c:v>4.3</c:v>
                </c:pt>
                <c:pt idx="183">
                  <c:v>4.3</c:v>
                </c:pt>
                <c:pt idx="184">
                  <c:v>3.6</c:v>
                </c:pt>
                <c:pt idx="185">
                  <c:v>4.2</c:v>
                </c:pt>
                <c:pt idx="186">
                  <c:v>3.3</c:v>
                </c:pt>
                <c:pt idx="187">
                  <c:v>2.8</c:v>
                </c:pt>
                <c:pt idx="188">
                  <c:v>4.5999999999999996</c:v>
                </c:pt>
                <c:pt idx="189">
                  <c:v>4.2</c:v>
                </c:pt>
                <c:pt idx="190">
                  <c:v>2.9</c:v>
                </c:pt>
                <c:pt idx="191">
                  <c:v>4.4000000000000004</c:v>
                </c:pt>
                <c:pt idx="192">
                  <c:v>2.8</c:v>
                </c:pt>
                <c:pt idx="193">
                  <c:v>3.3</c:v>
                </c:pt>
                <c:pt idx="194">
                  <c:v>3</c:v>
                </c:pt>
                <c:pt idx="195">
                  <c:v>4</c:v>
                </c:pt>
                <c:pt idx="196">
                  <c:v>5.4</c:v>
                </c:pt>
                <c:pt idx="197">
                  <c:v>4.2</c:v>
                </c:pt>
                <c:pt idx="198">
                  <c:v>4.9000000000000004</c:v>
                </c:pt>
                <c:pt idx="199">
                  <c:v>4.2</c:v>
                </c:pt>
              </c:numCache>
            </c:numRef>
          </c:xVal>
          <c:yVal>
            <c:numRef>
              <c:f>'Task 2.1 (Scatter plots)'!$DU$6:$DU$249</c:f>
              <c:numCache>
                <c:formatCode>0.0</c:formatCode>
                <c:ptCount val="244"/>
                <c:pt idx="0">
                  <c:v>8.4</c:v>
                </c:pt>
                <c:pt idx="1">
                  <c:v>7.5</c:v>
                </c:pt>
                <c:pt idx="2">
                  <c:v>9</c:v>
                </c:pt>
                <c:pt idx="3">
                  <c:v>7.2</c:v>
                </c:pt>
                <c:pt idx="4">
                  <c:v>9</c:v>
                </c:pt>
                <c:pt idx="5">
                  <c:v>6.1</c:v>
                </c:pt>
                <c:pt idx="6">
                  <c:v>7.2</c:v>
                </c:pt>
                <c:pt idx="7">
                  <c:v>7.7</c:v>
                </c:pt>
                <c:pt idx="8">
                  <c:v>8.1999999999999993</c:v>
                </c:pt>
                <c:pt idx="9">
                  <c:v>6.7</c:v>
                </c:pt>
                <c:pt idx="10">
                  <c:v>8.4</c:v>
                </c:pt>
                <c:pt idx="11">
                  <c:v>6.6</c:v>
                </c:pt>
                <c:pt idx="12">
                  <c:v>7.9</c:v>
                </c:pt>
                <c:pt idx="13">
                  <c:v>8.1999999999999993</c:v>
                </c:pt>
                <c:pt idx="14">
                  <c:v>7.6</c:v>
                </c:pt>
                <c:pt idx="15">
                  <c:v>7.1</c:v>
                </c:pt>
                <c:pt idx="16">
                  <c:v>7.2</c:v>
                </c:pt>
                <c:pt idx="17">
                  <c:v>8.1999999999999993</c:v>
                </c:pt>
                <c:pt idx="18">
                  <c:v>7.9</c:v>
                </c:pt>
                <c:pt idx="19">
                  <c:v>8.8000000000000007</c:v>
                </c:pt>
                <c:pt idx="20">
                  <c:v>7</c:v>
                </c:pt>
                <c:pt idx="21">
                  <c:v>9.9</c:v>
                </c:pt>
                <c:pt idx="22">
                  <c:v>8.1</c:v>
                </c:pt>
                <c:pt idx="23">
                  <c:v>8</c:v>
                </c:pt>
                <c:pt idx="24">
                  <c:v>5.5</c:v>
                </c:pt>
                <c:pt idx="25">
                  <c:v>7</c:v>
                </c:pt>
                <c:pt idx="26">
                  <c:v>7</c:v>
                </c:pt>
                <c:pt idx="27">
                  <c:v>5.6</c:v>
                </c:pt>
                <c:pt idx="28">
                  <c:v>7.2</c:v>
                </c:pt>
                <c:pt idx="29">
                  <c:v>6.2</c:v>
                </c:pt>
                <c:pt idx="30">
                  <c:v>7.1</c:v>
                </c:pt>
                <c:pt idx="31">
                  <c:v>6.2</c:v>
                </c:pt>
                <c:pt idx="32">
                  <c:v>7.6</c:v>
                </c:pt>
                <c:pt idx="33">
                  <c:v>9</c:v>
                </c:pt>
                <c:pt idx="34">
                  <c:v>6.7</c:v>
                </c:pt>
                <c:pt idx="35">
                  <c:v>7.1</c:v>
                </c:pt>
                <c:pt idx="36">
                  <c:v>7.2</c:v>
                </c:pt>
                <c:pt idx="37">
                  <c:v>9.9</c:v>
                </c:pt>
                <c:pt idx="38">
                  <c:v>7.6</c:v>
                </c:pt>
                <c:pt idx="39">
                  <c:v>5.8</c:v>
                </c:pt>
                <c:pt idx="40">
                  <c:v>8.4</c:v>
                </c:pt>
                <c:pt idx="41">
                  <c:v>7.9</c:v>
                </c:pt>
                <c:pt idx="42">
                  <c:v>7.6</c:v>
                </c:pt>
                <c:pt idx="43">
                  <c:v>8.4</c:v>
                </c:pt>
                <c:pt idx="44">
                  <c:v>6.5</c:v>
                </c:pt>
                <c:pt idx="45">
                  <c:v>7.7</c:v>
                </c:pt>
                <c:pt idx="46">
                  <c:v>8</c:v>
                </c:pt>
                <c:pt idx="47">
                  <c:v>7.1</c:v>
                </c:pt>
                <c:pt idx="48">
                  <c:v>8.5</c:v>
                </c:pt>
                <c:pt idx="49">
                  <c:v>7.6</c:v>
                </c:pt>
                <c:pt idx="50">
                  <c:v>7.2</c:v>
                </c:pt>
                <c:pt idx="51">
                  <c:v>8.1999999999999993</c:v>
                </c:pt>
                <c:pt idx="52">
                  <c:v>9</c:v>
                </c:pt>
                <c:pt idx="53">
                  <c:v>7.2</c:v>
                </c:pt>
                <c:pt idx="54">
                  <c:v>8.1</c:v>
                </c:pt>
                <c:pt idx="55">
                  <c:v>8.9</c:v>
                </c:pt>
                <c:pt idx="56">
                  <c:v>8.8000000000000007</c:v>
                </c:pt>
                <c:pt idx="57">
                  <c:v>7.5</c:v>
                </c:pt>
                <c:pt idx="58">
                  <c:v>7</c:v>
                </c:pt>
                <c:pt idx="59">
                  <c:v>8.5</c:v>
                </c:pt>
                <c:pt idx="60">
                  <c:v>7.2</c:v>
                </c:pt>
                <c:pt idx="61">
                  <c:v>8.8000000000000007</c:v>
                </c:pt>
                <c:pt idx="62">
                  <c:v>8</c:v>
                </c:pt>
                <c:pt idx="63">
                  <c:v>8.1</c:v>
                </c:pt>
                <c:pt idx="64">
                  <c:v>7.1</c:v>
                </c:pt>
                <c:pt idx="65">
                  <c:v>9</c:v>
                </c:pt>
                <c:pt idx="66">
                  <c:v>6.2</c:v>
                </c:pt>
                <c:pt idx="67">
                  <c:v>8.1999999999999993</c:v>
                </c:pt>
                <c:pt idx="68">
                  <c:v>5.8</c:v>
                </c:pt>
                <c:pt idx="69">
                  <c:v>8</c:v>
                </c:pt>
                <c:pt idx="70">
                  <c:v>7.7</c:v>
                </c:pt>
                <c:pt idx="71">
                  <c:v>7</c:v>
                </c:pt>
                <c:pt idx="72">
                  <c:v>7.9</c:v>
                </c:pt>
                <c:pt idx="73">
                  <c:v>9.8000000000000007</c:v>
                </c:pt>
                <c:pt idx="74">
                  <c:v>8.4</c:v>
                </c:pt>
                <c:pt idx="75">
                  <c:v>8.9</c:v>
                </c:pt>
                <c:pt idx="76">
                  <c:v>7.5</c:v>
                </c:pt>
                <c:pt idx="77">
                  <c:v>8</c:v>
                </c:pt>
                <c:pt idx="78">
                  <c:v>8.1</c:v>
                </c:pt>
                <c:pt idx="79">
                  <c:v>7.6</c:v>
                </c:pt>
                <c:pt idx="80">
                  <c:v>8.8000000000000007</c:v>
                </c:pt>
                <c:pt idx="81">
                  <c:v>8</c:v>
                </c:pt>
                <c:pt idx="82">
                  <c:v>8.5</c:v>
                </c:pt>
                <c:pt idx="83">
                  <c:v>6.5</c:v>
                </c:pt>
                <c:pt idx="84">
                  <c:v>7.7</c:v>
                </c:pt>
                <c:pt idx="85">
                  <c:v>7.2</c:v>
                </c:pt>
                <c:pt idx="86">
                  <c:v>6</c:v>
                </c:pt>
                <c:pt idx="87">
                  <c:v>8.1999999999999993</c:v>
                </c:pt>
                <c:pt idx="88">
                  <c:v>7.4</c:v>
                </c:pt>
                <c:pt idx="89">
                  <c:v>9.3000000000000007</c:v>
                </c:pt>
                <c:pt idx="90">
                  <c:v>7.9</c:v>
                </c:pt>
                <c:pt idx="91">
                  <c:v>6.5</c:v>
                </c:pt>
                <c:pt idx="92">
                  <c:v>8.6</c:v>
                </c:pt>
                <c:pt idx="93">
                  <c:v>8.9</c:v>
                </c:pt>
                <c:pt idx="94">
                  <c:v>8.4</c:v>
                </c:pt>
                <c:pt idx="95">
                  <c:v>8.1</c:v>
                </c:pt>
                <c:pt idx="96">
                  <c:v>7.2</c:v>
                </c:pt>
                <c:pt idx="97">
                  <c:v>7.7</c:v>
                </c:pt>
                <c:pt idx="98">
                  <c:v>7.4</c:v>
                </c:pt>
                <c:pt idx="99">
                  <c:v>7</c:v>
                </c:pt>
                <c:pt idx="100">
                  <c:v>6.1</c:v>
                </c:pt>
                <c:pt idx="101">
                  <c:v>7.1</c:v>
                </c:pt>
                <c:pt idx="102">
                  <c:v>7.6</c:v>
                </c:pt>
                <c:pt idx="103">
                  <c:v>9</c:v>
                </c:pt>
                <c:pt idx="104">
                  <c:v>8.9</c:v>
                </c:pt>
                <c:pt idx="105">
                  <c:v>7.5</c:v>
                </c:pt>
                <c:pt idx="106">
                  <c:v>9.3000000000000007</c:v>
                </c:pt>
                <c:pt idx="107">
                  <c:v>8</c:v>
                </c:pt>
                <c:pt idx="108">
                  <c:v>7.6</c:v>
                </c:pt>
                <c:pt idx="109">
                  <c:v>7.1</c:v>
                </c:pt>
                <c:pt idx="110">
                  <c:v>8.1</c:v>
                </c:pt>
                <c:pt idx="111">
                  <c:v>7.9</c:v>
                </c:pt>
                <c:pt idx="112">
                  <c:v>7.2</c:v>
                </c:pt>
                <c:pt idx="113">
                  <c:v>7.7</c:v>
                </c:pt>
                <c:pt idx="114">
                  <c:v>7.9</c:v>
                </c:pt>
                <c:pt idx="115">
                  <c:v>6.9</c:v>
                </c:pt>
                <c:pt idx="116">
                  <c:v>9.5</c:v>
                </c:pt>
                <c:pt idx="117">
                  <c:v>7.5</c:v>
                </c:pt>
                <c:pt idx="118">
                  <c:v>8</c:v>
                </c:pt>
                <c:pt idx="119">
                  <c:v>7.1</c:v>
                </c:pt>
                <c:pt idx="120">
                  <c:v>8.8000000000000007</c:v>
                </c:pt>
                <c:pt idx="121">
                  <c:v>8</c:v>
                </c:pt>
                <c:pt idx="122">
                  <c:v>7.7</c:v>
                </c:pt>
                <c:pt idx="123">
                  <c:v>8.1999999999999993</c:v>
                </c:pt>
                <c:pt idx="124">
                  <c:v>6.5</c:v>
                </c:pt>
                <c:pt idx="125">
                  <c:v>8.1</c:v>
                </c:pt>
                <c:pt idx="126">
                  <c:v>8.1</c:v>
                </c:pt>
                <c:pt idx="127">
                  <c:v>6.9</c:v>
                </c:pt>
                <c:pt idx="128">
                  <c:v>9.3000000000000007</c:v>
                </c:pt>
                <c:pt idx="129">
                  <c:v>6.2</c:v>
                </c:pt>
                <c:pt idx="130">
                  <c:v>8</c:v>
                </c:pt>
                <c:pt idx="131">
                  <c:v>7.1</c:v>
                </c:pt>
                <c:pt idx="132">
                  <c:v>6.5</c:v>
                </c:pt>
                <c:pt idx="133">
                  <c:v>7.1</c:v>
                </c:pt>
                <c:pt idx="134">
                  <c:v>8.1999999999999993</c:v>
                </c:pt>
                <c:pt idx="135">
                  <c:v>7</c:v>
                </c:pt>
                <c:pt idx="136">
                  <c:v>6.7</c:v>
                </c:pt>
                <c:pt idx="137">
                  <c:v>7.5</c:v>
                </c:pt>
                <c:pt idx="138">
                  <c:v>7.4</c:v>
                </c:pt>
                <c:pt idx="139">
                  <c:v>7.4</c:v>
                </c:pt>
                <c:pt idx="140">
                  <c:v>7.9</c:v>
                </c:pt>
                <c:pt idx="141">
                  <c:v>8</c:v>
                </c:pt>
                <c:pt idx="142">
                  <c:v>8</c:v>
                </c:pt>
                <c:pt idx="143">
                  <c:v>8.4</c:v>
                </c:pt>
                <c:pt idx="144">
                  <c:v>8.8000000000000007</c:v>
                </c:pt>
                <c:pt idx="145">
                  <c:v>7.9</c:v>
                </c:pt>
                <c:pt idx="146">
                  <c:v>6</c:v>
                </c:pt>
                <c:pt idx="147">
                  <c:v>8.1999999999999993</c:v>
                </c:pt>
                <c:pt idx="148">
                  <c:v>8.4</c:v>
                </c:pt>
                <c:pt idx="149">
                  <c:v>7.4</c:v>
                </c:pt>
                <c:pt idx="150">
                  <c:v>8</c:v>
                </c:pt>
                <c:pt idx="151">
                  <c:v>6.6</c:v>
                </c:pt>
                <c:pt idx="152">
                  <c:v>7.6</c:v>
                </c:pt>
                <c:pt idx="153">
                  <c:v>7.5</c:v>
                </c:pt>
                <c:pt idx="154">
                  <c:v>7.1</c:v>
                </c:pt>
                <c:pt idx="155">
                  <c:v>7.9</c:v>
                </c:pt>
                <c:pt idx="156">
                  <c:v>7.6</c:v>
                </c:pt>
                <c:pt idx="157">
                  <c:v>7.1</c:v>
                </c:pt>
                <c:pt idx="158">
                  <c:v>7.6</c:v>
                </c:pt>
                <c:pt idx="159">
                  <c:v>8.1999999999999993</c:v>
                </c:pt>
                <c:pt idx="160">
                  <c:v>6.9</c:v>
                </c:pt>
                <c:pt idx="161">
                  <c:v>8.1</c:v>
                </c:pt>
                <c:pt idx="162">
                  <c:v>7.6</c:v>
                </c:pt>
                <c:pt idx="163">
                  <c:v>8.4</c:v>
                </c:pt>
                <c:pt idx="164">
                  <c:v>7.4</c:v>
                </c:pt>
                <c:pt idx="165">
                  <c:v>7.9</c:v>
                </c:pt>
                <c:pt idx="166">
                  <c:v>7.2</c:v>
                </c:pt>
                <c:pt idx="167">
                  <c:v>7.6</c:v>
                </c:pt>
                <c:pt idx="168">
                  <c:v>6.7</c:v>
                </c:pt>
                <c:pt idx="169">
                  <c:v>7.4</c:v>
                </c:pt>
                <c:pt idx="170">
                  <c:v>6.2</c:v>
                </c:pt>
                <c:pt idx="171">
                  <c:v>7.5</c:v>
                </c:pt>
                <c:pt idx="172">
                  <c:v>7.4</c:v>
                </c:pt>
                <c:pt idx="173">
                  <c:v>7.9</c:v>
                </c:pt>
                <c:pt idx="174">
                  <c:v>6.5</c:v>
                </c:pt>
                <c:pt idx="175">
                  <c:v>8.6</c:v>
                </c:pt>
                <c:pt idx="176">
                  <c:v>8.6</c:v>
                </c:pt>
                <c:pt idx="177">
                  <c:v>8</c:v>
                </c:pt>
                <c:pt idx="178">
                  <c:v>8.1</c:v>
                </c:pt>
                <c:pt idx="179">
                  <c:v>8.1999999999999993</c:v>
                </c:pt>
                <c:pt idx="180">
                  <c:v>7.2</c:v>
                </c:pt>
                <c:pt idx="181">
                  <c:v>8.4</c:v>
                </c:pt>
                <c:pt idx="182">
                  <c:v>9.4</c:v>
                </c:pt>
                <c:pt idx="183">
                  <c:v>9.4</c:v>
                </c:pt>
                <c:pt idx="184">
                  <c:v>7.5</c:v>
                </c:pt>
                <c:pt idx="185">
                  <c:v>6.6</c:v>
                </c:pt>
                <c:pt idx="186">
                  <c:v>4.3</c:v>
                </c:pt>
                <c:pt idx="187">
                  <c:v>6.6</c:v>
                </c:pt>
                <c:pt idx="188">
                  <c:v>7.4</c:v>
                </c:pt>
                <c:pt idx="189">
                  <c:v>7.1</c:v>
                </c:pt>
                <c:pt idx="190">
                  <c:v>6.7</c:v>
                </c:pt>
                <c:pt idx="191">
                  <c:v>6.7</c:v>
                </c:pt>
                <c:pt idx="192">
                  <c:v>7.2</c:v>
                </c:pt>
                <c:pt idx="193">
                  <c:v>7.1</c:v>
                </c:pt>
                <c:pt idx="194">
                  <c:v>6</c:v>
                </c:pt>
                <c:pt idx="195">
                  <c:v>8.4</c:v>
                </c:pt>
                <c:pt idx="196">
                  <c:v>8.6</c:v>
                </c:pt>
                <c:pt idx="197">
                  <c:v>7.9</c:v>
                </c:pt>
                <c:pt idx="198">
                  <c:v>7.6</c:v>
                </c:pt>
                <c:pt idx="199">
                  <c:v>8.5</c:v>
                </c:pt>
              </c:numCache>
            </c:numRef>
          </c:yVal>
          <c:smooth val="0"/>
          <c:extLst>
            <c:ext xmlns:c16="http://schemas.microsoft.com/office/drawing/2014/chart" uri="{C3380CC4-5D6E-409C-BE32-E72D297353CC}">
              <c16:uniqueId val="{00000000-AD91-49F0-8D52-356542C36280}"/>
            </c:ext>
          </c:extLst>
        </c:ser>
        <c:dLbls>
          <c:showLegendKey val="0"/>
          <c:showVal val="0"/>
          <c:showCatName val="0"/>
          <c:showSerName val="0"/>
          <c:showPercent val="0"/>
          <c:showBubbleSize val="0"/>
        </c:dLbls>
        <c:axId val="496734992"/>
        <c:axId val="604497424"/>
      </c:scatterChart>
      <c:valAx>
        <c:axId val="4967349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Shipping Speed </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497424"/>
        <c:crosses val="autoZero"/>
        <c:crossBetween val="midCat"/>
      </c:valAx>
      <c:valAx>
        <c:axId val="6044974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Order Quantity</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7349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Shipping Cost v. Order Quantity</a:t>
            </a:r>
            <a:endParaRPr lang="en-AU">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2.1 (Scatter plots)'!$EE$5</c:f>
              <c:strCache>
                <c:ptCount val="1"/>
                <c:pt idx="0">
                  <c:v>Order_Qty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28575" cap="rnd">
                <a:solidFill>
                  <a:srgbClr val="FF0000"/>
                </a:solidFill>
                <a:prstDash val="dash"/>
              </a:ln>
              <a:effectLst/>
            </c:spPr>
            <c:trendlineType val="linear"/>
            <c:dispRSqr val="1"/>
            <c:dispEq val="1"/>
            <c:trendlineLbl>
              <c:layout>
                <c:manualLayout>
                  <c:x val="0.13267410323709536"/>
                  <c:y val="-0.1625561388159813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'Task 2.1 (Scatter plots)'!$ED$6:$ED$205</c:f>
              <c:numCache>
                <c:formatCode>0.0</c:formatCode>
                <c:ptCount val="200"/>
                <c:pt idx="0">
                  <c:v>5.9</c:v>
                </c:pt>
                <c:pt idx="1">
                  <c:v>7.2</c:v>
                </c:pt>
                <c:pt idx="2">
                  <c:v>5.6</c:v>
                </c:pt>
                <c:pt idx="3">
                  <c:v>3.7</c:v>
                </c:pt>
                <c:pt idx="4">
                  <c:v>6.9</c:v>
                </c:pt>
                <c:pt idx="5">
                  <c:v>4.0999999999999996</c:v>
                </c:pt>
                <c:pt idx="6">
                  <c:v>2.6</c:v>
                </c:pt>
                <c:pt idx="7">
                  <c:v>4.8</c:v>
                </c:pt>
                <c:pt idx="8">
                  <c:v>6.7</c:v>
                </c:pt>
                <c:pt idx="9">
                  <c:v>6.1</c:v>
                </c:pt>
                <c:pt idx="10">
                  <c:v>4.8</c:v>
                </c:pt>
                <c:pt idx="11">
                  <c:v>3.9</c:v>
                </c:pt>
                <c:pt idx="12">
                  <c:v>6.9</c:v>
                </c:pt>
                <c:pt idx="13">
                  <c:v>5.5</c:v>
                </c:pt>
                <c:pt idx="14">
                  <c:v>6.9</c:v>
                </c:pt>
                <c:pt idx="15">
                  <c:v>6.8</c:v>
                </c:pt>
                <c:pt idx="16">
                  <c:v>6</c:v>
                </c:pt>
                <c:pt idx="17">
                  <c:v>7.2</c:v>
                </c:pt>
                <c:pt idx="18">
                  <c:v>6.4</c:v>
                </c:pt>
                <c:pt idx="19">
                  <c:v>6</c:v>
                </c:pt>
                <c:pt idx="20">
                  <c:v>5.2</c:v>
                </c:pt>
                <c:pt idx="21">
                  <c:v>7.7</c:v>
                </c:pt>
                <c:pt idx="22">
                  <c:v>5.0999999999999996</c:v>
                </c:pt>
                <c:pt idx="23">
                  <c:v>7.2</c:v>
                </c:pt>
                <c:pt idx="24">
                  <c:v>4.7</c:v>
                </c:pt>
                <c:pt idx="25">
                  <c:v>6.1</c:v>
                </c:pt>
                <c:pt idx="26">
                  <c:v>5.8</c:v>
                </c:pt>
                <c:pt idx="27">
                  <c:v>5.5</c:v>
                </c:pt>
                <c:pt idx="28">
                  <c:v>6</c:v>
                </c:pt>
                <c:pt idx="29">
                  <c:v>4</c:v>
                </c:pt>
                <c:pt idx="30">
                  <c:v>4.3</c:v>
                </c:pt>
                <c:pt idx="31">
                  <c:v>4.5</c:v>
                </c:pt>
                <c:pt idx="32">
                  <c:v>5.3</c:v>
                </c:pt>
                <c:pt idx="33">
                  <c:v>5.7</c:v>
                </c:pt>
                <c:pt idx="34">
                  <c:v>5</c:v>
                </c:pt>
                <c:pt idx="35">
                  <c:v>4.3</c:v>
                </c:pt>
                <c:pt idx="36">
                  <c:v>4.5999999999999996</c:v>
                </c:pt>
                <c:pt idx="37">
                  <c:v>8.1</c:v>
                </c:pt>
                <c:pt idx="38">
                  <c:v>6.2</c:v>
                </c:pt>
                <c:pt idx="39">
                  <c:v>4.8</c:v>
                </c:pt>
                <c:pt idx="40">
                  <c:v>5.5</c:v>
                </c:pt>
                <c:pt idx="41">
                  <c:v>5.4</c:v>
                </c:pt>
                <c:pt idx="42">
                  <c:v>6.8</c:v>
                </c:pt>
                <c:pt idx="43">
                  <c:v>6.9</c:v>
                </c:pt>
                <c:pt idx="44">
                  <c:v>6.5</c:v>
                </c:pt>
                <c:pt idx="45">
                  <c:v>5.9</c:v>
                </c:pt>
                <c:pt idx="46">
                  <c:v>6.3</c:v>
                </c:pt>
                <c:pt idx="47">
                  <c:v>7.5</c:v>
                </c:pt>
                <c:pt idx="48">
                  <c:v>6.1</c:v>
                </c:pt>
                <c:pt idx="49">
                  <c:v>5.8</c:v>
                </c:pt>
                <c:pt idx="50">
                  <c:v>4.2</c:v>
                </c:pt>
                <c:pt idx="51">
                  <c:v>7.4</c:v>
                </c:pt>
                <c:pt idx="52">
                  <c:v>6.1</c:v>
                </c:pt>
                <c:pt idx="53">
                  <c:v>4.4000000000000004</c:v>
                </c:pt>
                <c:pt idx="54">
                  <c:v>5.8</c:v>
                </c:pt>
                <c:pt idx="55">
                  <c:v>5.7</c:v>
                </c:pt>
                <c:pt idx="56">
                  <c:v>7.7</c:v>
                </c:pt>
                <c:pt idx="57">
                  <c:v>5.8</c:v>
                </c:pt>
                <c:pt idx="58">
                  <c:v>3.7</c:v>
                </c:pt>
                <c:pt idx="59">
                  <c:v>6.9</c:v>
                </c:pt>
                <c:pt idx="60">
                  <c:v>6.1</c:v>
                </c:pt>
                <c:pt idx="61">
                  <c:v>5</c:v>
                </c:pt>
                <c:pt idx="62">
                  <c:v>5.0999999999999996</c:v>
                </c:pt>
                <c:pt idx="63">
                  <c:v>4.5</c:v>
                </c:pt>
                <c:pt idx="64">
                  <c:v>4.0999999999999996</c:v>
                </c:pt>
                <c:pt idx="65">
                  <c:v>6.7</c:v>
                </c:pt>
                <c:pt idx="66">
                  <c:v>5.5</c:v>
                </c:pt>
                <c:pt idx="67">
                  <c:v>5.4</c:v>
                </c:pt>
                <c:pt idx="68">
                  <c:v>3.5</c:v>
                </c:pt>
                <c:pt idx="69">
                  <c:v>5.3</c:v>
                </c:pt>
                <c:pt idx="70">
                  <c:v>5.9</c:v>
                </c:pt>
                <c:pt idx="71">
                  <c:v>3.7</c:v>
                </c:pt>
                <c:pt idx="72">
                  <c:v>6.6</c:v>
                </c:pt>
                <c:pt idx="73">
                  <c:v>7.6</c:v>
                </c:pt>
                <c:pt idx="74">
                  <c:v>5.5</c:v>
                </c:pt>
                <c:pt idx="75">
                  <c:v>5</c:v>
                </c:pt>
                <c:pt idx="76">
                  <c:v>4.5999999999999996</c:v>
                </c:pt>
                <c:pt idx="77">
                  <c:v>6.2</c:v>
                </c:pt>
                <c:pt idx="78">
                  <c:v>7.6</c:v>
                </c:pt>
                <c:pt idx="79">
                  <c:v>4.0999999999999996</c:v>
                </c:pt>
                <c:pt idx="80">
                  <c:v>4.8</c:v>
                </c:pt>
                <c:pt idx="81">
                  <c:v>4.9000000000000004</c:v>
                </c:pt>
                <c:pt idx="82">
                  <c:v>3.9</c:v>
                </c:pt>
                <c:pt idx="83">
                  <c:v>3.6</c:v>
                </c:pt>
                <c:pt idx="84">
                  <c:v>6.6</c:v>
                </c:pt>
                <c:pt idx="85">
                  <c:v>4.5</c:v>
                </c:pt>
                <c:pt idx="86">
                  <c:v>3</c:v>
                </c:pt>
                <c:pt idx="87">
                  <c:v>6.7</c:v>
                </c:pt>
                <c:pt idx="88">
                  <c:v>5.4</c:v>
                </c:pt>
                <c:pt idx="89">
                  <c:v>7</c:v>
                </c:pt>
                <c:pt idx="90">
                  <c:v>4.0999999999999996</c:v>
                </c:pt>
                <c:pt idx="91">
                  <c:v>2.6</c:v>
                </c:pt>
                <c:pt idx="92">
                  <c:v>5.3</c:v>
                </c:pt>
                <c:pt idx="93">
                  <c:v>7</c:v>
                </c:pt>
                <c:pt idx="94">
                  <c:v>4.5999999999999996</c:v>
                </c:pt>
                <c:pt idx="95">
                  <c:v>5.3</c:v>
                </c:pt>
                <c:pt idx="96">
                  <c:v>5</c:v>
                </c:pt>
                <c:pt idx="97">
                  <c:v>3.2</c:v>
                </c:pt>
                <c:pt idx="98">
                  <c:v>5.3</c:v>
                </c:pt>
                <c:pt idx="99">
                  <c:v>5.0999999999999996</c:v>
                </c:pt>
                <c:pt idx="100">
                  <c:v>4.9000000000000004</c:v>
                </c:pt>
                <c:pt idx="101">
                  <c:v>5.2</c:v>
                </c:pt>
                <c:pt idx="102">
                  <c:v>4.7</c:v>
                </c:pt>
                <c:pt idx="103">
                  <c:v>5.5</c:v>
                </c:pt>
                <c:pt idx="104">
                  <c:v>6.8</c:v>
                </c:pt>
                <c:pt idx="105">
                  <c:v>5.9</c:v>
                </c:pt>
                <c:pt idx="106">
                  <c:v>6.5</c:v>
                </c:pt>
                <c:pt idx="107">
                  <c:v>8.6999999999999993</c:v>
                </c:pt>
                <c:pt idx="108">
                  <c:v>5.5</c:v>
                </c:pt>
                <c:pt idx="109">
                  <c:v>5.5</c:v>
                </c:pt>
                <c:pt idx="110">
                  <c:v>7.1</c:v>
                </c:pt>
                <c:pt idx="111">
                  <c:v>6.6</c:v>
                </c:pt>
                <c:pt idx="112">
                  <c:v>5.2</c:v>
                </c:pt>
                <c:pt idx="113">
                  <c:v>5.6</c:v>
                </c:pt>
                <c:pt idx="114">
                  <c:v>4.9000000000000004</c:v>
                </c:pt>
                <c:pt idx="115">
                  <c:v>5.4</c:v>
                </c:pt>
                <c:pt idx="116">
                  <c:v>7.7</c:v>
                </c:pt>
                <c:pt idx="117">
                  <c:v>4.0999999999999996</c:v>
                </c:pt>
                <c:pt idx="118">
                  <c:v>4.2</c:v>
                </c:pt>
                <c:pt idx="119">
                  <c:v>3.9</c:v>
                </c:pt>
                <c:pt idx="120">
                  <c:v>7</c:v>
                </c:pt>
                <c:pt idx="121">
                  <c:v>6.2</c:v>
                </c:pt>
                <c:pt idx="122">
                  <c:v>3.4</c:v>
                </c:pt>
                <c:pt idx="123">
                  <c:v>7</c:v>
                </c:pt>
                <c:pt idx="124">
                  <c:v>4.2</c:v>
                </c:pt>
                <c:pt idx="125">
                  <c:v>4</c:v>
                </c:pt>
                <c:pt idx="126">
                  <c:v>6.6</c:v>
                </c:pt>
                <c:pt idx="127">
                  <c:v>4</c:v>
                </c:pt>
                <c:pt idx="128">
                  <c:v>6.2</c:v>
                </c:pt>
                <c:pt idx="129">
                  <c:v>2.6</c:v>
                </c:pt>
                <c:pt idx="130">
                  <c:v>6.1</c:v>
                </c:pt>
                <c:pt idx="131">
                  <c:v>6.9</c:v>
                </c:pt>
                <c:pt idx="132">
                  <c:v>3.6</c:v>
                </c:pt>
                <c:pt idx="133">
                  <c:v>6.3</c:v>
                </c:pt>
                <c:pt idx="134">
                  <c:v>6</c:v>
                </c:pt>
                <c:pt idx="135">
                  <c:v>5.6</c:v>
                </c:pt>
                <c:pt idx="136">
                  <c:v>3.1</c:v>
                </c:pt>
                <c:pt idx="137">
                  <c:v>5.7</c:v>
                </c:pt>
                <c:pt idx="138">
                  <c:v>3.3</c:v>
                </c:pt>
                <c:pt idx="139">
                  <c:v>4.8</c:v>
                </c:pt>
                <c:pt idx="140">
                  <c:v>6.3</c:v>
                </c:pt>
                <c:pt idx="141">
                  <c:v>5.8</c:v>
                </c:pt>
                <c:pt idx="142">
                  <c:v>6.9</c:v>
                </c:pt>
                <c:pt idx="143">
                  <c:v>5.0999999999999996</c:v>
                </c:pt>
                <c:pt idx="144">
                  <c:v>5.4</c:v>
                </c:pt>
                <c:pt idx="145">
                  <c:v>4.0999999999999996</c:v>
                </c:pt>
                <c:pt idx="146">
                  <c:v>4.7</c:v>
                </c:pt>
                <c:pt idx="147">
                  <c:v>4.7</c:v>
                </c:pt>
                <c:pt idx="148">
                  <c:v>6.2</c:v>
                </c:pt>
                <c:pt idx="149">
                  <c:v>5.8</c:v>
                </c:pt>
                <c:pt idx="150">
                  <c:v>5.7</c:v>
                </c:pt>
                <c:pt idx="151">
                  <c:v>5.4</c:v>
                </c:pt>
                <c:pt idx="152">
                  <c:v>3.8</c:v>
                </c:pt>
                <c:pt idx="153">
                  <c:v>5.4</c:v>
                </c:pt>
                <c:pt idx="154">
                  <c:v>5.3</c:v>
                </c:pt>
                <c:pt idx="155">
                  <c:v>5.8</c:v>
                </c:pt>
                <c:pt idx="156">
                  <c:v>4.4000000000000004</c:v>
                </c:pt>
                <c:pt idx="157">
                  <c:v>4.3</c:v>
                </c:pt>
                <c:pt idx="158">
                  <c:v>5.7</c:v>
                </c:pt>
                <c:pt idx="159">
                  <c:v>4.8</c:v>
                </c:pt>
                <c:pt idx="160">
                  <c:v>4.9000000000000004</c:v>
                </c:pt>
                <c:pt idx="161">
                  <c:v>6.4</c:v>
                </c:pt>
                <c:pt idx="162">
                  <c:v>4.9000000000000004</c:v>
                </c:pt>
                <c:pt idx="163">
                  <c:v>4</c:v>
                </c:pt>
                <c:pt idx="164">
                  <c:v>4</c:v>
                </c:pt>
                <c:pt idx="165">
                  <c:v>4.4000000000000004</c:v>
                </c:pt>
                <c:pt idx="166">
                  <c:v>3.7</c:v>
                </c:pt>
                <c:pt idx="167">
                  <c:v>3.4</c:v>
                </c:pt>
                <c:pt idx="168">
                  <c:v>4</c:v>
                </c:pt>
                <c:pt idx="169">
                  <c:v>4.3</c:v>
                </c:pt>
                <c:pt idx="170">
                  <c:v>5.6</c:v>
                </c:pt>
                <c:pt idx="171">
                  <c:v>5.8</c:v>
                </c:pt>
                <c:pt idx="172">
                  <c:v>5.3</c:v>
                </c:pt>
                <c:pt idx="173">
                  <c:v>4.2</c:v>
                </c:pt>
                <c:pt idx="174">
                  <c:v>4.7</c:v>
                </c:pt>
                <c:pt idx="175">
                  <c:v>4.2</c:v>
                </c:pt>
                <c:pt idx="176">
                  <c:v>5.8</c:v>
                </c:pt>
                <c:pt idx="177">
                  <c:v>5.8</c:v>
                </c:pt>
                <c:pt idx="178">
                  <c:v>5.3</c:v>
                </c:pt>
                <c:pt idx="179">
                  <c:v>6.1</c:v>
                </c:pt>
                <c:pt idx="180">
                  <c:v>6.3</c:v>
                </c:pt>
                <c:pt idx="181">
                  <c:v>6.4</c:v>
                </c:pt>
                <c:pt idx="182">
                  <c:v>6.7</c:v>
                </c:pt>
                <c:pt idx="183">
                  <c:v>5.8</c:v>
                </c:pt>
                <c:pt idx="184">
                  <c:v>5.0999999999999996</c:v>
                </c:pt>
                <c:pt idx="185">
                  <c:v>6.3</c:v>
                </c:pt>
                <c:pt idx="186">
                  <c:v>3.3</c:v>
                </c:pt>
                <c:pt idx="187">
                  <c:v>4</c:v>
                </c:pt>
                <c:pt idx="188">
                  <c:v>6.6</c:v>
                </c:pt>
                <c:pt idx="189">
                  <c:v>5.6</c:v>
                </c:pt>
                <c:pt idx="190">
                  <c:v>4.2</c:v>
                </c:pt>
                <c:pt idx="191">
                  <c:v>5.8</c:v>
                </c:pt>
                <c:pt idx="192">
                  <c:v>3.2</c:v>
                </c:pt>
                <c:pt idx="193">
                  <c:v>4.7</c:v>
                </c:pt>
                <c:pt idx="194">
                  <c:v>4</c:v>
                </c:pt>
                <c:pt idx="195">
                  <c:v>5.2</c:v>
                </c:pt>
                <c:pt idx="196">
                  <c:v>6</c:v>
                </c:pt>
                <c:pt idx="197">
                  <c:v>6.3</c:v>
                </c:pt>
                <c:pt idx="198">
                  <c:v>6.6</c:v>
                </c:pt>
                <c:pt idx="199">
                  <c:v>5.9</c:v>
                </c:pt>
              </c:numCache>
            </c:numRef>
          </c:xVal>
          <c:yVal>
            <c:numRef>
              <c:f>'Task 2.1 (Scatter plots)'!$EE$6:$EE$205</c:f>
              <c:numCache>
                <c:formatCode>0.0</c:formatCode>
                <c:ptCount val="200"/>
                <c:pt idx="0">
                  <c:v>8.4</c:v>
                </c:pt>
                <c:pt idx="1">
                  <c:v>7.5</c:v>
                </c:pt>
                <c:pt idx="2">
                  <c:v>9</c:v>
                </c:pt>
                <c:pt idx="3">
                  <c:v>7.2</c:v>
                </c:pt>
                <c:pt idx="4">
                  <c:v>9</c:v>
                </c:pt>
                <c:pt idx="5">
                  <c:v>6.1</c:v>
                </c:pt>
                <c:pt idx="6">
                  <c:v>7.2</c:v>
                </c:pt>
                <c:pt idx="7">
                  <c:v>7.7</c:v>
                </c:pt>
                <c:pt idx="8">
                  <c:v>8.1999999999999993</c:v>
                </c:pt>
                <c:pt idx="9">
                  <c:v>6.7</c:v>
                </c:pt>
                <c:pt idx="10">
                  <c:v>8.4</c:v>
                </c:pt>
                <c:pt idx="11">
                  <c:v>6.6</c:v>
                </c:pt>
                <c:pt idx="12">
                  <c:v>7.9</c:v>
                </c:pt>
                <c:pt idx="13">
                  <c:v>8.1999999999999993</c:v>
                </c:pt>
                <c:pt idx="14">
                  <c:v>7.6</c:v>
                </c:pt>
                <c:pt idx="15">
                  <c:v>7.1</c:v>
                </c:pt>
                <c:pt idx="16">
                  <c:v>7.2</c:v>
                </c:pt>
                <c:pt idx="17">
                  <c:v>8.1999999999999993</c:v>
                </c:pt>
                <c:pt idx="18">
                  <c:v>7.9</c:v>
                </c:pt>
                <c:pt idx="19">
                  <c:v>8.8000000000000007</c:v>
                </c:pt>
                <c:pt idx="20">
                  <c:v>7</c:v>
                </c:pt>
                <c:pt idx="21">
                  <c:v>9.9</c:v>
                </c:pt>
                <c:pt idx="22">
                  <c:v>8.1</c:v>
                </c:pt>
                <c:pt idx="23">
                  <c:v>8</c:v>
                </c:pt>
                <c:pt idx="24">
                  <c:v>5.5</c:v>
                </c:pt>
                <c:pt idx="25">
                  <c:v>7</c:v>
                </c:pt>
                <c:pt idx="26">
                  <c:v>7</c:v>
                </c:pt>
                <c:pt idx="27">
                  <c:v>5.6</c:v>
                </c:pt>
                <c:pt idx="28">
                  <c:v>7.2</c:v>
                </c:pt>
                <c:pt idx="29">
                  <c:v>6.2</c:v>
                </c:pt>
                <c:pt idx="30">
                  <c:v>7.1</c:v>
                </c:pt>
                <c:pt idx="31">
                  <c:v>6.2</c:v>
                </c:pt>
                <c:pt idx="32">
                  <c:v>7.6</c:v>
                </c:pt>
                <c:pt idx="33">
                  <c:v>9</c:v>
                </c:pt>
                <c:pt idx="34">
                  <c:v>6.7</c:v>
                </c:pt>
                <c:pt idx="35">
                  <c:v>7.1</c:v>
                </c:pt>
                <c:pt idx="36">
                  <c:v>7.2</c:v>
                </c:pt>
                <c:pt idx="37">
                  <c:v>9.9</c:v>
                </c:pt>
                <c:pt idx="38">
                  <c:v>7.6</c:v>
                </c:pt>
                <c:pt idx="39">
                  <c:v>5.8</c:v>
                </c:pt>
                <c:pt idx="40">
                  <c:v>8.4</c:v>
                </c:pt>
                <c:pt idx="41">
                  <c:v>7.9</c:v>
                </c:pt>
                <c:pt idx="42">
                  <c:v>7.6</c:v>
                </c:pt>
                <c:pt idx="43">
                  <c:v>8.4</c:v>
                </c:pt>
                <c:pt idx="44">
                  <c:v>6.5</c:v>
                </c:pt>
                <c:pt idx="45">
                  <c:v>7.7</c:v>
                </c:pt>
                <c:pt idx="46">
                  <c:v>8</c:v>
                </c:pt>
                <c:pt idx="47">
                  <c:v>7.1</c:v>
                </c:pt>
                <c:pt idx="48">
                  <c:v>8.5</c:v>
                </c:pt>
                <c:pt idx="49">
                  <c:v>7.6</c:v>
                </c:pt>
                <c:pt idx="50">
                  <c:v>7.2</c:v>
                </c:pt>
                <c:pt idx="51">
                  <c:v>8.1999999999999993</c:v>
                </c:pt>
                <c:pt idx="52">
                  <c:v>9</c:v>
                </c:pt>
                <c:pt idx="53">
                  <c:v>7.2</c:v>
                </c:pt>
                <c:pt idx="54">
                  <c:v>8.1</c:v>
                </c:pt>
                <c:pt idx="55">
                  <c:v>8.9</c:v>
                </c:pt>
                <c:pt idx="56">
                  <c:v>8.8000000000000007</c:v>
                </c:pt>
                <c:pt idx="57">
                  <c:v>7.5</c:v>
                </c:pt>
                <c:pt idx="58">
                  <c:v>7</c:v>
                </c:pt>
                <c:pt idx="59">
                  <c:v>8.5</c:v>
                </c:pt>
                <c:pt idx="60">
                  <c:v>7.2</c:v>
                </c:pt>
                <c:pt idx="61">
                  <c:v>8.8000000000000007</c:v>
                </c:pt>
                <c:pt idx="62">
                  <c:v>8</c:v>
                </c:pt>
                <c:pt idx="63">
                  <c:v>8.1</c:v>
                </c:pt>
                <c:pt idx="64">
                  <c:v>7.1</c:v>
                </c:pt>
                <c:pt idx="65">
                  <c:v>9</c:v>
                </c:pt>
                <c:pt idx="66">
                  <c:v>6.2</c:v>
                </c:pt>
                <c:pt idx="67">
                  <c:v>8.1999999999999993</c:v>
                </c:pt>
                <c:pt idx="68">
                  <c:v>5.8</c:v>
                </c:pt>
                <c:pt idx="69">
                  <c:v>8</c:v>
                </c:pt>
                <c:pt idx="70">
                  <c:v>7.7</c:v>
                </c:pt>
                <c:pt idx="71">
                  <c:v>7</c:v>
                </c:pt>
                <c:pt idx="72">
                  <c:v>7.9</c:v>
                </c:pt>
                <c:pt idx="73">
                  <c:v>9.8000000000000007</c:v>
                </c:pt>
                <c:pt idx="74">
                  <c:v>8.4</c:v>
                </c:pt>
                <c:pt idx="75">
                  <c:v>8.9</c:v>
                </c:pt>
                <c:pt idx="76">
                  <c:v>7.5</c:v>
                </c:pt>
                <c:pt idx="77">
                  <c:v>8</c:v>
                </c:pt>
                <c:pt idx="78">
                  <c:v>8.1</c:v>
                </c:pt>
                <c:pt idx="79">
                  <c:v>7.6</c:v>
                </c:pt>
                <c:pt idx="80">
                  <c:v>8.8000000000000007</c:v>
                </c:pt>
                <c:pt idx="81">
                  <c:v>8</c:v>
                </c:pt>
                <c:pt idx="82">
                  <c:v>8.5</c:v>
                </c:pt>
                <c:pt idx="83">
                  <c:v>6.5</c:v>
                </c:pt>
                <c:pt idx="84">
                  <c:v>7.7</c:v>
                </c:pt>
                <c:pt idx="85">
                  <c:v>7.2</c:v>
                </c:pt>
                <c:pt idx="86">
                  <c:v>6</c:v>
                </c:pt>
                <c:pt idx="87">
                  <c:v>8.1999999999999993</c:v>
                </c:pt>
                <c:pt idx="88">
                  <c:v>7.4</c:v>
                </c:pt>
                <c:pt idx="89">
                  <c:v>9.3000000000000007</c:v>
                </c:pt>
                <c:pt idx="90">
                  <c:v>7.9</c:v>
                </c:pt>
                <c:pt idx="91">
                  <c:v>6.5</c:v>
                </c:pt>
                <c:pt idx="92">
                  <c:v>8.6</c:v>
                </c:pt>
                <c:pt idx="93">
                  <c:v>8.9</c:v>
                </c:pt>
                <c:pt idx="94">
                  <c:v>8.4</c:v>
                </c:pt>
                <c:pt idx="95">
                  <c:v>8.1</c:v>
                </c:pt>
                <c:pt idx="96">
                  <c:v>7.2</c:v>
                </c:pt>
                <c:pt idx="97">
                  <c:v>7.7</c:v>
                </c:pt>
                <c:pt idx="98">
                  <c:v>7.4</c:v>
                </c:pt>
                <c:pt idx="99">
                  <c:v>7</c:v>
                </c:pt>
                <c:pt idx="100">
                  <c:v>6.1</c:v>
                </c:pt>
                <c:pt idx="101">
                  <c:v>7.1</c:v>
                </c:pt>
                <c:pt idx="102">
                  <c:v>7.6</c:v>
                </c:pt>
                <c:pt idx="103">
                  <c:v>9</c:v>
                </c:pt>
                <c:pt idx="104">
                  <c:v>8.9</c:v>
                </c:pt>
                <c:pt idx="105">
                  <c:v>7.5</c:v>
                </c:pt>
                <c:pt idx="106">
                  <c:v>9.3000000000000007</c:v>
                </c:pt>
                <c:pt idx="107">
                  <c:v>8</c:v>
                </c:pt>
                <c:pt idx="108">
                  <c:v>7.6</c:v>
                </c:pt>
                <c:pt idx="109">
                  <c:v>7.1</c:v>
                </c:pt>
                <c:pt idx="110">
                  <c:v>8.1</c:v>
                </c:pt>
                <c:pt idx="111">
                  <c:v>7.9</c:v>
                </c:pt>
                <c:pt idx="112">
                  <c:v>7.2</c:v>
                </c:pt>
                <c:pt idx="113">
                  <c:v>7.7</c:v>
                </c:pt>
                <c:pt idx="114">
                  <c:v>7.9</c:v>
                </c:pt>
                <c:pt idx="115">
                  <c:v>6.9</c:v>
                </c:pt>
                <c:pt idx="116">
                  <c:v>9.5</c:v>
                </c:pt>
                <c:pt idx="117">
                  <c:v>7.5</c:v>
                </c:pt>
                <c:pt idx="118">
                  <c:v>8</c:v>
                </c:pt>
                <c:pt idx="119">
                  <c:v>7.1</c:v>
                </c:pt>
                <c:pt idx="120">
                  <c:v>8.8000000000000007</c:v>
                </c:pt>
                <c:pt idx="121">
                  <c:v>8</c:v>
                </c:pt>
                <c:pt idx="122">
                  <c:v>7.7</c:v>
                </c:pt>
                <c:pt idx="123">
                  <c:v>8.1999999999999993</c:v>
                </c:pt>
                <c:pt idx="124">
                  <c:v>6.5</c:v>
                </c:pt>
                <c:pt idx="125">
                  <c:v>8.1</c:v>
                </c:pt>
                <c:pt idx="126">
                  <c:v>8.1</c:v>
                </c:pt>
                <c:pt idx="127">
                  <c:v>6.9</c:v>
                </c:pt>
                <c:pt idx="128">
                  <c:v>9.3000000000000007</c:v>
                </c:pt>
                <c:pt idx="129">
                  <c:v>6.2</c:v>
                </c:pt>
                <c:pt idx="130">
                  <c:v>8</c:v>
                </c:pt>
                <c:pt idx="131">
                  <c:v>7.1</c:v>
                </c:pt>
                <c:pt idx="132">
                  <c:v>6.5</c:v>
                </c:pt>
                <c:pt idx="133">
                  <c:v>7.1</c:v>
                </c:pt>
                <c:pt idx="134">
                  <c:v>8.1999999999999993</c:v>
                </c:pt>
                <c:pt idx="135">
                  <c:v>7</c:v>
                </c:pt>
                <c:pt idx="136">
                  <c:v>6.7</c:v>
                </c:pt>
                <c:pt idx="137">
                  <c:v>7.5</c:v>
                </c:pt>
                <c:pt idx="138">
                  <c:v>7.4</c:v>
                </c:pt>
                <c:pt idx="139">
                  <c:v>7.4</c:v>
                </c:pt>
                <c:pt idx="140">
                  <c:v>7.9</c:v>
                </c:pt>
                <c:pt idx="141">
                  <c:v>8</c:v>
                </c:pt>
                <c:pt idx="142">
                  <c:v>8</c:v>
                </c:pt>
                <c:pt idx="143">
                  <c:v>8.4</c:v>
                </c:pt>
                <c:pt idx="144">
                  <c:v>8.8000000000000007</c:v>
                </c:pt>
                <c:pt idx="145">
                  <c:v>7.9</c:v>
                </c:pt>
                <c:pt idx="146">
                  <c:v>6</c:v>
                </c:pt>
                <c:pt idx="147">
                  <c:v>8.1999999999999993</c:v>
                </c:pt>
                <c:pt idx="148">
                  <c:v>8.4</c:v>
                </c:pt>
                <c:pt idx="149">
                  <c:v>7.4</c:v>
                </c:pt>
                <c:pt idx="150">
                  <c:v>8</c:v>
                </c:pt>
                <c:pt idx="151">
                  <c:v>6.6</c:v>
                </c:pt>
                <c:pt idx="152">
                  <c:v>7.6</c:v>
                </c:pt>
                <c:pt idx="153">
                  <c:v>7.5</c:v>
                </c:pt>
                <c:pt idx="154">
                  <c:v>7.1</c:v>
                </c:pt>
                <c:pt idx="155">
                  <c:v>7.9</c:v>
                </c:pt>
                <c:pt idx="156">
                  <c:v>7.6</c:v>
                </c:pt>
                <c:pt idx="157">
                  <c:v>7.1</c:v>
                </c:pt>
                <c:pt idx="158">
                  <c:v>7.6</c:v>
                </c:pt>
                <c:pt idx="159">
                  <c:v>8.1999999999999993</c:v>
                </c:pt>
                <c:pt idx="160">
                  <c:v>6.9</c:v>
                </c:pt>
                <c:pt idx="161">
                  <c:v>8.1</c:v>
                </c:pt>
                <c:pt idx="162">
                  <c:v>7.6</c:v>
                </c:pt>
                <c:pt idx="163">
                  <c:v>8.4</c:v>
                </c:pt>
                <c:pt idx="164">
                  <c:v>7.4</c:v>
                </c:pt>
                <c:pt idx="165">
                  <c:v>7.9</c:v>
                </c:pt>
                <c:pt idx="166">
                  <c:v>7.2</c:v>
                </c:pt>
                <c:pt idx="167">
                  <c:v>7.6</c:v>
                </c:pt>
                <c:pt idx="168">
                  <c:v>6.7</c:v>
                </c:pt>
                <c:pt idx="169">
                  <c:v>7.4</c:v>
                </c:pt>
                <c:pt idx="170">
                  <c:v>6.2</c:v>
                </c:pt>
                <c:pt idx="171">
                  <c:v>7.5</c:v>
                </c:pt>
                <c:pt idx="172">
                  <c:v>7.4</c:v>
                </c:pt>
                <c:pt idx="173">
                  <c:v>7.9</c:v>
                </c:pt>
                <c:pt idx="174">
                  <c:v>6.5</c:v>
                </c:pt>
                <c:pt idx="175">
                  <c:v>8.6</c:v>
                </c:pt>
                <c:pt idx="176">
                  <c:v>8.6</c:v>
                </c:pt>
                <c:pt idx="177">
                  <c:v>8</c:v>
                </c:pt>
                <c:pt idx="178">
                  <c:v>8.1</c:v>
                </c:pt>
                <c:pt idx="179">
                  <c:v>8.1999999999999993</c:v>
                </c:pt>
                <c:pt idx="180">
                  <c:v>7.2</c:v>
                </c:pt>
                <c:pt idx="181">
                  <c:v>8.4</c:v>
                </c:pt>
                <c:pt idx="182">
                  <c:v>9.4</c:v>
                </c:pt>
                <c:pt idx="183">
                  <c:v>9.4</c:v>
                </c:pt>
                <c:pt idx="184">
                  <c:v>7.5</c:v>
                </c:pt>
                <c:pt idx="185">
                  <c:v>6.6</c:v>
                </c:pt>
                <c:pt idx="186">
                  <c:v>4.3</c:v>
                </c:pt>
                <c:pt idx="187">
                  <c:v>6.6</c:v>
                </c:pt>
                <c:pt idx="188">
                  <c:v>7.4</c:v>
                </c:pt>
                <c:pt idx="189">
                  <c:v>7.1</c:v>
                </c:pt>
                <c:pt idx="190">
                  <c:v>6.7</c:v>
                </c:pt>
                <c:pt idx="191">
                  <c:v>6.7</c:v>
                </c:pt>
                <c:pt idx="192">
                  <c:v>7.2</c:v>
                </c:pt>
                <c:pt idx="193">
                  <c:v>7.1</c:v>
                </c:pt>
                <c:pt idx="194">
                  <c:v>6</c:v>
                </c:pt>
                <c:pt idx="195">
                  <c:v>8.4</c:v>
                </c:pt>
                <c:pt idx="196">
                  <c:v>8.6</c:v>
                </c:pt>
                <c:pt idx="197">
                  <c:v>7.9</c:v>
                </c:pt>
                <c:pt idx="198">
                  <c:v>7.6</c:v>
                </c:pt>
                <c:pt idx="199">
                  <c:v>8.5</c:v>
                </c:pt>
              </c:numCache>
            </c:numRef>
          </c:yVal>
          <c:smooth val="0"/>
          <c:extLst>
            <c:ext xmlns:c16="http://schemas.microsoft.com/office/drawing/2014/chart" uri="{C3380CC4-5D6E-409C-BE32-E72D297353CC}">
              <c16:uniqueId val="{00000000-1C4D-4CAD-9C79-99F48844AC50}"/>
            </c:ext>
          </c:extLst>
        </c:ser>
        <c:dLbls>
          <c:showLegendKey val="0"/>
          <c:showVal val="0"/>
          <c:showCatName val="0"/>
          <c:showSerName val="0"/>
          <c:showPercent val="0"/>
          <c:showBubbleSize val="0"/>
        </c:dLbls>
        <c:axId val="923482432"/>
        <c:axId val="856154816"/>
      </c:scatterChart>
      <c:valAx>
        <c:axId val="9234824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Shipping Speed </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4816"/>
        <c:crosses val="autoZero"/>
        <c:crossBetween val="midCat"/>
      </c:valAx>
      <c:valAx>
        <c:axId val="8561548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Order Quantity</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4824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Contract</a:t>
            </a:r>
            <a:r>
              <a:rPr lang="en-US" baseline="0"/>
              <a:t> v. Order Quantity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2.1 (Scatter plots)'!$EP$5</c:f>
              <c:strCache>
                <c:ptCount val="1"/>
                <c:pt idx="0">
                  <c:v>Order_Qty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28575" cap="rnd" cmpd="sng">
                <a:solidFill>
                  <a:srgbClr val="FF0000"/>
                </a:solidFill>
                <a:prstDash val="dash"/>
              </a:ln>
              <a:effectLst/>
            </c:spPr>
            <c:trendlineType val="linear"/>
            <c:dispRSqr val="1"/>
            <c:dispEq val="1"/>
            <c:trendlineLbl>
              <c:layout>
                <c:manualLayout>
                  <c:x val="0.11559536307961504"/>
                  <c:y val="-0.2691765091863517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'Task 2.1 (Scatter plots)'!$EO$6:$EO$205</c:f>
              <c:numCache>
                <c:formatCode>0</c:formatCode>
                <c:ptCount val="200"/>
                <c:pt idx="0">
                  <c:v>1</c:v>
                </c:pt>
                <c:pt idx="1">
                  <c:v>0</c:v>
                </c:pt>
                <c:pt idx="2">
                  <c:v>1</c:v>
                </c:pt>
                <c:pt idx="3">
                  <c:v>0</c:v>
                </c:pt>
                <c:pt idx="4">
                  <c:v>0</c:v>
                </c:pt>
                <c:pt idx="5">
                  <c:v>0</c:v>
                </c:pt>
                <c:pt idx="6">
                  <c:v>1</c:v>
                </c:pt>
                <c:pt idx="7">
                  <c:v>0</c:v>
                </c:pt>
                <c:pt idx="8">
                  <c:v>1</c:v>
                </c:pt>
                <c:pt idx="9">
                  <c:v>0</c:v>
                </c:pt>
                <c:pt idx="10">
                  <c:v>1</c:v>
                </c:pt>
                <c:pt idx="11">
                  <c:v>0</c:v>
                </c:pt>
                <c:pt idx="12">
                  <c:v>1</c:v>
                </c:pt>
                <c:pt idx="13">
                  <c:v>0</c:v>
                </c:pt>
                <c:pt idx="14">
                  <c:v>1</c:v>
                </c:pt>
                <c:pt idx="15">
                  <c:v>0</c:v>
                </c:pt>
                <c:pt idx="16">
                  <c:v>1</c:v>
                </c:pt>
                <c:pt idx="17">
                  <c:v>0</c:v>
                </c:pt>
                <c:pt idx="18">
                  <c:v>1</c:v>
                </c:pt>
                <c:pt idx="19">
                  <c:v>1</c:v>
                </c:pt>
                <c:pt idx="20">
                  <c:v>0</c:v>
                </c:pt>
                <c:pt idx="21">
                  <c:v>1</c:v>
                </c:pt>
                <c:pt idx="22">
                  <c:v>1</c:v>
                </c:pt>
                <c:pt idx="23">
                  <c:v>1</c:v>
                </c:pt>
                <c:pt idx="24">
                  <c:v>0</c:v>
                </c:pt>
                <c:pt idx="25">
                  <c:v>0</c:v>
                </c:pt>
                <c:pt idx="26">
                  <c:v>1</c:v>
                </c:pt>
                <c:pt idx="27">
                  <c:v>0</c:v>
                </c:pt>
                <c:pt idx="28">
                  <c:v>0</c:v>
                </c:pt>
                <c:pt idx="29">
                  <c:v>0</c:v>
                </c:pt>
                <c:pt idx="30">
                  <c:v>0</c:v>
                </c:pt>
                <c:pt idx="31">
                  <c:v>0</c:v>
                </c:pt>
                <c:pt idx="32">
                  <c:v>0</c:v>
                </c:pt>
                <c:pt idx="33">
                  <c:v>1</c:v>
                </c:pt>
                <c:pt idx="34">
                  <c:v>0</c:v>
                </c:pt>
                <c:pt idx="35">
                  <c:v>0</c:v>
                </c:pt>
                <c:pt idx="36">
                  <c:v>1</c:v>
                </c:pt>
                <c:pt idx="37">
                  <c:v>1</c:v>
                </c:pt>
                <c:pt idx="38">
                  <c:v>0</c:v>
                </c:pt>
                <c:pt idx="39">
                  <c:v>0</c:v>
                </c:pt>
                <c:pt idx="40">
                  <c:v>1</c:v>
                </c:pt>
                <c:pt idx="41">
                  <c:v>1</c:v>
                </c:pt>
                <c:pt idx="42">
                  <c:v>1</c:v>
                </c:pt>
                <c:pt idx="43">
                  <c:v>1</c:v>
                </c:pt>
                <c:pt idx="44">
                  <c:v>0</c:v>
                </c:pt>
                <c:pt idx="45">
                  <c:v>1</c:v>
                </c:pt>
                <c:pt idx="46">
                  <c:v>1</c:v>
                </c:pt>
                <c:pt idx="47">
                  <c:v>1</c:v>
                </c:pt>
                <c:pt idx="48">
                  <c:v>1</c:v>
                </c:pt>
                <c:pt idx="49">
                  <c:v>1</c:v>
                </c:pt>
                <c:pt idx="50">
                  <c:v>1</c:v>
                </c:pt>
                <c:pt idx="51">
                  <c:v>1</c:v>
                </c:pt>
                <c:pt idx="52">
                  <c:v>1</c:v>
                </c:pt>
                <c:pt idx="53">
                  <c:v>1</c:v>
                </c:pt>
                <c:pt idx="54">
                  <c:v>1</c:v>
                </c:pt>
                <c:pt idx="55">
                  <c:v>1</c:v>
                </c:pt>
                <c:pt idx="56">
                  <c:v>1</c:v>
                </c:pt>
                <c:pt idx="57">
                  <c:v>1</c:v>
                </c:pt>
                <c:pt idx="58">
                  <c:v>0</c:v>
                </c:pt>
                <c:pt idx="59">
                  <c:v>1</c:v>
                </c:pt>
                <c:pt idx="60">
                  <c:v>0</c:v>
                </c:pt>
                <c:pt idx="61">
                  <c:v>1</c:v>
                </c:pt>
                <c:pt idx="62">
                  <c:v>0</c:v>
                </c:pt>
                <c:pt idx="63">
                  <c:v>0</c:v>
                </c:pt>
                <c:pt idx="64">
                  <c:v>0</c:v>
                </c:pt>
                <c:pt idx="65">
                  <c:v>0</c:v>
                </c:pt>
                <c:pt idx="66">
                  <c:v>0</c:v>
                </c:pt>
                <c:pt idx="67">
                  <c:v>0</c:v>
                </c:pt>
                <c:pt idx="68">
                  <c:v>0</c:v>
                </c:pt>
                <c:pt idx="69">
                  <c:v>0</c:v>
                </c:pt>
                <c:pt idx="70">
                  <c:v>1</c:v>
                </c:pt>
                <c:pt idx="71">
                  <c:v>0</c:v>
                </c:pt>
                <c:pt idx="72">
                  <c:v>0</c:v>
                </c:pt>
                <c:pt idx="73">
                  <c:v>1</c:v>
                </c:pt>
                <c:pt idx="74">
                  <c:v>1</c:v>
                </c:pt>
                <c:pt idx="75">
                  <c:v>0</c:v>
                </c:pt>
                <c:pt idx="76">
                  <c:v>0</c:v>
                </c:pt>
                <c:pt idx="77">
                  <c:v>1</c:v>
                </c:pt>
                <c:pt idx="78">
                  <c:v>1</c:v>
                </c:pt>
                <c:pt idx="79">
                  <c:v>0</c:v>
                </c:pt>
                <c:pt idx="80">
                  <c:v>1</c:v>
                </c:pt>
                <c:pt idx="81">
                  <c:v>1</c:v>
                </c:pt>
                <c:pt idx="82">
                  <c:v>0</c:v>
                </c:pt>
                <c:pt idx="83">
                  <c:v>0</c:v>
                </c:pt>
                <c:pt idx="84">
                  <c:v>1</c:v>
                </c:pt>
                <c:pt idx="85">
                  <c:v>0</c:v>
                </c:pt>
                <c:pt idx="86">
                  <c:v>0</c:v>
                </c:pt>
                <c:pt idx="87">
                  <c:v>1</c:v>
                </c:pt>
                <c:pt idx="88">
                  <c:v>0</c:v>
                </c:pt>
                <c:pt idx="89">
                  <c:v>1</c:v>
                </c:pt>
                <c:pt idx="90">
                  <c:v>1</c:v>
                </c:pt>
                <c:pt idx="91">
                  <c:v>0</c:v>
                </c:pt>
                <c:pt idx="92">
                  <c:v>1</c:v>
                </c:pt>
                <c:pt idx="93">
                  <c:v>1</c:v>
                </c:pt>
                <c:pt idx="94">
                  <c:v>1</c:v>
                </c:pt>
                <c:pt idx="95">
                  <c:v>1</c:v>
                </c:pt>
                <c:pt idx="96">
                  <c:v>0</c:v>
                </c:pt>
                <c:pt idx="97">
                  <c:v>1</c:v>
                </c:pt>
                <c:pt idx="98">
                  <c:v>1</c:v>
                </c:pt>
                <c:pt idx="99">
                  <c:v>1</c:v>
                </c:pt>
                <c:pt idx="100">
                  <c:v>0</c:v>
                </c:pt>
                <c:pt idx="101">
                  <c:v>1</c:v>
                </c:pt>
                <c:pt idx="102">
                  <c:v>1</c:v>
                </c:pt>
                <c:pt idx="103">
                  <c:v>1</c:v>
                </c:pt>
                <c:pt idx="104">
                  <c:v>1</c:v>
                </c:pt>
                <c:pt idx="105">
                  <c:v>1</c:v>
                </c:pt>
                <c:pt idx="106">
                  <c:v>1</c:v>
                </c:pt>
                <c:pt idx="107">
                  <c:v>1</c:v>
                </c:pt>
                <c:pt idx="108">
                  <c:v>1</c:v>
                </c:pt>
                <c:pt idx="109">
                  <c:v>0</c:v>
                </c:pt>
                <c:pt idx="110">
                  <c:v>1</c:v>
                </c:pt>
                <c:pt idx="111">
                  <c:v>0</c:v>
                </c:pt>
                <c:pt idx="112">
                  <c:v>1</c:v>
                </c:pt>
                <c:pt idx="113">
                  <c:v>1</c:v>
                </c:pt>
                <c:pt idx="114">
                  <c:v>1</c:v>
                </c:pt>
                <c:pt idx="115">
                  <c:v>0</c:v>
                </c:pt>
                <c:pt idx="116">
                  <c:v>1</c:v>
                </c:pt>
                <c:pt idx="117">
                  <c:v>0</c:v>
                </c:pt>
                <c:pt idx="118">
                  <c:v>1</c:v>
                </c:pt>
                <c:pt idx="119">
                  <c:v>0</c:v>
                </c:pt>
                <c:pt idx="120">
                  <c:v>1</c:v>
                </c:pt>
                <c:pt idx="121">
                  <c:v>0</c:v>
                </c:pt>
                <c:pt idx="122">
                  <c:v>0</c:v>
                </c:pt>
                <c:pt idx="123">
                  <c:v>1</c:v>
                </c:pt>
                <c:pt idx="124">
                  <c:v>0</c:v>
                </c:pt>
                <c:pt idx="125">
                  <c:v>1</c:v>
                </c:pt>
                <c:pt idx="126">
                  <c:v>0</c:v>
                </c:pt>
                <c:pt idx="127">
                  <c:v>0</c:v>
                </c:pt>
                <c:pt idx="128">
                  <c:v>1</c:v>
                </c:pt>
                <c:pt idx="129">
                  <c:v>0</c:v>
                </c:pt>
                <c:pt idx="130">
                  <c:v>0</c:v>
                </c:pt>
                <c:pt idx="131">
                  <c:v>0</c:v>
                </c:pt>
                <c:pt idx="132">
                  <c:v>0</c:v>
                </c:pt>
                <c:pt idx="133">
                  <c:v>0</c:v>
                </c:pt>
                <c:pt idx="134">
                  <c:v>1</c:v>
                </c:pt>
                <c:pt idx="135">
                  <c:v>1</c:v>
                </c:pt>
                <c:pt idx="136">
                  <c:v>0</c:v>
                </c:pt>
                <c:pt idx="137">
                  <c:v>0</c:v>
                </c:pt>
                <c:pt idx="138">
                  <c:v>0</c:v>
                </c:pt>
                <c:pt idx="139">
                  <c:v>0</c:v>
                </c:pt>
                <c:pt idx="140">
                  <c:v>0</c:v>
                </c:pt>
                <c:pt idx="141">
                  <c:v>1</c:v>
                </c:pt>
                <c:pt idx="142">
                  <c:v>1</c:v>
                </c:pt>
                <c:pt idx="143">
                  <c:v>0</c:v>
                </c:pt>
                <c:pt idx="144">
                  <c:v>1</c:v>
                </c:pt>
                <c:pt idx="145">
                  <c:v>1</c:v>
                </c:pt>
                <c:pt idx="146">
                  <c:v>0</c:v>
                </c:pt>
                <c:pt idx="147">
                  <c:v>0</c:v>
                </c:pt>
                <c:pt idx="148">
                  <c:v>1</c:v>
                </c:pt>
                <c:pt idx="149">
                  <c:v>0</c:v>
                </c:pt>
                <c:pt idx="150">
                  <c:v>0</c:v>
                </c:pt>
                <c:pt idx="151">
                  <c:v>0</c:v>
                </c:pt>
                <c:pt idx="152">
                  <c:v>0</c:v>
                </c:pt>
                <c:pt idx="153">
                  <c:v>0</c:v>
                </c:pt>
                <c:pt idx="154">
                  <c:v>0</c:v>
                </c:pt>
                <c:pt idx="155">
                  <c:v>0</c:v>
                </c:pt>
                <c:pt idx="156">
                  <c:v>0</c:v>
                </c:pt>
                <c:pt idx="157">
                  <c:v>0</c:v>
                </c:pt>
                <c:pt idx="158">
                  <c:v>0</c:v>
                </c:pt>
                <c:pt idx="159">
                  <c:v>1</c:v>
                </c:pt>
                <c:pt idx="160">
                  <c:v>0</c:v>
                </c:pt>
                <c:pt idx="161">
                  <c:v>1</c:v>
                </c:pt>
                <c:pt idx="162">
                  <c:v>1</c:v>
                </c:pt>
                <c:pt idx="163">
                  <c:v>1</c:v>
                </c:pt>
                <c:pt idx="164">
                  <c:v>0</c:v>
                </c:pt>
                <c:pt idx="165">
                  <c:v>0</c:v>
                </c:pt>
                <c:pt idx="166">
                  <c:v>0</c:v>
                </c:pt>
                <c:pt idx="167">
                  <c:v>0</c:v>
                </c:pt>
                <c:pt idx="168">
                  <c:v>0</c:v>
                </c:pt>
                <c:pt idx="169">
                  <c:v>1</c:v>
                </c:pt>
                <c:pt idx="170">
                  <c:v>1</c:v>
                </c:pt>
                <c:pt idx="171">
                  <c:v>1</c:v>
                </c:pt>
                <c:pt idx="172">
                  <c:v>1</c:v>
                </c:pt>
                <c:pt idx="173">
                  <c:v>0</c:v>
                </c:pt>
                <c:pt idx="174">
                  <c:v>0</c:v>
                </c:pt>
                <c:pt idx="175">
                  <c:v>1</c:v>
                </c:pt>
                <c:pt idx="176">
                  <c:v>1</c:v>
                </c:pt>
                <c:pt idx="177">
                  <c:v>1</c:v>
                </c:pt>
                <c:pt idx="178">
                  <c:v>0</c:v>
                </c:pt>
                <c:pt idx="179">
                  <c:v>1</c:v>
                </c:pt>
                <c:pt idx="180">
                  <c:v>1</c:v>
                </c:pt>
                <c:pt idx="181">
                  <c:v>1</c:v>
                </c:pt>
                <c:pt idx="182">
                  <c:v>1</c:v>
                </c:pt>
                <c:pt idx="183">
                  <c:v>1</c:v>
                </c:pt>
                <c:pt idx="184">
                  <c:v>0</c:v>
                </c:pt>
                <c:pt idx="185">
                  <c:v>0</c:v>
                </c:pt>
                <c:pt idx="186">
                  <c:v>0</c:v>
                </c:pt>
                <c:pt idx="187">
                  <c:v>1</c:v>
                </c:pt>
                <c:pt idx="188">
                  <c:v>0</c:v>
                </c:pt>
                <c:pt idx="189">
                  <c:v>0</c:v>
                </c:pt>
                <c:pt idx="190">
                  <c:v>1</c:v>
                </c:pt>
                <c:pt idx="191">
                  <c:v>0</c:v>
                </c:pt>
                <c:pt idx="192">
                  <c:v>0</c:v>
                </c:pt>
                <c:pt idx="193">
                  <c:v>0</c:v>
                </c:pt>
                <c:pt idx="194">
                  <c:v>0</c:v>
                </c:pt>
                <c:pt idx="195">
                  <c:v>0</c:v>
                </c:pt>
                <c:pt idx="196">
                  <c:v>1</c:v>
                </c:pt>
                <c:pt idx="197">
                  <c:v>1</c:v>
                </c:pt>
                <c:pt idx="198">
                  <c:v>1</c:v>
                </c:pt>
                <c:pt idx="199">
                  <c:v>1</c:v>
                </c:pt>
              </c:numCache>
            </c:numRef>
          </c:xVal>
          <c:yVal>
            <c:numRef>
              <c:f>'Task 2.1 (Scatter plots)'!$EP$6:$EP$205</c:f>
              <c:numCache>
                <c:formatCode>0.0</c:formatCode>
                <c:ptCount val="200"/>
                <c:pt idx="0">
                  <c:v>8.4</c:v>
                </c:pt>
                <c:pt idx="1">
                  <c:v>7.5</c:v>
                </c:pt>
                <c:pt idx="2">
                  <c:v>9</c:v>
                </c:pt>
                <c:pt idx="3">
                  <c:v>7.2</c:v>
                </c:pt>
                <c:pt idx="4">
                  <c:v>9</c:v>
                </c:pt>
                <c:pt idx="5">
                  <c:v>6.1</c:v>
                </c:pt>
                <c:pt idx="6">
                  <c:v>7.2</c:v>
                </c:pt>
                <c:pt idx="7">
                  <c:v>7.7</c:v>
                </c:pt>
                <c:pt idx="8">
                  <c:v>8.1999999999999993</c:v>
                </c:pt>
                <c:pt idx="9">
                  <c:v>6.7</c:v>
                </c:pt>
                <c:pt idx="10">
                  <c:v>8.4</c:v>
                </c:pt>
                <c:pt idx="11">
                  <c:v>6.6</c:v>
                </c:pt>
                <c:pt idx="12">
                  <c:v>7.9</c:v>
                </c:pt>
                <c:pt idx="13">
                  <c:v>8.1999999999999993</c:v>
                </c:pt>
                <c:pt idx="14">
                  <c:v>7.6</c:v>
                </c:pt>
                <c:pt idx="15">
                  <c:v>7.1</c:v>
                </c:pt>
                <c:pt idx="16">
                  <c:v>7.2</c:v>
                </c:pt>
                <c:pt idx="17">
                  <c:v>8.1999999999999993</c:v>
                </c:pt>
                <c:pt idx="18">
                  <c:v>7.9</c:v>
                </c:pt>
                <c:pt idx="19">
                  <c:v>8.8000000000000007</c:v>
                </c:pt>
                <c:pt idx="20">
                  <c:v>7</c:v>
                </c:pt>
                <c:pt idx="21">
                  <c:v>9.9</c:v>
                </c:pt>
                <c:pt idx="22">
                  <c:v>8.1</c:v>
                </c:pt>
                <c:pt idx="23">
                  <c:v>8</c:v>
                </c:pt>
                <c:pt idx="24">
                  <c:v>5.5</c:v>
                </c:pt>
                <c:pt idx="25">
                  <c:v>7</c:v>
                </c:pt>
                <c:pt idx="26">
                  <c:v>7</c:v>
                </c:pt>
                <c:pt idx="27">
                  <c:v>5.6</c:v>
                </c:pt>
                <c:pt idx="28">
                  <c:v>7.2</c:v>
                </c:pt>
                <c:pt idx="29">
                  <c:v>6.2</c:v>
                </c:pt>
                <c:pt idx="30">
                  <c:v>7.1</c:v>
                </c:pt>
                <c:pt idx="31">
                  <c:v>6.2</c:v>
                </c:pt>
                <c:pt idx="32">
                  <c:v>7.6</c:v>
                </c:pt>
                <c:pt idx="33">
                  <c:v>9</c:v>
                </c:pt>
                <c:pt idx="34">
                  <c:v>6.7</c:v>
                </c:pt>
                <c:pt idx="35">
                  <c:v>7.1</c:v>
                </c:pt>
                <c:pt idx="36">
                  <c:v>7.2</c:v>
                </c:pt>
                <c:pt idx="37">
                  <c:v>9.9</c:v>
                </c:pt>
                <c:pt idx="38">
                  <c:v>7.6</c:v>
                </c:pt>
                <c:pt idx="39">
                  <c:v>5.8</c:v>
                </c:pt>
                <c:pt idx="40">
                  <c:v>8.4</c:v>
                </c:pt>
                <c:pt idx="41">
                  <c:v>7.9</c:v>
                </c:pt>
                <c:pt idx="42">
                  <c:v>7.6</c:v>
                </c:pt>
                <c:pt idx="43">
                  <c:v>8.4</c:v>
                </c:pt>
                <c:pt idx="44">
                  <c:v>6.5</c:v>
                </c:pt>
                <c:pt idx="45">
                  <c:v>7.7</c:v>
                </c:pt>
                <c:pt idx="46">
                  <c:v>8</c:v>
                </c:pt>
                <c:pt idx="47">
                  <c:v>7.1</c:v>
                </c:pt>
                <c:pt idx="48">
                  <c:v>8.5</c:v>
                </c:pt>
                <c:pt idx="49">
                  <c:v>7.6</c:v>
                </c:pt>
                <c:pt idx="50">
                  <c:v>7.2</c:v>
                </c:pt>
                <c:pt idx="51">
                  <c:v>8.1999999999999993</c:v>
                </c:pt>
                <c:pt idx="52">
                  <c:v>9</c:v>
                </c:pt>
                <c:pt idx="53">
                  <c:v>7.2</c:v>
                </c:pt>
                <c:pt idx="54">
                  <c:v>8.1</c:v>
                </c:pt>
                <c:pt idx="55">
                  <c:v>8.9</c:v>
                </c:pt>
                <c:pt idx="56">
                  <c:v>8.8000000000000007</c:v>
                </c:pt>
                <c:pt idx="57">
                  <c:v>7.5</c:v>
                </c:pt>
                <c:pt idx="58">
                  <c:v>7</c:v>
                </c:pt>
                <c:pt idx="59">
                  <c:v>8.5</c:v>
                </c:pt>
                <c:pt idx="60">
                  <c:v>7.2</c:v>
                </c:pt>
                <c:pt idx="61">
                  <c:v>8.8000000000000007</c:v>
                </c:pt>
                <c:pt idx="62">
                  <c:v>8</c:v>
                </c:pt>
                <c:pt idx="63">
                  <c:v>8.1</c:v>
                </c:pt>
                <c:pt idx="64">
                  <c:v>7.1</c:v>
                </c:pt>
                <c:pt idx="65">
                  <c:v>9</c:v>
                </c:pt>
                <c:pt idx="66">
                  <c:v>6.2</c:v>
                </c:pt>
                <c:pt idx="67">
                  <c:v>8.1999999999999993</c:v>
                </c:pt>
                <c:pt idx="68">
                  <c:v>5.8</c:v>
                </c:pt>
                <c:pt idx="69">
                  <c:v>8</c:v>
                </c:pt>
                <c:pt idx="70">
                  <c:v>7.7</c:v>
                </c:pt>
                <c:pt idx="71">
                  <c:v>7</c:v>
                </c:pt>
                <c:pt idx="72">
                  <c:v>7.9</c:v>
                </c:pt>
                <c:pt idx="73">
                  <c:v>9.8000000000000007</c:v>
                </c:pt>
                <c:pt idx="74">
                  <c:v>8.4</c:v>
                </c:pt>
                <c:pt idx="75">
                  <c:v>8.9</c:v>
                </c:pt>
                <c:pt idx="76">
                  <c:v>7.5</c:v>
                </c:pt>
                <c:pt idx="77">
                  <c:v>8</c:v>
                </c:pt>
                <c:pt idx="78">
                  <c:v>8.1</c:v>
                </c:pt>
                <c:pt idx="79">
                  <c:v>7.6</c:v>
                </c:pt>
                <c:pt idx="80">
                  <c:v>8.8000000000000007</c:v>
                </c:pt>
                <c:pt idx="81">
                  <c:v>8</c:v>
                </c:pt>
                <c:pt idx="82">
                  <c:v>8.5</c:v>
                </c:pt>
                <c:pt idx="83">
                  <c:v>6.5</c:v>
                </c:pt>
                <c:pt idx="84">
                  <c:v>7.7</c:v>
                </c:pt>
                <c:pt idx="85">
                  <c:v>7.2</c:v>
                </c:pt>
                <c:pt idx="86">
                  <c:v>6</c:v>
                </c:pt>
                <c:pt idx="87">
                  <c:v>8.1999999999999993</c:v>
                </c:pt>
                <c:pt idx="88">
                  <c:v>7.4</c:v>
                </c:pt>
                <c:pt idx="89">
                  <c:v>9.3000000000000007</c:v>
                </c:pt>
                <c:pt idx="90">
                  <c:v>7.9</c:v>
                </c:pt>
                <c:pt idx="91">
                  <c:v>6.5</c:v>
                </c:pt>
                <c:pt idx="92">
                  <c:v>8.6</c:v>
                </c:pt>
                <c:pt idx="93">
                  <c:v>8.9</c:v>
                </c:pt>
                <c:pt idx="94">
                  <c:v>8.4</c:v>
                </c:pt>
                <c:pt idx="95">
                  <c:v>8.1</c:v>
                </c:pt>
                <c:pt idx="96">
                  <c:v>7.2</c:v>
                </c:pt>
                <c:pt idx="97">
                  <c:v>7.7</c:v>
                </c:pt>
                <c:pt idx="98">
                  <c:v>7.4</c:v>
                </c:pt>
                <c:pt idx="99">
                  <c:v>7</c:v>
                </c:pt>
                <c:pt idx="100">
                  <c:v>6.1</c:v>
                </c:pt>
                <c:pt idx="101">
                  <c:v>7.1</c:v>
                </c:pt>
                <c:pt idx="102">
                  <c:v>7.6</c:v>
                </c:pt>
                <c:pt idx="103">
                  <c:v>9</c:v>
                </c:pt>
                <c:pt idx="104">
                  <c:v>8.9</c:v>
                </c:pt>
                <c:pt idx="105">
                  <c:v>7.5</c:v>
                </c:pt>
                <c:pt idx="106">
                  <c:v>9.3000000000000007</c:v>
                </c:pt>
                <c:pt idx="107">
                  <c:v>8</c:v>
                </c:pt>
                <c:pt idx="108">
                  <c:v>7.6</c:v>
                </c:pt>
                <c:pt idx="109">
                  <c:v>7.1</c:v>
                </c:pt>
                <c:pt idx="110">
                  <c:v>8.1</c:v>
                </c:pt>
                <c:pt idx="111">
                  <c:v>7.9</c:v>
                </c:pt>
                <c:pt idx="112">
                  <c:v>7.2</c:v>
                </c:pt>
                <c:pt idx="113">
                  <c:v>7.7</c:v>
                </c:pt>
                <c:pt idx="114">
                  <c:v>7.9</c:v>
                </c:pt>
                <c:pt idx="115">
                  <c:v>6.9</c:v>
                </c:pt>
                <c:pt idx="116">
                  <c:v>9.5</c:v>
                </c:pt>
                <c:pt idx="117">
                  <c:v>7.5</c:v>
                </c:pt>
                <c:pt idx="118">
                  <c:v>8</c:v>
                </c:pt>
                <c:pt idx="119">
                  <c:v>7.1</c:v>
                </c:pt>
                <c:pt idx="120">
                  <c:v>8.8000000000000007</c:v>
                </c:pt>
                <c:pt idx="121">
                  <c:v>8</c:v>
                </c:pt>
                <c:pt idx="122">
                  <c:v>7.7</c:v>
                </c:pt>
                <c:pt idx="123">
                  <c:v>8.1999999999999993</c:v>
                </c:pt>
                <c:pt idx="124">
                  <c:v>6.5</c:v>
                </c:pt>
                <c:pt idx="125">
                  <c:v>8.1</c:v>
                </c:pt>
                <c:pt idx="126">
                  <c:v>8.1</c:v>
                </c:pt>
                <c:pt idx="127">
                  <c:v>6.9</c:v>
                </c:pt>
                <c:pt idx="128">
                  <c:v>9.3000000000000007</c:v>
                </c:pt>
                <c:pt idx="129">
                  <c:v>6.2</c:v>
                </c:pt>
                <c:pt idx="130">
                  <c:v>8</c:v>
                </c:pt>
                <c:pt idx="131">
                  <c:v>7.1</c:v>
                </c:pt>
                <c:pt idx="132">
                  <c:v>6.5</c:v>
                </c:pt>
                <c:pt idx="133">
                  <c:v>7.1</c:v>
                </c:pt>
                <c:pt idx="134">
                  <c:v>8.1999999999999993</c:v>
                </c:pt>
                <c:pt idx="135">
                  <c:v>7</c:v>
                </c:pt>
                <c:pt idx="136">
                  <c:v>6.7</c:v>
                </c:pt>
                <c:pt idx="137">
                  <c:v>7.5</c:v>
                </c:pt>
                <c:pt idx="138">
                  <c:v>7.4</c:v>
                </c:pt>
                <c:pt idx="139">
                  <c:v>7.4</c:v>
                </c:pt>
                <c:pt idx="140">
                  <c:v>7.9</c:v>
                </c:pt>
                <c:pt idx="141">
                  <c:v>8</c:v>
                </c:pt>
                <c:pt idx="142">
                  <c:v>8</c:v>
                </c:pt>
                <c:pt idx="143">
                  <c:v>8.4</c:v>
                </c:pt>
                <c:pt idx="144">
                  <c:v>8.8000000000000007</c:v>
                </c:pt>
                <c:pt idx="145">
                  <c:v>7.9</c:v>
                </c:pt>
                <c:pt idx="146">
                  <c:v>6</c:v>
                </c:pt>
                <c:pt idx="147">
                  <c:v>8.1999999999999993</c:v>
                </c:pt>
                <c:pt idx="148">
                  <c:v>8.4</c:v>
                </c:pt>
                <c:pt idx="149">
                  <c:v>7.4</c:v>
                </c:pt>
                <c:pt idx="150">
                  <c:v>8</c:v>
                </c:pt>
                <c:pt idx="151">
                  <c:v>6.6</c:v>
                </c:pt>
                <c:pt idx="152">
                  <c:v>7.6</c:v>
                </c:pt>
                <c:pt idx="153">
                  <c:v>7.5</c:v>
                </c:pt>
                <c:pt idx="154">
                  <c:v>7.1</c:v>
                </c:pt>
                <c:pt idx="155">
                  <c:v>7.9</c:v>
                </c:pt>
                <c:pt idx="156">
                  <c:v>7.6</c:v>
                </c:pt>
                <c:pt idx="157">
                  <c:v>7.1</c:v>
                </c:pt>
                <c:pt idx="158">
                  <c:v>7.6</c:v>
                </c:pt>
                <c:pt idx="159">
                  <c:v>8.1999999999999993</c:v>
                </c:pt>
                <c:pt idx="160">
                  <c:v>6.9</c:v>
                </c:pt>
                <c:pt idx="161">
                  <c:v>8.1</c:v>
                </c:pt>
                <c:pt idx="162">
                  <c:v>7.6</c:v>
                </c:pt>
                <c:pt idx="163">
                  <c:v>8.4</c:v>
                </c:pt>
                <c:pt idx="164">
                  <c:v>7.4</c:v>
                </c:pt>
                <c:pt idx="165">
                  <c:v>7.9</c:v>
                </c:pt>
                <c:pt idx="166">
                  <c:v>7.2</c:v>
                </c:pt>
                <c:pt idx="167">
                  <c:v>7.6</c:v>
                </c:pt>
                <c:pt idx="168">
                  <c:v>6.7</c:v>
                </c:pt>
                <c:pt idx="169">
                  <c:v>7.4</c:v>
                </c:pt>
                <c:pt idx="170">
                  <c:v>6.2</c:v>
                </c:pt>
                <c:pt idx="171">
                  <c:v>7.5</c:v>
                </c:pt>
                <c:pt idx="172">
                  <c:v>7.4</c:v>
                </c:pt>
                <c:pt idx="173">
                  <c:v>7.9</c:v>
                </c:pt>
                <c:pt idx="174">
                  <c:v>6.5</c:v>
                </c:pt>
                <c:pt idx="175">
                  <c:v>8.6</c:v>
                </c:pt>
                <c:pt idx="176">
                  <c:v>8.6</c:v>
                </c:pt>
                <c:pt idx="177">
                  <c:v>8</c:v>
                </c:pt>
                <c:pt idx="178">
                  <c:v>8.1</c:v>
                </c:pt>
                <c:pt idx="179">
                  <c:v>8.1999999999999993</c:v>
                </c:pt>
                <c:pt idx="180">
                  <c:v>7.2</c:v>
                </c:pt>
                <c:pt idx="181">
                  <c:v>8.4</c:v>
                </c:pt>
                <c:pt idx="182">
                  <c:v>9.4</c:v>
                </c:pt>
                <c:pt idx="183">
                  <c:v>9.4</c:v>
                </c:pt>
                <c:pt idx="184">
                  <c:v>7.5</c:v>
                </c:pt>
                <c:pt idx="185">
                  <c:v>6.6</c:v>
                </c:pt>
                <c:pt idx="186">
                  <c:v>4.3</c:v>
                </c:pt>
                <c:pt idx="187">
                  <c:v>6.6</c:v>
                </c:pt>
                <c:pt idx="188">
                  <c:v>7.4</c:v>
                </c:pt>
                <c:pt idx="189">
                  <c:v>7.1</c:v>
                </c:pt>
                <c:pt idx="190">
                  <c:v>6.7</c:v>
                </c:pt>
                <c:pt idx="191">
                  <c:v>6.7</c:v>
                </c:pt>
                <c:pt idx="192">
                  <c:v>7.2</c:v>
                </c:pt>
                <c:pt idx="193">
                  <c:v>7.1</c:v>
                </c:pt>
                <c:pt idx="194">
                  <c:v>6</c:v>
                </c:pt>
                <c:pt idx="195">
                  <c:v>8.4</c:v>
                </c:pt>
                <c:pt idx="196">
                  <c:v>8.6</c:v>
                </c:pt>
                <c:pt idx="197">
                  <c:v>7.9</c:v>
                </c:pt>
                <c:pt idx="198">
                  <c:v>7.6</c:v>
                </c:pt>
                <c:pt idx="199">
                  <c:v>8.5</c:v>
                </c:pt>
              </c:numCache>
            </c:numRef>
          </c:yVal>
          <c:smooth val="0"/>
          <c:extLst>
            <c:ext xmlns:c16="http://schemas.microsoft.com/office/drawing/2014/chart" uri="{C3380CC4-5D6E-409C-BE32-E72D297353CC}">
              <c16:uniqueId val="{00000000-8769-4CA2-866B-5F4D6E6E04E9}"/>
            </c:ext>
          </c:extLst>
        </c:ser>
        <c:dLbls>
          <c:showLegendKey val="0"/>
          <c:showVal val="0"/>
          <c:showCatName val="0"/>
          <c:showSerName val="0"/>
          <c:showPercent val="0"/>
          <c:showBubbleSize val="0"/>
        </c:dLbls>
        <c:axId val="905653631"/>
        <c:axId val="972691439"/>
      </c:scatterChart>
      <c:valAx>
        <c:axId val="9056536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Contract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2691439"/>
        <c:crosses val="autoZero"/>
        <c:crossBetween val="midCat"/>
      </c:valAx>
      <c:valAx>
        <c:axId val="97269143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Order</a:t>
                </a:r>
                <a:r>
                  <a:rPr lang="en-AU" baseline="0"/>
                  <a:t> Quantity</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65363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Loyalty  Residual Plot</a:t>
            </a:r>
          </a:p>
        </c:rich>
      </c:tx>
      <c:overlay val="0"/>
    </c:title>
    <c:autoTitleDeleted val="0"/>
    <c:plotArea>
      <c:layout/>
      <c:scatterChart>
        <c:scatterStyle val="lineMarker"/>
        <c:varyColors val="0"/>
        <c:ser>
          <c:idx val="0"/>
          <c:order val="0"/>
          <c:spPr>
            <a:ln w="19050">
              <a:noFill/>
            </a:ln>
          </c:spPr>
          <c:xVal>
            <c:numRef>
              <c:f>'Task 2.2.j. Final Model'!$A$2:$A$201</c:f>
              <c:numCache>
                <c:formatCode>0</c:formatCode>
                <c:ptCount val="200"/>
                <c:pt idx="0">
                  <c:v>3</c:v>
                </c:pt>
                <c:pt idx="1">
                  <c:v>13</c:v>
                </c:pt>
                <c:pt idx="2">
                  <c:v>12</c:v>
                </c:pt>
                <c:pt idx="3">
                  <c:v>14</c:v>
                </c:pt>
                <c:pt idx="4">
                  <c:v>9</c:v>
                </c:pt>
                <c:pt idx="5">
                  <c:v>8</c:v>
                </c:pt>
                <c:pt idx="6">
                  <c:v>2</c:v>
                </c:pt>
                <c:pt idx="7">
                  <c:v>9</c:v>
                </c:pt>
                <c:pt idx="8">
                  <c:v>7</c:v>
                </c:pt>
                <c:pt idx="9">
                  <c:v>9</c:v>
                </c:pt>
                <c:pt idx="10">
                  <c:v>10</c:v>
                </c:pt>
                <c:pt idx="11">
                  <c:v>4</c:v>
                </c:pt>
                <c:pt idx="12">
                  <c:v>13</c:v>
                </c:pt>
                <c:pt idx="13">
                  <c:v>7</c:v>
                </c:pt>
                <c:pt idx="14">
                  <c:v>15</c:v>
                </c:pt>
                <c:pt idx="15">
                  <c:v>1</c:v>
                </c:pt>
                <c:pt idx="16">
                  <c:v>4</c:v>
                </c:pt>
                <c:pt idx="17">
                  <c:v>8</c:v>
                </c:pt>
                <c:pt idx="18">
                  <c:v>12</c:v>
                </c:pt>
                <c:pt idx="19">
                  <c:v>13</c:v>
                </c:pt>
                <c:pt idx="20">
                  <c:v>8</c:v>
                </c:pt>
                <c:pt idx="21">
                  <c:v>12</c:v>
                </c:pt>
                <c:pt idx="22">
                  <c:v>3</c:v>
                </c:pt>
                <c:pt idx="23">
                  <c:v>10</c:v>
                </c:pt>
                <c:pt idx="24">
                  <c:v>5</c:v>
                </c:pt>
                <c:pt idx="25">
                  <c:v>3</c:v>
                </c:pt>
                <c:pt idx="26">
                  <c:v>9</c:v>
                </c:pt>
                <c:pt idx="27">
                  <c:v>4</c:v>
                </c:pt>
                <c:pt idx="28">
                  <c:v>13</c:v>
                </c:pt>
                <c:pt idx="29">
                  <c:v>4</c:v>
                </c:pt>
                <c:pt idx="30">
                  <c:v>13</c:v>
                </c:pt>
                <c:pt idx="31">
                  <c:v>2</c:v>
                </c:pt>
                <c:pt idx="32">
                  <c:v>15</c:v>
                </c:pt>
                <c:pt idx="33">
                  <c:v>10</c:v>
                </c:pt>
                <c:pt idx="34">
                  <c:v>6</c:v>
                </c:pt>
                <c:pt idx="35">
                  <c:v>3</c:v>
                </c:pt>
                <c:pt idx="36">
                  <c:v>9</c:v>
                </c:pt>
                <c:pt idx="37">
                  <c:v>10</c:v>
                </c:pt>
                <c:pt idx="38">
                  <c:v>12</c:v>
                </c:pt>
                <c:pt idx="39">
                  <c:v>9</c:v>
                </c:pt>
                <c:pt idx="40">
                  <c:v>6</c:v>
                </c:pt>
                <c:pt idx="41">
                  <c:v>2</c:v>
                </c:pt>
                <c:pt idx="42">
                  <c:v>10</c:v>
                </c:pt>
                <c:pt idx="43">
                  <c:v>15</c:v>
                </c:pt>
                <c:pt idx="44">
                  <c:v>6</c:v>
                </c:pt>
                <c:pt idx="45">
                  <c:v>5</c:v>
                </c:pt>
                <c:pt idx="46">
                  <c:v>4</c:v>
                </c:pt>
                <c:pt idx="47">
                  <c:v>8</c:v>
                </c:pt>
                <c:pt idx="48">
                  <c:v>13</c:v>
                </c:pt>
                <c:pt idx="49">
                  <c:v>3</c:v>
                </c:pt>
                <c:pt idx="50">
                  <c:v>10</c:v>
                </c:pt>
                <c:pt idx="51">
                  <c:v>7</c:v>
                </c:pt>
                <c:pt idx="52">
                  <c:v>8</c:v>
                </c:pt>
                <c:pt idx="53">
                  <c:v>11</c:v>
                </c:pt>
                <c:pt idx="54">
                  <c:v>14</c:v>
                </c:pt>
                <c:pt idx="55">
                  <c:v>11</c:v>
                </c:pt>
                <c:pt idx="56">
                  <c:v>14</c:v>
                </c:pt>
                <c:pt idx="57">
                  <c:v>1</c:v>
                </c:pt>
                <c:pt idx="58">
                  <c:v>1</c:v>
                </c:pt>
                <c:pt idx="59">
                  <c:v>6</c:v>
                </c:pt>
                <c:pt idx="60">
                  <c:v>5</c:v>
                </c:pt>
                <c:pt idx="61">
                  <c:v>13</c:v>
                </c:pt>
                <c:pt idx="62">
                  <c:v>2</c:v>
                </c:pt>
                <c:pt idx="63">
                  <c:v>11</c:v>
                </c:pt>
                <c:pt idx="64">
                  <c:v>7</c:v>
                </c:pt>
                <c:pt idx="65">
                  <c:v>12</c:v>
                </c:pt>
                <c:pt idx="66">
                  <c:v>5</c:v>
                </c:pt>
                <c:pt idx="67">
                  <c:v>7</c:v>
                </c:pt>
                <c:pt idx="68">
                  <c:v>5</c:v>
                </c:pt>
                <c:pt idx="69">
                  <c:v>9</c:v>
                </c:pt>
                <c:pt idx="70">
                  <c:v>13</c:v>
                </c:pt>
                <c:pt idx="71">
                  <c:v>8</c:v>
                </c:pt>
                <c:pt idx="72">
                  <c:v>13</c:v>
                </c:pt>
                <c:pt idx="73">
                  <c:v>14</c:v>
                </c:pt>
                <c:pt idx="74">
                  <c:v>10</c:v>
                </c:pt>
                <c:pt idx="75">
                  <c:v>7</c:v>
                </c:pt>
                <c:pt idx="76">
                  <c:v>3</c:v>
                </c:pt>
                <c:pt idx="77">
                  <c:v>5</c:v>
                </c:pt>
                <c:pt idx="78">
                  <c:v>10</c:v>
                </c:pt>
                <c:pt idx="79">
                  <c:v>10</c:v>
                </c:pt>
                <c:pt idx="80">
                  <c:v>8</c:v>
                </c:pt>
                <c:pt idx="81">
                  <c:v>2</c:v>
                </c:pt>
                <c:pt idx="82">
                  <c:v>6</c:v>
                </c:pt>
                <c:pt idx="83">
                  <c:v>5</c:v>
                </c:pt>
                <c:pt idx="84">
                  <c:v>4</c:v>
                </c:pt>
                <c:pt idx="85">
                  <c:v>13</c:v>
                </c:pt>
                <c:pt idx="86">
                  <c:v>4</c:v>
                </c:pt>
                <c:pt idx="87">
                  <c:v>11</c:v>
                </c:pt>
                <c:pt idx="88">
                  <c:v>8</c:v>
                </c:pt>
                <c:pt idx="89">
                  <c:v>14</c:v>
                </c:pt>
                <c:pt idx="90">
                  <c:v>15</c:v>
                </c:pt>
                <c:pt idx="91">
                  <c:v>7</c:v>
                </c:pt>
                <c:pt idx="92">
                  <c:v>14</c:v>
                </c:pt>
                <c:pt idx="93">
                  <c:v>11</c:v>
                </c:pt>
                <c:pt idx="94">
                  <c:v>8</c:v>
                </c:pt>
                <c:pt idx="95">
                  <c:v>12</c:v>
                </c:pt>
                <c:pt idx="96">
                  <c:v>10</c:v>
                </c:pt>
                <c:pt idx="97">
                  <c:v>11</c:v>
                </c:pt>
                <c:pt idx="98">
                  <c:v>1</c:v>
                </c:pt>
                <c:pt idx="99">
                  <c:v>6</c:v>
                </c:pt>
                <c:pt idx="100">
                  <c:v>8</c:v>
                </c:pt>
                <c:pt idx="101">
                  <c:v>14</c:v>
                </c:pt>
                <c:pt idx="102">
                  <c:v>14</c:v>
                </c:pt>
                <c:pt idx="103">
                  <c:v>12</c:v>
                </c:pt>
                <c:pt idx="104">
                  <c:v>15</c:v>
                </c:pt>
                <c:pt idx="105">
                  <c:v>13</c:v>
                </c:pt>
                <c:pt idx="106">
                  <c:v>15</c:v>
                </c:pt>
                <c:pt idx="107">
                  <c:v>1</c:v>
                </c:pt>
                <c:pt idx="108">
                  <c:v>7</c:v>
                </c:pt>
                <c:pt idx="109">
                  <c:v>2</c:v>
                </c:pt>
                <c:pt idx="110">
                  <c:v>7</c:v>
                </c:pt>
                <c:pt idx="111">
                  <c:v>12</c:v>
                </c:pt>
                <c:pt idx="112">
                  <c:v>7</c:v>
                </c:pt>
                <c:pt idx="113">
                  <c:v>14</c:v>
                </c:pt>
                <c:pt idx="114">
                  <c:v>14</c:v>
                </c:pt>
                <c:pt idx="115">
                  <c:v>11</c:v>
                </c:pt>
                <c:pt idx="116">
                  <c:v>10</c:v>
                </c:pt>
                <c:pt idx="117">
                  <c:v>5</c:v>
                </c:pt>
                <c:pt idx="118">
                  <c:v>11</c:v>
                </c:pt>
                <c:pt idx="119">
                  <c:v>6</c:v>
                </c:pt>
                <c:pt idx="120">
                  <c:v>9</c:v>
                </c:pt>
                <c:pt idx="121">
                  <c:v>9</c:v>
                </c:pt>
                <c:pt idx="122">
                  <c:v>10</c:v>
                </c:pt>
                <c:pt idx="123">
                  <c:v>5</c:v>
                </c:pt>
                <c:pt idx="124">
                  <c:v>7</c:v>
                </c:pt>
                <c:pt idx="125">
                  <c:v>15</c:v>
                </c:pt>
                <c:pt idx="126">
                  <c:v>12</c:v>
                </c:pt>
                <c:pt idx="127">
                  <c:v>7</c:v>
                </c:pt>
                <c:pt idx="128">
                  <c:v>11</c:v>
                </c:pt>
                <c:pt idx="129">
                  <c:v>4</c:v>
                </c:pt>
                <c:pt idx="130">
                  <c:v>9</c:v>
                </c:pt>
                <c:pt idx="131">
                  <c:v>9</c:v>
                </c:pt>
                <c:pt idx="132">
                  <c:v>2</c:v>
                </c:pt>
                <c:pt idx="133">
                  <c:v>10</c:v>
                </c:pt>
                <c:pt idx="134">
                  <c:v>14</c:v>
                </c:pt>
                <c:pt idx="135">
                  <c:v>1</c:v>
                </c:pt>
                <c:pt idx="136">
                  <c:v>4</c:v>
                </c:pt>
                <c:pt idx="137">
                  <c:v>13</c:v>
                </c:pt>
                <c:pt idx="138">
                  <c:v>13</c:v>
                </c:pt>
                <c:pt idx="139">
                  <c:v>15</c:v>
                </c:pt>
                <c:pt idx="140">
                  <c:v>12</c:v>
                </c:pt>
                <c:pt idx="141">
                  <c:v>3</c:v>
                </c:pt>
                <c:pt idx="142">
                  <c:v>3</c:v>
                </c:pt>
                <c:pt idx="143">
                  <c:v>7</c:v>
                </c:pt>
                <c:pt idx="144">
                  <c:v>7</c:v>
                </c:pt>
                <c:pt idx="145">
                  <c:v>14</c:v>
                </c:pt>
                <c:pt idx="146">
                  <c:v>5</c:v>
                </c:pt>
                <c:pt idx="147">
                  <c:v>15</c:v>
                </c:pt>
                <c:pt idx="148">
                  <c:v>7</c:v>
                </c:pt>
                <c:pt idx="149">
                  <c:v>13</c:v>
                </c:pt>
                <c:pt idx="150">
                  <c:v>8</c:v>
                </c:pt>
                <c:pt idx="151">
                  <c:v>5</c:v>
                </c:pt>
                <c:pt idx="152">
                  <c:v>9</c:v>
                </c:pt>
                <c:pt idx="153">
                  <c:v>6</c:v>
                </c:pt>
                <c:pt idx="154">
                  <c:v>3</c:v>
                </c:pt>
                <c:pt idx="155">
                  <c:v>2</c:v>
                </c:pt>
                <c:pt idx="156">
                  <c:v>1</c:v>
                </c:pt>
                <c:pt idx="157">
                  <c:v>10</c:v>
                </c:pt>
                <c:pt idx="158">
                  <c:v>5</c:v>
                </c:pt>
                <c:pt idx="159">
                  <c:v>13</c:v>
                </c:pt>
                <c:pt idx="160">
                  <c:v>5</c:v>
                </c:pt>
                <c:pt idx="161">
                  <c:v>11</c:v>
                </c:pt>
                <c:pt idx="162">
                  <c:v>13</c:v>
                </c:pt>
                <c:pt idx="163">
                  <c:v>12</c:v>
                </c:pt>
                <c:pt idx="164">
                  <c:v>11</c:v>
                </c:pt>
                <c:pt idx="165">
                  <c:v>10</c:v>
                </c:pt>
                <c:pt idx="166">
                  <c:v>1</c:v>
                </c:pt>
                <c:pt idx="167">
                  <c:v>10</c:v>
                </c:pt>
                <c:pt idx="168">
                  <c:v>12</c:v>
                </c:pt>
                <c:pt idx="169">
                  <c:v>9</c:v>
                </c:pt>
                <c:pt idx="170">
                  <c:v>8</c:v>
                </c:pt>
                <c:pt idx="171">
                  <c:v>1</c:v>
                </c:pt>
                <c:pt idx="172">
                  <c:v>4</c:v>
                </c:pt>
                <c:pt idx="173">
                  <c:v>1</c:v>
                </c:pt>
                <c:pt idx="174">
                  <c:v>8</c:v>
                </c:pt>
                <c:pt idx="175">
                  <c:v>11</c:v>
                </c:pt>
                <c:pt idx="176">
                  <c:v>7</c:v>
                </c:pt>
                <c:pt idx="177">
                  <c:v>12</c:v>
                </c:pt>
                <c:pt idx="178">
                  <c:v>14</c:v>
                </c:pt>
                <c:pt idx="179">
                  <c:v>5</c:v>
                </c:pt>
                <c:pt idx="180">
                  <c:v>10</c:v>
                </c:pt>
                <c:pt idx="181">
                  <c:v>7</c:v>
                </c:pt>
                <c:pt idx="182">
                  <c:v>15</c:v>
                </c:pt>
                <c:pt idx="183">
                  <c:v>14</c:v>
                </c:pt>
                <c:pt idx="184">
                  <c:v>4</c:v>
                </c:pt>
                <c:pt idx="185">
                  <c:v>1</c:v>
                </c:pt>
                <c:pt idx="186">
                  <c:v>2</c:v>
                </c:pt>
                <c:pt idx="187">
                  <c:v>2</c:v>
                </c:pt>
                <c:pt idx="188">
                  <c:v>13</c:v>
                </c:pt>
                <c:pt idx="189">
                  <c:v>11</c:v>
                </c:pt>
                <c:pt idx="190">
                  <c:v>2</c:v>
                </c:pt>
                <c:pt idx="191">
                  <c:v>8</c:v>
                </c:pt>
                <c:pt idx="192">
                  <c:v>13</c:v>
                </c:pt>
                <c:pt idx="193">
                  <c:v>1</c:v>
                </c:pt>
                <c:pt idx="194">
                  <c:v>3</c:v>
                </c:pt>
                <c:pt idx="195">
                  <c:v>10</c:v>
                </c:pt>
                <c:pt idx="196">
                  <c:v>8</c:v>
                </c:pt>
                <c:pt idx="197">
                  <c:v>9</c:v>
                </c:pt>
                <c:pt idx="198">
                  <c:v>6</c:v>
                </c:pt>
                <c:pt idx="199">
                  <c:v>4</c:v>
                </c:pt>
              </c:numCache>
            </c:numRef>
          </c:xVal>
          <c:yVal>
            <c:numRef>
              <c:f>'Task 2.2.j. Final Model'!$J$30:$J$229</c:f>
              <c:numCache>
                <c:formatCode>0.00</c:formatCode>
                <c:ptCount val="200"/>
                <c:pt idx="0">
                  <c:v>0.51681010661032634</c:v>
                </c:pt>
                <c:pt idx="1">
                  <c:v>-0.43499467968475436</c:v>
                </c:pt>
                <c:pt idx="2">
                  <c:v>0.57797464128143794</c:v>
                </c:pt>
                <c:pt idx="3">
                  <c:v>0.1789627177285471</c:v>
                </c:pt>
                <c:pt idx="4">
                  <c:v>0.99948045753871106</c:v>
                </c:pt>
                <c:pt idx="5">
                  <c:v>-0.60244729121009932</c:v>
                </c:pt>
                <c:pt idx="6">
                  <c:v>0.51296121859582477</c:v>
                </c:pt>
                <c:pt idx="7">
                  <c:v>0.66850787004294876</c:v>
                </c:pt>
                <c:pt idx="8">
                  <c:v>0.50979893900231588</c:v>
                </c:pt>
                <c:pt idx="9">
                  <c:v>-0.73938674530723514</c:v>
                </c:pt>
                <c:pt idx="10">
                  <c:v>0.52326986061604064</c:v>
                </c:pt>
                <c:pt idx="11">
                  <c:v>-0.11009177780482826</c:v>
                </c:pt>
                <c:pt idx="12">
                  <c:v>-1.0306925018437738</c:v>
                </c:pt>
                <c:pt idx="13">
                  <c:v>0.53751622302891011</c:v>
                </c:pt>
                <c:pt idx="14">
                  <c:v>-0.6834280292118784</c:v>
                </c:pt>
                <c:pt idx="15">
                  <c:v>-0.29297383876308025</c:v>
                </c:pt>
                <c:pt idx="16">
                  <c:v>-6.1125536141651615E-2</c:v>
                </c:pt>
                <c:pt idx="17">
                  <c:v>0.70042044010091331</c:v>
                </c:pt>
                <c:pt idx="18">
                  <c:v>7.382220293489361E-2</c:v>
                </c:pt>
                <c:pt idx="19">
                  <c:v>8.6961148508144959E-2</c:v>
                </c:pt>
                <c:pt idx="20">
                  <c:v>0.15437479493240325</c:v>
                </c:pt>
                <c:pt idx="21">
                  <c:v>0.66907127891945528</c:v>
                </c:pt>
                <c:pt idx="22">
                  <c:v>0.54254146004684944</c:v>
                </c:pt>
                <c:pt idx="23">
                  <c:v>-0.52063610883765143</c:v>
                </c:pt>
                <c:pt idx="24">
                  <c:v>-1.2777647378107329</c:v>
                </c:pt>
                <c:pt idx="25">
                  <c:v>-6.3323147888791453E-2</c:v>
                </c:pt>
                <c:pt idx="26">
                  <c:v>-0.88599632255353811</c:v>
                </c:pt>
                <c:pt idx="27">
                  <c:v>-1.3657604154216036</c:v>
                </c:pt>
                <c:pt idx="28">
                  <c:v>-0.60910627165580955</c:v>
                </c:pt>
                <c:pt idx="29">
                  <c:v>-0.6095960632593842</c:v>
                </c:pt>
                <c:pt idx="30">
                  <c:v>-0.12991502900996466</c:v>
                </c:pt>
                <c:pt idx="31">
                  <c:v>-0.6122554560792377</c:v>
                </c:pt>
                <c:pt idx="32">
                  <c:v>5.5761815989482599E-2</c:v>
                </c:pt>
                <c:pt idx="33">
                  <c:v>1.055939615576027</c:v>
                </c:pt>
                <c:pt idx="34">
                  <c:v>-0.53866776655308701</c:v>
                </c:pt>
                <c:pt idx="35">
                  <c:v>0.27057508680360698</c:v>
                </c:pt>
                <c:pt idx="36">
                  <c:v>-0.62762990625948145</c:v>
                </c:pt>
                <c:pt idx="37">
                  <c:v>0.98742648446142312</c:v>
                </c:pt>
                <c:pt idx="38">
                  <c:v>-0.30622259915451622</c:v>
                </c:pt>
                <c:pt idx="39">
                  <c:v>-1.3797702922790007</c:v>
                </c:pt>
                <c:pt idx="40">
                  <c:v>0.58904927130150408</c:v>
                </c:pt>
                <c:pt idx="41">
                  <c:v>0.13793406341455494</c:v>
                </c:pt>
                <c:pt idx="42">
                  <c:v>-1.0659598595238702</c:v>
                </c:pt>
                <c:pt idx="43">
                  <c:v>0.1186172137780801</c:v>
                </c:pt>
                <c:pt idx="44">
                  <c:v>-0.84714279847975416</c:v>
                </c:pt>
                <c:pt idx="45">
                  <c:v>0.31351979209166991</c:v>
                </c:pt>
                <c:pt idx="46">
                  <c:v>-0.14225625144683463</c:v>
                </c:pt>
                <c:pt idx="47">
                  <c:v>-0.82691038217945412</c:v>
                </c:pt>
                <c:pt idx="48">
                  <c:v>-0.34927490315839194</c:v>
                </c:pt>
                <c:pt idx="49">
                  <c:v>-0.11045345734980039</c:v>
                </c:pt>
                <c:pt idx="50">
                  <c:v>-0.15448186299676703</c:v>
                </c:pt>
                <c:pt idx="51">
                  <c:v>0.2074061436483392</c:v>
                </c:pt>
                <c:pt idx="52">
                  <c:v>0.79761850286555358</c:v>
                </c:pt>
                <c:pt idx="53">
                  <c:v>-0.28136749636377001</c:v>
                </c:pt>
                <c:pt idx="54">
                  <c:v>-8.2276972889516742E-2</c:v>
                </c:pt>
                <c:pt idx="55">
                  <c:v>0.5280519194728388</c:v>
                </c:pt>
                <c:pt idx="56">
                  <c:v>3.4759357039247263E-2</c:v>
                </c:pt>
                <c:pt idx="57">
                  <c:v>1.1849797054171773E-2</c:v>
                </c:pt>
                <c:pt idx="58">
                  <c:v>-6.6218887389706715E-2</c:v>
                </c:pt>
                <c:pt idx="59">
                  <c:v>0.26742255441832086</c:v>
                </c:pt>
                <c:pt idx="60">
                  <c:v>-0.25373723611404841</c:v>
                </c:pt>
                <c:pt idx="61">
                  <c:v>0.61011859354111131</c:v>
                </c:pt>
                <c:pt idx="62">
                  <c:v>0.77931928847213872</c:v>
                </c:pt>
                <c:pt idx="63">
                  <c:v>0.93670991334403908</c:v>
                </c:pt>
                <c:pt idx="64">
                  <c:v>0.28777247768123093</c:v>
                </c:pt>
                <c:pt idx="65">
                  <c:v>1.3717961576114934</c:v>
                </c:pt>
                <c:pt idx="66">
                  <c:v>-0.66693773833650294</c:v>
                </c:pt>
                <c:pt idx="67">
                  <c:v>1.3147484324995942</c:v>
                </c:pt>
                <c:pt idx="68">
                  <c:v>-0.91893555783938563</c:v>
                </c:pt>
                <c:pt idx="69">
                  <c:v>0.79007763386145058</c:v>
                </c:pt>
                <c:pt idx="70">
                  <c:v>-0.99085720260253307</c:v>
                </c:pt>
                <c:pt idx="71">
                  <c:v>0.24074053053113165</c:v>
                </c:pt>
                <c:pt idx="72">
                  <c:v>7.3903480775433295E-2</c:v>
                </c:pt>
                <c:pt idx="73">
                  <c:v>0.56399162860772734</c:v>
                </c:pt>
                <c:pt idx="74">
                  <c:v>0.22747555790922469</c:v>
                </c:pt>
                <c:pt idx="75">
                  <c:v>1.203117075498108</c:v>
                </c:pt>
                <c:pt idx="76">
                  <c:v>0.5593115902446284</c:v>
                </c:pt>
                <c:pt idx="77">
                  <c:v>-0.10154533238218555</c:v>
                </c:pt>
                <c:pt idx="78">
                  <c:v>-0.69140186258433189</c:v>
                </c:pt>
                <c:pt idx="79">
                  <c:v>0.37892451158067608</c:v>
                </c:pt>
                <c:pt idx="80">
                  <c:v>0.75618335013010274</c:v>
                </c:pt>
                <c:pt idx="81">
                  <c:v>0.53315809087916133</c:v>
                </c:pt>
                <c:pt idx="82">
                  <c:v>1.4750029093838366</c:v>
                </c:pt>
                <c:pt idx="83">
                  <c:v>-7.7791004403273689E-2</c:v>
                </c:pt>
                <c:pt idx="84">
                  <c:v>-5.3570304476764363E-3</c:v>
                </c:pt>
                <c:pt idx="85">
                  <c:v>-0.17282192588504763</c:v>
                </c:pt>
                <c:pt idx="86">
                  <c:v>-8.7074795204935995E-2</c:v>
                </c:pt>
                <c:pt idx="87">
                  <c:v>9.4400176404612068E-2</c:v>
                </c:pt>
                <c:pt idx="88">
                  <c:v>-0.24754707009484989</c:v>
                </c:pt>
                <c:pt idx="89">
                  <c:v>0.91540031631303975</c:v>
                </c:pt>
                <c:pt idx="90">
                  <c:v>-0.27855744315287367</c:v>
                </c:pt>
                <c:pt idx="91">
                  <c:v>-4.4285392207937591E-2</c:v>
                </c:pt>
                <c:pt idx="92">
                  <c:v>0.2665300882965731</c:v>
                </c:pt>
                <c:pt idx="93">
                  <c:v>0.18767929585754395</c:v>
                </c:pt>
                <c:pt idx="94">
                  <c:v>0.43407626193754467</c:v>
                </c:pt>
                <c:pt idx="95">
                  <c:v>-0.11792842191357344</c:v>
                </c:pt>
                <c:pt idx="96">
                  <c:v>-0.13995415783615872</c:v>
                </c:pt>
                <c:pt idx="97">
                  <c:v>0.34521505718111012</c:v>
                </c:pt>
                <c:pt idx="98">
                  <c:v>-0.23980590543702895</c:v>
                </c:pt>
                <c:pt idx="99">
                  <c:v>-0.5871801496714335</c:v>
                </c:pt>
                <c:pt idx="100">
                  <c:v>-1.1252658428395028</c:v>
                </c:pt>
                <c:pt idx="101">
                  <c:v>-1.393327421003498</c:v>
                </c:pt>
                <c:pt idx="102">
                  <c:v>-0.57506856985637533</c:v>
                </c:pt>
                <c:pt idx="103">
                  <c:v>0.43385931750078655</c:v>
                </c:pt>
                <c:pt idx="104">
                  <c:v>0.58423442495608491</c:v>
                </c:pt>
                <c:pt idx="105">
                  <c:v>-0.77773846851417261</c:v>
                </c:pt>
                <c:pt idx="106">
                  <c:v>0.47228919222029475</c:v>
                </c:pt>
                <c:pt idx="107">
                  <c:v>0.11744898367218504</c:v>
                </c:pt>
                <c:pt idx="108">
                  <c:v>-0.2959810709541042</c:v>
                </c:pt>
                <c:pt idx="109">
                  <c:v>0.26552325988767134</c:v>
                </c:pt>
                <c:pt idx="110">
                  <c:v>-0.52750580289827731</c:v>
                </c:pt>
                <c:pt idx="111">
                  <c:v>-0.15448440276765751</c:v>
                </c:pt>
                <c:pt idx="112">
                  <c:v>-0.55165072404361393</c:v>
                </c:pt>
                <c:pt idx="113">
                  <c:v>-0.91079899909373463</c:v>
                </c:pt>
                <c:pt idx="114">
                  <c:v>-0.3217084924636211</c:v>
                </c:pt>
                <c:pt idx="115">
                  <c:v>-0.9310256191468671</c:v>
                </c:pt>
                <c:pt idx="116">
                  <c:v>0.66816629633967928</c:v>
                </c:pt>
                <c:pt idx="117">
                  <c:v>0.4814461943160655</c:v>
                </c:pt>
                <c:pt idx="118">
                  <c:v>8.8065234442054496E-2</c:v>
                </c:pt>
                <c:pt idx="119">
                  <c:v>0.20479949768047145</c:v>
                </c:pt>
                <c:pt idx="120">
                  <c:v>0.46007457373477756</c:v>
                </c:pt>
                <c:pt idx="121">
                  <c:v>0.34408379611645579</c:v>
                </c:pt>
                <c:pt idx="122">
                  <c:v>0.83471678602063548</c:v>
                </c:pt>
                <c:pt idx="123">
                  <c:v>-3.9990132456175331E-2</c:v>
                </c:pt>
                <c:pt idx="124">
                  <c:v>-0.44595556731805797</c:v>
                </c:pt>
                <c:pt idx="125">
                  <c:v>1.8670217473077955E-2</c:v>
                </c:pt>
                <c:pt idx="126">
                  <c:v>6.3303025741721086E-2</c:v>
                </c:pt>
                <c:pt idx="127">
                  <c:v>-0.20438962658272342</c:v>
                </c:pt>
                <c:pt idx="128">
                  <c:v>0.45580474715333708</c:v>
                </c:pt>
                <c:pt idx="129">
                  <c:v>-0.17130163350220062</c:v>
                </c:pt>
                <c:pt idx="130">
                  <c:v>0.23396085004189437</c:v>
                </c:pt>
                <c:pt idx="131">
                  <c:v>-0.49789559871920819</c:v>
                </c:pt>
                <c:pt idx="132">
                  <c:v>8.4235200278892641E-2</c:v>
                </c:pt>
                <c:pt idx="133">
                  <c:v>-0.59630034880951932</c:v>
                </c:pt>
                <c:pt idx="134">
                  <c:v>0.12140650981514334</c:v>
                </c:pt>
                <c:pt idx="135">
                  <c:v>-0.72641490544297582</c:v>
                </c:pt>
                <c:pt idx="136">
                  <c:v>0.21779012205119042</c:v>
                </c:pt>
                <c:pt idx="137">
                  <c:v>-0.5393490314703886</c:v>
                </c:pt>
                <c:pt idx="138">
                  <c:v>0.37639065620247791</c:v>
                </c:pt>
                <c:pt idx="139">
                  <c:v>-0.2331565262626798</c:v>
                </c:pt>
                <c:pt idx="140">
                  <c:v>0.43329214007681038</c:v>
                </c:pt>
                <c:pt idx="141">
                  <c:v>0.17344689688302672</c:v>
                </c:pt>
                <c:pt idx="142">
                  <c:v>-0.22430818023324761</c:v>
                </c:pt>
                <c:pt idx="143">
                  <c:v>0.88600940848069953</c:v>
                </c:pt>
                <c:pt idx="144">
                  <c:v>0.71611058272881145</c:v>
                </c:pt>
                <c:pt idx="145">
                  <c:v>-0.27358912596839247</c:v>
                </c:pt>
                <c:pt idx="146">
                  <c:v>-1.0713502921100941</c:v>
                </c:pt>
                <c:pt idx="147">
                  <c:v>0.22564095176378896</c:v>
                </c:pt>
                <c:pt idx="148">
                  <c:v>0.70595863515577761</c:v>
                </c:pt>
                <c:pt idx="149">
                  <c:v>-5.3832754745716471E-2</c:v>
                </c:pt>
                <c:pt idx="150">
                  <c:v>2.836004963387051E-2</c:v>
                </c:pt>
                <c:pt idx="151">
                  <c:v>-0.34854708371676235</c:v>
                </c:pt>
                <c:pt idx="152">
                  <c:v>0.63475355845111814</c:v>
                </c:pt>
                <c:pt idx="153">
                  <c:v>3.5747793268535943E-2</c:v>
                </c:pt>
                <c:pt idx="154">
                  <c:v>6.5851880903833759E-2</c:v>
                </c:pt>
                <c:pt idx="155">
                  <c:v>0.3502267535751713</c:v>
                </c:pt>
                <c:pt idx="156">
                  <c:v>1.3644083250267247</c:v>
                </c:pt>
                <c:pt idx="157">
                  <c:v>-8.4682615610906176E-2</c:v>
                </c:pt>
                <c:pt idx="158">
                  <c:v>0.75622095561974056</c:v>
                </c:pt>
                <c:pt idx="159">
                  <c:v>7.8210860518208136E-2</c:v>
                </c:pt>
                <c:pt idx="160">
                  <c:v>-1.5424239512676685E-2</c:v>
                </c:pt>
                <c:pt idx="161">
                  <c:v>0.14351515481095234</c:v>
                </c:pt>
                <c:pt idx="162">
                  <c:v>-0.57294715274270658</c:v>
                </c:pt>
                <c:pt idx="163">
                  <c:v>0.51445741802268952</c:v>
                </c:pt>
                <c:pt idx="164">
                  <c:v>-9.4245558830660769E-2</c:v>
                </c:pt>
                <c:pt idx="165">
                  <c:v>0.33499895981006045</c:v>
                </c:pt>
                <c:pt idx="166">
                  <c:v>0.55372972118446295</c:v>
                </c:pt>
                <c:pt idx="167">
                  <c:v>0.64072643658140116</c:v>
                </c:pt>
                <c:pt idx="168">
                  <c:v>-0.67123114886981838</c:v>
                </c:pt>
                <c:pt idx="169">
                  <c:v>-0.18271071726259347</c:v>
                </c:pt>
                <c:pt idx="170">
                  <c:v>-1.3412652921397408</c:v>
                </c:pt>
                <c:pt idx="171">
                  <c:v>-0.15101364159397512</c:v>
                </c:pt>
                <c:pt idx="172">
                  <c:v>-0.78574309799731701</c:v>
                </c:pt>
                <c:pt idx="173">
                  <c:v>0.85745408795617095</c:v>
                </c:pt>
                <c:pt idx="174">
                  <c:v>-0.67110190023051253</c:v>
                </c:pt>
                <c:pt idx="175">
                  <c:v>0.28019389552683194</c:v>
                </c:pt>
                <c:pt idx="176">
                  <c:v>0.55193318029501981</c:v>
                </c:pt>
                <c:pt idx="177">
                  <c:v>-0.60918804180736963</c:v>
                </c:pt>
                <c:pt idx="178">
                  <c:v>0.19506933748250788</c:v>
                </c:pt>
                <c:pt idx="179">
                  <c:v>-0.29796119459301096</c:v>
                </c:pt>
                <c:pt idx="180">
                  <c:v>-0.72910349727659973</c:v>
                </c:pt>
                <c:pt idx="181">
                  <c:v>0.17207949407811718</c:v>
                </c:pt>
                <c:pt idx="182">
                  <c:v>0.22886156313050598</c:v>
                </c:pt>
                <c:pt idx="183">
                  <c:v>0.73982168979312668</c:v>
                </c:pt>
                <c:pt idx="184">
                  <c:v>-2.5191739876868624E-3</c:v>
                </c:pt>
                <c:pt idx="185">
                  <c:v>-0.85611796882682967</c:v>
                </c:pt>
                <c:pt idx="186">
                  <c:v>-1.9009416907311918</c:v>
                </c:pt>
                <c:pt idx="187">
                  <c:v>-0.25729048721176451</c:v>
                </c:pt>
                <c:pt idx="188">
                  <c:v>-0.25478353322009806</c:v>
                </c:pt>
                <c:pt idx="189">
                  <c:v>-0.69690937116705243</c:v>
                </c:pt>
                <c:pt idx="190">
                  <c:v>-0.65833415977655907</c:v>
                </c:pt>
                <c:pt idx="191">
                  <c:v>-0.61883306374521485</c:v>
                </c:pt>
                <c:pt idx="192">
                  <c:v>0.24259670946687972</c:v>
                </c:pt>
                <c:pt idx="193">
                  <c:v>0.74334418363739996</c:v>
                </c:pt>
                <c:pt idx="194">
                  <c:v>-0.49348614510480981</c:v>
                </c:pt>
                <c:pt idx="195">
                  <c:v>0.89614936459619798</c:v>
                </c:pt>
                <c:pt idx="196">
                  <c:v>0.9382923594254855</c:v>
                </c:pt>
                <c:pt idx="197">
                  <c:v>-0.65807008157181279</c:v>
                </c:pt>
                <c:pt idx="198">
                  <c:v>-0.26380320897723131</c:v>
                </c:pt>
                <c:pt idx="199">
                  <c:v>0.30070018845575142</c:v>
                </c:pt>
              </c:numCache>
            </c:numRef>
          </c:yVal>
          <c:smooth val="0"/>
          <c:extLst>
            <c:ext xmlns:c16="http://schemas.microsoft.com/office/drawing/2014/chart" uri="{C3380CC4-5D6E-409C-BE32-E72D297353CC}">
              <c16:uniqueId val="{00000001-4233-417C-9596-150A5B526BFD}"/>
            </c:ext>
          </c:extLst>
        </c:ser>
        <c:dLbls>
          <c:showLegendKey val="0"/>
          <c:showVal val="0"/>
          <c:showCatName val="0"/>
          <c:showSerName val="0"/>
          <c:showPercent val="0"/>
          <c:showBubbleSize val="0"/>
        </c:dLbls>
        <c:axId val="972290335"/>
        <c:axId val="501154351"/>
      </c:scatterChart>
      <c:valAx>
        <c:axId val="972290335"/>
        <c:scaling>
          <c:orientation val="minMax"/>
        </c:scaling>
        <c:delete val="0"/>
        <c:axPos val="b"/>
        <c:title>
          <c:tx>
            <c:rich>
              <a:bodyPr/>
              <a:lstStyle/>
              <a:p>
                <a:pPr>
                  <a:defRPr/>
                </a:pPr>
                <a:r>
                  <a:rPr lang="en-AU"/>
                  <a:t>Loyalty</a:t>
                </a:r>
              </a:p>
            </c:rich>
          </c:tx>
          <c:overlay val="0"/>
        </c:title>
        <c:numFmt formatCode="0" sourceLinked="1"/>
        <c:majorTickMark val="out"/>
        <c:minorTickMark val="none"/>
        <c:tickLblPos val="nextTo"/>
        <c:crossAx val="501154351"/>
        <c:crosses val="autoZero"/>
        <c:crossBetween val="midCat"/>
      </c:valAx>
      <c:valAx>
        <c:axId val="501154351"/>
        <c:scaling>
          <c:orientation val="minMax"/>
        </c:scaling>
        <c:delete val="0"/>
        <c:axPos val="l"/>
        <c:title>
          <c:tx>
            <c:rich>
              <a:bodyPr/>
              <a:lstStyle/>
              <a:p>
                <a:pPr>
                  <a:defRPr/>
                </a:pPr>
                <a:r>
                  <a:rPr lang="en-AU"/>
                  <a:t>Residuals</a:t>
                </a:r>
              </a:p>
            </c:rich>
          </c:tx>
          <c:overlay val="0"/>
        </c:title>
        <c:numFmt formatCode="0.00" sourceLinked="1"/>
        <c:majorTickMark val="out"/>
        <c:minorTickMark val="none"/>
        <c:tickLblPos val="nextTo"/>
        <c:crossAx val="97229033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Quality  Residual Plot</a:t>
            </a:r>
          </a:p>
        </c:rich>
      </c:tx>
      <c:overlay val="0"/>
    </c:title>
    <c:autoTitleDeleted val="0"/>
    <c:plotArea>
      <c:layout/>
      <c:scatterChart>
        <c:scatterStyle val="lineMarker"/>
        <c:varyColors val="0"/>
        <c:ser>
          <c:idx val="0"/>
          <c:order val="0"/>
          <c:spPr>
            <a:ln w="19050">
              <a:noFill/>
            </a:ln>
          </c:spPr>
          <c:xVal>
            <c:numRef>
              <c:f>'Task 2.2.j. Final Model'!$B$2:$B$201</c:f>
              <c:numCache>
                <c:formatCode>0.0</c:formatCode>
                <c:ptCount val="200"/>
                <c:pt idx="0">
                  <c:v>8.5</c:v>
                </c:pt>
                <c:pt idx="1">
                  <c:v>8.1999999999999993</c:v>
                </c:pt>
                <c:pt idx="2">
                  <c:v>9.1999999999999993</c:v>
                </c:pt>
                <c:pt idx="3">
                  <c:v>6.4</c:v>
                </c:pt>
                <c:pt idx="4">
                  <c:v>9</c:v>
                </c:pt>
                <c:pt idx="5">
                  <c:v>6.5</c:v>
                </c:pt>
                <c:pt idx="6">
                  <c:v>6.9</c:v>
                </c:pt>
                <c:pt idx="7">
                  <c:v>6.2</c:v>
                </c:pt>
                <c:pt idx="8">
                  <c:v>5.8</c:v>
                </c:pt>
                <c:pt idx="9">
                  <c:v>6.4</c:v>
                </c:pt>
                <c:pt idx="10">
                  <c:v>8.6999999999999993</c:v>
                </c:pt>
                <c:pt idx="11">
                  <c:v>6.1</c:v>
                </c:pt>
                <c:pt idx="12">
                  <c:v>9.5</c:v>
                </c:pt>
                <c:pt idx="13">
                  <c:v>9.1999999999999993</c:v>
                </c:pt>
                <c:pt idx="14">
                  <c:v>6.3</c:v>
                </c:pt>
                <c:pt idx="15">
                  <c:v>8.6999999999999993</c:v>
                </c:pt>
                <c:pt idx="16">
                  <c:v>5.7</c:v>
                </c:pt>
                <c:pt idx="17">
                  <c:v>5.9</c:v>
                </c:pt>
                <c:pt idx="18">
                  <c:v>5.6</c:v>
                </c:pt>
                <c:pt idx="19">
                  <c:v>9.1</c:v>
                </c:pt>
                <c:pt idx="20">
                  <c:v>5.2</c:v>
                </c:pt>
                <c:pt idx="21">
                  <c:v>9.6</c:v>
                </c:pt>
                <c:pt idx="22">
                  <c:v>8.6</c:v>
                </c:pt>
                <c:pt idx="23">
                  <c:v>9.3000000000000007</c:v>
                </c:pt>
                <c:pt idx="24">
                  <c:v>6</c:v>
                </c:pt>
                <c:pt idx="25">
                  <c:v>6.4</c:v>
                </c:pt>
                <c:pt idx="26">
                  <c:v>8.5</c:v>
                </c:pt>
                <c:pt idx="27">
                  <c:v>7</c:v>
                </c:pt>
                <c:pt idx="28">
                  <c:v>8.5</c:v>
                </c:pt>
                <c:pt idx="29">
                  <c:v>7.6</c:v>
                </c:pt>
                <c:pt idx="30">
                  <c:v>6.9</c:v>
                </c:pt>
                <c:pt idx="31">
                  <c:v>8.1</c:v>
                </c:pt>
                <c:pt idx="32">
                  <c:v>6.7</c:v>
                </c:pt>
                <c:pt idx="33">
                  <c:v>8</c:v>
                </c:pt>
                <c:pt idx="34">
                  <c:v>6.7</c:v>
                </c:pt>
                <c:pt idx="35">
                  <c:v>8.6999999999999993</c:v>
                </c:pt>
                <c:pt idx="36">
                  <c:v>9</c:v>
                </c:pt>
                <c:pt idx="37">
                  <c:v>9.6</c:v>
                </c:pt>
                <c:pt idx="38">
                  <c:v>8.1999999999999993</c:v>
                </c:pt>
                <c:pt idx="39">
                  <c:v>6.1</c:v>
                </c:pt>
                <c:pt idx="40">
                  <c:v>8.3000000000000007</c:v>
                </c:pt>
                <c:pt idx="41">
                  <c:v>9.4</c:v>
                </c:pt>
                <c:pt idx="42">
                  <c:v>9.3000000000000007</c:v>
                </c:pt>
                <c:pt idx="43">
                  <c:v>5.0999999999999996</c:v>
                </c:pt>
                <c:pt idx="44">
                  <c:v>8</c:v>
                </c:pt>
                <c:pt idx="45">
                  <c:v>5.9</c:v>
                </c:pt>
                <c:pt idx="46">
                  <c:v>10</c:v>
                </c:pt>
                <c:pt idx="47">
                  <c:v>5.7</c:v>
                </c:pt>
                <c:pt idx="48">
                  <c:v>9.9</c:v>
                </c:pt>
                <c:pt idx="49">
                  <c:v>7.9</c:v>
                </c:pt>
                <c:pt idx="50">
                  <c:v>6.7</c:v>
                </c:pt>
                <c:pt idx="51">
                  <c:v>8.1999999999999993</c:v>
                </c:pt>
                <c:pt idx="52">
                  <c:v>9.4</c:v>
                </c:pt>
                <c:pt idx="53">
                  <c:v>6.9</c:v>
                </c:pt>
                <c:pt idx="54">
                  <c:v>8</c:v>
                </c:pt>
                <c:pt idx="55">
                  <c:v>9.3000000000000007</c:v>
                </c:pt>
                <c:pt idx="56">
                  <c:v>7.4</c:v>
                </c:pt>
                <c:pt idx="57">
                  <c:v>7.6</c:v>
                </c:pt>
                <c:pt idx="58">
                  <c:v>10</c:v>
                </c:pt>
                <c:pt idx="59">
                  <c:v>9.9</c:v>
                </c:pt>
                <c:pt idx="60">
                  <c:v>8.6999999999999993</c:v>
                </c:pt>
                <c:pt idx="61">
                  <c:v>8.4</c:v>
                </c:pt>
                <c:pt idx="62">
                  <c:v>8.8000000000000007</c:v>
                </c:pt>
                <c:pt idx="63">
                  <c:v>7.7</c:v>
                </c:pt>
                <c:pt idx="64">
                  <c:v>6.6</c:v>
                </c:pt>
                <c:pt idx="65">
                  <c:v>5.7</c:v>
                </c:pt>
                <c:pt idx="66">
                  <c:v>5.7</c:v>
                </c:pt>
                <c:pt idx="67">
                  <c:v>5.5</c:v>
                </c:pt>
                <c:pt idx="68">
                  <c:v>7.5</c:v>
                </c:pt>
                <c:pt idx="69">
                  <c:v>6.4</c:v>
                </c:pt>
                <c:pt idx="70">
                  <c:v>9.1</c:v>
                </c:pt>
                <c:pt idx="71">
                  <c:v>6.7</c:v>
                </c:pt>
                <c:pt idx="72">
                  <c:v>6.5</c:v>
                </c:pt>
                <c:pt idx="73">
                  <c:v>9.9</c:v>
                </c:pt>
                <c:pt idx="74">
                  <c:v>8.5</c:v>
                </c:pt>
                <c:pt idx="75">
                  <c:v>9.9</c:v>
                </c:pt>
                <c:pt idx="76">
                  <c:v>7.6</c:v>
                </c:pt>
                <c:pt idx="77">
                  <c:v>9.4</c:v>
                </c:pt>
                <c:pt idx="78">
                  <c:v>9.3000000000000007</c:v>
                </c:pt>
                <c:pt idx="79">
                  <c:v>7.1</c:v>
                </c:pt>
                <c:pt idx="80">
                  <c:v>9.9</c:v>
                </c:pt>
                <c:pt idx="81">
                  <c:v>8.6999999999999993</c:v>
                </c:pt>
                <c:pt idx="82">
                  <c:v>8.6</c:v>
                </c:pt>
                <c:pt idx="83">
                  <c:v>6.4</c:v>
                </c:pt>
                <c:pt idx="84">
                  <c:v>7.7</c:v>
                </c:pt>
                <c:pt idx="85">
                  <c:v>7.5</c:v>
                </c:pt>
                <c:pt idx="86">
                  <c:v>5</c:v>
                </c:pt>
                <c:pt idx="87">
                  <c:v>7.7</c:v>
                </c:pt>
                <c:pt idx="88">
                  <c:v>9.1</c:v>
                </c:pt>
                <c:pt idx="89">
                  <c:v>5.5</c:v>
                </c:pt>
                <c:pt idx="90">
                  <c:v>9.1</c:v>
                </c:pt>
                <c:pt idx="91">
                  <c:v>7.1</c:v>
                </c:pt>
                <c:pt idx="92">
                  <c:v>9.1999999999999993</c:v>
                </c:pt>
                <c:pt idx="93">
                  <c:v>9.3000000000000007</c:v>
                </c:pt>
                <c:pt idx="94">
                  <c:v>9.3000000000000007</c:v>
                </c:pt>
                <c:pt idx="95">
                  <c:v>8.6</c:v>
                </c:pt>
                <c:pt idx="96">
                  <c:v>7.4</c:v>
                </c:pt>
                <c:pt idx="97">
                  <c:v>8.6999999999999993</c:v>
                </c:pt>
                <c:pt idx="98">
                  <c:v>7.8</c:v>
                </c:pt>
                <c:pt idx="99">
                  <c:v>7.9</c:v>
                </c:pt>
                <c:pt idx="100">
                  <c:v>7.6</c:v>
                </c:pt>
                <c:pt idx="101">
                  <c:v>9.1999999999999993</c:v>
                </c:pt>
                <c:pt idx="102">
                  <c:v>7.7</c:v>
                </c:pt>
                <c:pt idx="103">
                  <c:v>9.5</c:v>
                </c:pt>
                <c:pt idx="104">
                  <c:v>6.5</c:v>
                </c:pt>
                <c:pt idx="105">
                  <c:v>8.3000000000000007</c:v>
                </c:pt>
                <c:pt idx="106">
                  <c:v>9.6</c:v>
                </c:pt>
                <c:pt idx="107">
                  <c:v>5.9</c:v>
                </c:pt>
                <c:pt idx="108">
                  <c:v>8.6999999999999993</c:v>
                </c:pt>
                <c:pt idx="109">
                  <c:v>6.7</c:v>
                </c:pt>
                <c:pt idx="110">
                  <c:v>9.6999999999999993</c:v>
                </c:pt>
                <c:pt idx="111">
                  <c:v>8.8000000000000007</c:v>
                </c:pt>
                <c:pt idx="112">
                  <c:v>8.1999999999999993</c:v>
                </c:pt>
                <c:pt idx="113">
                  <c:v>8.9</c:v>
                </c:pt>
                <c:pt idx="114">
                  <c:v>8.4</c:v>
                </c:pt>
                <c:pt idx="115">
                  <c:v>7.7</c:v>
                </c:pt>
                <c:pt idx="116">
                  <c:v>9.1999999999999993</c:v>
                </c:pt>
                <c:pt idx="117">
                  <c:v>7.3</c:v>
                </c:pt>
                <c:pt idx="118">
                  <c:v>9</c:v>
                </c:pt>
                <c:pt idx="119">
                  <c:v>8.1</c:v>
                </c:pt>
                <c:pt idx="120">
                  <c:v>7.4</c:v>
                </c:pt>
                <c:pt idx="121">
                  <c:v>7.9</c:v>
                </c:pt>
                <c:pt idx="122">
                  <c:v>7.7</c:v>
                </c:pt>
                <c:pt idx="123">
                  <c:v>9.4</c:v>
                </c:pt>
                <c:pt idx="124">
                  <c:v>7.2</c:v>
                </c:pt>
                <c:pt idx="125">
                  <c:v>8.3000000000000007</c:v>
                </c:pt>
                <c:pt idx="126">
                  <c:v>7.9</c:v>
                </c:pt>
                <c:pt idx="127">
                  <c:v>7.3</c:v>
                </c:pt>
                <c:pt idx="128">
                  <c:v>9.6</c:v>
                </c:pt>
                <c:pt idx="129">
                  <c:v>8.3000000000000007</c:v>
                </c:pt>
                <c:pt idx="130">
                  <c:v>8.6</c:v>
                </c:pt>
                <c:pt idx="131">
                  <c:v>8</c:v>
                </c:pt>
                <c:pt idx="132">
                  <c:v>6.4</c:v>
                </c:pt>
                <c:pt idx="133">
                  <c:v>6.6</c:v>
                </c:pt>
                <c:pt idx="134">
                  <c:v>7.6</c:v>
                </c:pt>
                <c:pt idx="135">
                  <c:v>9.4</c:v>
                </c:pt>
                <c:pt idx="136">
                  <c:v>8.3000000000000007</c:v>
                </c:pt>
                <c:pt idx="137">
                  <c:v>7.8</c:v>
                </c:pt>
                <c:pt idx="138">
                  <c:v>7.1</c:v>
                </c:pt>
                <c:pt idx="139">
                  <c:v>7.6</c:v>
                </c:pt>
                <c:pt idx="140">
                  <c:v>5.6</c:v>
                </c:pt>
                <c:pt idx="141">
                  <c:v>9.9</c:v>
                </c:pt>
                <c:pt idx="142">
                  <c:v>9.1999999999999993</c:v>
                </c:pt>
                <c:pt idx="143">
                  <c:v>9.1</c:v>
                </c:pt>
                <c:pt idx="144">
                  <c:v>9.9</c:v>
                </c:pt>
                <c:pt idx="145">
                  <c:v>9.9</c:v>
                </c:pt>
                <c:pt idx="146">
                  <c:v>6.6</c:v>
                </c:pt>
                <c:pt idx="147">
                  <c:v>9.1</c:v>
                </c:pt>
                <c:pt idx="148">
                  <c:v>5.0999999999999996</c:v>
                </c:pt>
                <c:pt idx="149">
                  <c:v>6</c:v>
                </c:pt>
                <c:pt idx="150">
                  <c:v>8.9</c:v>
                </c:pt>
                <c:pt idx="151">
                  <c:v>6.2</c:v>
                </c:pt>
                <c:pt idx="152">
                  <c:v>7.2</c:v>
                </c:pt>
                <c:pt idx="153">
                  <c:v>8.8000000000000007</c:v>
                </c:pt>
                <c:pt idx="154">
                  <c:v>6.3</c:v>
                </c:pt>
                <c:pt idx="155">
                  <c:v>9.6999999999999993</c:v>
                </c:pt>
                <c:pt idx="156">
                  <c:v>5</c:v>
                </c:pt>
                <c:pt idx="157">
                  <c:v>7.4</c:v>
                </c:pt>
                <c:pt idx="158">
                  <c:v>5.5</c:v>
                </c:pt>
                <c:pt idx="159">
                  <c:v>9.1</c:v>
                </c:pt>
                <c:pt idx="160">
                  <c:v>6.7</c:v>
                </c:pt>
                <c:pt idx="161">
                  <c:v>6.3</c:v>
                </c:pt>
                <c:pt idx="162">
                  <c:v>8.3000000000000007</c:v>
                </c:pt>
                <c:pt idx="163">
                  <c:v>8.1999999999999993</c:v>
                </c:pt>
                <c:pt idx="164">
                  <c:v>8.1999999999999993</c:v>
                </c:pt>
                <c:pt idx="165">
                  <c:v>9</c:v>
                </c:pt>
                <c:pt idx="166">
                  <c:v>7.1</c:v>
                </c:pt>
                <c:pt idx="167">
                  <c:v>6.9</c:v>
                </c:pt>
                <c:pt idx="168">
                  <c:v>8.6</c:v>
                </c:pt>
                <c:pt idx="169">
                  <c:v>6.7</c:v>
                </c:pt>
                <c:pt idx="170">
                  <c:v>7</c:v>
                </c:pt>
                <c:pt idx="171">
                  <c:v>9.6999999999999993</c:v>
                </c:pt>
                <c:pt idx="172">
                  <c:v>9.9</c:v>
                </c:pt>
                <c:pt idx="173">
                  <c:v>8.6</c:v>
                </c:pt>
                <c:pt idx="174">
                  <c:v>6.3</c:v>
                </c:pt>
                <c:pt idx="175">
                  <c:v>9.9</c:v>
                </c:pt>
                <c:pt idx="176">
                  <c:v>9.3000000000000007</c:v>
                </c:pt>
                <c:pt idx="177">
                  <c:v>9.6999999999999993</c:v>
                </c:pt>
                <c:pt idx="178">
                  <c:v>9.6999999999999993</c:v>
                </c:pt>
                <c:pt idx="179">
                  <c:v>9.6</c:v>
                </c:pt>
                <c:pt idx="180">
                  <c:v>7.6</c:v>
                </c:pt>
                <c:pt idx="181">
                  <c:v>9.4</c:v>
                </c:pt>
                <c:pt idx="182">
                  <c:v>9.6</c:v>
                </c:pt>
                <c:pt idx="183">
                  <c:v>9.3000000000000007</c:v>
                </c:pt>
                <c:pt idx="184">
                  <c:v>9.6999999999999993</c:v>
                </c:pt>
                <c:pt idx="185">
                  <c:v>9.1</c:v>
                </c:pt>
                <c:pt idx="186">
                  <c:v>6.5</c:v>
                </c:pt>
                <c:pt idx="187">
                  <c:v>6.6</c:v>
                </c:pt>
                <c:pt idx="188">
                  <c:v>5.8</c:v>
                </c:pt>
                <c:pt idx="189">
                  <c:v>8.6999999999999993</c:v>
                </c:pt>
                <c:pt idx="190">
                  <c:v>8.8000000000000007</c:v>
                </c:pt>
                <c:pt idx="191">
                  <c:v>6.4</c:v>
                </c:pt>
                <c:pt idx="192">
                  <c:v>6.7</c:v>
                </c:pt>
                <c:pt idx="193">
                  <c:v>5.2</c:v>
                </c:pt>
                <c:pt idx="194">
                  <c:v>6.4</c:v>
                </c:pt>
                <c:pt idx="195">
                  <c:v>7.6</c:v>
                </c:pt>
                <c:pt idx="196">
                  <c:v>5.9</c:v>
                </c:pt>
                <c:pt idx="197">
                  <c:v>9.6999999999999993</c:v>
                </c:pt>
                <c:pt idx="198">
                  <c:v>5.5</c:v>
                </c:pt>
                <c:pt idx="199">
                  <c:v>9.6999999999999993</c:v>
                </c:pt>
              </c:numCache>
            </c:numRef>
          </c:xVal>
          <c:yVal>
            <c:numRef>
              <c:f>'Task 2.2.j. Final Model'!$J$30:$J$229</c:f>
              <c:numCache>
                <c:formatCode>0.00</c:formatCode>
                <c:ptCount val="200"/>
                <c:pt idx="0">
                  <c:v>0.51681010661032634</c:v>
                </c:pt>
                <c:pt idx="1">
                  <c:v>-0.43499467968475436</c:v>
                </c:pt>
                <c:pt idx="2">
                  <c:v>0.57797464128143794</c:v>
                </c:pt>
                <c:pt idx="3">
                  <c:v>0.1789627177285471</c:v>
                </c:pt>
                <c:pt idx="4">
                  <c:v>0.99948045753871106</c:v>
                </c:pt>
                <c:pt idx="5">
                  <c:v>-0.60244729121009932</c:v>
                </c:pt>
                <c:pt idx="6">
                  <c:v>0.51296121859582477</c:v>
                </c:pt>
                <c:pt idx="7">
                  <c:v>0.66850787004294876</c:v>
                </c:pt>
                <c:pt idx="8">
                  <c:v>0.50979893900231588</c:v>
                </c:pt>
                <c:pt idx="9">
                  <c:v>-0.73938674530723514</c:v>
                </c:pt>
                <c:pt idx="10">
                  <c:v>0.52326986061604064</c:v>
                </c:pt>
                <c:pt idx="11">
                  <c:v>-0.11009177780482826</c:v>
                </c:pt>
                <c:pt idx="12">
                  <c:v>-1.0306925018437738</c:v>
                </c:pt>
                <c:pt idx="13">
                  <c:v>0.53751622302891011</c:v>
                </c:pt>
                <c:pt idx="14">
                  <c:v>-0.6834280292118784</c:v>
                </c:pt>
                <c:pt idx="15">
                  <c:v>-0.29297383876308025</c:v>
                </c:pt>
                <c:pt idx="16">
                  <c:v>-6.1125536141651615E-2</c:v>
                </c:pt>
                <c:pt idx="17">
                  <c:v>0.70042044010091331</c:v>
                </c:pt>
                <c:pt idx="18">
                  <c:v>7.382220293489361E-2</c:v>
                </c:pt>
                <c:pt idx="19">
                  <c:v>8.6961148508144959E-2</c:v>
                </c:pt>
                <c:pt idx="20">
                  <c:v>0.15437479493240325</c:v>
                </c:pt>
                <c:pt idx="21">
                  <c:v>0.66907127891945528</c:v>
                </c:pt>
                <c:pt idx="22">
                  <c:v>0.54254146004684944</c:v>
                </c:pt>
                <c:pt idx="23">
                  <c:v>-0.52063610883765143</c:v>
                </c:pt>
                <c:pt idx="24">
                  <c:v>-1.2777647378107329</c:v>
                </c:pt>
                <c:pt idx="25">
                  <c:v>-6.3323147888791453E-2</c:v>
                </c:pt>
                <c:pt idx="26">
                  <c:v>-0.88599632255353811</c:v>
                </c:pt>
                <c:pt idx="27">
                  <c:v>-1.3657604154216036</c:v>
                </c:pt>
                <c:pt idx="28">
                  <c:v>-0.60910627165580955</c:v>
                </c:pt>
                <c:pt idx="29">
                  <c:v>-0.6095960632593842</c:v>
                </c:pt>
                <c:pt idx="30">
                  <c:v>-0.12991502900996466</c:v>
                </c:pt>
                <c:pt idx="31">
                  <c:v>-0.6122554560792377</c:v>
                </c:pt>
                <c:pt idx="32">
                  <c:v>5.5761815989482599E-2</c:v>
                </c:pt>
                <c:pt idx="33">
                  <c:v>1.055939615576027</c:v>
                </c:pt>
                <c:pt idx="34">
                  <c:v>-0.53866776655308701</c:v>
                </c:pt>
                <c:pt idx="35">
                  <c:v>0.27057508680360698</c:v>
                </c:pt>
                <c:pt idx="36">
                  <c:v>-0.62762990625948145</c:v>
                </c:pt>
                <c:pt idx="37">
                  <c:v>0.98742648446142312</c:v>
                </c:pt>
                <c:pt idx="38">
                  <c:v>-0.30622259915451622</c:v>
                </c:pt>
                <c:pt idx="39">
                  <c:v>-1.3797702922790007</c:v>
                </c:pt>
                <c:pt idx="40">
                  <c:v>0.58904927130150408</c:v>
                </c:pt>
                <c:pt idx="41">
                  <c:v>0.13793406341455494</c:v>
                </c:pt>
                <c:pt idx="42">
                  <c:v>-1.0659598595238702</c:v>
                </c:pt>
                <c:pt idx="43">
                  <c:v>0.1186172137780801</c:v>
                </c:pt>
                <c:pt idx="44">
                  <c:v>-0.84714279847975416</c:v>
                </c:pt>
                <c:pt idx="45">
                  <c:v>0.31351979209166991</c:v>
                </c:pt>
                <c:pt idx="46">
                  <c:v>-0.14225625144683463</c:v>
                </c:pt>
                <c:pt idx="47">
                  <c:v>-0.82691038217945412</c:v>
                </c:pt>
                <c:pt idx="48">
                  <c:v>-0.34927490315839194</c:v>
                </c:pt>
                <c:pt idx="49">
                  <c:v>-0.11045345734980039</c:v>
                </c:pt>
                <c:pt idx="50">
                  <c:v>-0.15448186299676703</c:v>
                </c:pt>
                <c:pt idx="51">
                  <c:v>0.2074061436483392</c:v>
                </c:pt>
                <c:pt idx="52">
                  <c:v>0.79761850286555358</c:v>
                </c:pt>
                <c:pt idx="53">
                  <c:v>-0.28136749636377001</c:v>
                </c:pt>
                <c:pt idx="54">
                  <c:v>-8.2276972889516742E-2</c:v>
                </c:pt>
                <c:pt idx="55">
                  <c:v>0.5280519194728388</c:v>
                </c:pt>
                <c:pt idx="56">
                  <c:v>3.4759357039247263E-2</c:v>
                </c:pt>
                <c:pt idx="57">
                  <c:v>1.1849797054171773E-2</c:v>
                </c:pt>
                <c:pt idx="58">
                  <c:v>-6.6218887389706715E-2</c:v>
                </c:pt>
                <c:pt idx="59">
                  <c:v>0.26742255441832086</c:v>
                </c:pt>
                <c:pt idx="60">
                  <c:v>-0.25373723611404841</c:v>
                </c:pt>
                <c:pt idx="61">
                  <c:v>0.61011859354111131</c:v>
                </c:pt>
                <c:pt idx="62">
                  <c:v>0.77931928847213872</c:v>
                </c:pt>
                <c:pt idx="63">
                  <c:v>0.93670991334403908</c:v>
                </c:pt>
                <c:pt idx="64">
                  <c:v>0.28777247768123093</c:v>
                </c:pt>
                <c:pt idx="65">
                  <c:v>1.3717961576114934</c:v>
                </c:pt>
                <c:pt idx="66">
                  <c:v>-0.66693773833650294</c:v>
                </c:pt>
                <c:pt idx="67">
                  <c:v>1.3147484324995942</c:v>
                </c:pt>
                <c:pt idx="68">
                  <c:v>-0.91893555783938563</c:v>
                </c:pt>
                <c:pt idx="69">
                  <c:v>0.79007763386145058</c:v>
                </c:pt>
                <c:pt idx="70">
                  <c:v>-0.99085720260253307</c:v>
                </c:pt>
                <c:pt idx="71">
                  <c:v>0.24074053053113165</c:v>
                </c:pt>
                <c:pt idx="72">
                  <c:v>7.3903480775433295E-2</c:v>
                </c:pt>
                <c:pt idx="73">
                  <c:v>0.56399162860772734</c:v>
                </c:pt>
                <c:pt idx="74">
                  <c:v>0.22747555790922469</c:v>
                </c:pt>
                <c:pt idx="75">
                  <c:v>1.203117075498108</c:v>
                </c:pt>
                <c:pt idx="76">
                  <c:v>0.5593115902446284</c:v>
                </c:pt>
                <c:pt idx="77">
                  <c:v>-0.10154533238218555</c:v>
                </c:pt>
                <c:pt idx="78">
                  <c:v>-0.69140186258433189</c:v>
                </c:pt>
                <c:pt idx="79">
                  <c:v>0.37892451158067608</c:v>
                </c:pt>
                <c:pt idx="80">
                  <c:v>0.75618335013010274</c:v>
                </c:pt>
                <c:pt idx="81">
                  <c:v>0.53315809087916133</c:v>
                </c:pt>
                <c:pt idx="82">
                  <c:v>1.4750029093838366</c:v>
                </c:pt>
                <c:pt idx="83">
                  <c:v>-7.7791004403273689E-2</c:v>
                </c:pt>
                <c:pt idx="84">
                  <c:v>-5.3570304476764363E-3</c:v>
                </c:pt>
                <c:pt idx="85">
                  <c:v>-0.17282192588504763</c:v>
                </c:pt>
                <c:pt idx="86">
                  <c:v>-8.7074795204935995E-2</c:v>
                </c:pt>
                <c:pt idx="87">
                  <c:v>9.4400176404612068E-2</c:v>
                </c:pt>
                <c:pt idx="88">
                  <c:v>-0.24754707009484989</c:v>
                </c:pt>
                <c:pt idx="89">
                  <c:v>0.91540031631303975</c:v>
                </c:pt>
                <c:pt idx="90">
                  <c:v>-0.27855744315287367</c:v>
                </c:pt>
                <c:pt idx="91">
                  <c:v>-4.4285392207937591E-2</c:v>
                </c:pt>
                <c:pt idx="92">
                  <c:v>0.2665300882965731</c:v>
                </c:pt>
                <c:pt idx="93">
                  <c:v>0.18767929585754395</c:v>
                </c:pt>
                <c:pt idx="94">
                  <c:v>0.43407626193754467</c:v>
                </c:pt>
                <c:pt idx="95">
                  <c:v>-0.11792842191357344</c:v>
                </c:pt>
                <c:pt idx="96">
                  <c:v>-0.13995415783615872</c:v>
                </c:pt>
                <c:pt idx="97">
                  <c:v>0.34521505718111012</c:v>
                </c:pt>
                <c:pt idx="98">
                  <c:v>-0.23980590543702895</c:v>
                </c:pt>
                <c:pt idx="99">
                  <c:v>-0.5871801496714335</c:v>
                </c:pt>
                <c:pt idx="100">
                  <c:v>-1.1252658428395028</c:v>
                </c:pt>
                <c:pt idx="101">
                  <c:v>-1.393327421003498</c:v>
                </c:pt>
                <c:pt idx="102">
                  <c:v>-0.57506856985637533</c:v>
                </c:pt>
                <c:pt idx="103">
                  <c:v>0.43385931750078655</c:v>
                </c:pt>
                <c:pt idx="104">
                  <c:v>0.58423442495608491</c:v>
                </c:pt>
                <c:pt idx="105">
                  <c:v>-0.77773846851417261</c:v>
                </c:pt>
                <c:pt idx="106">
                  <c:v>0.47228919222029475</c:v>
                </c:pt>
                <c:pt idx="107">
                  <c:v>0.11744898367218504</c:v>
                </c:pt>
                <c:pt idx="108">
                  <c:v>-0.2959810709541042</c:v>
                </c:pt>
                <c:pt idx="109">
                  <c:v>0.26552325988767134</c:v>
                </c:pt>
                <c:pt idx="110">
                  <c:v>-0.52750580289827731</c:v>
                </c:pt>
                <c:pt idx="111">
                  <c:v>-0.15448440276765751</c:v>
                </c:pt>
                <c:pt idx="112">
                  <c:v>-0.55165072404361393</c:v>
                </c:pt>
                <c:pt idx="113">
                  <c:v>-0.91079899909373463</c:v>
                </c:pt>
                <c:pt idx="114">
                  <c:v>-0.3217084924636211</c:v>
                </c:pt>
                <c:pt idx="115">
                  <c:v>-0.9310256191468671</c:v>
                </c:pt>
                <c:pt idx="116">
                  <c:v>0.66816629633967928</c:v>
                </c:pt>
                <c:pt idx="117">
                  <c:v>0.4814461943160655</c:v>
                </c:pt>
                <c:pt idx="118">
                  <c:v>8.8065234442054496E-2</c:v>
                </c:pt>
                <c:pt idx="119">
                  <c:v>0.20479949768047145</c:v>
                </c:pt>
                <c:pt idx="120">
                  <c:v>0.46007457373477756</c:v>
                </c:pt>
                <c:pt idx="121">
                  <c:v>0.34408379611645579</c:v>
                </c:pt>
                <c:pt idx="122">
                  <c:v>0.83471678602063548</c:v>
                </c:pt>
                <c:pt idx="123">
                  <c:v>-3.9990132456175331E-2</c:v>
                </c:pt>
                <c:pt idx="124">
                  <c:v>-0.44595556731805797</c:v>
                </c:pt>
                <c:pt idx="125">
                  <c:v>1.8670217473077955E-2</c:v>
                </c:pt>
                <c:pt idx="126">
                  <c:v>6.3303025741721086E-2</c:v>
                </c:pt>
                <c:pt idx="127">
                  <c:v>-0.20438962658272342</c:v>
                </c:pt>
                <c:pt idx="128">
                  <c:v>0.45580474715333708</c:v>
                </c:pt>
                <c:pt idx="129">
                  <c:v>-0.17130163350220062</c:v>
                </c:pt>
                <c:pt idx="130">
                  <c:v>0.23396085004189437</c:v>
                </c:pt>
                <c:pt idx="131">
                  <c:v>-0.49789559871920819</c:v>
                </c:pt>
                <c:pt idx="132">
                  <c:v>8.4235200278892641E-2</c:v>
                </c:pt>
                <c:pt idx="133">
                  <c:v>-0.59630034880951932</c:v>
                </c:pt>
                <c:pt idx="134">
                  <c:v>0.12140650981514334</c:v>
                </c:pt>
                <c:pt idx="135">
                  <c:v>-0.72641490544297582</c:v>
                </c:pt>
                <c:pt idx="136">
                  <c:v>0.21779012205119042</c:v>
                </c:pt>
                <c:pt idx="137">
                  <c:v>-0.5393490314703886</c:v>
                </c:pt>
                <c:pt idx="138">
                  <c:v>0.37639065620247791</c:v>
                </c:pt>
                <c:pt idx="139">
                  <c:v>-0.2331565262626798</c:v>
                </c:pt>
                <c:pt idx="140">
                  <c:v>0.43329214007681038</c:v>
                </c:pt>
                <c:pt idx="141">
                  <c:v>0.17344689688302672</c:v>
                </c:pt>
                <c:pt idx="142">
                  <c:v>-0.22430818023324761</c:v>
                </c:pt>
                <c:pt idx="143">
                  <c:v>0.88600940848069953</c:v>
                </c:pt>
                <c:pt idx="144">
                  <c:v>0.71611058272881145</c:v>
                </c:pt>
                <c:pt idx="145">
                  <c:v>-0.27358912596839247</c:v>
                </c:pt>
                <c:pt idx="146">
                  <c:v>-1.0713502921100941</c:v>
                </c:pt>
                <c:pt idx="147">
                  <c:v>0.22564095176378896</c:v>
                </c:pt>
                <c:pt idx="148">
                  <c:v>0.70595863515577761</c:v>
                </c:pt>
                <c:pt idx="149">
                  <c:v>-5.3832754745716471E-2</c:v>
                </c:pt>
                <c:pt idx="150">
                  <c:v>2.836004963387051E-2</c:v>
                </c:pt>
                <c:pt idx="151">
                  <c:v>-0.34854708371676235</c:v>
                </c:pt>
                <c:pt idx="152">
                  <c:v>0.63475355845111814</c:v>
                </c:pt>
                <c:pt idx="153">
                  <c:v>3.5747793268535943E-2</c:v>
                </c:pt>
                <c:pt idx="154">
                  <c:v>6.5851880903833759E-2</c:v>
                </c:pt>
                <c:pt idx="155">
                  <c:v>0.3502267535751713</c:v>
                </c:pt>
                <c:pt idx="156">
                  <c:v>1.3644083250267247</c:v>
                </c:pt>
                <c:pt idx="157">
                  <c:v>-8.4682615610906176E-2</c:v>
                </c:pt>
                <c:pt idx="158">
                  <c:v>0.75622095561974056</c:v>
                </c:pt>
                <c:pt idx="159">
                  <c:v>7.8210860518208136E-2</c:v>
                </c:pt>
                <c:pt idx="160">
                  <c:v>-1.5424239512676685E-2</c:v>
                </c:pt>
                <c:pt idx="161">
                  <c:v>0.14351515481095234</c:v>
                </c:pt>
                <c:pt idx="162">
                  <c:v>-0.57294715274270658</c:v>
                </c:pt>
                <c:pt idx="163">
                  <c:v>0.51445741802268952</c:v>
                </c:pt>
                <c:pt idx="164">
                  <c:v>-9.4245558830660769E-2</c:v>
                </c:pt>
                <c:pt idx="165">
                  <c:v>0.33499895981006045</c:v>
                </c:pt>
                <c:pt idx="166">
                  <c:v>0.55372972118446295</c:v>
                </c:pt>
                <c:pt idx="167">
                  <c:v>0.64072643658140116</c:v>
                </c:pt>
                <c:pt idx="168">
                  <c:v>-0.67123114886981838</c:v>
                </c:pt>
                <c:pt idx="169">
                  <c:v>-0.18271071726259347</c:v>
                </c:pt>
                <c:pt idx="170">
                  <c:v>-1.3412652921397408</c:v>
                </c:pt>
                <c:pt idx="171">
                  <c:v>-0.15101364159397512</c:v>
                </c:pt>
                <c:pt idx="172">
                  <c:v>-0.78574309799731701</c:v>
                </c:pt>
                <c:pt idx="173">
                  <c:v>0.85745408795617095</c:v>
                </c:pt>
                <c:pt idx="174">
                  <c:v>-0.67110190023051253</c:v>
                </c:pt>
                <c:pt idx="175">
                  <c:v>0.28019389552683194</c:v>
                </c:pt>
                <c:pt idx="176">
                  <c:v>0.55193318029501981</c:v>
                </c:pt>
                <c:pt idx="177">
                  <c:v>-0.60918804180736963</c:v>
                </c:pt>
                <c:pt idx="178">
                  <c:v>0.19506933748250788</c:v>
                </c:pt>
                <c:pt idx="179">
                  <c:v>-0.29796119459301096</c:v>
                </c:pt>
                <c:pt idx="180">
                  <c:v>-0.72910349727659973</c:v>
                </c:pt>
                <c:pt idx="181">
                  <c:v>0.17207949407811718</c:v>
                </c:pt>
                <c:pt idx="182">
                  <c:v>0.22886156313050598</c:v>
                </c:pt>
                <c:pt idx="183">
                  <c:v>0.73982168979312668</c:v>
                </c:pt>
                <c:pt idx="184">
                  <c:v>-2.5191739876868624E-3</c:v>
                </c:pt>
                <c:pt idx="185">
                  <c:v>-0.85611796882682967</c:v>
                </c:pt>
                <c:pt idx="186">
                  <c:v>-1.9009416907311918</c:v>
                </c:pt>
                <c:pt idx="187">
                  <c:v>-0.25729048721176451</c:v>
                </c:pt>
                <c:pt idx="188">
                  <c:v>-0.25478353322009806</c:v>
                </c:pt>
                <c:pt idx="189">
                  <c:v>-0.69690937116705243</c:v>
                </c:pt>
                <c:pt idx="190">
                  <c:v>-0.65833415977655907</c:v>
                </c:pt>
                <c:pt idx="191">
                  <c:v>-0.61883306374521485</c:v>
                </c:pt>
                <c:pt idx="192">
                  <c:v>0.24259670946687972</c:v>
                </c:pt>
                <c:pt idx="193">
                  <c:v>0.74334418363739996</c:v>
                </c:pt>
                <c:pt idx="194">
                  <c:v>-0.49348614510480981</c:v>
                </c:pt>
                <c:pt idx="195">
                  <c:v>0.89614936459619798</c:v>
                </c:pt>
                <c:pt idx="196">
                  <c:v>0.9382923594254855</c:v>
                </c:pt>
                <c:pt idx="197">
                  <c:v>-0.65807008157181279</c:v>
                </c:pt>
                <c:pt idx="198">
                  <c:v>-0.26380320897723131</c:v>
                </c:pt>
                <c:pt idx="199">
                  <c:v>0.30070018845575142</c:v>
                </c:pt>
              </c:numCache>
            </c:numRef>
          </c:yVal>
          <c:smooth val="0"/>
          <c:extLst>
            <c:ext xmlns:c16="http://schemas.microsoft.com/office/drawing/2014/chart" uri="{C3380CC4-5D6E-409C-BE32-E72D297353CC}">
              <c16:uniqueId val="{00000001-2C9E-4DB4-B3AA-7933D8E1B11C}"/>
            </c:ext>
          </c:extLst>
        </c:ser>
        <c:dLbls>
          <c:showLegendKey val="0"/>
          <c:showVal val="0"/>
          <c:showCatName val="0"/>
          <c:showSerName val="0"/>
          <c:showPercent val="0"/>
          <c:showBubbleSize val="0"/>
        </c:dLbls>
        <c:axId val="972302735"/>
        <c:axId val="501160175"/>
      </c:scatterChart>
      <c:valAx>
        <c:axId val="972302735"/>
        <c:scaling>
          <c:orientation val="minMax"/>
        </c:scaling>
        <c:delete val="0"/>
        <c:axPos val="b"/>
        <c:title>
          <c:tx>
            <c:rich>
              <a:bodyPr/>
              <a:lstStyle/>
              <a:p>
                <a:pPr>
                  <a:defRPr/>
                </a:pPr>
                <a:r>
                  <a:rPr lang="en-AU"/>
                  <a:t>Quality</a:t>
                </a:r>
              </a:p>
            </c:rich>
          </c:tx>
          <c:overlay val="0"/>
        </c:title>
        <c:numFmt formatCode="0.0" sourceLinked="1"/>
        <c:majorTickMark val="out"/>
        <c:minorTickMark val="none"/>
        <c:tickLblPos val="nextTo"/>
        <c:crossAx val="501160175"/>
        <c:crosses val="autoZero"/>
        <c:crossBetween val="midCat"/>
      </c:valAx>
      <c:valAx>
        <c:axId val="501160175"/>
        <c:scaling>
          <c:orientation val="minMax"/>
        </c:scaling>
        <c:delete val="0"/>
        <c:axPos val="l"/>
        <c:title>
          <c:tx>
            <c:rich>
              <a:bodyPr/>
              <a:lstStyle/>
              <a:p>
                <a:pPr>
                  <a:defRPr/>
                </a:pPr>
                <a:r>
                  <a:rPr lang="en-AU"/>
                  <a:t>Residuals</a:t>
                </a:r>
              </a:p>
            </c:rich>
          </c:tx>
          <c:overlay val="0"/>
        </c:title>
        <c:numFmt formatCode="0.00" sourceLinked="1"/>
        <c:majorTickMark val="out"/>
        <c:minorTickMark val="none"/>
        <c:tickLblPos val="nextTo"/>
        <c:crossAx val="97230273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Brand_Image  Residual Plot</a:t>
            </a:r>
          </a:p>
        </c:rich>
      </c:tx>
      <c:overlay val="0"/>
    </c:title>
    <c:autoTitleDeleted val="0"/>
    <c:plotArea>
      <c:layout/>
      <c:scatterChart>
        <c:scatterStyle val="lineMarker"/>
        <c:varyColors val="0"/>
        <c:ser>
          <c:idx val="0"/>
          <c:order val="0"/>
          <c:spPr>
            <a:ln w="19050">
              <a:noFill/>
            </a:ln>
          </c:spPr>
          <c:xVal>
            <c:numRef>
              <c:f>'Task 2.2.j. Final Model'!$C$2:$C$201</c:f>
              <c:numCache>
                <c:formatCode>0.0</c:formatCode>
                <c:ptCount val="200"/>
                <c:pt idx="0">
                  <c:v>6</c:v>
                </c:pt>
                <c:pt idx="1">
                  <c:v>3.1</c:v>
                </c:pt>
                <c:pt idx="2">
                  <c:v>5.8</c:v>
                </c:pt>
                <c:pt idx="3">
                  <c:v>4.5</c:v>
                </c:pt>
                <c:pt idx="4">
                  <c:v>4.5</c:v>
                </c:pt>
                <c:pt idx="5">
                  <c:v>3.7</c:v>
                </c:pt>
                <c:pt idx="6">
                  <c:v>5.4</c:v>
                </c:pt>
                <c:pt idx="7">
                  <c:v>5.0999999999999996</c:v>
                </c:pt>
                <c:pt idx="8">
                  <c:v>5.8</c:v>
                </c:pt>
                <c:pt idx="9">
                  <c:v>5.7</c:v>
                </c:pt>
                <c:pt idx="10">
                  <c:v>4.5999999999999996</c:v>
                </c:pt>
                <c:pt idx="11">
                  <c:v>6.4</c:v>
                </c:pt>
                <c:pt idx="12">
                  <c:v>6.6</c:v>
                </c:pt>
                <c:pt idx="13">
                  <c:v>4.8</c:v>
                </c:pt>
                <c:pt idx="14">
                  <c:v>5.9</c:v>
                </c:pt>
                <c:pt idx="15">
                  <c:v>3.8</c:v>
                </c:pt>
                <c:pt idx="16">
                  <c:v>5.0999999999999996</c:v>
                </c:pt>
                <c:pt idx="17">
                  <c:v>5.5</c:v>
                </c:pt>
                <c:pt idx="18">
                  <c:v>5.6</c:v>
                </c:pt>
                <c:pt idx="19">
                  <c:v>7.1</c:v>
                </c:pt>
                <c:pt idx="20">
                  <c:v>5</c:v>
                </c:pt>
                <c:pt idx="21">
                  <c:v>7.8</c:v>
                </c:pt>
                <c:pt idx="22">
                  <c:v>4.7</c:v>
                </c:pt>
                <c:pt idx="23">
                  <c:v>4.5</c:v>
                </c:pt>
                <c:pt idx="24">
                  <c:v>5.3</c:v>
                </c:pt>
                <c:pt idx="25">
                  <c:v>5.3</c:v>
                </c:pt>
                <c:pt idx="26">
                  <c:v>3.7</c:v>
                </c:pt>
                <c:pt idx="27">
                  <c:v>4.2</c:v>
                </c:pt>
                <c:pt idx="28">
                  <c:v>3.7</c:v>
                </c:pt>
                <c:pt idx="29">
                  <c:v>4.5999999999999996</c:v>
                </c:pt>
                <c:pt idx="30">
                  <c:v>4.7</c:v>
                </c:pt>
                <c:pt idx="31">
                  <c:v>3.8</c:v>
                </c:pt>
                <c:pt idx="32">
                  <c:v>4.9000000000000004</c:v>
                </c:pt>
                <c:pt idx="33">
                  <c:v>4.7</c:v>
                </c:pt>
                <c:pt idx="34">
                  <c:v>6.8</c:v>
                </c:pt>
                <c:pt idx="35">
                  <c:v>2.9</c:v>
                </c:pt>
                <c:pt idx="36">
                  <c:v>4.5</c:v>
                </c:pt>
                <c:pt idx="37">
                  <c:v>5.5</c:v>
                </c:pt>
                <c:pt idx="38">
                  <c:v>5</c:v>
                </c:pt>
                <c:pt idx="39">
                  <c:v>6.4</c:v>
                </c:pt>
                <c:pt idx="40">
                  <c:v>5.2</c:v>
                </c:pt>
                <c:pt idx="41">
                  <c:v>4.9000000000000004</c:v>
                </c:pt>
                <c:pt idx="42">
                  <c:v>6.3</c:v>
                </c:pt>
                <c:pt idx="43">
                  <c:v>7.8</c:v>
                </c:pt>
                <c:pt idx="44">
                  <c:v>3</c:v>
                </c:pt>
                <c:pt idx="45">
                  <c:v>5.5</c:v>
                </c:pt>
                <c:pt idx="46">
                  <c:v>4.5</c:v>
                </c:pt>
                <c:pt idx="47">
                  <c:v>6</c:v>
                </c:pt>
                <c:pt idx="48">
                  <c:v>6.7</c:v>
                </c:pt>
                <c:pt idx="49">
                  <c:v>5.8</c:v>
                </c:pt>
                <c:pt idx="50">
                  <c:v>4.8</c:v>
                </c:pt>
                <c:pt idx="51">
                  <c:v>3.1</c:v>
                </c:pt>
                <c:pt idx="52">
                  <c:v>4.5999999999999996</c:v>
                </c:pt>
                <c:pt idx="53">
                  <c:v>4.7</c:v>
                </c:pt>
                <c:pt idx="54">
                  <c:v>4.7</c:v>
                </c:pt>
                <c:pt idx="55">
                  <c:v>5.5</c:v>
                </c:pt>
                <c:pt idx="56">
                  <c:v>6.9</c:v>
                </c:pt>
                <c:pt idx="57">
                  <c:v>5.4</c:v>
                </c:pt>
                <c:pt idx="58">
                  <c:v>4.5</c:v>
                </c:pt>
                <c:pt idx="59">
                  <c:v>3.5</c:v>
                </c:pt>
                <c:pt idx="60">
                  <c:v>3.8</c:v>
                </c:pt>
                <c:pt idx="61">
                  <c:v>5.9</c:v>
                </c:pt>
                <c:pt idx="62">
                  <c:v>4.8</c:v>
                </c:pt>
                <c:pt idx="63">
                  <c:v>3.4</c:v>
                </c:pt>
                <c:pt idx="64">
                  <c:v>4.8</c:v>
                </c:pt>
                <c:pt idx="65">
                  <c:v>6</c:v>
                </c:pt>
                <c:pt idx="66">
                  <c:v>5.0999999999999996</c:v>
                </c:pt>
                <c:pt idx="67">
                  <c:v>4.9000000000000004</c:v>
                </c:pt>
                <c:pt idx="68">
                  <c:v>4.5</c:v>
                </c:pt>
                <c:pt idx="69">
                  <c:v>5.3</c:v>
                </c:pt>
                <c:pt idx="70">
                  <c:v>7.1</c:v>
                </c:pt>
                <c:pt idx="71">
                  <c:v>4.5</c:v>
                </c:pt>
                <c:pt idx="72">
                  <c:v>6</c:v>
                </c:pt>
                <c:pt idx="73">
                  <c:v>6.7</c:v>
                </c:pt>
                <c:pt idx="74">
                  <c:v>6</c:v>
                </c:pt>
                <c:pt idx="75">
                  <c:v>4.8</c:v>
                </c:pt>
                <c:pt idx="76">
                  <c:v>5</c:v>
                </c:pt>
                <c:pt idx="77">
                  <c:v>4.9000000000000004</c:v>
                </c:pt>
                <c:pt idx="78">
                  <c:v>5.9</c:v>
                </c:pt>
                <c:pt idx="79">
                  <c:v>5.9</c:v>
                </c:pt>
                <c:pt idx="80">
                  <c:v>4.8</c:v>
                </c:pt>
                <c:pt idx="81">
                  <c:v>4.5999999999999996</c:v>
                </c:pt>
                <c:pt idx="82">
                  <c:v>4</c:v>
                </c:pt>
                <c:pt idx="83">
                  <c:v>5</c:v>
                </c:pt>
                <c:pt idx="84">
                  <c:v>4.3</c:v>
                </c:pt>
                <c:pt idx="85">
                  <c:v>4.5</c:v>
                </c:pt>
                <c:pt idx="86">
                  <c:v>4.9000000000000004</c:v>
                </c:pt>
                <c:pt idx="87">
                  <c:v>4.3</c:v>
                </c:pt>
                <c:pt idx="88">
                  <c:v>4.5999999999999996</c:v>
                </c:pt>
                <c:pt idx="89">
                  <c:v>8.1999999999999993</c:v>
                </c:pt>
                <c:pt idx="90">
                  <c:v>5.4</c:v>
                </c:pt>
                <c:pt idx="91">
                  <c:v>4.5</c:v>
                </c:pt>
                <c:pt idx="92">
                  <c:v>4.8</c:v>
                </c:pt>
                <c:pt idx="93">
                  <c:v>5.9</c:v>
                </c:pt>
                <c:pt idx="94">
                  <c:v>5.5</c:v>
                </c:pt>
                <c:pt idx="95">
                  <c:v>5.7</c:v>
                </c:pt>
                <c:pt idx="96">
                  <c:v>4.8</c:v>
                </c:pt>
                <c:pt idx="97">
                  <c:v>2.9</c:v>
                </c:pt>
                <c:pt idx="98">
                  <c:v>7.1</c:v>
                </c:pt>
                <c:pt idx="99">
                  <c:v>4.8</c:v>
                </c:pt>
                <c:pt idx="100">
                  <c:v>4.5999999999999996</c:v>
                </c:pt>
                <c:pt idx="101">
                  <c:v>6.2</c:v>
                </c:pt>
                <c:pt idx="102">
                  <c:v>7</c:v>
                </c:pt>
                <c:pt idx="103">
                  <c:v>6.6</c:v>
                </c:pt>
                <c:pt idx="104">
                  <c:v>6</c:v>
                </c:pt>
                <c:pt idx="105">
                  <c:v>5.2</c:v>
                </c:pt>
                <c:pt idx="106">
                  <c:v>5.5</c:v>
                </c:pt>
                <c:pt idx="107">
                  <c:v>6.2</c:v>
                </c:pt>
                <c:pt idx="108">
                  <c:v>4.8</c:v>
                </c:pt>
                <c:pt idx="109">
                  <c:v>4.5</c:v>
                </c:pt>
                <c:pt idx="110">
                  <c:v>6.1</c:v>
                </c:pt>
                <c:pt idx="111">
                  <c:v>4.5</c:v>
                </c:pt>
                <c:pt idx="112">
                  <c:v>5</c:v>
                </c:pt>
                <c:pt idx="113">
                  <c:v>6.9</c:v>
                </c:pt>
                <c:pt idx="114">
                  <c:v>5.9</c:v>
                </c:pt>
                <c:pt idx="115">
                  <c:v>7</c:v>
                </c:pt>
                <c:pt idx="116">
                  <c:v>6.2</c:v>
                </c:pt>
                <c:pt idx="117">
                  <c:v>6.1</c:v>
                </c:pt>
                <c:pt idx="118">
                  <c:v>5</c:v>
                </c:pt>
                <c:pt idx="119">
                  <c:v>3.8</c:v>
                </c:pt>
                <c:pt idx="120">
                  <c:v>6.9</c:v>
                </c:pt>
                <c:pt idx="121">
                  <c:v>4.8</c:v>
                </c:pt>
                <c:pt idx="122">
                  <c:v>3.4</c:v>
                </c:pt>
                <c:pt idx="123">
                  <c:v>4.5999999999999996</c:v>
                </c:pt>
                <c:pt idx="124">
                  <c:v>4.7</c:v>
                </c:pt>
                <c:pt idx="125">
                  <c:v>6.1</c:v>
                </c:pt>
                <c:pt idx="126">
                  <c:v>5.8</c:v>
                </c:pt>
                <c:pt idx="127">
                  <c:v>6.1</c:v>
                </c:pt>
                <c:pt idx="128">
                  <c:v>7.8</c:v>
                </c:pt>
                <c:pt idx="129">
                  <c:v>2.5</c:v>
                </c:pt>
                <c:pt idx="130">
                  <c:v>4.7</c:v>
                </c:pt>
                <c:pt idx="131">
                  <c:v>3</c:v>
                </c:pt>
                <c:pt idx="132">
                  <c:v>5</c:v>
                </c:pt>
                <c:pt idx="133">
                  <c:v>6.6</c:v>
                </c:pt>
                <c:pt idx="134">
                  <c:v>4.2</c:v>
                </c:pt>
                <c:pt idx="135">
                  <c:v>4.7</c:v>
                </c:pt>
                <c:pt idx="136">
                  <c:v>2.5</c:v>
                </c:pt>
                <c:pt idx="137">
                  <c:v>7.1</c:v>
                </c:pt>
                <c:pt idx="138">
                  <c:v>4.5</c:v>
                </c:pt>
                <c:pt idx="139">
                  <c:v>5</c:v>
                </c:pt>
                <c:pt idx="140">
                  <c:v>5.6</c:v>
                </c:pt>
                <c:pt idx="141">
                  <c:v>3.5</c:v>
                </c:pt>
                <c:pt idx="142">
                  <c:v>5.8</c:v>
                </c:pt>
                <c:pt idx="143">
                  <c:v>4.5</c:v>
                </c:pt>
                <c:pt idx="144">
                  <c:v>4.5</c:v>
                </c:pt>
                <c:pt idx="145">
                  <c:v>4.5</c:v>
                </c:pt>
                <c:pt idx="146">
                  <c:v>6.6</c:v>
                </c:pt>
                <c:pt idx="147">
                  <c:v>5.4</c:v>
                </c:pt>
                <c:pt idx="148">
                  <c:v>7.8</c:v>
                </c:pt>
                <c:pt idx="149">
                  <c:v>5.3</c:v>
                </c:pt>
                <c:pt idx="150">
                  <c:v>6.9</c:v>
                </c:pt>
                <c:pt idx="151">
                  <c:v>5.0999999999999996</c:v>
                </c:pt>
                <c:pt idx="152">
                  <c:v>4.7</c:v>
                </c:pt>
                <c:pt idx="153">
                  <c:v>4.5</c:v>
                </c:pt>
                <c:pt idx="154">
                  <c:v>6.6</c:v>
                </c:pt>
                <c:pt idx="155">
                  <c:v>4.7</c:v>
                </c:pt>
                <c:pt idx="156">
                  <c:v>4.9000000000000004</c:v>
                </c:pt>
                <c:pt idx="157">
                  <c:v>4.8</c:v>
                </c:pt>
                <c:pt idx="158">
                  <c:v>4.9000000000000004</c:v>
                </c:pt>
                <c:pt idx="159">
                  <c:v>4.5999999999999996</c:v>
                </c:pt>
                <c:pt idx="160">
                  <c:v>4.9000000000000004</c:v>
                </c:pt>
                <c:pt idx="161">
                  <c:v>5.9</c:v>
                </c:pt>
                <c:pt idx="162">
                  <c:v>6.1</c:v>
                </c:pt>
                <c:pt idx="163">
                  <c:v>6</c:v>
                </c:pt>
                <c:pt idx="164">
                  <c:v>6</c:v>
                </c:pt>
                <c:pt idx="165">
                  <c:v>5</c:v>
                </c:pt>
                <c:pt idx="166">
                  <c:v>5.9</c:v>
                </c:pt>
                <c:pt idx="167">
                  <c:v>5.4</c:v>
                </c:pt>
                <c:pt idx="168">
                  <c:v>4</c:v>
                </c:pt>
                <c:pt idx="169">
                  <c:v>6.8</c:v>
                </c:pt>
                <c:pt idx="170">
                  <c:v>4.2</c:v>
                </c:pt>
                <c:pt idx="171">
                  <c:v>3.3</c:v>
                </c:pt>
                <c:pt idx="172">
                  <c:v>6.7</c:v>
                </c:pt>
                <c:pt idx="173">
                  <c:v>5.7</c:v>
                </c:pt>
                <c:pt idx="174">
                  <c:v>6.6</c:v>
                </c:pt>
                <c:pt idx="175">
                  <c:v>6.7</c:v>
                </c:pt>
                <c:pt idx="176">
                  <c:v>4.5</c:v>
                </c:pt>
                <c:pt idx="177">
                  <c:v>6.1</c:v>
                </c:pt>
                <c:pt idx="178">
                  <c:v>3.3</c:v>
                </c:pt>
                <c:pt idx="179">
                  <c:v>7.8</c:v>
                </c:pt>
                <c:pt idx="180">
                  <c:v>4.2</c:v>
                </c:pt>
                <c:pt idx="181">
                  <c:v>4.7</c:v>
                </c:pt>
                <c:pt idx="182">
                  <c:v>7.8</c:v>
                </c:pt>
                <c:pt idx="183">
                  <c:v>6.3</c:v>
                </c:pt>
                <c:pt idx="184">
                  <c:v>4.7</c:v>
                </c:pt>
                <c:pt idx="185">
                  <c:v>4.5</c:v>
                </c:pt>
                <c:pt idx="186">
                  <c:v>3.7</c:v>
                </c:pt>
                <c:pt idx="187">
                  <c:v>4.8</c:v>
                </c:pt>
                <c:pt idx="188">
                  <c:v>5.8</c:v>
                </c:pt>
                <c:pt idx="189">
                  <c:v>4.8</c:v>
                </c:pt>
                <c:pt idx="190">
                  <c:v>4.8</c:v>
                </c:pt>
                <c:pt idx="191">
                  <c:v>5.7</c:v>
                </c:pt>
                <c:pt idx="192">
                  <c:v>4.8</c:v>
                </c:pt>
                <c:pt idx="193">
                  <c:v>5</c:v>
                </c:pt>
                <c:pt idx="194">
                  <c:v>4.5</c:v>
                </c:pt>
                <c:pt idx="195">
                  <c:v>5.4</c:v>
                </c:pt>
                <c:pt idx="196">
                  <c:v>6.2</c:v>
                </c:pt>
                <c:pt idx="197">
                  <c:v>6.1</c:v>
                </c:pt>
                <c:pt idx="198">
                  <c:v>8.1999999999999993</c:v>
                </c:pt>
                <c:pt idx="199">
                  <c:v>6.1</c:v>
                </c:pt>
              </c:numCache>
            </c:numRef>
          </c:xVal>
          <c:yVal>
            <c:numRef>
              <c:f>'Task 2.2.j. Final Model'!$J$30:$J$229</c:f>
              <c:numCache>
                <c:formatCode>0.00</c:formatCode>
                <c:ptCount val="200"/>
                <c:pt idx="0">
                  <c:v>0.51681010661032634</c:v>
                </c:pt>
                <c:pt idx="1">
                  <c:v>-0.43499467968475436</c:v>
                </c:pt>
                <c:pt idx="2">
                  <c:v>0.57797464128143794</c:v>
                </c:pt>
                <c:pt idx="3">
                  <c:v>0.1789627177285471</c:v>
                </c:pt>
                <c:pt idx="4">
                  <c:v>0.99948045753871106</c:v>
                </c:pt>
                <c:pt idx="5">
                  <c:v>-0.60244729121009932</c:v>
                </c:pt>
                <c:pt idx="6">
                  <c:v>0.51296121859582477</c:v>
                </c:pt>
                <c:pt idx="7">
                  <c:v>0.66850787004294876</c:v>
                </c:pt>
                <c:pt idx="8">
                  <c:v>0.50979893900231588</c:v>
                </c:pt>
                <c:pt idx="9">
                  <c:v>-0.73938674530723514</c:v>
                </c:pt>
                <c:pt idx="10">
                  <c:v>0.52326986061604064</c:v>
                </c:pt>
                <c:pt idx="11">
                  <c:v>-0.11009177780482826</c:v>
                </c:pt>
                <c:pt idx="12">
                  <c:v>-1.0306925018437738</c:v>
                </c:pt>
                <c:pt idx="13">
                  <c:v>0.53751622302891011</c:v>
                </c:pt>
                <c:pt idx="14">
                  <c:v>-0.6834280292118784</c:v>
                </c:pt>
                <c:pt idx="15">
                  <c:v>-0.29297383876308025</c:v>
                </c:pt>
                <c:pt idx="16">
                  <c:v>-6.1125536141651615E-2</c:v>
                </c:pt>
                <c:pt idx="17">
                  <c:v>0.70042044010091331</c:v>
                </c:pt>
                <c:pt idx="18">
                  <c:v>7.382220293489361E-2</c:v>
                </c:pt>
                <c:pt idx="19">
                  <c:v>8.6961148508144959E-2</c:v>
                </c:pt>
                <c:pt idx="20">
                  <c:v>0.15437479493240325</c:v>
                </c:pt>
                <c:pt idx="21">
                  <c:v>0.66907127891945528</c:v>
                </c:pt>
                <c:pt idx="22">
                  <c:v>0.54254146004684944</c:v>
                </c:pt>
                <c:pt idx="23">
                  <c:v>-0.52063610883765143</c:v>
                </c:pt>
                <c:pt idx="24">
                  <c:v>-1.2777647378107329</c:v>
                </c:pt>
                <c:pt idx="25">
                  <c:v>-6.3323147888791453E-2</c:v>
                </c:pt>
                <c:pt idx="26">
                  <c:v>-0.88599632255353811</c:v>
                </c:pt>
                <c:pt idx="27">
                  <c:v>-1.3657604154216036</c:v>
                </c:pt>
                <c:pt idx="28">
                  <c:v>-0.60910627165580955</c:v>
                </c:pt>
                <c:pt idx="29">
                  <c:v>-0.6095960632593842</c:v>
                </c:pt>
                <c:pt idx="30">
                  <c:v>-0.12991502900996466</c:v>
                </c:pt>
                <c:pt idx="31">
                  <c:v>-0.6122554560792377</c:v>
                </c:pt>
                <c:pt idx="32">
                  <c:v>5.5761815989482599E-2</c:v>
                </c:pt>
                <c:pt idx="33">
                  <c:v>1.055939615576027</c:v>
                </c:pt>
                <c:pt idx="34">
                  <c:v>-0.53866776655308701</c:v>
                </c:pt>
                <c:pt idx="35">
                  <c:v>0.27057508680360698</c:v>
                </c:pt>
                <c:pt idx="36">
                  <c:v>-0.62762990625948145</c:v>
                </c:pt>
                <c:pt idx="37">
                  <c:v>0.98742648446142312</c:v>
                </c:pt>
                <c:pt idx="38">
                  <c:v>-0.30622259915451622</c:v>
                </c:pt>
                <c:pt idx="39">
                  <c:v>-1.3797702922790007</c:v>
                </c:pt>
                <c:pt idx="40">
                  <c:v>0.58904927130150408</c:v>
                </c:pt>
                <c:pt idx="41">
                  <c:v>0.13793406341455494</c:v>
                </c:pt>
                <c:pt idx="42">
                  <c:v>-1.0659598595238702</c:v>
                </c:pt>
                <c:pt idx="43">
                  <c:v>0.1186172137780801</c:v>
                </c:pt>
                <c:pt idx="44">
                  <c:v>-0.84714279847975416</c:v>
                </c:pt>
                <c:pt idx="45">
                  <c:v>0.31351979209166991</c:v>
                </c:pt>
                <c:pt idx="46">
                  <c:v>-0.14225625144683463</c:v>
                </c:pt>
                <c:pt idx="47">
                  <c:v>-0.82691038217945412</c:v>
                </c:pt>
                <c:pt idx="48">
                  <c:v>-0.34927490315839194</c:v>
                </c:pt>
                <c:pt idx="49">
                  <c:v>-0.11045345734980039</c:v>
                </c:pt>
                <c:pt idx="50">
                  <c:v>-0.15448186299676703</c:v>
                </c:pt>
                <c:pt idx="51">
                  <c:v>0.2074061436483392</c:v>
                </c:pt>
                <c:pt idx="52">
                  <c:v>0.79761850286555358</c:v>
                </c:pt>
                <c:pt idx="53">
                  <c:v>-0.28136749636377001</c:v>
                </c:pt>
                <c:pt idx="54">
                  <c:v>-8.2276972889516742E-2</c:v>
                </c:pt>
                <c:pt idx="55">
                  <c:v>0.5280519194728388</c:v>
                </c:pt>
                <c:pt idx="56">
                  <c:v>3.4759357039247263E-2</c:v>
                </c:pt>
                <c:pt idx="57">
                  <c:v>1.1849797054171773E-2</c:v>
                </c:pt>
                <c:pt idx="58">
                  <c:v>-6.6218887389706715E-2</c:v>
                </c:pt>
                <c:pt idx="59">
                  <c:v>0.26742255441832086</c:v>
                </c:pt>
                <c:pt idx="60">
                  <c:v>-0.25373723611404841</c:v>
                </c:pt>
                <c:pt idx="61">
                  <c:v>0.61011859354111131</c:v>
                </c:pt>
                <c:pt idx="62">
                  <c:v>0.77931928847213872</c:v>
                </c:pt>
                <c:pt idx="63">
                  <c:v>0.93670991334403908</c:v>
                </c:pt>
                <c:pt idx="64">
                  <c:v>0.28777247768123093</c:v>
                </c:pt>
                <c:pt idx="65">
                  <c:v>1.3717961576114934</c:v>
                </c:pt>
                <c:pt idx="66">
                  <c:v>-0.66693773833650294</c:v>
                </c:pt>
                <c:pt idx="67">
                  <c:v>1.3147484324995942</c:v>
                </c:pt>
                <c:pt idx="68">
                  <c:v>-0.91893555783938563</c:v>
                </c:pt>
                <c:pt idx="69">
                  <c:v>0.79007763386145058</c:v>
                </c:pt>
                <c:pt idx="70">
                  <c:v>-0.99085720260253307</c:v>
                </c:pt>
                <c:pt idx="71">
                  <c:v>0.24074053053113165</c:v>
                </c:pt>
                <c:pt idx="72">
                  <c:v>7.3903480775433295E-2</c:v>
                </c:pt>
                <c:pt idx="73">
                  <c:v>0.56399162860772734</c:v>
                </c:pt>
                <c:pt idx="74">
                  <c:v>0.22747555790922469</c:v>
                </c:pt>
                <c:pt idx="75">
                  <c:v>1.203117075498108</c:v>
                </c:pt>
                <c:pt idx="76">
                  <c:v>0.5593115902446284</c:v>
                </c:pt>
                <c:pt idx="77">
                  <c:v>-0.10154533238218555</c:v>
                </c:pt>
                <c:pt idx="78">
                  <c:v>-0.69140186258433189</c:v>
                </c:pt>
                <c:pt idx="79">
                  <c:v>0.37892451158067608</c:v>
                </c:pt>
                <c:pt idx="80">
                  <c:v>0.75618335013010274</c:v>
                </c:pt>
                <c:pt idx="81">
                  <c:v>0.53315809087916133</c:v>
                </c:pt>
                <c:pt idx="82">
                  <c:v>1.4750029093838366</c:v>
                </c:pt>
                <c:pt idx="83">
                  <c:v>-7.7791004403273689E-2</c:v>
                </c:pt>
                <c:pt idx="84">
                  <c:v>-5.3570304476764363E-3</c:v>
                </c:pt>
                <c:pt idx="85">
                  <c:v>-0.17282192588504763</c:v>
                </c:pt>
                <c:pt idx="86">
                  <c:v>-8.7074795204935995E-2</c:v>
                </c:pt>
                <c:pt idx="87">
                  <c:v>9.4400176404612068E-2</c:v>
                </c:pt>
                <c:pt idx="88">
                  <c:v>-0.24754707009484989</c:v>
                </c:pt>
                <c:pt idx="89">
                  <c:v>0.91540031631303975</c:v>
                </c:pt>
                <c:pt idx="90">
                  <c:v>-0.27855744315287367</c:v>
                </c:pt>
                <c:pt idx="91">
                  <c:v>-4.4285392207937591E-2</c:v>
                </c:pt>
                <c:pt idx="92">
                  <c:v>0.2665300882965731</c:v>
                </c:pt>
                <c:pt idx="93">
                  <c:v>0.18767929585754395</c:v>
                </c:pt>
                <c:pt idx="94">
                  <c:v>0.43407626193754467</c:v>
                </c:pt>
                <c:pt idx="95">
                  <c:v>-0.11792842191357344</c:v>
                </c:pt>
                <c:pt idx="96">
                  <c:v>-0.13995415783615872</c:v>
                </c:pt>
                <c:pt idx="97">
                  <c:v>0.34521505718111012</c:v>
                </c:pt>
                <c:pt idx="98">
                  <c:v>-0.23980590543702895</c:v>
                </c:pt>
                <c:pt idx="99">
                  <c:v>-0.5871801496714335</c:v>
                </c:pt>
                <c:pt idx="100">
                  <c:v>-1.1252658428395028</c:v>
                </c:pt>
                <c:pt idx="101">
                  <c:v>-1.393327421003498</c:v>
                </c:pt>
                <c:pt idx="102">
                  <c:v>-0.57506856985637533</c:v>
                </c:pt>
                <c:pt idx="103">
                  <c:v>0.43385931750078655</c:v>
                </c:pt>
                <c:pt idx="104">
                  <c:v>0.58423442495608491</c:v>
                </c:pt>
                <c:pt idx="105">
                  <c:v>-0.77773846851417261</c:v>
                </c:pt>
                <c:pt idx="106">
                  <c:v>0.47228919222029475</c:v>
                </c:pt>
                <c:pt idx="107">
                  <c:v>0.11744898367218504</c:v>
                </c:pt>
                <c:pt idx="108">
                  <c:v>-0.2959810709541042</c:v>
                </c:pt>
                <c:pt idx="109">
                  <c:v>0.26552325988767134</c:v>
                </c:pt>
                <c:pt idx="110">
                  <c:v>-0.52750580289827731</c:v>
                </c:pt>
                <c:pt idx="111">
                  <c:v>-0.15448440276765751</c:v>
                </c:pt>
                <c:pt idx="112">
                  <c:v>-0.55165072404361393</c:v>
                </c:pt>
                <c:pt idx="113">
                  <c:v>-0.91079899909373463</c:v>
                </c:pt>
                <c:pt idx="114">
                  <c:v>-0.3217084924636211</c:v>
                </c:pt>
                <c:pt idx="115">
                  <c:v>-0.9310256191468671</c:v>
                </c:pt>
                <c:pt idx="116">
                  <c:v>0.66816629633967928</c:v>
                </c:pt>
                <c:pt idx="117">
                  <c:v>0.4814461943160655</c:v>
                </c:pt>
                <c:pt idx="118">
                  <c:v>8.8065234442054496E-2</c:v>
                </c:pt>
                <c:pt idx="119">
                  <c:v>0.20479949768047145</c:v>
                </c:pt>
                <c:pt idx="120">
                  <c:v>0.46007457373477756</c:v>
                </c:pt>
                <c:pt idx="121">
                  <c:v>0.34408379611645579</c:v>
                </c:pt>
                <c:pt idx="122">
                  <c:v>0.83471678602063548</c:v>
                </c:pt>
                <c:pt idx="123">
                  <c:v>-3.9990132456175331E-2</c:v>
                </c:pt>
                <c:pt idx="124">
                  <c:v>-0.44595556731805797</c:v>
                </c:pt>
                <c:pt idx="125">
                  <c:v>1.8670217473077955E-2</c:v>
                </c:pt>
                <c:pt idx="126">
                  <c:v>6.3303025741721086E-2</c:v>
                </c:pt>
                <c:pt idx="127">
                  <c:v>-0.20438962658272342</c:v>
                </c:pt>
                <c:pt idx="128">
                  <c:v>0.45580474715333708</c:v>
                </c:pt>
                <c:pt idx="129">
                  <c:v>-0.17130163350220062</c:v>
                </c:pt>
                <c:pt idx="130">
                  <c:v>0.23396085004189437</c:v>
                </c:pt>
                <c:pt idx="131">
                  <c:v>-0.49789559871920819</c:v>
                </c:pt>
                <c:pt idx="132">
                  <c:v>8.4235200278892641E-2</c:v>
                </c:pt>
                <c:pt idx="133">
                  <c:v>-0.59630034880951932</c:v>
                </c:pt>
                <c:pt idx="134">
                  <c:v>0.12140650981514334</c:v>
                </c:pt>
                <c:pt idx="135">
                  <c:v>-0.72641490544297582</c:v>
                </c:pt>
                <c:pt idx="136">
                  <c:v>0.21779012205119042</c:v>
                </c:pt>
                <c:pt idx="137">
                  <c:v>-0.5393490314703886</c:v>
                </c:pt>
                <c:pt idx="138">
                  <c:v>0.37639065620247791</c:v>
                </c:pt>
                <c:pt idx="139">
                  <c:v>-0.2331565262626798</c:v>
                </c:pt>
                <c:pt idx="140">
                  <c:v>0.43329214007681038</c:v>
                </c:pt>
                <c:pt idx="141">
                  <c:v>0.17344689688302672</c:v>
                </c:pt>
                <c:pt idx="142">
                  <c:v>-0.22430818023324761</c:v>
                </c:pt>
                <c:pt idx="143">
                  <c:v>0.88600940848069953</c:v>
                </c:pt>
                <c:pt idx="144">
                  <c:v>0.71611058272881145</c:v>
                </c:pt>
                <c:pt idx="145">
                  <c:v>-0.27358912596839247</c:v>
                </c:pt>
                <c:pt idx="146">
                  <c:v>-1.0713502921100941</c:v>
                </c:pt>
                <c:pt idx="147">
                  <c:v>0.22564095176378896</c:v>
                </c:pt>
                <c:pt idx="148">
                  <c:v>0.70595863515577761</c:v>
                </c:pt>
                <c:pt idx="149">
                  <c:v>-5.3832754745716471E-2</c:v>
                </c:pt>
                <c:pt idx="150">
                  <c:v>2.836004963387051E-2</c:v>
                </c:pt>
                <c:pt idx="151">
                  <c:v>-0.34854708371676235</c:v>
                </c:pt>
                <c:pt idx="152">
                  <c:v>0.63475355845111814</c:v>
                </c:pt>
                <c:pt idx="153">
                  <c:v>3.5747793268535943E-2</c:v>
                </c:pt>
                <c:pt idx="154">
                  <c:v>6.5851880903833759E-2</c:v>
                </c:pt>
                <c:pt idx="155">
                  <c:v>0.3502267535751713</c:v>
                </c:pt>
                <c:pt idx="156">
                  <c:v>1.3644083250267247</c:v>
                </c:pt>
                <c:pt idx="157">
                  <c:v>-8.4682615610906176E-2</c:v>
                </c:pt>
                <c:pt idx="158">
                  <c:v>0.75622095561974056</c:v>
                </c:pt>
                <c:pt idx="159">
                  <c:v>7.8210860518208136E-2</c:v>
                </c:pt>
                <c:pt idx="160">
                  <c:v>-1.5424239512676685E-2</c:v>
                </c:pt>
                <c:pt idx="161">
                  <c:v>0.14351515481095234</c:v>
                </c:pt>
                <c:pt idx="162">
                  <c:v>-0.57294715274270658</c:v>
                </c:pt>
                <c:pt idx="163">
                  <c:v>0.51445741802268952</c:v>
                </c:pt>
                <c:pt idx="164">
                  <c:v>-9.4245558830660769E-2</c:v>
                </c:pt>
                <c:pt idx="165">
                  <c:v>0.33499895981006045</c:v>
                </c:pt>
                <c:pt idx="166">
                  <c:v>0.55372972118446295</c:v>
                </c:pt>
                <c:pt idx="167">
                  <c:v>0.64072643658140116</c:v>
                </c:pt>
                <c:pt idx="168">
                  <c:v>-0.67123114886981838</c:v>
                </c:pt>
                <c:pt idx="169">
                  <c:v>-0.18271071726259347</c:v>
                </c:pt>
                <c:pt idx="170">
                  <c:v>-1.3412652921397408</c:v>
                </c:pt>
                <c:pt idx="171">
                  <c:v>-0.15101364159397512</c:v>
                </c:pt>
                <c:pt idx="172">
                  <c:v>-0.78574309799731701</c:v>
                </c:pt>
                <c:pt idx="173">
                  <c:v>0.85745408795617095</c:v>
                </c:pt>
                <c:pt idx="174">
                  <c:v>-0.67110190023051253</c:v>
                </c:pt>
                <c:pt idx="175">
                  <c:v>0.28019389552683194</c:v>
                </c:pt>
                <c:pt idx="176">
                  <c:v>0.55193318029501981</c:v>
                </c:pt>
                <c:pt idx="177">
                  <c:v>-0.60918804180736963</c:v>
                </c:pt>
                <c:pt idx="178">
                  <c:v>0.19506933748250788</c:v>
                </c:pt>
                <c:pt idx="179">
                  <c:v>-0.29796119459301096</c:v>
                </c:pt>
                <c:pt idx="180">
                  <c:v>-0.72910349727659973</c:v>
                </c:pt>
                <c:pt idx="181">
                  <c:v>0.17207949407811718</c:v>
                </c:pt>
                <c:pt idx="182">
                  <c:v>0.22886156313050598</c:v>
                </c:pt>
                <c:pt idx="183">
                  <c:v>0.73982168979312668</c:v>
                </c:pt>
                <c:pt idx="184">
                  <c:v>-2.5191739876868624E-3</c:v>
                </c:pt>
                <c:pt idx="185">
                  <c:v>-0.85611796882682967</c:v>
                </c:pt>
                <c:pt idx="186">
                  <c:v>-1.9009416907311918</c:v>
                </c:pt>
                <c:pt idx="187">
                  <c:v>-0.25729048721176451</c:v>
                </c:pt>
                <c:pt idx="188">
                  <c:v>-0.25478353322009806</c:v>
                </c:pt>
                <c:pt idx="189">
                  <c:v>-0.69690937116705243</c:v>
                </c:pt>
                <c:pt idx="190">
                  <c:v>-0.65833415977655907</c:v>
                </c:pt>
                <c:pt idx="191">
                  <c:v>-0.61883306374521485</c:v>
                </c:pt>
                <c:pt idx="192">
                  <c:v>0.24259670946687972</c:v>
                </c:pt>
                <c:pt idx="193">
                  <c:v>0.74334418363739996</c:v>
                </c:pt>
                <c:pt idx="194">
                  <c:v>-0.49348614510480981</c:v>
                </c:pt>
                <c:pt idx="195">
                  <c:v>0.89614936459619798</c:v>
                </c:pt>
                <c:pt idx="196">
                  <c:v>0.9382923594254855</c:v>
                </c:pt>
                <c:pt idx="197">
                  <c:v>-0.65807008157181279</c:v>
                </c:pt>
                <c:pt idx="198">
                  <c:v>-0.26380320897723131</c:v>
                </c:pt>
                <c:pt idx="199">
                  <c:v>0.30070018845575142</c:v>
                </c:pt>
              </c:numCache>
            </c:numRef>
          </c:yVal>
          <c:smooth val="0"/>
          <c:extLst>
            <c:ext xmlns:c16="http://schemas.microsoft.com/office/drawing/2014/chart" uri="{C3380CC4-5D6E-409C-BE32-E72D297353CC}">
              <c16:uniqueId val="{00000001-E3B1-400E-B4FB-5D77E0E7E30A}"/>
            </c:ext>
          </c:extLst>
        </c:ser>
        <c:dLbls>
          <c:showLegendKey val="0"/>
          <c:showVal val="0"/>
          <c:showCatName val="0"/>
          <c:showSerName val="0"/>
          <c:showPercent val="0"/>
          <c:showBubbleSize val="0"/>
        </c:dLbls>
        <c:axId val="972293535"/>
        <c:axId val="501160591"/>
      </c:scatterChart>
      <c:valAx>
        <c:axId val="972293535"/>
        <c:scaling>
          <c:orientation val="minMax"/>
        </c:scaling>
        <c:delete val="0"/>
        <c:axPos val="b"/>
        <c:title>
          <c:tx>
            <c:rich>
              <a:bodyPr/>
              <a:lstStyle/>
              <a:p>
                <a:pPr>
                  <a:defRPr/>
                </a:pPr>
                <a:r>
                  <a:rPr lang="en-AU"/>
                  <a:t>Brand_Image</a:t>
                </a:r>
              </a:p>
            </c:rich>
          </c:tx>
          <c:overlay val="0"/>
        </c:title>
        <c:numFmt formatCode="0.0" sourceLinked="1"/>
        <c:majorTickMark val="out"/>
        <c:minorTickMark val="none"/>
        <c:tickLblPos val="nextTo"/>
        <c:crossAx val="501160591"/>
        <c:crosses val="autoZero"/>
        <c:crossBetween val="midCat"/>
      </c:valAx>
      <c:valAx>
        <c:axId val="501160591"/>
        <c:scaling>
          <c:orientation val="minMax"/>
        </c:scaling>
        <c:delete val="0"/>
        <c:axPos val="l"/>
        <c:title>
          <c:tx>
            <c:rich>
              <a:bodyPr/>
              <a:lstStyle/>
              <a:p>
                <a:pPr>
                  <a:defRPr/>
                </a:pPr>
                <a:r>
                  <a:rPr lang="en-AU"/>
                  <a:t>Residuals</a:t>
                </a:r>
              </a:p>
            </c:rich>
          </c:tx>
          <c:overlay val="0"/>
        </c:title>
        <c:numFmt formatCode="0.00" sourceLinked="1"/>
        <c:majorTickMark val="out"/>
        <c:minorTickMark val="none"/>
        <c:tickLblPos val="nextTo"/>
        <c:crossAx val="97229353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Shipping_Cost  Residual Plot</a:t>
            </a:r>
          </a:p>
        </c:rich>
      </c:tx>
      <c:overlay val="0"/>
    </c:title>
    <c:autoTitleDeleted val="0"/>
    <c:plotArea>
      <c:layout/>
      <c:scatterChart>
        <c:scatterStyle val="lineMarker"/>
        <c:varyColors val="0"/>
        <c:ser>
          <c:idx val="0"/>
          <c:order val="0"/>
          <c:spPr>
            <a:ln w="19050">
              <a:noFill/>
            </a:ln>
          </c:spPr>
          <c:xVal>
            <c:numRef>
              <c:f>'Task 2.2.j. Final Model'!$D$2:$D$201</c:f>
              <c:numCache>
                <c:formatCode>0.0</c:formatCode>
                <c:ptCount val="200"/>
                <c:pt idx="0">
                  <c:v>5.9</c:v>
                </c:pt>
                <c:pt idx="1">
                  <c:v>7.2</c:v>
                </c:pt>
                <c:pt idx="2">
                  <c:v>5.6</c:v>
                </c:pt>
                <c:pt idx="3">
                  <c:v>3.7</c:v>
                </c:pt>
                <c:pt idx="4">
                  <c:v>6.9</c:v>
                </c:pt>
                <c:pt idx="5">
                  <c:v>4.0999999999999996</c:v>
                </c:pt>
                <c:pt idx="6">
                  <c:v>2.6</c:v>
                </c:pt>
                <c:pt idx="7">
                  <c:v>4.8</c:v>
                </c:pt>
                <c:pt idx="8">
                  <c:v>6.7</c:v>
                </c:pt>
                <c:pt idx="9">
                  <c:v>6.1</c:v>
                </c:pt>
                <c:pt idx="10">
                  <c:v>4.8</c:v>
                </c:pt>
                <c:pt idx="11">
                  <c:v>3.9</c:v>
                </c:pt>
                <c:pt idx="12">
                  <c:v>6.9</c:v>
                </c:pt>
                <c:pt idx="13">
                  <c:v>5.5</c:v>
                </c:pt>
                <c:pt idx="14">
                  <c:v>6.9</c:v>
                </c:pt>
                <c:pt idx="15">
                  <c:v>6.8</c:v>
                </c:pt>
                <c:pt idx="16">
                  <c:v>6</c:v>
                </c:pt>
                <c:pt idx="17">
                  <c:v>7.2</c:v>
                </c:pt>
                <c:pt idx="18">
                  <c:v>6.4</c:v>
                </c:pt>
                <c:pt idx="19">
                  <c:v>6</c:v>
                </c:pt>
                <c:pt idx="20">
                  <c:v>5.2</c:v>
                </c:pt>
                <c:pt idx="21">
                  <c:v>7.7</c:v>
                </c:pt>
                <c:pt idx="22">
                  <c:v>5.0999999999999996</c:v>
                </c:pt>
                <c:pt idx="23">
                  <c:v>7.2</c:v>
                </c:pt>
                <c:pt idx="24">
                  <c:v>4.7</c:v>
                </c:pt>
                <c:pt idx="25">
                  <c:v>6.1</c:v>
                </c:pt>
                <c:pt idx="26">
                  <c:v>5.8</c:v>
                </c:pt>
                <c:pt idx="27">
                  <c:v>5.5</c:v>
                </c:pt>
                <c:pt idx="28">
                  <c:v>6</c:v>
                </c:pt>
                <c:pt idx="29">
                  <c:v>4</c:v>
                </c:pt>
                <c:pt idx="30">
                  <c:v>4.3</c:v>
                </c:pt>
                <c:pt idx="31">
                  <c:v>4.5</c:v>
                </c:pt>
                <c:pt idx="32">
                  <c:v>5.3</c:v>
                </c:pt>
                <c:pt idx="33">
                  <c:v>5.7</c:v>
                </c:pt>
                <c:pt idx="34">
                  <c:v>5</c:v>
                </c:pt>
                <c:pt idx="35">
                  <c:v>4.3</c:v>
                </c:pt>
                <c:pt idx="36">
                  <c:v>4.5999999999999996</c:v>
                </c:pt>
                <c:pt idx="37">
                  <c:v>8.1</c:v>
                </c:pt>
                <c:pt idx="38">
                  <c:v>6.2</c:v>
                </c:pt>
                <c:pt idx="39">
                  <c:v>4.8</c:v>
                </c:pt>
                <c:pt idx="40">
                  <c:v>5.5</c:v>
                </c:pt>
                <c:pt idx="41">
                  <c:v>5.4</c:v>
                </c:pt>
                <c:pt idx="42">
                  <c:v>6.8</c:v>
                </c:pt>
                <c:pt idx="43">
                  <c:v>6.9</c:v>
                </c:pt>
                <c:pt idx="44">
                  <c:v>6.5</c:v>
                </c:pt>
                <c:pt idx="45">
                  <c:v>5.9</c:v>
                </c:pt>
                <c:pt idx="46">
                  <c:v>6.3</c:v>
                </c:pt>
                <c:pt idx="47">
                  <c:v>7.5</c:v>
                </c:pt>
                <c:pt idx="48">
                  <c:v>6.1</c:v>
                </c:pt>
                <c:pt idx="49">
                  <c:v>5.8</c:v>
                </c:pt>
                <c:pt idx="50">
                  <c:v>4.2</c:v>
                </c:pt>
                <c:pt idx="51">
                  <c:v>7.4</c:v>
                </c:pt>
                <c:pt idx="52">
                  <c:v>6.1</c:v>
                </c:pt>
                <c:pt idx="53">
                  <c:v>4.4000000000000004</c:v>
                </c:pt>
                <c:pt idx="54">
                  <c:v>5.8</c:v>
                </c:pt>
                <c:pt idx="55">
                  <c:v>5.7</c:v>
                </c:pt>
                <c:pt idx="56">
                  <c:v>7.7</c:v>
                </c:pt>
                <c:pt idx="57">
                  <c:v>5.8</c:v>
                </c:pt>
                <c:pt idx="58">
                  <c:v>3.7</c:v>
                </c:pt>
                <c:pt idx="59">
                  <c:v>6.9</c:v>
                </c:pt>
                <c:pt idx="60">
                  <c:v>6.1</c:v>
                </c:pt>
                <c:pt idx="61">
                  <c:v>5</c:v>
                </c:pt>
                <c:pt idx="62">
                  <c:v>5.0999999999999996</c:v>
                </c:pt>
                <c:pt idx="63">
                  <c:v>4.5</c:v>
                </c:pt>
                <c:pt idx="64">
                  <c:v>4.0999999999999996</c:v>
                </c:pt>
                <c:pt idx="65">
                  <c:v>6.7</c:v>
                </c:pt>
                <c:pt idx="66">
                  <c:v>5.5</c:v>
                </c:pt>
                <c:pt idx="67">
                  <c:v>5.4</c:v>
                </c:pt>
                <c:pt idx="68">
                  <c:v>3.5</c:v>
                </c:pt>
                <c:pt idx="69">
                  <c:v>5.3</c:v>
                </c:pt>
                <c:pt idx="70">
                  <c:v>5.9</c:v>
                </c:pt>
                <c:pt idx="71">
                  <c:v>3.7</c:v>
                </c:pt>
                <c:pt idx="72">
                  <c:v>6.6</c:v>
                </c:pt>
                <c:pt idx="73">
                  <c:v>7.6</c:v>
                </c:pt>
                <c:pt idx="74">
                  <c:v>5.5</c:v>
                </c:pt>
                <c:pt idx="75">
                  <c:v>5</c:v>
                </c:pt>
                <c:pt idx="76">
                  <c:v>4.5999999999999996</c:v>
                </c:pt>
                <c:pt idx="77">
                  <c:v>6.2</c:v>
                </c:pt>
                <c:pt idx="78">
                  <c:v>7.6</c:v>
                </c:pt>
                <c:pt idx="79">
                  <c:v>4.0999999999999996</c:v>
                </c:pt>
                <c:pt idx="80">
                  <c:v>4.8</c:v>
                </c:pt>
                <c:pt idx="81">
                  <c:v>4.9000000000000004</c:v>
                </c:pt>
                <c:pt idx="82">
                  <c:v>3.9</c:v>
                </c:pt>
                <c:pt idx="83">
                  <c:v>3.6</c:v>
                </c:pt>
                <c:pt idx="84">
                  <c:v>6.6</c:v>
                </c:pt>
                <c:pt idx="85">
                  <c:v>4.5</c:v>
                </c:pt>
                <c:pt idx="86">
                  <c:v>3</c:v>
                </c:pt>
                <c:pt idx="87">
                  <c:v>6.7</c:v>
                </c:pt>
                <c:pt idx="88">
                  <c:v>5.4</c:v>
                </c:pt>
                <c:pt idx="89">
                  <c:v>7</c:v>
                </c:pt>
                <c:pt idx="90">
                  <c:v>4.0999999999999996</c:v>
                </c:pt>
                <c:pt idx="91">
                  <c:v>2.6</c:v>
                </c:pt>
                <c:pt idx="92">
                  <c:v>5.3</c:v>
                </c:pt>
                <c:pt idx="93">
                  <c:v>7</c:v>
                </c:pt>
                <c:pt idx="94">
                  <c:v>4.5999999999999996</c:v>
                </c:pt>
                <c:pt idx="95">
                  <c:v>5.3</c:v>
                </c:pt>
                <c:pt idx="96">
                  <c:v>5</c:v>
                </c:pt>
                <c:pt idx="97">
                  <c:v>3.2</c:v>
                </c:pt>
                <c:pt idx="98">
                  <c:v>5.3</c:v>
                </c:pt>
                <c:pt idx="99">
                  <c:v>5.0999999999999996</c:v>
                </c:pt>
                <c:pt idx="100">
                  <c:v>4.9000000000000004</c:v>
                </c:pt>
                <c:pt idx="101">
                  <c:v>5.2</c:v>
                </c:pt>
                <c:pt idx="102">
                  <c:v>4.7</c:v>
                </c:pt>
                <c:pt idx="103">
                  <c:v>5.5</c:v>
                </c:pt>
                <c:pt idx="104">
                  <c:v>6.8</c:v>
                </c:pt>
                <c:pt idx="105">
                  <c:v>5.9</c:v>
                </c:pt>
                <c:pt idx="106">
                  <c:v>6.5</c:v>
                </c:pt>
                <c:pt idx="107">
                  <c:v>8.6999999999999993</c:v>
                </c:pt>
                <c:pt idx="108">
                  <c:v>5.5</c:v>
                </c:pt>
                <c:pt idx="109">
                  <c:v>5.5</c:v>
                </c:pt>
                <c:pt idx="110">
                  <c:v>7.1</c:v>
                </c:pt>
                <c:pt idx="111">
                  <c:v>6.6</c:v>
                </c:pt>
                <c:pt idx="112">
                  <c:v>5.2</c:v>
                </c:pt>
                <c:pt idx="113">
                  <c:v>5.6</c:v>
                </c:pt>
                <c:pt idx="114">
                  <c:v>4.9000000000000004</c:v>
                </c:pt>
                <c:pt idx="115">
                  <c:v>5.4</c:v>
                </c:pt>
                <c:pt idx="116">
                  <c:v>7.7</c:v>
                </c:pt>
                <c:pt idx="117">
                  <c:v>4.0999999999999996</c:v>
                </c:pt>
                <c:pt idx="118">
                  <c:v>4.2</c:v>
                </c:pt>
                <c:pt idx="119">
                  <c:v>3.9</c:v>
                </c:pt>
                <c:pt idx="120">
                  <c:v>7</c:v>
                </c:pt>
                <c:pt idx="121">
                  <c:v>6.2</c:v>
                </c:pt>
                <c:pt idx="122">
                  <c:v>3.4</c:v>
                </c:pt>
                <c:pt idx="123">
                  <c:v>7</c:v>
                </c:pt>
                <c:pt idx="124">
                  <c:v>4.2</c:v>
                </c:pt>
                <c:pt idx="125">
                  <c:v>4</c:v>
                </c:pt>
                <c:pt idx="126">
                  <c:v>6.6</c:v>
                </c:pt>
                <c:pt idx="127">
                  <c:v>4</c:v>
                </c:pt>
                <c:pt idx="128">
                  <c:v>6.2</c:v>
                </c:pt>
                <c:pt idx="129">
                  <c:v>2.6</c:v>
                </c:pt>
                <c:pt idx="130">
                  <c:v>6.1</c:v>
                </c:pt>
                <c:pt idx="131">
                  <c:v>6.9</c:v>
                </c:pt>
                <c:pt idx="132">
                  <c:v>3.6</c:v>
                </c:pt>
                <c:pt idx="133">
                  <c:v>6.3</c:v>
                </c:pt>
                <c:pt idx="134">
                  <c:v>6</c:v>
                </c:pt>
                <c:pt idx="135">
                  <c:v>5.6</c:v>
                </c:pt>
                <c:pt idx="136">
                  <c:v>3.1</c:v>
                </c:pt>
                <c:pt idx="137">
                  <c:v>5.7</c:v>
                </c:pt>
                <c:pt idx="138">
                  <c:v>3.3</c:v>
                </c:pt>
                <c:pt idx="139">
                  <c:v>4.8</c:v>
                </c:pt>
                <c:pt idx="140">
                  <c:v>6.3</c:v>
                </c:pt>
                <c:pt idx="141">
                  <c:v>5.8</c:v>
                </c:pt>
                <c:pt idx="142">
                  <c:v>6.9</c:v>
                </c:pt>
                <c:pt idx="143">
                  <c:v>5.0999999999999996</c:v>
                </c:pt>
                <c:pt idx="144">
                  <c:v>5.4</c:v>
                </c:pt>
                <c:pt idx="145">
                  <c:v>4.0999999999999996</c:v>
                </c:pt>
                <c:pt idx="146">
                  <c:v>4.7</c:v>
                </c:pt>
                <c:pt idx="147">
                  <c:v>4.7</c:v>
                </c:pt>
                <c:pt idx="148">
                  <c:v>6.2</c:v>
                </c:pt>
                <c:pt idx="149">
                  <c:v>5.8</c:v>
                </c:pt>
                <c:pt idx="150">
                  <c:v>5.7</c:v>
                </c:pt>
                <c:pt idx="151">
                  <c:v>5.4</c:v>
                </c:pt>
                <c:pt idx="152">
                  <c:v>3.8</c:v>
                </c:pt>
                <c:pt idx="153">
                  <c:v>5.4</c:v>
                </c:pt>
                <c:pt idx="154">
                  <c:v>5.3</c:v>
                </c:pt>
                <c:pt idx="155">
                  <c:v>5.8</c:v>
                </c:pt>
                <c:pt idx="156">
                  <c:v>4.4000000000000004</c:v>
                </c:pt>
                <c:pt idx="157">
                  <c:v>4.3</c:v>
                </c:pt>
                <c:pt idx="158">
                  <c:v>5.7</c:v>
                </c:pt>
                <c:pt idx="159">
                  <c:v>4.8</c:v>
                </c:pt>
                <c:pt idx="160">
                  <c:v>4.9000000000000004</c:v>
                </c:pt>
                <c:pt idx="161">
                  <c:v>6.4</c:v>
                </c:pt>
                <c:pt idx="162">
                  <c:v>4.9000000000000004</c:v>
                </c:pt>
                <c:pt idx="163">
                  <c:v>4</c:v>
                </c:pt>
                <c:pt idx="164">
                  <c:v>4</c:v>
                </c:pt>
                <c:pt idx="165">
                  <c:v>4.4000000000000004</c:v>
                </c:pt>
                <c:pt idx="166">
                  <c:v>3.7</c:v>
                </c:pt>
                <c:pt idx="167">
                  <c:v>3.4</c:v>
                </c:pt>
                <c:pt idx="168">
                  <c:v>4</c:v>
                </c:pt>
                <c:pt idx="169">
                  <c:v>4.3</c:v>
                </c:pt>
                <c:pt idx="170">
                  <c:v>5.6</c:v>
                </c:pt>
                <c:pt idx="171">
                  <c:v>5.8</c:v>
                </c:pt>
                <c:pt idx="172">
                  <c:v>5.3</c:v>
                </c:pt>
                <c:pt idx="173">
                  <c:v>4.2</c:v>
                </c:pt>
                <c:pt idx="174">
                  <c:v>4.7</c:v>
                </c:pt>
                <c:pt idx="175">
                  <c:v>4.2</c:v>
                </c:pt>
                <c:pt idx="176">
                  <c:v>5.8</c:v>
                </c:pt>
                <c:pt idx="177">
                  <c:v>5.8</c:v>
                </c:pt>
                <c:pt idx="178">
                  <c:v>5.3</c:v>
                </c:pt>
                <c:pt idx="179">
                  <c:v>6.1</c:v>
                </c:pt>
                <c:pt idx="180">
                  <c:v>6.3</c:v>
                </c:pt>
                <c:pt idx="181">
                  <c:v>6.4</c:v>
                </c:pt>
                <c:pt idx="182">
                  <c:v>6.7</c:v>
                </c:pt>
                <c:pt idx="183">
                  <c:v>5.8</c:v>
                </c:pt>
                <c:pt idx="184">
                  <c:v>5.0999999999999996</c:v>
                </c:pt>
                <c:pt idx="185">
                  <c:v>6.3</c:v>
                </c:pt>
                <c:pt idx="186">
                  <c:v>3.3</c:v>
                </c:pt>
                <c:pt idx="187">
                  <c:v>4</c:v>
                </c:pt>
                <c:pt idx="188">
                  <c:v>6.6</c:v>
                </c:pt>
                <c:pt idx="189">
                  <c:v>5.6</c:v>
                </c:pt>
                <c:pt idx="190">
                  <c:v>4.2</c:v>
                </c:pt>
                <c:pt idx="191">
                  <c:v>5.8</c:v>
                </c:pt>
                <c:pt idx="192">
                  <c:v>3.2</c:v>
                </c:pt>
                <c:pt idx="193">
                  <c:v>4.7</c:v>
                </c:pt>
                <c:pt idx="194">
                  <c:v>4</c:v>
                </c:pt>
                <c:pt idx="195">
                  <c:v>5.2</c:v>
                </c:pt>
                <c:pt idx="196">
                  <c:v>6</c:v>
                </c:pt>
                <c:pt idx="197">
                  <c:v>6.3</c:v>
                </c:pt>
                <c:pt idx="198">
                  <c:v>6.6</c:v>
                </c:pt>
                <c:pt idx="199">
                  <c:v>5.9</c:v>
                </c:pt>
              </c:numCache>
            </c:numRef>
          </c:xVal>
          <c:yVal>
            <c:numRef>
              <c:f>'Task 2.2.j. Final Model'!$J$30:$J$229</c:f>
              <c:numCache>
                <c:formatCode>0.00</c:formatCode>
                <c:ptCount val="200"/>
                <c:pt idx="0">
                  <c:v>0.51681010661032634</c:v>
                </c:pt>
                <c:pt idx="1">
                  <c:v>-0.43499467968475436</c:v>
                </c:pt>
                <c:pt idx="2">
                  <c:v>0.57797464128143794</c:v>
                </c:pt>
                <c:pt idx="3">
                  <c:v>0.1789627177285471</c:v>
                </c:pt>
                <c:pt idx="4">
                  <c:v>0.99948045753871106</c:v>
                </c:pt>
                <c:pt idx="5">
                  <c:v>-0.60244729121009932</c:v>
                </c:pt>
                <c:pt idx="6">
                  <c:v>0.51296121859582477</c:v>
                </c:pt>
                <c:pt idx="7">
                  <c:v>0.66850787004294876</c:v>
                </c:pt>
                <c:pt idx="8">
                  <c:v>0.50979893900231588</c:v>
                </c:pt>
                <c:pt idx="9">
                  <c:v>-0.73938674530723514</c:v>
                </c:pt>
                <c:pt idx="10">
                  <c:v>0.52326986061604064</c:v>
                </c:pt>
                <c:pt idx="11">
                  <c:v>-0.11009177780482826</c:v>
                </c:pt>
                <c:pt idx="12">
                  <c:v>-1.0306925018437738</c:v>
                </c:pt>
                <c:pt idx="13">
                  <c:v>0.53751622302891011</c:v>
                </c:pt>
                <c:pt idx="14">
                  <c:v>-0.6834280292118784</c:v>
                </c:pt>
                <c:pt idx="15">
                  <c:v>-0.29297383876308025</c:v>
                </c:pt>
                <c:pt idx="16">
                  <c:v>-6.1125536141651615E-2</c:v>
                </c:pt>
                <c:pt idx="17">
                  <c:v>0.70042044010091331</c:v>
                </c:pt>
                <c:pt idx="18">
                  <c:v>7.382220293489361E-2</c:v>
                </c:pt>
                <c:pt idx="19">
                  <c:v>8.6961148508144959E-2</c:v>
                </c:pt>
                <c:pt idx="20">
                  <c:v>0.15437479493240325</c:v>
                </c:pt>
                <c:pt idx="21">
                  <c:v>0.66907127891945528</c:v>
                </c:pt>
                <c:pt idx="22">
                  <c:v>0.54254146004684944</c:v>
                </c:pt>
                <c:pt idx="23">
                  <c:v>-0.52063610883765143</c:v>
                </c:pt>
                <c:pt idx="24">
                  <c:v>-1.2777647378107329</c:v>
                </c:pt>
                <c:pt idx="25">
                  <c:v>-6.3323147888791453E-2</c:v>
                </c:pt>
                <c:pt idx="26">
                  <c:v>-0.88599632255353811</c:v>
                </c:pt>
                <c:pt idx="27">
                  <c:v>-1.3657604154216036</c:v>
                </c:pt>
                <c:pt idx="28">
                  <c:v>-0.60910627165580955</c:v>
                </c:pt>
                <c:pt idx="29">
                  <c:v>-0.6095960632593842</c:v>
                </c:pt>
                <c:pt idx="30">
                  <c:v>-0.12991502900996466</c:v>
                </c:pt>
                <c:pt idx="31">
                  <c:v>-0.6122554560792377</c:v>
                </c:pt>
                <c:pt idx="32">
                  <c:v>5.5761815989482599E-2</c:v>
                </c:pt>
                <c:pt idx="33">
                  <c:v>1.055939615576027</c:v>
                </c:pt>
                <c:pt idx="34">
                  <c:v>-0.53866776655308701</c:v>
                </c:pt>
                <c:pt idx="35">
                  <c:v>0.27057508680360698</c:v>
                </c:pt>
                <c:pt idx="36">
                  <c:v>-0.62762990625948145</c:v>
                </c:pt>
                <c:pt idx="37">
                  <c:v>0.98742648446142312</c:v>
                </c:pt>
                <c:pt idx="38">
                  <c:v>-0.30622259915451622</c:v>
                </c:pt>
                <c:pt idx="39">
                  <c:v>-1.3797702922790007</c:v>
                </c:pt>
                <c:pt idx="40">
                  <c:v>0.58904927130150408</c:v>
                </c:pt>
                <c:pt idx="41">
                  <c:v>0.13793406341455494</c:v>
                </c:pt>
                <c:pt idx="42">
                  <c:v>-1.0659598595238702</c:v>
                </c:pt>
                <c:pt idx="43">
                  <c:v>0.1186172137780801</c:v>
                </c:pt>
                <c:pt idx="44">
                  <c:v>-0.84714279847975416</c:v>
                </c:pt>
                <c:pt idx="45">
                  <c:v>0.31351979209166991</c:v>
                </c:pt>
                <c:pt idx="46">
                  <c:v>-0.14225625144683463</c:v>
                </c:pt>
                <c:pt idx="47">
                  <c:v>-0.82691038217945412</c:v>
                </c:pt>
                <c:pt idx="48">
                  <c:v>-0.34927490315839194</c:v>
                </c:pt>
                <c:pt idx="49">
                  <c:v>-0.11045345734980039</c:v>
                </c:pt>
                <c:pt idx="50">
                  <c:v>-0.15448186299676703</c:v>
                </c:pt>
                <c:pt idx="51">
                  <c:v>0.2074061436483392</c:v>
                </c:pt>
                <c:pt idx="52">
                  <c:v>0.79761850286555358</c:v>
                </c:pt>
                <c:pt idx="53">
                  <c:v>-0.28136749636377001</c:v>
                </c:pt>
                <c:pt idx="54">
                  <c:v>-8.2276972889516742E-2</c:v>
                </c:pt>
                <c:pt idx="55">
                  <c:v>0.5280519194728388</c:v>
                </c:pt>
                <c:pt idx="56">
                  <c:v>3.4759357039247263E-2</c:v>
                </c:pt>
                <c:pt idx="57">
                  <c:v>1.1849797054171773E-2</c:v>
                </c:pt>
                <c:pt idx="58">
                  <c:v>-6.6218887389706715E-2</c:v>
                </c:pt>
                <c:pt idx="59">
                  <c:v>0.26742255441832086</c:v>
                </c:pt>
                <c:pt idx="60">
                  <c:v>-0.25373723611404841</c:v>
                </c:pt>
                <c:pt idx="61">
                  <c:v>0.61011859354111131</c:v>
                </c:pt>
                <c:pt idx="62">
                  <c:v>0.77931928847213872</c:v>
                </c:pt>
                <c:pt idx="63">
                  <c:v>0.93670991334403908</c:v>
                </c:pt>
                <c:pt idx="64">
                  <c:v>0.28777247768123093</c:v>
                </c:pt>
                <c:pt idx="65">
                  <c:v>1.3717961576114934</c:v>
                </c:pt>
                <c:pt idx="66">
                  <c:v>-0.66693773833650294</c:v>
                </c:pt>
                <c:pt idx="67">
                  <c:v>1.3147484324995942</c:v>
                </c:pt>
                <c:pt idx="68">
                  <c:v>-0.91893555783938563</c:v>
                </c:pt>
                <c:pt idx="69">
                  <c:v>0.79007763386145058</c:v>
                </c:pt>
                <c:pt idx="70">
                  <c:v>-0.99085720260253307</c:v>
                </c:pt>
                <c:pt idx="71">
                  <c:v>0.24074053053113165</c:v>
                </c:pt>
                <c:pt idx="72">
                  <c:v>7.3903480775433295E-2</c:v>
                </c:pt>
                <c:pt idx="73">
                  <c:v>0.56399162860772734</c:v>
                </c:pt>
                <c:pt idx="74">
                  <c:v>0.22747555790922469</c:v>
                </c:pt>
                <c:pt idx="75">
                  <c:v>1.203117075498108</c:v>
                </c:pt>
                <c:pt idx="76">
                  <c:v>0.5593115902446284</c:v>
                </c:pt>
                <c:pt idx="77">
                  <c:v>-0.10154533238218555</c:v>
                </c:pt>
                <c:pt idx="78">
                  <c:v>-0.69140186258433189</c:v>
                </c:pt>
                <c:pt idx="79">
                  <c:v>0.37892451158067608</c:v>
                </c:pt>
                <c:pt idx="80">
                  <c:v>0.75618335013010274</c:v>
                </c:pt>
                <c:pt idx="81">
                  <c:v>0.53315809087916133</c:v>
                </c:pt>
                <c:pt idx="82">
                  <c:v>1.4750029093838366</c:v>
                </c:pt>
                <c:pt idx="83">
                  <c:v>-7.7791004403273689E-2</c:v>
                </c:pt>
                <c:pt idx="84">
                  <c:v>-5.3570304476764363E-3</c:v>
                </c:pt>
                <c:pt idx="85">
                  <c:v>-0.17282192588504763</c:v>
                </c:pt>
                <c:pt idx="86">
                  <c:v>-8.7074795204935995E-2</c:v>
                </c:pt>
                <c:pt idx="87">
                  <c:v>9.4400176404612068E-2</c:v>
                </c:pt>
                <c:pt idx="88">
                  <c:v>-0.24754707009484989</c:v>
                </c:pt>
                <c:pt idx="89">
                  <c:v>0.91540031631303975</c:v>
                </c:pt>
                <c:pt idx="90">
                  <c:v>-0.27855744315287367</c:v>
                </c:pt>
                <c:pt idx="91">
                  <c:v>-4.4285392207937591E-2</c:v>
                </c:pt>
                <c:pt idx="92">
                  <c:v>0.2665300882965731</c:v>
                </c:pt>
                <c:pt idx="93">
                  <c:v>0.18767929585754395</c:v>
                </c:pt>
                <c:pt idx="94">
                  <c:v>0.43407626193754467</c:v>
                </c:pt>
                <c:pt idx="95">
                  <c:v>-0.11792842191357344</c:v>
                </c:pt>
                <c:pt idx="96">
                  <c:v>-0.13995415783615872</c:v>
                </c:pt>
                <c:pt idx="97">
                  <c:v>0.34521505718111012</c:v>
                </c:pt>
                <c:pt idx="98">
                  <c:v>-0.23980590543702895</c:v>
                </c:pt>
                <c:pt idx="99">
                  <c:v>-0.5871801496714335</c:v>
                </c:pt>
                <c:pt idx="100">
                  <c:v>-1.1252658428395028</c:v>
                </c:pt>
                <c:pt idx="101">
                  <c:v>-1.393327421003498</c:v>
                </c:pt>
                <c:pt idx="102">
                  <c:v>-0.57506856985637533</c:v>
                </c:pt>
                <c:pt idx="103">
                  <c:v>0.43385931750078655</c:v>
                </c:pt>
                <c:pt idx="104">
                  <c:v>0.58423442495608491</c:v>
                </c:pt>
                <c:pt idx="105">
                  <c:v>-0.77773846851417261</c:v>
                </c:pt>
                <c:pt idx="106">
                  <c:v>0.47228919222029475</c:v>
                </c:pt>
                <c:pt idx="107">
                  <c:v>0.11744898367218504</c:v>
                </c:pt>
                <c:pt idx="108">
                  <c:v>-0.2959810709541042</c:v>
                </c:pt>
                <c:pt idx="109">
                  <c:v>0.26552325988767134</c:v>
                </c:pt>
                <c:pt idx="110">
                  <c:v>-0.52750580289827731</c:v>
                </c:pt>
                <c:pt idx="111">
                  <c:v>-0.15448440276765751</c:v>
                </c:pt>
                <c:pt idx="112">
                  <c:v>-0.55165072404361393</c:v>
                </c:pt>
                <c:pt idx="113">
                  <c:v>-0.91079899909373463</c:v>
                </c:pt>
                <c:pt idx="114">
                  <c:v>-0.3217084924636211</c:v>
                </c:pt>
                <c:pt idx="115">
                  <c:v>-0.9310256191468671</c:v>
                </c:pt>
                <c:pt idx="116">
                  <c:v>0.66816629633967928</c:v>
                </c:pt>
                <c:pt idx="117">
                  <c:v>0.4814461943160655</c:v>
                </c:pt>
                <c:pt idx="118">
                  <c:v>8.8065234442054496E-2</c:v>
                </c:pt>
                <c:pt idx="119">
                  <c:v>0.20479949768047145</c:v>
                </c:pt>
                <c:pt idx="120">
                  <c:v>0.46007457373477756</c:v>
                </c:pt>
                <c:pt idx="121">
                  <c:v>0.34408379611645579</c:v>
                </c:pt>
                <c:pt idx="122">
                  <c:v>0.83471678602063548</c:v>
                </c:pt>
                <c:pt idx="123">
                  <c:v>-3.9990132456175331E-2</c:v>
                </c:pt>
                <c:pt idx="124">
                  <c:v>-0.44595556731805797</c:v>
                </c:pt>
                <c:pt idx="125">
                  <c:v>1.8670217473077955E-2</c:v>
                </c:pt>
                <c:pt idx="126">
                  <c:v>6.3303025741721086E-2</c:v>
                </c:pt>
                <c:pt idx="127">
                  <c:v>-0.20438962658272342</c:v>
                </c:pt>
                <c:pt idx="128">
                  <c:v>0.45580474715333708</c:v>
                </c:pt>
                <c:pt idx="129">
                  <c:v>-0.17130163350220062</c:v>
                </c:pt>
                <c:pt idx="130">
                  <c:v>0.23396085004189437</c:v>
                </c:pt>
                <c:pt idx="131">
                  <c:v>-0.49789559871920819</c:v>
                </c:pt>
                <c:pt idx="132">
                  <c:v>8.4235200278892641E-2</c:v>
                </c:pt>
                <c:pt idx="133">
                  <c:v>-0.59630034880951932</c:v>
                </c:pt>
                <c:pt idx="134">
                  <c:v>0.12140650981514334</c:v>
                </c:pt>
                <c:pt idx="135">
                  <c:v>-0.72641490544297582</c:v>
                </c:pt>
                <c:pt idx="136">
                  <c:v>0.21779012205119042</c:v>
                </c:pt>
                <c:pt idx="137">
                  <c:v>-0.5393490314703886</c:v>
                </c:pt>
                <c:pt idx="138">
                  <c:v>0.37639065620247791</c:v>
                </c:pt>
                <c:pt idx="139">
                  <c:v>-0.2331565262626798</c:v>
                </c:pt>
                <c:pt idx="140">
                  <c:v>0.43329214007681038</c:v>
                </c:pt>
                <c:pt idx="141">
                  <c:v>0.17344689688302672</c:v>
                </c:pt>
                <c:pt idx="142">
                  <c:v>-0.22430818023324761</c:v>
                </c:pt>
                <c:pt idx="143">
                  <c:v>0.88600940848069953</c:v>
                </c:pt>
                <c:pt idx="144">
                  <c:v>0.71611058272881145</c:v>
                </c:pt>
                <c:pt idx="145">
                  <c:v>-0.27358912596839247</c:v>
                </c:pt>
                <c:pt idx="146">
                  <c:v>-1.0713502921100941</c:v>
                </c:pt>
                <c:pt idx="147">
                  <c:v>0.22564095176378896</c:v>
                </c:pt>
                <c:pt idx="148">
                  <c:v>0.70595863515577761</c:v>
                </c:pt>
                <c:pt idx="149">
                  <c:v>-5.3832754745716471E-2</c:v>
                </c:pt>
                <c:pt idx="150">
                  <c:v>2.836004963387051E-2</c:v>
                </c:pt>
                <c:pt idx="151">
                  <c:v>-0.34854708371676235</c:v>
                </c:pt>
                <c:pt idx="152">
                  <c:v>0.63475355845111814</c:v>
                </c:pt>
                <c:pt idx="153">
                  <c:v>3.5747793268535943E-2</c:v>
                </c:pt>
                <c:pt idx="154">
                  <c:v>6.5851880903833759E-2</c:v>
                </c:pt>
                <c:pt idx="155">
                  <c:v>0.3502267535751713</c:v>
                </c:pt>
                <c:pt idx="156">
                  <c:v>1.3644083250267247</c:v>
                </c:pt>
                <c:pt idx="157">
                  <c:v>-8.4682615610906176E-2</c:v>
                </c:pt>
                <c:pt idx="158">
                  <c:v>0.75622095561974056</c:v>
                </c:pt>
                <c:pt idx="159">
                  <c:v>7.8210860518208136E-2</c:v>
                </c:pt>
                <c:pt idx="160">
                  <c:v>-1.5424239512676685E-2</c:v>
                </c:pt>
                <c:pt idx="161">
                  <c:v>0.14351515481095234</c:v>
                </c:pt>
                <c:pt idx="162">
                  <c:v>-0.57294715274270658</c:v>
                </c:pt>
                <c:pt idx="163">
                  <c:v>0.51445741802268952</c:v>
                </c:pt>
                <c:pt idx="164">
                  <c:v>-9.4245558830660769E-2</c:v>
                </c:pt>
                <c:pt idx="165">
                  <c:v>0.33499895981006045</c:v>
                </c:pt>
                <c:pt idx="166">
                  <c:v>0.55372972118446295</c:v>
                </c:pt>
                <c:pt idx="167">
                  <c:v>0.64072643658140116</c:v>
                </c:pt>
                <c:pt idx="168">
                  <c:v>-0.67123114886981838</c:v>
                </c:pt>
                <c:pt idx="169">
                  <c:v>-0.18271071726259347</c:v>
                </c:pt>
                <c:pt idx="170">
                  <c:v>-1.3412652921397408</c:v>
                </c:pt>
                <c:pt idx="171">
                  <c:v>-0.15101364159397512</c:v>
                </c:pt>
                <c:pt idx="172">
                  <c:v>-0.78574309799731701</c:v>
                </c:pt>
                <c:pt idx="173">
                  <c:v>0.85745408795617095</c:v>
                </c:pt>
                <c:pt idx="174">
                  <c:v>-0.67110190023051253</c:v>
                </c:pt>
                <c:pt idx="175">
                  <c:v>0.28019389552683194</c:v>
                </c:pt>
                <c:pt idx="176">
                  <c:v>0.55193318029501981</c:v>
                </c:pt>
                <c:pt idx="177">
                  <c:v>-0.60918804180736963</c:v>
                </c:pt>
                <c:pt idx="178">
                  <c:v>0.19506933748250788</c:v>
                </c:pt>
                <c:pt idx="179">
                  <c:v>-0.29796119459301096</c:v>
                </c:pt>
                <c:pt idx="180">
                  <c:v>-0.72910349727659973</c:v>
                </c:pt>
                <c:pt idx="181">
                  <c:v>0.17207949407811718</c:v>
                </c:pt>
                <c:pt idx="182">
                  <c:v>0.22886156313050598</c:v>
                </c:pt>
                <c:pt idx="183">
                  <c:v>0.73982168979312668</c:v>
                </c:pt>
                <c:pt idx="184">
                  <c:v>-2.5191739876868624E-3</c:v>
                </c:pt>
                <c:pt idx="185">
                  <c:v>-0.85611796882682967</c:v>
                </c:pt>
                <c:pt idx="186">
                  <c:v>-1.9009416907311918</c:v>
                </c:pt>
                <c:pt idx="187">
                  <c:v>-0.25729048721176451</c:v>
                </c:pt>
                <c:pt idx="188">
                  <c:v>-0.25478353322009806</c:v>
                </c:pt>
                <c:pt idx="189">
                  <c:v>-0.69690937116705243</c:v>
                </c:pt>
                <c:pt idx="190">
                  <c:v>-0.65833415977655907</c:v>
                </c:pt>
                <c:pt idx="191">
                  <c:v>-0.61883306374521485</c:v>
                </c:pt>
                <c:pt idx="192">
                  <c:v>0.24259670946687972</c:v>
                </c:pt>
                <c:pt idx="193">
                  <c:v>0.74334418363739996</c:v>
                </c:pt>
                <c:pt idx="194">
                  <c:v>-0.49348614510480981</c:v>
                </c:pt>
                <c:pt idx="195">
                  <c:v>0.89614936459619798</c:v>
                </c:pt>
                <c:pt idx="196">
                  <c:v>0.9382923594254855</c:v>
                </c:pt>
                <c:pt idx="197">
                  <c:v>-0.65807008157181279</c:v>
                </c:pt>
                <c:pt idx="198">
                  <c:v>-0.26380320897723131</c:v>
                </c:pt>
                <c:pt idx="199">
                  <c:v>0.30070018845575142</c:v>
                </c:pt>
              </c:numCache>
            </c:numRef>
          </c:yVal>
          <c:smooth val="0"/>
          <c:extLst>
            <c:ext xmlns:c16="http://schemas.microsoft.com/office/drawing/2014/chart" uri="{C3380CC4-5D6E-409C-BE32-E72D297353CC}">
              <c16:uniqueId val="{00000001-FE04-4566-A67F-E5619CDFEF8C}"/>
            </c:ext>
          </c:extLst>
        </c:ser>
        <c:dLbls>
          <c:showLegendKey val="0"/>
          <c:showVal val="0"/>
          <c:showCatName val="0"/>
          <c:showSerName val="0"/>
          <c:showPercent val="0"/>
          <c:showBubbleSize val="0"/>
        </c:dLbls>
        <c:axId val="972293535"/>
        <c:axId val="501164335"/>
      </c:scatterChart>
      <c:valAx>
        <c:axId val="972293535"/>
        <c:scaling>
          <c:orientation val="minMax"/>
        </c:scaling>
        <c:delete val="0"/>
        <c:axPos val="b"/>
        <c:title>
          <c:tx>
            <c:rich>
              <a:bodyPr/>
              <a:lstStyle/>
              <a:p>
                <a:pPr>
                  <a:defRPr/>
                </a:pPr>
                <a:r>
                  <a:rPr lang="en-AU"/>
                  <a:t>Shipping_Cost</a:t>
                </a:r>
              </a:p>
            </c:rich>
          </c:tx>
          <c:overlay val="0"/>
        </c:title>
        <c:numFmt formatCode="0.0" sourceLinked="1"/>
        <c:majorTickMark val="out"/>
        <c:minorTickMark val="none"/>
        <c:tickLblPos val="nextTo"/>
        <c:crossAx val="501164335"/>
        <c:crosses val="autoZero"/>
        <c:crossBetween val="midCat"/>
      </c:valAx>
      <c:valAx>
        <c:axId val="501164335"/>
        <c:scaling>
          <c:orientation val="minMax"/>
        </c:scaling>
        <c:delete val="0"/>
        <c:axPos val="l"/>
        <c:title>
          <c:tx>
            <c:rich>
              <a:bodyPr/>
              <a:lstStyle/>
              <a:p>
                <a:pPr>
                  <a:defRPr/>
                </a:pPr>
                <a:r>
                  <a:rPr lang="en-AU"/>
                  <a:t>Residuals</a:t>
                </a:r>
              </a:p>
            </c:rich>
          </c:tx>
          <c:overlay val="0"/>
        </c:title>
        <c:numFmt formatCode="0.00" sourceLinked="1"/>
        <c:majorTickMark val="out"/>
        <c:minorTickMark val="none"/>
        <c:tickLblPos val="nextTo"/>
        <c:crossAx val="97229353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Contract  Residual Plot</a:t>
            </a:r>
          </a:p>
        </c:rich>
      </c:tx>
      <c:overlay val="0"/>
    </c:title>
    <c:autoTitleDeleted val="0"/>
    <c:plotArea>
      <c:layout/>
      <c:scatterChart>
        <c:scatterStyle val="lineMarker"/>
        <c:varyColors val="0"/>
        <c:ser>
          <c:idx val="0"/>
          <c:order val="0"/>
          <c:spPr>
            <a:ln w="19050">
              <a:noFill/>
            </a:ln>
          </c:spPr>
          <c:xVal>
            <c:numRef>
              <c:f>'Task 2.2.j. Final Model'!$E$2:$E$201</c:f>
              <c:numCache>
                <c:formatCode>0</c:formatCode>
                <c:ptCount val="200"/>
                <c:pt idx="0">
                  <c:v>1</c:v>
                </c:pt>
                <c:pt idx="1">
                  <c:v>0</c:v>
                </c:pt>
                <c:pt idx="2">
                  <c:v>1</c:v>
                </c:pt>
                <c:pt idx="3">
                  <c:v>0</c:v>
                </c:pt>
                <c:pt idx="4">
                  <c:v>0</c:v>
                </c:pt>
                <c:pt idx="5">
                  <c:v>0</c:v>
                </c:pt>
                <c:pt idx="6">
                  <c:v>1</c:v>
                </c:pt>
                <c:pt idx="7">
                  <c:v>0</c:v>
                </c:pt>
                <c:pt idx="8">
                  <c:v>1</c:v>
                </c:pt>
                <c:pt idx="9">
                  <c:v>0</c:v>
                </c:pt>
                <c:pt idx="10">
                  <c:v>1</c:v>
                </c:pt>
                <c:pt idx="11">
                  <c:v>0</c:v>
                </c:pt>
                <c:pt idx="12">
                  <c:v>1</c:v>
                </c:pt>
                <c:pt idx="13">
                  <c:v>0</c:v>
                </c:pt>
                <c:pt idx="14">
                  <c:v>1</c:v>
                </c:pt>
                <c:pt idx="15">
                  <c:v>0</c:v>
                </c:pt>
                <c:pt idx="16">
                  <c:v>1</c:v>
                </c:pt>
                <c:pt idx="17">
                  <c:v>0</c:v>
                </c:pt>
                <c:pt idx="18">
                  <c:v>1</c:v>
                </c:pt>
                <c:pt idx="19">
                  <c:v>1</c:v>
                </c:pt>
                <c:pt idx="20">
                  <c:v>0</c:v>
                </c:pt>
                <c:pt idx="21">
                  <c:v>1</c:v>
                </c:pt>
                <c:pt idx="22">
                  <c:v>1</c:v>
                </c:pt>
                <c:pt idx="23">
                  <c:v>1</c:v>
                </c:pt>
                <c:pt idx="24">
                  <c:v>0</c:v>
                </c:pt>
                <c:pt idx="25">
                  <c:v>0</c:v>
                </c:pt>
                <c:pt idx="26">
                  <c:v>1</c:v>
                </c:pt>
                <c:pt idx="27">
                  <c:v>0</c:v>
                </c:pt>
                <c:pt idx="28">
                  <c:v>0</c:v>
                </c:pt>
                <c:pt idx="29">
                  <c:v>0</c:v>
                </c:pt>
                <c:pt idx="30">
                  <c:v>0</c:v>
                </c:pt>
                <c:pt idx="31">
                  <c:v>0</c:v>
                </c:pt>
                <c:pt idx="32">
                  <c:v>0</c:v>
                </c:pt>
                <c:pt idx="33">
                  <c:v>1</c:v>
                </c:pt>
                <c:pt idx="34">
                  <c:v>0</c:v>
                </c:pt>
                <c:pt idx="35">
                  <c:v>0</c:v>
                </c:pt>
                <c:pt idx="36">
                  <c:v>1</c:v>
                </c:pt>
                <c:pt idx="37">
                  <c:v>1</c:v>
                </c:pt>
                <c:pt idx="38">
                  <c:v>0</c:v>
                </c:pt>
                <c:pt idx="39">
                  <c:v>0</c:v>
                </c:pt>
                <c:pt idx="40">
                  <c:v>1</c:v>
                </c:pt>
                <c:pt idx="41">
                  <c:v>1</c:v>
                </c:pt>
                <c:pt idx="42">
                  <c:v>1</c:v>
                </c:pt>
                <c:pt idx="43">
                  <c:v>1</c:v>
                </c:pt>
                <c:pt idx="44">
                  <c:v>0</c:v>
                </c:pt>
                <c:pt idx="45">
                  <c:v>1</c:v>
                </c:pt>
                <c:pt idx="46">
                  <c:v>1</c:v>
                </c:pt>
                <c:pt idx="47">
                  <c:v>1</c:v>
                </c:pt>
                <c:pt idx="48">
                  <c:v>1</c:v>
                </c:pt>
                <c:pt idx="49">
                  <c:v>1</c:v>
                </c:pt>
                <c:pt idx="50">
                  <c:v>1</c:v>
                </c:pt>
                <c:pt idx="51">
                  <c:v>1</c:v>
                </c:pt>
                <c:pt idx="52">
                  <c:v>1</c:v>
                </c:pt>
                <c:pt idx="53">
                  <c:v>1</c:v>
                </c:pt>
                <c:pt idx="54">
                  <c:v>1</c:v>
                </c:pt>
                <c:pt idx="55">
                  <c:v>1</c:v>
                </c:pt>
                <c:pt idx="56">
                  <c:v>1</c:v>
                </c:pt>
                <c:pt idx="57">
                  <c:v>1</c:v>
                </c:pt>
                <c:pt idx="58">
                  <c:v>0</c:v>
                </c:pt>
                <c:pt idx="59">
                  <c:v>1</c:v>
                </c:pt>
                <c:pt idx="60">
                  <c:v>0</c:v>
                </c:pt>
                <c:pt idx="61">
                  <c:v>1</c:v>
                </c:pt>
                <c:pt idx="62">
                  <c:v>0</c:v>
                </c:pt>
                <c:pt idx="63">
                  <c:v>0</c:v>
                </c:pt>
                <c:pt idx="64">
                  <c:v>0</c:v>
                </c:pt>
                <c:pt idx="65">
                  <c:v>0</c:v>
                </c:pt>
                <c:pt idx="66">
                  <c:v>0</c:v>
                </c:pt>
                <c:pt idx="67">
                  <c:v>0</c:v>
                </c:pt>
                <c:pt idx="68">
                  <c:v>0</c:v>
                </c:pt>
                <c:pt idx="69">
                  <c:v>0</c:v>
                </c:pt>
                <c:pt idx="70">
                  <c:v>1</c:v>
                </c:pt>
                <c:pt idx="71">
                  <c:v>0</c:v>
                </c:pt>
                <c:pt idx="72">
                  <c:v>0</c:v>
                </c:pt>
                <c:pt idx="73">
                  <c:v>1</c:v>
                </c:pt>
                <c:pt idx="74">
                  <c:v>1</c:v>
                </c:pt>
                <c:pt idx="75">
                  <c:v>0</c:v>
                </c:pt>
                <c:pt idx="76">
                  <c:v>0</c:v>
                </c:pt>
                <c:pt idx="77">
                  <c:v>1</c:v>
                </c:pt>
                <c:pt idx="78">
                  <c:v>1</c:v>
                </c:pt>
                <c:pt idx="79">
                  <c:v>0</c:v>
                </c:pt>
                <c:pt idx="80">
                  <c:v>1</c:v>
                </c:pt>
                <c:pt idx="81">
                  <c:v>1</c:v>
                </c:pt>
                <c:pt idx="82">
                  <c:v>0</c:v>
                </c:pt>
                <c:pt idx="83">
                  <c:v>0</c:v>
                </c:pt>
                <c:pt idx="84">
                  <c:v>1</c:v>
                </c:pt>
                <c:pt idx="85">
                  <c:v>0</c:v>
                </c:pt>
                <c:pt idx="86">
                  <c:v>0</c:v>
                </c:pt>
                <c:pt idx="87">
                  <c:v>1</c:v>
                </c:pt>
                <c:pt idx="88">
                  <c:v>0</c:v>
                </c:pt>
                <c:pt idx="89">
                  <c:v>1</c:v>
                </c:pt>
                <c:pt idx="90">
                  <c:v>1</c:v>
                </c:pt>
                <c:pt idx="91">
                  <c:v>0</c:v>
                </c:pt>
                <c:pt idx="92">
                  <c:v>1</c:v>
                </c:pt>
                <c:pt idx="93">
                  <c:v>1</c:v>
                </c:pt>
                <c:pt idx="94">
                  <c:v>1</c:v>
                </c:pt>
                <c:pt idx="95">
                  <c:v>1</c:v>
                </c:pt>
                <c:pt idx="96">
                  <c:v>0</c:v>
                </c:pt>
                <c:pt idx="97">
                  <c:v>1</c:v>
                </c:pt>
                <c:pt idx="98">
                  <c:v>1</c:v>
                </c:pt>
                <c:pt idx="99">
                  <c:v>1</c:v>
                </c:pt>
                <c:pt idx="100">
                  <c:v>0</c:v>
                </c:pt>
                <c:pt idx="101">
                  <c:v>1</c:v>
                </c:pt>
                <c:pt idx="102">
                  <c:v>1</c:v>
                </c:pt>
                <c:pt idx="103">
                  <c:v>1</c:v>
                </c:pt>
                <c:pt idx="104">
                  <c:v>1</c:v>
                </c:pt>
                <c:pt idx="105">
                  <c:v>1</c:v>
                </c:pt>
                <c:pt idx="106">
                  <c:v>1</c:v>
                </c:pt>
                <c:pt idx="107">
                  <c:v>1</c:v>
                </c:pt>
                <c:pt idx="108">
                  <c:v>1</c:v>
                </c:pt>
                <c:pt idx="109">
                  <c:v>0</c:v>
                </c:pt>
                <c:pt idx="110">
                  <c:v>1</c:v>
                </c:pt>
                <c:pt idx="111">
                  <c:v>0</c:v>
                </c:pt>
                <c:pt idx="112">
                  <c:v>1</c:v>
                </c:pt>
                <c:pt idx="113">
                  <c:v>1</c:v>
                </c:pt>
                <c:pt idx="114">
                  <c:v>1</c:v>
                </c:pt>
                <c:pt idx="115">
                  <c:v>0</c:v>
                </c:pt>
                <c:pt idx="116">
                  <c:v>1</c:v>
                </c:pt>
                <c:pt idx="117">
                  <c:v>0</c:v>
                </c:pt>
                <c:pt idx="118">
                  <c:v>1</c:v>
                </c:pt>
                <c:pt idx="119">
                  <c:v>0</c:v>
                </c:pt>
                <c:pt idx="120">
                  <c:v>1</c:v>
                </c:pt>
                <c:pt idx="121">
                  <c:v>0</c:v>
                </c:pt>
                <c:pt idx="122">
                  <c:v>0</c:v>
                </c:pt>
                <c:pt idx="123">
                  <c:v>1</c:v>
                </c:pt>
                <c:pt idx="124">
                  <c:v>0</c:v>
                </c:pt>
                <c:pt idx="125">
                  <c:v>1</c:v>
                </c:pt>
                <c:pt idx="126">
                  <c:v>0</c:v>
                </c:pt>
                <c:pt idx="127">
                  <c:v>0</c:v>
                </c:pt>
                <c:pt idx="128">
                  <c:v>1</c:v>
                </c:pt>
                <c:pt idx="129">
                  <c:v>0</c:v>
                </c:pt>
                <c:pt idx="130">
                  <c:v>0</c:v>
                </c:pt>
                <c:pt idx="131">
                  <c:v>0</c:v>
                </c:pt>
                <c:pt idx="132">
                  <c:v>0</c:v>
                </c:pt>
                <c:pt idx="133">
                  <c:v>0</c:v>
                </c:pt>
                <c:pt idx="134">
                  <c:v>1</c:v>
                </c:pt>
                <c:pt idx="135">
                  <c:v>1</c:v>
                </c:pt>
                <c:pt idx="136">
                  <c:v>0</c:v>
                </c:pt>
                <c:pt idx="137">
                  <c:v>0</c:v>
                </c:pt>
                <c:pt idx="138">
                  <c:v>0</c:v>
                </c:pt>
                <c:pt idx="139">
                  <c:v>0</c:v>
                </c:pt>
                <c:pt idx="140">
                  <c:v>0</c:v>
                </c:pt>
                <c:pt idx="141">
                  <c:v>1</c:v>
                </c:pt>
                <c:pt idx="142">
                  <c:v>1</c:v>
                </c:pt>
                <c:pt idx="143">
                  <c:v>0</c:v>
                </c:pt>
                <c:pt idx="144">
                  <c:v>1</c:v>
                </c:pt>
                <c:pt idx="145">
                  <c:v>1</c:v>
                </c:pt>
                <c:pt idx="146">
                  <c:v>0</c:v>
                </c:pt>
                <c:pt idx="147">
                  <c:v>0</c:v>
                </c:pt>
                <c:pt idx="148">
                  <c:v>1</c:v>
                </c:pt>
                <c:pt idx="149">
                  <c:v>0</c:v>
                </c:pt>
                <c:pt idx="150">
                  <c:v>0</c:v>
                </c:pt>
                <c:pt idx="151">
                  <c:v>0</c:v>
                </c:pt>
                <c:pt idx="152">
                  <c:v>0</c:v>
                </c:pt>
                <c:pt idx="153">
                  <c:v>0</c:v>
                </c:pt>
                <c:pt idx="154">
                  <c:v>0</c:v>
                </c:pt>
                <c:pt idx="155">
                  <c:v>0</c:v>
                </c:pt>
                <c:pt idx="156">
                  <c:v>0</c:v>
                </c:pt>
                <c:pt idx="157">
                  <c:v>0</c:v>
                </c:pt>
                <c:pt idx="158">
                  <c:v>0</c:v>
                </c:pt>
                <c:pt idx="159">
                  <c:v>1</c:v>
                </c:pt>
                <c:pt idx="160">
                  <c:v>0</c:v>
                </c:pt>
                <c:pt idx="161">
                  <c:v>1</c:v>
                </c:pt>
                <c:pt idx="162">
                  <c:v>1</c:v>
                </c:pt>
                <c:pt idx="163">
                  <c:v>1</c:v>
                </c:pt>
                <c:pt idx="164">
                  <c:v>0</c:v>
                </c:pt>
                <c:pt idx="165">
                  <c:v>0</c:v>
                </c:pt>
                <c:pt idx="166">
                  <c:v>0</c:v>
                </c:pt>
                <c:pt idx="167">
                  <c:v>0</c:v>
                </c:pt>
                <c:pt idx="168">
                  <c:v>0</c:v>
                </c:pt>
                <c:pt idx="169">
                  <c:v>1</c:v>
                </c:pt>
                <c:pt idx="170">
                  <c:v>1</c:v>
                </c:pt>
                <c:pt idx="171">
                  <c:v>1</c:v>
                </c:pt>
                <c:pt idx="172">
                  <c:v>1</c:v>
                </c:pt>
                <c:pt idx="173">
                  <c:v>0</c:v>
                </c:pt>
                <c:pt idx="174">
                  <c:v>0</c:v>
                </c:pt>
                <c:pt idx="175">
                  <c:v>1</c:v>
                </c:pt>
                <c:pt idx="176">
                  <c:v>1</c:v>
                </c:pt>
                <c:pt idx="177">
                  <c:v>1</c:v>
                </c:pt>
                <c:pt idx="178">
                  <c:v>0</c:v>
                </c:pt>
                <c:pt idx="179">
                  <c:v>1</c:v>
                </c:pt>
                <c:pt idx="180">
                  <c:v>1</c:v>
                </c:pt>
                <c:pt idx="181">
                  <c:v>1</c:v>
                </c:pt>
                <c:pt idx="182">
                  <c:v>1</c:v>
                </c:pt>
                <c:pt idx="183">
                  <c:v>1</c:v>
                </c:pt>
                <c:pt idx="184">
                  <c:v>0</c:v>
                </c:pt>
                <c:pt idx="185">
                  <c:v>0</c:v>
                </c:pt>
                <c:pt idx="186">
                  <c:v>0</c:v>
                </c:pt>
                <c:pt idx="187">
                  <c:v>1</c:v>
                </c:pt>
                <c:pt idx="188">
                  <c:v>0</c:v>
                </c:pt>
                <c:pt idx="189">
                  <c:v>0</c:v>
                </c:pt>
                <c:pt idx="190">
                  <c:v>1</c:v>
                </c:pt>
                <c:pt idx="191">
                  <c:v>0</c:v>
                </c:pt>
                <c:pt idx="192">
                  <c:v>0</c:v>
                </c:pt>
                <c:pt idx="193">
                  <c:v>0</c:v>
                </c:pt>
                <c:pt idx="194">
                  <c:v>0</c:v>
                </c:pt>
                <c:pt idx="195">
                  <c:v>0</c:v>
                </c:pt>
                <c:pt idx="196">
                  <c:v>1</c:v>
                </c:pt>
                <c:pt idx="197">
                  <c:v>1</c:v>
                </c:pt>
                <c:pt idx="198">
                  <c:v>1</c:v>
                </c:pt>
                <c:pt idx="199">
                  <c:v>1</c:v>
                </c:pt>
              </c:numCache>
            </c:numRef>
          </c:xVal>
          <c:yVal>
            <c:numRef>
              <c:f>'Task 2.2.j. Final Model'!$J$30:$J$229</c:f>
              <c:numCache>
                <c:formatCode>0.00</c:formatCode>
                <c:ptCount val="200"/>
                <c:pt idx="0">
                  <c:v>0.51681010661032634</c:v>
                </c:pt>
                <c:pt idx="1">
                  <c:v>-0.43499467968475436</c:v>
                </c:pt>
                <c:pt idx="2">
                  <c:v>0.57797464128143794</c:v>
                </c:pt>
                <c:pt idx="3">
                  <c:v>0.1789627177285471</c:v>
                </c:pt>
                <c:pt idx="4">
                  <c:v>0.99948045753871106</c:v>
                </c:pt>
                <c:pt idx="5">
                  <c:v>-0.60244729121009932</c:v>
                </c:pt>
                <c:pt idx="6">
                  <c:v>0.51296121859582477</c:v>
                </c:pt>
                <c:pt idx="7">
                  <c:v>0.66850787004294876</c:v>
                </c:pt>
                <c:pt idx="8">
                  <c:v>0.50979893900231588</c:v>
                </c:pt>
                <c:pt idx="9">
                  <c:v>-0.73938674530723514</c:v>
                </c:pt>
                <c:pt idx="10">
                  <c:v>0.52326986061604064</c:v>
                </c:pt>
                <c:pt idx="11">
                  <c:v>-0.11009177780482826</c:v>
                </c:pt>
                <c:pt idx="12">
                  <c:v>-1.0306925018437738</c:v>
                </c:pt>
                <c:pt idx="13">
                  <c:v>0.53751622302891011</c:v>
                </c:pt>
                <c:pt idx="14">
                  <c:v>-0.6834280292118784</c:v>
                </c:pt>
                <c:pt idx="15">
                  <c:v>-0.29297383876308025</c:v>
                </c:pt>
                <c:pt idx="16">
                  <c:v>-6.1125536141651615E-2</c:v>
                </c:pt>
                <c:pt idx="17">
                  <c:v>0.70042044010091331</c:v>
                </c:pt>
                <c:pt idx="18">
                  <c:v>7.382220293489361E-2</c:v>
                </c:pt>
                <c:pt idx="19">
                  <c:v>8.6961148508144959E-2</c:v>
                </c:pt>
                <c:pt idx="20">
                  <c:v>0.15437479493240325</c:v>
                </c:pt>
                <c:pt idx="21">
                  <c:v>0.66907127891945528</c:v>
                </c:pt>
                <c:pt idx="22">
                  <c:v>0.54254146004684944</c:v>
                </c:pt>
                <c:pt idx="23">
                  <c:v>-0.52063610883765143</c:v>
                </c:pt>
                <c:pt idx="24">
                  <c:v>-1.2777647378107329</c:v>
                </c:pt>
                <c:pt idx="25">
                  <c:v>-6.3323147888791453E-2</c:v>
                </c:pt>
                <c:pt idx="26">
                  <c:v>-0.88599632255353811</c:v>
                </c:pt>
                <c:pt idx="27">
                  <c:v>-1.3657604154216036</c:v>
                </c:pt>
                <c:pt idx="28">
                  <c:v>-0.60910627165580955</c:v>
                </c:pt>
                <c:pt idx="29">
                  <c:v>-0.6095960632593842</c:v>
                </c:pt>
                <c:pt idx="30">
                  <c:v>-0.12991502900996466</c:v>
                </c:pt>
                <c:pt idx="31">
                  <c:v>-0.6122554560792377</c:v>
                </c:pt>
                <c:pt idx="32">
                  <c:v>5.5761815989482599E-2</c:v>
                </c:pt>
                <c:pt idx="33">
                  <c:v>1.055939615576027</c:v>
                </c:pt>
                <c:pt idx="34">
                  <c:v>-0.53866776655308701</c:v>
                </c:pt>
                <c:pt idx="35">
                  <c:v>0.27057508680360698</c:v>
                </c:pt>
                <c:pt idx="36">
                  <c:v>-0.62762990625948145</c:v>
                </c:pt>
                <c:pt idx="37">
                  <c:v>0.98742648446142312</c:v>
                </c:pt>
                <c:pt idx="38">
                  <c:v>-0.30622259915451622</c:v>
                </c:pt>
                <c:pt idx="39">
                  <c:v>-1.3797702922790007</c:v>
                </c:pt>
                <c:pt idx="40">
                  <c:v>0.58904927130150408</c:v>
                </c:pt>
                <c:pt idx="41">
                  <c:v>0.13793406341455494</c:v>
                </c:pt>
                <c:pt idx="42">
                  <c:v>-1.0659598595238702</c:v>
                </c:pt>
                <c:pt idx="43">
                  <c:v>0.1186172137780801</c:v>
                </c:pt>
                <c:pt idx="44">
                  <c:v>-0.84714279847975416</c:v>
                </c:pt>
                <c:pt idx="45">
                  <c:v>0.31351979209166991</c:v>
                </c:pt>
                <c:pt idx="46">
                  <c:v>-0.14225625144683463</c:v>
                </c:pt>
                <c:pt idx="47">
                  <c:v>-0.82691038217945412</c:v>
                </c:pt>
                <c:pt idx="48">
                  <c:v>-0.34927490315839194</c:v>
                </c:pt>
                <c:pt idx="49">
                  <c:v>-0.11045345734980039</c:v>
                </c:pt>
                <c:pt idx="50">
                  <c:v>-0.15448186299676703</c:v>
                </c:pt>
                <c:pt idx="51">
                  <c:v>0.2074061436483392</c:v>
                </c:pt>
                <c:pt idx="52">
                  <c:v>0.79761850286555358</c:v>
                </c:pt>
                <c:pt idx="53">
                  <c:v>-0.28136749636377001</c:v>
                </c:pt>
                <c:pt idx="54">
                  <c:v>-8.2276972889516742E-2</c:v>
                </c:pt>
                <c:pt idx="55">
                  <c:v>0.5280519194728388</c:v>
                </c:pt>
                <c:pt idx="56">
                  <c:v>3.4759357039247263E-2</c:v>
                </c:pt>
                <c:pt idx="57">
                  <c:v>1.1849797054171773E-2</c:v>
                </c:pt>
                <c:pt idx="58">
                  <c:v>-6.6218887389706715E-2</c:v>
                </c:pt>
                <c:pt idx="59">
                  <c:v>0.26742255441832086</c:v>
                </c:pt>
                <c:pt idx="60">
                  <c:v>-0.25373723611404841</c:v>
                </c:pt>
                <c:pt idx="61">
                  <c:v>0.61011859354111131</c:v>
                </c:pt>
                <c:pt idx="62">
                  <c:v>0.77931928847213872</c:v>
                </c:pt>
                <c:pt idx="63">
                  <c:v>0.93670991334403908</c:v>
                </c:pt>
                <c:pt idx="64">
                  <c:v>0.28777247768123093</c:v>
                </c:pt>
                <c:pt idx="65">
                  <c:v>1.3717961576114934</c:v>
                </c:pt>
                <c:pt idx="66">
                  <c:v>-0.66693773833650294</c:v>
                </c:pt>
                <c:pt idx="67">
                  <c:v>1.3147484324995942</c:v>
                </c:pt>
                <c:pt idx="68">
                  <c:v>-0.91893555783938563</c:v>
                </c:pt>
                <c:pt idx="69">
                  <c:v>0.79007763386145058</c:v>
                </c:pt>
                <c:pt idx="70">
                  <c:v>-0.99085720260253307</c:v>
                </c:pt>
                <c:pt idx="71">
                  <c:v>0.24074053053113165</c:v>
                </c:pt>
                <c:pt idx="72">
                  <c:v>7.3903480775433295E-2</c:v>
                </c:pt>
                <c:pt idx="73">
                  <c:v>0.56399162860772734</c:v>
                </c:pt>
                <c:pt idx="74">
                  <c:v>0.22747555790922469</c:v>
                </c:pt>
                <c:pt idx="75">
                  <c:v>1.203117075498108</c:v>
                </c:pt>
                <c:pt idx="76">
                  <c:v>0.5593115902446284</c:v>
                </c:pt>
                <c:pt idx="77">
                  <c:v>-0.10154533238218555</c:v>
                </c:pt>
                <c:pt idx="78">
                  <c:v>-0.69140186258433189</c:v>
                </c:pt>
                <c:pt idx="79">
                  <c:v>0.37892451158067608</c:v>
                </c:pt>
                <c:pt idx="80">
                  <c:v>0.75618335013010274</c:v>
                </c:pt>
                <c:pt idx="81">
                  <c:v>0.53315809087916133</c:v>
                </c:pt>
                <c:pt idx="82">
                  <c:v>1.4750029093838366</c:v>
                </c:pt>
                <c:pt idx="83">
                  <c:v>-7.7791004403273689E-2</c:v>
                </c:pt>
                <c:pt idx="84">
                  <c:v>-5.3570304476764363E-3</c:v>
                </c:pt>
                <c:pt idx="85">
                  <c:v>-0.17282192588504763</c:v>
                </c:pt>
                <c:pt idx="86">
                  <c:v>-8.7074795204935995E-2</c:v>
                </c:pt>
                <c:pt idx="87">
                  <c:v>9.4400176404612068E-2</c:v>
                </c:pt>
                <c:pt idx="88">
                  <c:v>-0.24754707009484989</c:v>
                </c:pt>
                <c:pt idx="89">
                  <c:v>0.91540031631303975</c:v>
                </c:pt>
                <c:pt idx="90">
                  <c:v>-0.27855744315287367</c:v>
                </c:pt>
                <c:pt idx="91">
                  <c:v>-4.4285392207937591E-2</c:v>
                </c:pt>
                <c:pt idx="92">
                  <c:v>0.2665300882965731</c:v>
                </c:pt>
                <c:pt idx="93">
                  <c:v>0.18767929585754395</c:v>
                </c:pt>
                <c:pt idx="94">
                  <c:v>0.43407626193754467</c:v>
                </c:pt>
                <c:pt idx="95">
                  <c:v>-0.11792842191357344</c:v>
                </c:pt>
                <c:pt idx="96">
                  <c:v>-0.13995415783615872</c:v>
                </c:pt>
                <c:pt idx="97">
                  <c:v>0.34521505718111012</c:v>
                </c:pt>
                <c:pt idx="98">
                  <c:v>-0.23980590543702895</c:v>
                </c:pt>
                <c:pt idx="99">
                  <c:v>-0.5871801496714335</c:v>
                </c:pt>
                <c:pt idx="100">
                  <c:v>-1.1252658428395028</c:v>
                </c:pt>
                <c:pt idx="101">
                  <c:v>-1.393327421003498</c:v>
                </c:pt>
                <c:pt idx="102">
                  <c:v>-0.57506856985637533</c:v>
                </c:pt>
                <c:pt idx="103">
                  <c:v>0.43385931750078655</c:v>
                </c:pt>
                <c:pt idx="104">
                  <c:v>0.58423442495608491</c:v>
                </c:pt>
                <c:pt idx="105">
                  <c:v>-0.77773846851417261</c:v>
                </c:pt>
                <c:pt idx="106">
                  <c:v>0.47228919222029475</c:v>
                </c:pt>
                <c:pt idx="107">
                  <c:v>0.11744898367218504</c:v>
                </c:pt>
                <c:pt idx="108">
                  <c:v>-0.2959810709541042</c:v>
                </c:pt>
                <c:pt idx="109">
                  <c:v>0.26552325988767134</c:v>
                </c:pt>
                <c:pt idx="110">
                  <c:v>-0.52750580289827731</c:v>
                </c:pt>
                <c:pt idx="111">
                  <c:v>-0.15448440276765751</c:v>
                </c:pt>
                <c:pt idx="112">
                  <c:v>-0.55165072404361393</c:v>
                </c:pt>
                <c:pt idx="113">
                  <c:v>-0.91079899909373463</c:v>
                </c:pt>
                <c:pt idx="114">
                  <c:v>-0.3217084924636211</c:v>
                </c:pt>
                <c:pt idx="115">
                  <c:v>-0.9310256191468671</c:v>
                </c:pt>
                <c:pt idx="116">
                  <c:v>0.66816629633967928</c:v>
                </c:pt>
                <c:pt idx="117">
                  <c:v>0.4814461943160655</c:v>
                </c:pt>
                <c:pt idx="118">
                  <c:v>8.8065234442054496E-2</c:v>
                </c:pt>
                <c:pt idx="119">
                  <c:v>0.20479949768047145</c:v>
                </c:pt>
                <c:pt idx="120">
                  <c:v>0.46007457373477756</c:v>
                </c:pt>
                <c:pt idx="121">
                  <c:v>0.34408379611645579</c:v>
                </c:pt>
                <c:pt idx="122">
                  <c:v>0.83471678602063548</c:v>
                </c:pt>
                <c:pt idx="123">
                  <c:v>-3.9990132456175331E-2</c:v>
                </c:pt>
                <c:pt idx="124">
                  <c:v>-0.44595556731805797</c:v>
                </c:pt>
                <c:pt idx="125">
                  <c:v>1.8670217473077955E-2</c:v>
                </c:pt>
                <c:pt idx="126">
                  <c:v>6.3303025741721086E-2</c:v>
                </c:pt>
                <c:pt idx="127">
                  <c:v>-0.20438962658272342</c:v>
                </c:pt>
                <c:pt idx="128">
                  <c:v>0.45580474715333708</c:v>
                </c:pt>
                <c:pt idx="129">
                  <c:v>-0.17130163350220062</c:v>
                </c:pt>
                <c:pt idx="130">
                  <c:v>0.23396085004189437</c:v>
                </c:pt>
                <c:pt idx="131">
                  <c:v>-0.49789559871920819</c:v>
                </c:pt>
                <c:pt idx="132">
                  <c:v>8.4235200278892641E-2</c:v>
                </c:pt>
                <c:pt idx="133">
                  <c:v>-0.59630034880951932</c:v>
                </c:pt>
                <c:pt idx="134">
                  <c:v>0.12140650981514334</c:v>
                </c:pt>
                <c:pt idx="135">
                  <c:v>-0.72641490544297582</c:v>
                </c:pt>
                <c:pt idx="136">
                  <c:v>0.21779012205119042</c:v>
                </c:pt>
                <c:pt idx="137">
                  <c:v>-0.5393490314703886</c:v>
                </c:pt>
                <c:pt idx="138">
                  <c:v>0.37639065620247791</c:v>
                </c:pt>
                <c:pt idx="139">
                  <c:v>-0.2331565262626798</c:v>
                </c:pt>
                <c:pt idx="140">
                  <c:v>0.43329214007681038</c:v>
                </c:pt>
                <c:pt idx="141">
                  <c:v>0.17344689688302672</c:v>
                </c:pt>
                <c:pt idx="142">
                  <c:v>-0.22430818023324761</c:v>
                </c:pt>
                <c:pt idx="143">
                  <c:v>0.88600940848069953</c:v>
                </c:pt>
                <c:pt idx="144">
                  <c:v>0.71611058272881145</c:v>
                </c:pt>
                <c:pt idx="145">
                  <c:v>-0.27358912596839247</c:v>
                </c:pt>
                <c:pt idx="146">
                  <c:v>-1.0713502921100941</c:v>
                </c:pt>
                <c:pt idx="147">
                  <c:v>0.22564095176378896</c:v>
                </c:pt>
                <c:pt idx="148">
                  <c:v>0.70595863515577761</c:v>
                </c:pt>
                <c:pt idx="149">
                  <c:v>-5.3832754745716471E-2</c:v>
                </c:pt>
                <c:pt idx="150">
                  <c:v>2.836004963387051E-2</c:v>
                </c:pt>
                <c:pt idx="151">
                  <c:v>-0.34854708371676235</c:v>
                </c:pt>
                <c:pt idx="152">
                  <c:v>0.63475355845111814</c:v>
                </c:pt>
                <c:pt idx="153">
                  <c:v>3.5747793268535943E-2</c:v>
                </c:pt>
                <c:pt idx="154">
                  <c:v>6.5851880903833759E-2</c:v>
                </c:pt>
                <c:pt idx="155">
                  <c:v>0.3502267535751713</c:v>
                </c:pt>
                <c:pt idx="156">
                  <c:v>1.3644083250267247</c:v>
                </c:pt>
                <c:pt idx="157">
                  <c:v>-8.4682615610906176E-2</c:v>
                </c:pt>
                <c:pt idx="158">
                  <c:v>0.75622095561974056</c:v>
                </c:pt>
                <c:pt idx="159">
                  <c:v>7.8210860518208136E-2</c:v>
                </c:pt>
                <c:pt idx="160">
                  <c:v>-1.5424239512676685E-2</c:v>
                </c:pt>
                <c:pt idx="161">
                  <c:v>0.14351515481095234</c:v>
                </c:pt>
                <c:pt idx="162">
                  <c:v>-0.57294715274270658</c:v>
                </c:pt>
                <c:pt idx="163">
                  <c:v>0.51445741802268952</c:v>
                </c:pt>
                <c:pt idx="164">
                  <c:v>-9.4245558830660769E-2</c:v>
                </c:pt>
                <c:pt idx="165">
                  <c:v>0.33499895981006045</c:v>
                </c:pt>
                <c:pt idx="166">
                  <c:v>0.55372972118446295</c:v>
                </c:pt>
                <c:pt idx="167">
                  <c:v>0.64072643658140116</c:v>
                </c:pt>
                <c:pt idx="168">
                  <c:v>-0.67123114886981838</c:v>
                </c:pt>
                <c:pt idx="169">
                  <c:v>-0.18271071726259347</c:v>
                </c:pt>
                <c:pt idx="170">
                  <c:v>-1.3412652921397408</c:v>
                </c:pt>
                <c:pt idx="171">
                  <c:v>-0.15101364159397512</c:v>
                </c:pt>
                <c:pt idx="172">
                  <c:v>-0.78574309799731701</c:v>
                </c:pt>
                <c:pt idx="173">
                  <c:v>0.85745408795617095</c:v>
                </c:pt>
                <c:pt idx="174">
                  <c:v>-0.67110190023051253</c:v>
                </c:pt>
                <c:pt idx="175">
                  <c:v>0.28019389552683194</c:v>
                </c:pt>
                <c:pt idx="176">
                  <c:v>0.55193318029501981</c:v>
                </c:pt>
                <c:pt idx="177">
                  <c:v>-0.60918804180736963</c:v>
                </c:pt>
                <c:pt idx="178">
                  <c:v>0.19506933748250788</c:v>
                </c:pt>
                <c:pt idx="179">
                  <c:v>-0.29796119459301096</c:v>
                </c:pt>
                <c:pt idx="180">
                  <c:v>-0.72910349727659973</c:v>
                </c:pt>
                <c:pt idx="181">
                  <c:v>0.17207949407811718</c:v>
                </c:pt>
                <c:pt idx="182">
                  <c:v>0.22886156313050598</c:v>
                </c:pt>
                <c:pt idx="183">
                  <c:v>0.73982168979312668</c:v>
                </c:pt>
                <c:pt idx="184">
                  <c:v>-2.5191739876868624E-3</c:v>
                </c:pt>
                <c:pt idx="185">
                  <c:v>-0.85611796882682967</c:v>
                </c:pt>
                <c:pt idx="186">
                  <c:v>-1.9009416907311918</c:v>
                </c:pt>
                <c:pt idx="187">
                  <c:v>-0.25729048721176451</c:v>
                </c:pt>
                <c:pt idx="188">
                  <c:v>-0.25478353322009806</c:v>
                </c:pt>
                <c:pt idx="189">
                  <c:v>-0.69690937116705243</c:v>
                </c:pt>
                <c:pt idx="190">
                  <c:v>-0.65833415977655907</c:v>
                </c:pt>
                <c:pt idx="191">
                  <c:v>-0.61883306374521485</c:v>
                </c:pt>
                <c:pt idx="192">
                  <c:v>0.24259670946687972</c:v>
                </c:pt>
                <c:pt idx="193">
                  <c:v>0.74334418363739996</c:v>
                </c:pt>
                <c:pt idx="194">
                  <c:v>-0.49348614510480981</c:v>
                </c:pt>
                <c:pt idx="195">
                  <c:v>0.89614936459619798</c:v>
                </c:pt>
                <c:pt idx="196">
                  <c:v>0.9382923594254855</c:v>
                </c:pt>
                <c:pt idx="197">
                  <c:v>-0.65807008157181279</c:v>
                </c:pt>
                <c:pt idx="198">
                  <c:v>-0.26380320897723131</c:v>
                </c:pt>
                <c:pt idx="199">
                  <c:v>0.30070018845575142</c:v>
                </c:pt>
              </c:numCache>
            </c:numRef>
          </c:yVal>
          <c:smooth val="0"/>
          <c:extLst>
            <c:ext xmlns:c16="http://schemas.microsoft.com/office/drawing/2014/chart" uri="{C3380CC4-5D6E-409C-BE32-E72D297353CC}">
              <c16:uniqueId val="{00000001-347B-4D52-BF57-C589E1F3F816}"/>
            </c:ext>
          </c:extLst>
        </c:ser>
        <c:dLbls>
          <c:showLegendKey val="0"/>
          <c:showVal val="0"/>
          <c:showCatName val="0"/>
          <c:showSerName val="0"/>
          <c:showPercent val="0"/>
          <c:showBubbleSize val="0"/>
        </c:dLbls>
        <c:axId val="972302735"/>
        <c:axId val="501162671"/>
      </c:scatterChart>
      <c:valAx>
        <c:axId val="972302735"/>
        <c:scaling>
          <c:orientation val="minMax"/>
        </c:scaling>
        <c:delete val="0"/>
        <c:axPos val="b"/>
        <c:title>
          <c:tx>
            <c:rich>
              <a:bodyPr/>
              <a:lstStyle/>
              <a:p>
                <a:pPr>
                  <a:defRPr/>
                </a:pPr>
                <a:r>
                  <a:rPr lang="en-AU"/>
                  <a:t>Contract</a:t>
                </a:r>
              </a:p>
            </c:rich>
          </c:tx>
          <c:overlay val="0"/>
        </c:title>
        <c:numFmt formatCode="0" sourceLinked="1"/>
        <c:majorTickMark val="out"/>
        <c:minorTickMark val="none"/>
        <c:tickLblPos val="nextTo"/>
        <c:crossAx val="501162671"/>
        <c:crosses val="autoZero"/>
        <c:crossBetween val="midCat"/>
      </c:valAx>
      <c:valAx>
        <c:axId val="501162671"/>
        <c:scaling>
          <c:orientation val="minMax"/>
        </c:scaling>
        <c:delete val="0"/>
        <c:axPos val="l"/>
        <c:title>
          <c:tx>
            <c:rich>
              <a:bodyPr/>
              <a:lstStyle/>
              <a:p>
                <a:pPr>
                  <a:defRPr/>
                </a:pPr>
                <a:r>
                  <a:rPr lang="en-AU"/>
                  <a:t>Residuals</a:t>
                </a:r>
              </a:p>
            </c:rich>
          </c:tx>
          <c:overlay val="0"/>
        </c:title>
        <c:numFmt formatCode="0.00" sourceLinked="1"/>
        <c:majorTickMark val="out"/>
        <c:minorTickMark val="none"/>
        <c:tickLblPos val="nextTo"/>
        <c:crossAx val="97230273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Normal Probability Plot</a:t>
            </a:r>
          </a:p>
        </c:rich>
      </c:tx>
      <c:overlay val="0"/>
    </c:title>
    <c:autoTitleDeleted val="0"/>
    <c:plotArea>
      <c:layout/>
      <c:scatterChart>
        <c:scatterStyle val="lineMarker"/>
        <c:varyColors val="0"/>
        <c:ser>
          <c:idx val="0"/>
          <c:order val="0"/>
          <c:spPr>
            <a:ln w="19050">
              <a:noFill/>
            </a:ln>
          </c:spPr>
          <c:xVal>
            <c:numRef>
              <c:f>'Task 2.2.j. Final Model'!$M$30:$M$229</c:f>
              <c:numCache>
                <c:formatCode>0.00</c:formatCode>
                <c:ptCount val="200"/>
                <c:pt idx="0">
                  <c:v>0.25</c:v>
                </c:pt>
                <c:pt idx="1">
                  <c:v>0.75</c:v>
                </c:pt>
                <c:pt idx="2">
                  <c:v>1.25</c:v>
                </c:pt>
                <c:pt idx="3">
                  <c:v>1.75</c:v>
                </c:pt>
                <c:pt idx="4">
                  <c:v>2.25</c:v>
                </c:pt>
                <c:pt idx="5">
                  <c:v>2.75</c:v>
                </c:pt>
                <c:pt idx="6">
                  <c:v>3.25</c:v>
                </c:pt>
                <c:pt idx="7">
                  <c:v>3.75</c:v>
                </c:pt>
                <c:pt idx="8">
                  <c:v>4.25</c:v>
                </c:pt>
                <c:pt idx="9">
                  <c:v>4.75</c:v>
                </c:pt>
                <c:pt idx="10">
                  <c:v>5.25</c:v>
                </c:pt>
                <c:pt idx="11">
                  <c:v>5.75</c:v>
                </c:pt>
                <c:pt idx="12">
                  <c:v>6.25</c:v>
                </c:pt>
                <c:pt idx="13">
                  <c:v>6.75</c:v>
                </c:pt>
                <c:pt idx="14">
                  <c:v>7.25</c:v>
                </c:pt>
                <c:pt idx="15">
                  <c:v>7.75</c:v>
                </c:pt>
                <c:pt idx="16">
                  <c:v>8.25</c:v>
                </c:pt>
                <c:pt idx="17">
                  <c:v>8.75</c:v>
                </c:pt>
                <c:pt idx="18">
                  <c:v>9.25</c:v>
                </c:pt>
                <c:pt idx="19">
                  <c:v>9.75</c:v>
                </c:pt>
                <c:pt idx="20">
                  <c:v>10.25</c:v>
                </c:pt>
                <c:pt idx="21">
                  <c:v>10.75</c:v>
                </c:pt>
                <c:pt idx="22">
                  <c:v>11.25</c:v>
                </c:pt>
                <c:pt idx="23">
                  <c:v>11.75</c:v>
                </c:pt>
                <c:pt idx="24">
                  <c:v>12.25</c:v>
                </c:pt>
                <c:pt idx="25">
                  <c:v>12.75</c:v>
                </c:pt>
                <c:pt idx="26">
                  <c:v>13.25</c:v>
                </c:pt>
                <c:pt idx="27">
                  <c:v>13.75</c:v>
                </c:pt>
                <c:pt idx="28">
                  <c:v>14.25</c:v>
                </c:pt>
                <c:pt idx="29">
                  <c:v>14.75</c:v>
                </c:pt>
                <c:pt idx="30">
                  <c:v>15.25</c:v>
                </c:pt>
                <c:pt idx="31">
                  <c:v>15.75</c:v>
                </c:pt>
                <c:pt idx="32">
                  <c:v>16.25</c:v>
                </c:pt>
                <c:pt idx="33">
                  <c:v>16.75</c:v>
                </c:pt>
                <c:pt idx="34">
                  <c:v>17.25</c:v>
                </c:pt>
                <c:pt idx="35">
                  <c:v>17.75</c:v>
                </c:pt>
                <c:pt idx="36">
                  <c:v>18.25</c:v>
                </c:pt>
                <c:pt idx="37">
                  <c:v>18.75</c:v>
                </c:pt>
                <c:pt idx="38">
                  <c:v>19.25</c:v>
                </c:pt>
                <c:pt idx="39">
                  <c:v>19.75</c:v>
                </c:pt>
                <c:pt idx="40">
                  <c:v>20.25</c:v>
                </c:pt>
                <c:pt idx="41">
                  <c:v>20.75</c:v>
                </c:pt>
                <c:pt idx="42">
                  <c:v>21.25</c:v>
                </c:pt>
                <c:pt idx="43">
                  <c:v>21.75</c:v>
                </c:pt>
                <c:pt idx="44">
                  <c:v>22.25</c:v>
                </c:pt>
                <c:pt idx="45">
                  <c:v>22.75</c:v>
                </c:pt>
                <c:pt idx="46">
                  <c:v>23.25</c:v>
                </c:pt>
                <c:pt idx="47">
                  <c:v>23.75</c:v>
                </c:pt>
                <c:pt idx="48">
                  <c:v>24.25</c:v>
                </c:pt>
                <c:pt idx="49">
                  <c:v>24.75</c:v>
                </c:pt>
                <c:pt idx="50">
                  <c:v>25.25</c:v>
                </c:pt>
                <c:pt idx="51">
                  <c:v>25.75</c:v>
                </c:pt>
                <c:pt idx="52">
                  <c:v>26.25</c:v>
                </c:pt>
                <c:pt idx="53">
                  <c:v>26.75</c:v>
                </c:pt>
                <c:pt idx="54">
                  <c:v>27.25</c:v>
                </c:pt>
                <c:pt idx="55">
                  <c:v>27.75</c:v>
                </c:pt>
                <c:pt idx="56">
                  <c:v>28.25</c:v>
                </c:pt>
                <c:pt idx="57">
                  <c:v>28.75</c:v>
                </c:pt>
                <c:pt idx="58">
                  <c:v>29.25</c:v>
                </c:pt>
                <c:pt idx="59">
                  <c:v>29.75</c:v>
                </c:pt>
                <c:pt idx="60">
                  <c:v>30.25</c:v>
                </c:pt>
                <c:pt idx="61">
                  <c:v>30.75</c:v>
                </c:pt>
                <c:pt idx="62">
                  <c:v>31.25</c:v>
                </c:pt>
                <c:pt idx="63">
                  <c:v>31.75</c:v>
                </c:pt>
                <c:pt idx="64">
                  <c:v>32.25</c:v>
                </c:pt>
                <c:pt idx="65">
                  <c:v>32.75</c:v>
                </c:pt>
                <c:pt idx="66">
                  <c:v>33.25</c:v>
                </c:pt>
                <c:pt idx="67">
                  <c:v>33.75</c:v>
                </c:pt>
                <c:pt idx="68">
                  <c:v>34.25</c:v>
                </c:pt>
                <c:pt idx="69">
                  <c:v>34.75</c:v>
                </c:pt>
                <c:pt idx="70">
                  <c:v>35.25</c:v>
                </c:pt>
                <c:pt idx="71">
                  <c:v>35.75</c:v>
                </c:pt>
                <c:pt idx="72">
                  <c:v>36.25</c:v>
                </c:pt>
                <c:pt idx="73">
                  <c:v>36.75</c:v>
                </c:pt>
                <c:pt idx="74">
                  <c:v>37.25</c:v>
                </c:pt>
                <c:pt idx="75">
                  <c:v>37.75</c:v>
                </c:pt>
                <c:pt idx="76">
                  <c:v>38.25</c:v>
                </c:pt>
                <c:pt idx="77">
                  <c:v>38.75</c:v>
                </c:pt>
                <c:pt idx="78">
                  <c:v>39.25</c:v>
                </c:pt>
                <c:pt idx="79">
                  <c:v>39.75</c:v>
                </c:pt>
                <c:pt idx="80">
                  <c:v>40.25</c:v>
                </c:pt>
                <c:pt idx="81">
                  <c:v>40.75</c:v>
                </c:pt>
                <c:pt idx="82">
                  <c:v>41.25</c:v>
                </c:pt>
                <c:pt idx="83">
                  <c:v>41.75</c:v>
                </c:pt>
                <c:pt idx="84">
                  <c:v>42.25</c:v>
                </c:pt>
                <c:pt idx="85">
                  <c:v>42.75</c:v>
                </c:pt>
                <c:pt idx="86">
                  <c:v>43.25</c:v>
                </c:pt>
                <c:pt idx="87">
                  <c:v>43.75</c:v>
                </c:pt>
                <c:pt idx="88">
                  <c:v>44.25</c:v>
                </c:pt>
                <c:pt idx="89">
                  <c:v>44.75</c:v>
                </c:pt>
                <c:pt idx="90">
                  <c:v>45.25</c:v>
                </c:pt>
                <c:pt idx="91">
                  <c:v>45.75</c:v>
                </c:pt>
                <c:pt idx="92">
                  <c:v>46.25</c:v>
                </c:pt>
                <c:pt idx="93">
                  <c:v>46.75</c:v>
                </c:pt>
                <c:pt idx="94">
                  <c:v>47.25</c:v>
                </c:pt>
                <c:pt idx="95">
                  <c:v>47.75</c:v>
                </c:pt>
                <c:pt idx="96">
                  <c:v>48.25</c:v>
                </c:pt>
                <c:pt idx="97">
                  <c:v>48.75</c:v>
                </c:pt>
                <c:pt idx="98">
                  <c:v>49.25</c:v>
                </c:pt>
                <c:pt idx="99">
                  <c:v>49.75</c:v>
                </c:pt>
                <c:pt idx="100">
                  <c:v>50.25</c:v>
                </c:pt>
                <c:pt idx="101">
                  <c:v>50.75</c:v>
                </c:pt>
                <c:pt idx="102">
                  <c:v>51.25</c:v>
                </c:pt>
                <c:pt idx="103">
                  <c:v>51.75</c:v>
                </c:pt>
                <c:pt idx="104">
                  <c:v>52.25</c:v>
                </c:pt>
                <c:pt idx="105">
                  <c:v>52.75</c:v>
                </c:pt>
                <c:pt idx="106">
                  <c:v>53.25</c:v>
                </c:pt>
                <c:pt idx="107">
                  <c:v>53.75</c:v>
                </c:pt>
                <c:pt idx="108">
                  <c:v>54.25</c:v>
                </c:pt>
                <c:pt idx="109">
                  <c:v>54.75</c:v>
                </c:pt>
                <c:pt idx="110">
                  <c:v>55.25</c:v>
                </c:pt>
                <c:pt idx="111">
                  <c:v>55.75</c:v>
                </c:pt>
                <c:pt idx="112">
                  <c:v>56.25</c:v>
                </c:pt>
                <c:pt idx="113">
                  <c:v>56.75</c:v>
                </c:pt>
                <c:pt idx="114">
                  <c:v>57.25</c:v>
                </c:pt>
                <c:pt idx="115">
                  <c:v>57.75</c:v>
                </c:pt>
                <c:pt idx="116">
                  <c:v>58.25</c:v>
                </c:pt>
                <c:pt idx="117">
                  <c:v>58.75</c:v>
                </c:pt>
                <c:pt idx="118">
                  <c:v>59.25</c:v>
                </c:pt>
                <c:pt idx="119">
                  <c:v>59.75</c:v>
                </c:pt>
                <c:pt idx="120">
                  <c:v>60.25</c:v>
                </c:pt>
                <c:pt idx="121">
                  <c:v>60.75</c:v>
                </c:pt>
                <c:pt idx="122">
                  <c:v>61.25</c:v>
                </c:pt>
                <c:pt idx="123">
                  <c:v>61.75</c:v>
                </c:pt>
                <c:pt idx="124">
                  <c:v>62.25</c:v>
                </c:pt>
                <c:pt idx="125">
                  <c:v>62.75</c:v>
                </c:pt>
                <c:pt idx="126">
                  <c:v>63.25</c:v>
                </c:pt>
                <c:pt idx="127">
                  <c:v>63.75</c:v>
                </c:pt>
                <c:pt idx="128">
                  <c:v>64.25</c:v>
                </c:pt>
                <c:pt idx="129">
                  <c:v>64.75</c:v>
                </c:pt>
                <c:pt idx="130">
                  <c:v>65.25</c:v>
                </c:pt>
                <c:pt idx="131">
                  <c:v>65.75</c:v>
                </c:pt>
                <c:pt idx="132">
                  <c:v>66.25</c:v>
                </c:pt>
                <c:pt idx="133">
                  <c:v>66.75</c:v>
                </c:pt>
                <c:pt idx="134">
                  <c:v>67.25</c:v>
                </c:pt>
                <c:pt idx="135">
                  <c:v>67.75</c:v>
                </c:pt>
                <c:pt idx="136">
                  <c:v>68.25</c:v>
                </c:pt>
                <c:pt idx="137">
                  <c:v>68.75</c:v>
                </c:pt>
                <c:pt idx="138">
                  <c:v>69.25</c:v>
                </c:pt>
                <c:pt idx="139">
                  <c:v>69.75</c:v>
                </c:pt>
                <c:pt idx="140">
                  <c:v>70.25</c:v>
                </c:pt>
                <c:pt idx="141">
                  <c:v>70.75</c:v>
                </c:pt>
                <c:pt idx="142">
                  <c:v>71.25</c:v>
                </c:pt>
                <c:pt idx="143">
                  <c:v>71.75</c:v>
                </c:pt>
                <c:pt idx="144">
                  <c:v>72.25</c:v>
                </c:pt>
                <c:pt idx="145">
                  <c:v>72.75</c:v>
                </c:pt>
                <c:pt idx="146">
                  <c:v>73.25</c:v>
                </c:pt>
                <c:pt idx="147">
                  <c:v>73.75</c:v>
                </c:pt>
                <c:pt idx="148">
                  <c:v>74.25</c:v>
                </c:pt>
                <c:pt idx="149">
                  <c:v>74.75</c:v>
                </c:pt>
                <c:pt idx="150">
                  <c:v>75.25</c:v>
                </c:pt>
                <c:pt idx="151">
                  <c:v>75.75</c:v>
                </c:pt>
                <c:pt idx="152">
                  <c:v>76.25</c:v>
                </c:pt>
                <c:pt idx="153">
                  <c:v>76.75</c:v>
                </c:pt>
                <c:pt idx="154">
                  <c:v>77.25</c:v>
                </c:pt>
                <c:pt idx="155">
                  <c:v>77.75</c:v>
                </c:pt>
                <c:pt idx="156">
                  <c:v>78.25</c:v>
                </c:pt>
                <c:pt idx="157">
                  <c:v>78.75</c:v>
                </c:pt>
                <c:pt idx="158">
                  <c:v>79.25</c:v>
                </c:pt>
                <c:pt idx="159">
                  <c:v>79.75</c:v>
                </c:pt>
                <c:pt idx="160">
                  <c:v>80.25</c:v>
                </c:pt>
                <c:pt idx="161">
                  <c:v>80.75</c:v>
                </c:pt>
                <c:pt idx="162">
                  <c:v>81.25</c:v>
                </c:pt>
                <c:pt idx="163">
                  <c:v>81.75</c:v>
                </c:pt>
                <c:pt idx="164">
                  <c:v>82.25</c:v>
                </c:pt>
                <c:pt idx="165">
                  <c:v>82.75</c:v>
                </c:pt>
                <c:pt idx="166">
                  <c:v>83.25</c:v>
                </c:pt>
                <c:pt idx="167">
                  <c:v>83.75</c:v>
                </c:pt>
                <c:pt idx="168">
                  <c:v>84.25</c:v>
                </c:pt>
                <c:pt idx="169">
                  <c:v>84.75</c:v>
                </c:pt>
                <c:pt idx="170">
                  <c:v>85.25</c:v>
                </c:pt>
                <c:pt idx="171">
                  <c:v>85.75</c:v>
                </c:pt>
                <c:pt idx="172">
                  <c:v>86.25</c:v>
                </c:pt>
                <c:pt idx="173">
                  <c:v>86.75</c:v>
                </c:pt>
                <c:pt idx="174">
                  <c:v>87.25</c:v>
                </c:pt>
                <c:pt idx="175">
                  <c:v>87.75</c:v>
                </c:pt>
                <c:pt idx="176">
                  <c:v>88.25</c:v>
                </c:pt>
                <c:pt idx="177">
                  <c:v>88.75</c:v>
                </c:pt>
                <c:pt idx="178">
                  <c:v>89.25</c:v>
                </c:pt>
                <c:pt idx="179">
                  <c:v>89.75</c:v>
                </c:pt>
                <c:pt idx="180">
                  <c:v>90.25</c:v>
                </c:pt>
                <c:pt idx="181">
                  <c:v>90.75</c:v>
                </c:pt>
                <c:pt idx="182">
                  <c:v>91.25</c:v>
                </c:pt>
                <c:pt idx="183">
                  <c:v>91.75</c:v>
                </c:pt>
                <c:pt idx="184">
                  <c:v>92.25</c:v>
                </c:pt>
                <c:pt idx="185">
                  <c:v>92.75</c:v>
                </c:pt>
                <c:pt idx="186">
                  <c:v>93.25</c:v>
                </c:pt>
                <c:pt idx="187">
                  <c:v>93.75</c:v>
                </c:pt>
                <c:pt idx="188">
                  <c:v>94.25</c:v>
                </c:pt>
                <c:pt idx="189">
                  <c:v>94.75</c:v>
                </c:pt>
                <c:pt idx="190">
                  <c:v>95.25</c:v>
                </c:pt>
                <c:pt idx="191">
                  <c:v>95.75</c:v>
                </c:pt>
                <c:pt idx="192">
                  <c:v>96.25</c:v>
                </c:pt>
                <c:pt idx="193">
                  <c:v>96.75</c:v>
                </c:pt>
                <c:pt idx="194">
                  <c:v>97.25</c:v>
                </c:pt>
                <c:pt idx="195">
                  <c:v>97.75</c:v>
                </c:pt>
                <c:pt idx="196">
                  <c:v>98.25</c:v>
                </c:pt>
                <c:pt idx="197">
                  <c:v>98.75</c:v>
                </c:pt>
                <c:pt idx="198">
                  <c:v>99.25</c:v>
                </c:pt>
                <c:pt idx="199">
                  <c:v>99.75</c:v>
                </c:pt>
              </c:numCache>
            </c:numRef>
          </c:xVal>
          <c:yVal>
            <c:numRef>
              <c:f>'Task 2.2.j. Final Model'!$N$30:$N$229</c:f>
              <c:numCache>
                <c:formatCode>0.00</c:formatCode>
                <c:ptCount val="200"/>
                <c:pt idx="0">
                  <c:v>4.3</c:v>
                </c:pt>
                <c:pt idx="1">
                  <c:v>5.5</c:v>
                </c:pt>
                <c:pt idx="2">
                  <c:v>5.6</c:v>
                </c:pt>
                <c:pt idx="3">
                  <c:v>5.8</c:v>
                </c:pt>
                <c:pt idx="4">
                  <c:v>5.8</c:v>
                </c:pt>
                <c:pt idx="5">
                  <c:v>6</c:v>
                </c:pt>
                <c:pt idx="6">
                  <c:v>6</c:v>
                </c:pt>
                <c:pt idx="7">
                  <c:v>6</c:v>
                </c:pt>
                <c:pt idx="8">
                  <c:v>6.1</c:v>
                </c:pt>
                <c:pt idx="9">
                  <c:v>6.1</c:v>
                </c:pt>
                <c:pt idx="10">
                  <c:v>6.2</c:v>
                </c:pt>
                <c:pt idx="11">
                  <c:v>6.2</c:v>
                </c:pt>
                <c:pt idx="12">
                  <c:v>6.2</c:v>
                </c:pt>
                <c:pt idx="13">
                  <c:v>6.2</c:v>
                </c:pt>
                <c:pt idx="14">
                  <c:v>6.2</c:v>
                </c:pt>
                <c:pt idx="15">
                  <c:v>6.5</c:v>
                </c:pt>
                <c:pt idx="16">
                  <c:v>6.5</c:v>
                </c:pt>
                <c:pt idx="17">
                  <c:v>6.5</c:v>
                </c:pt>
                <c:pt idx="18">
                  <c:v>6.5</c:v>
                </c:pt>
                <c:pt idx="19">
                  <c:v>6.5</c:v>
                </c:pt>
                <c:pt idx="20">
                  <c:v>6.5</c:v>
                </c:pt>
                <c:pt idx="21">
                  <c:v>6.6</c:v>
                </c:pt>
                <c:pt idx="22">
                  <c:v>6.6</c:v>
                </c:pt>
                <c:pt idx="23">
                  <c:v>6.6</c:v>
                </c:pt>
                <c:pt idx="24">
                  <c:v>6.6</c:v>
                </c:pt>
                <c:pt idx="25">
                  <c:v>6.7</c:v>
                </c:pt>
                <c:pt idx="26">
                  <c:v>6.7</c:v>
                </c:pt>
                <c:pt idx="27">
                  <c:v>6.7</c:v>
                </c:pt>
                <c:pt idx="28">
                  <c:v>6.7</c:v>
                </c:pt>
                <c:pt idx="29">
                  <c:v>6.7</c:v>
                </c:pt>
                <c:pt idx="30">
                  <c:v>6.7</c:v>
                </c:pt>
                <c:pt idx="31">
                  <c:v>6.9</c:v>
                </c:pt>
                <c:pt idx="32">
                  <c:v>6.9</c:v>
                </c:pt>
                <c:pt idx="33">
                  <c:v>6.9</c:v>
                </c:pt>
                <c:pt idx="34">
                  <c:v>7</c:v>
                </c:pt>
                <c:pt idx="35">
                  <c:v>7</c:v>
                </c:pt>
                <c:pt idx="36">
                  <c:v>7</c:v>
                </c:pt>
                <c:pt idx="37">
                  <c:v>7</c:v>
                </c:pt>
                <c:pt idx="38">
                  <c:v>7</c:v>
                </c:pt>
                <c:pt idx="39">
                  <c:v>7</c:v>
                </c:pt>
                <c:pt idx="40">
                  <c:v>7</c:v>
                </c:pt>
                <c:pt idx="41">
                  <c:v>7.1</c:v>
                </c:pt>
                <c:pt idx="42">
                  <c:v>7.1</c:v>
                </c:pt>
                <c:pt idx="43">
                  <c:v>7.1</c:v>
                </c:pt>
                <c:pt idx="44">
                  <c:v>7.1</c:v>
                </c:pt>
                <c:pt idx="45">
                  <c:v>7.1</c:v>
                </c:pt>
                <c:pt idx="46">
                  <c:v>7.1</c:v>
                </c:pt>
                <c:pt idx="47">
                  <c:v>7.1</c:v>
                </c:pt>
                <c:pt idx="48">
                  <c:v>7.1</c:v>
                </c:pt>
                <c:pt idx="49">
                  <c:v>7.1</c:v>
                </c:pt>
                <c:pt idx="50">
                  <c:v>7.1</c:v>
                </c:pt>
                <c:pt idx="51">
                  <c:v>7.1</c:v>
                </c:pt>
                <c:pt idx="52">
                  <c:v>7.1</c:v>
                </c:pt>
                <c:pt idx="53">
                  <c:v>7.1</c:v>
                </c:pt>
                <c:pt idx="54">
                  <c:v>7.1</c:v>
                </c:pt>
                <c:pt idx="55">
                  <c:v>7.2</c:v>
                </c:pt>
                <c:pt idx="56">
                  <c:v>7.2</c:v>
                </c:pt>
                <c:pt idx="57">
                  <c:v>7.2</c:v>
                </c:pt>
                <c:pt idx="58">
                  <c:v>7.2</c:v>
                </c:pt>
                <c:pt idx="59">
                  <c:v>7.2</c:v>
                </c:pt>
                <c:pt idx="60">
                  <c:v>7.2</c:v>
                </c:pt>
                <c:pt idx="61">
                  <c:v>7.2</c:v>
                </c:pt>
                <c:pt idx="62">
                  <c:v>7.2</c:v>
                </c:pt>
                <c:pt idx="63">
                  <c:v>7.2</c:v>
                </c:pt>
                <c:pt idx="64">
                  <c:v>7.2</c:v>
                </c:pt>
                <c:pt idx="65">
                  <c:v>7.2</c:v>
                </c:pt>
                <c:pt idx="66">
                  <c:v>7.2</c:v>
                </c:pt>
                <c:pt idx="67">
                  <c:v>7.2</c:v>
                </c:pt>
                <c:pt idx="68">
                  <c:v>7.2</c:v>
                </c:pt>
                <c:pt idx="69">
                  <c:v>7.4</c:v>
                </c:pt>
                <c:pt idx="70">
                  <c:v>7.4</c:v>
                </c:pt>
                <c:pt idx="71">
                  <c:v>7.4</c:v>
                </c:pt>
                <c:pt idx="72">
                  <c:v>7.4</c:v>
                </c:pt>
                <c:pt idx="73">
                  <c:v>7.4</c:v>
                </c:pt>
                <c:pt idx="74">
                  <c:v>7.4</c:v>
                </c:pt>
                <c:pt idx="75">
                  <c:v>7.4</c:v>
                </c:pt>
                <c:pt idx="76">
                  <c:v>7.4</c:v>
                </c:pt>
                <c:pt idx="77">
                  <c:v>7.4</c:v>
                </c:pt>
                <c:pt idx="78">
                  <c:v>7.5</c:v>
                </c:pt>
                <c:pt idx="79">
                  <c:v>7.5</c:v>
                </c:pt>
                <c:pt idx="80">
                  <c:v>7.5</c:v>
                </c:pt>
                <c:pt idx="81">
                  <c:v>7.5</c:v>
                </c:pt>
                <c:pt idx="82">
                  <c:v>7.5</c:v>
                </c:pt>
                <c:pt idx="83">
                  <c:v>7.5</c:v>
                </c:pt>
                <c:pt idx="84">
                  <c:v>7.5</c:v>
                </c:pt>
                <c:pt idx="85">
                  <c:v>7.5</c:v>
                </c:pt>
                <c:pt idx="86">
                  <c:v>7.5</c:v>
                </c:pt>
                <c:pt idx="87">
                  <c:v>7.6</c:v>
                </c:pt>
                <c:pt idx="88">
                  <c:v>7.6</c:v>
                </c:pt>
                <c:pt idx="89">
                  <c:v>7.6</c:v>
                </c:pt>
                <c:pt idx="90">
                  <c:v>7.6</c:v>
                </c:pt>
                <c:pt idx="91">
                  <c:v>7.6</c:v>
                </c:pt>
                <c:pt idx="92">
                  <c:v>7.6</c:v>
                </c:pt>
                <c:pt idx="93">
                  <c:v>7.6</c:v>
                </c:pt>
                <c:pt idx="94">
                  <c:v>7.6</c:v>
                </c:pt>
                <c:pt idx="95">
                  <c:v>7.6</c:v>
                </c:pt>
                <c:pt idx="96">
                  <c:v>7.6</c:v>
                </c:pt>
                <c:pt idx="97">
                  <c:v>7.6</c:v>
                </c:pt>
                <c:pt idx="98">
                  <c:v>7.6</c:v>
                </c:pt>
                <c:pt idx="99">
                  <c:v>7.6</c:v>
                </c:pt>
                <c:pt idx="100">
                  <c:v>7.6</c:v>
                </c:pt>
                <c:pt idx="101">
                  <c:v>7.7</c:v>
                </c:pt>
                <c:pt idx="102">
                  <c:v>7.7</c:v>
                </c:pt>
                <c:pt idx="103">
                  <c:v>7.7</c:v>
                </c:pt>
                <c:pt idx="104">
                  <c:v>7.7</c:v>
                </c:pt>
                <c:pt idx="105">
                  <c:v>7.7</c:v>
                </c:pt>
                <c:pt idx="106">
                  <c:v>7.7</c:v>
                </c:pt>
                <c:pt idx="107">
                  <c:v>7.7</c:v>
                </c:pt>
                <c:pt idx="108">
                  <c:v>7.9</c:v>
                </c:pt>
                <c:pt idx="109">
                  <c:v>7.9</c:v>
                </c:pt>
                <c:pt idx="110">
                  <c:v>7.9</c:v>
                </c:pt>
                <c:pt idx="111">
                  <c:v>7.9</c:v>
                </c:pt>
                <c:pt idx="112">
                  <c:v>7.9</c:v>
                </c:pt>
                <c:pt idx="113">
                  <c:v>7.9</c:v>
                </c:pt>
                <c:pt idx="114">
                  <c:v>7.9</c:v>
                </c:pt>
                <c:pt idx="115">
                  <c:v>7.9</c:v>
                </c:pt>
                <c:pt idx="116">
                  <c:v>7.9</c:v>
                </c:pt>
                <c:pt idx="117">
                  <c:v>7.9</c:v>
                </c:pt>
                <c:pt idx="118">
                  <c:v>7.9</c:v>
                </c:pt>
                <c:pt idx="119">
                  <c:v>7.9</c:v>
                </c:pt>
                <c:pt idx="120">
                  <c:v>7.9</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8.1</c:v>
                </c:pt>
                <c:pt idx="136">
                  <c:v>8.1</c:v>
                </c:pt>
                <c:pt idx="137">
                  <c:v>8.1</c:v>
                </c:pt>
                <c:pt idx="138">
                  <c:v>8.1</c:v>
                </c:pt>
                <c:pt idx="139">
                  <c:v>8.1</c:v>
                </c:pt>
                <c:pt idx="140">
                  <c:v>8.1</c:v>
                </c:pt>
                <c:pt idx="141">
                  <c:v>8.1</c:v>
                </c:pt>
                <c:pt idx="142">
                  <c:v>8.1</c:v>
                </c:pt>
                <c:pt idx="143">
                  <c:v>8.1</c:v>
                </c:pt>
                <c:pt idx="144">
                  <c:v>8.1</c:v>
                </c:pt>
                <c:pt idx="145">
                  <c:v>8.1999999999999993</c:v>
                </c:pt>
                <c:pt idx="146">
                  <c:v>8.1999999999999993</c:v>
                </c:pt>
                <c:pt idx="147">
                  <c:v>8.1999999999999993</c:v>
                </c:pt>
                <c:pt idx="148">
                  <c:v>8.1999999999999993</c:v>
                </c:pt>
                <c:pt idx="149">
                  <c:v>8.1999999999999993</c:v>
                </c:pt>
                <c:pt idx="150">
                  <c:v>8.1999999999999993</c:v>
                </c:pt>
                <c:pt idx="151">
                  <c:v>8.1999999999999993</c:v>
                </c:pt>
                <c:pt idx="152">
                  <c:v>8.1999999999999993</c:v>
                </c:pt>
                <c:pt idx="153">
                  <c:v>8.1999999999999993</c:v>
                </c:pt>
                <c:pt idx="154">
                  <c:v>8.1999999999999993</c:v>
                </c:pt>
                <c:pt idx="155">
                  <c:v>8.1999999999999993</c:v>
                </c:pt>
                <c:pt idx="156">
                  <c:v>8.4</c:v>
                </c:pt>
                <c:pt idx="157">
                  <c:v>8.4</c:v>
                </c:pt>
                <c:pt idx="158">
                  <c:v>8.4</c:v>
                </c:pt>
                <c:pt idx="159">
                  <c:v>8.4</c:v>
                </c:pt>
                <c:pt idx="160">
                  <c:v>8.4</c:v>
                </c:pt>
                <c:pt idx="161">
                  <c:v>8.4</c:v>
                </c:pt>
                <c:pt idx="162">
                  <c:v>8.4</c:v>
                </c:pt>
                <c:pt idx="163">
                  <c:v>8.4</c:v>
                </c:pt>
                <c:pt idx="164">
                  <c:v>8.4</c:v>
                </c:pt>
                <c:pt idx="165">
                  <c:v>8.4</c:v>
                </c:pt>
                <c:pt idx="166">
                  <c:v>8.4</c:v>
                </c:pt>
                <c:pt idx="167">
                  <c:v>8.5</c:v>
                </c:pt>
                <c:pt idx="168">
                  <c:v>8.5</c:v>
                </c:pt>
                <c:pt idx="169">
                  <c:v>8.5</c:v>
                </c:pt>
                <c:pt idx="170">
                  <c:v>8.5</c:v>
                </c:pt>
                <c:pt idx="171">
                  <c:v>8.6</c:v>
                </c:pt>
                <c:pt idx="172">
                  <c:v>8.6</c:v>
                </c:pt>
                <c:pt idx="173">
                  <c:v>8.6</c:v>
                </c:pt>
                <c:pt idx="174">
                  <c:v>8.6</c:v>
                </c:pt>
                <c:pt idx="175">
                  <c:v>8.8000000000000007</c:v>
                </c:pt>
                <c:pt idx="176">
                  <c:v>8.8000000000000007</c:v>
                </c:pt>
                <c:pt idx="177">
                  <c:v>8.8000000000000007</c:v>
                </c:pt>
                <c:pt idx="178">
                  <c:v>8.8000000000000007</c:v>
                </c:pt>
                <c:pt idx="179">
                  <c:v>8.8000000000000007</c:v>
                </c:pt>
                <c:pt idx="180">
                  <c:v>8.8000000000000007</c:v>
                </c:pt>
                <c:pt idx="181">
                  <c:v>8.9</c:v>
                </c:pt>
                <c:pt idx="182">
                  <c:v>8.9</c:v>
                </c:pt>
                <c:pt idx="183">
                  <c:v>8.9</c:v>
                </c:pt>
                <c:pt idx="184">
                  <c:v>8.9</c:v>
                </c:pt>
                <c:pt idx="185">
                  <c:v>9</c:v>
                </c:pt>
                <c:pt idx="186">
                  <c:v>9</c:v>
                </c:pt>
                <c:pt idx="187">
                  <c:v>9</c:v>
                </c:pt>
                <c:pt idx="188">
                  <c:v>9</c:v>
                </c:pt>
                <c:pt idx="189">
                  <c:v>9</c:v>
                </c:pt>
                <c:pt idx="190">
                  <c:v>9</c:v>
                </c:pt>
                <c:pt idx="191">
                  <c:v>9.3000000000000007</c:v>
                </c:pt>
                <c:pt idx="192">
                  <c:v>9.3000000000000007</c:v>
                </c:pt>
                <c:pt idx="193">
                  <c:v>9.3000000000000007</c:v>
                </c:pt>
                <c:pt idx="194">
                  <c:v>9.4</c:v>
                </c:pt>
                <c:pt idx="195">
                  <c:v>9.4</c:v>
                </c:pt>
                <c:pt idx="196">
                  <c:v>9.5</c:v>
                </c:pt>
                <c:pt idx="197">
                  <c:v>9.8000000000000007</c:v>
                </c:pt>
                <c:pt idx="198">
                  <c:v>9.9</c:v>
                </c:pt>
                <c:pt idx="199">
                  <c:v>9.9</c:v>
                </c:pt>
              </c:numCache>
            </c:numRef>
          </c:yVal>
          <c:smooth val="0"/>
          <c:extLst>
            <c:ext xmlns:c16="http://schemas.microsoft.com/office/drawing/2014/chart" uri="{C3380CC4-5D6E-409C-BE32-E72D297353CC}">
              <c16:uniqueId val="{00000001-74F5-4704-948A-D34901672D58}"/>
            </c:ext>
          </c:extLst>
        </c:ser>
        <c:dLbls>
          <c:showLegendKey val="0"/>
          <c:showVal val="0"/>
          <c:showCatName val="0"/>
          <c:showSerName val="0"/>
          <c:showPercent val="0"/>
          <c:showBubbleSize val="0"/>
        </c:dLbls>
        <c:axId val="972292335"/>
        <c:axId val="501105263"/>
      </c:scatterChart>
      <c:valAx>
        <c:axId val="972292335"/>
        <c:scaling>
          <c:orientation val="minMax"/>
        </c:scaling>
        <c:delete val="0"/>
        <c:axPos val="b"/>
        <c:title>
          <c:tx>
            <c:rich>
              <a:bodyPr/>
              <a:lstStyle/>
              <a:p>
                <a:pPr>
                  <a:defRPr/>
                </a:pPr>
                <a:r>
                  <a:rPr lang="en-AU"/>
                  <a:t>Sample Percentile</a:t>
                </a:r>
              </a:p>
            </c:rich>
          </c:tx>
          <c:overlay val="0"/>
        </c:title>
        <c:numFmt formatCode="0.00" sourceLinked="1"/>
        <c:majorTickMark val="out"/>
        <c:minorTickMark val="none"/>
        <c:tickLblPos val="nextTo"/>
        <c:crossAx val="501105263"/>
        <c:crosses val="autoZero"/>
        <c:crossBetween val="midCat"/>
      </c:valAx>
      <c:valAx>
        <c:axId val="501105263"/>
        <c:scaling>
          <c:orientation val="minMax"/>
        </c:scaling>
        <c:delete val="0"/>
        <c:axPos val="l"/>
        <c:title>
          <c:tx>
            <c:rich>
              <a:bodyPr/>
              <a:lstStyle/>
              <a:p>
                <a:pPr>
                  <a:defRPr/>
                </a:pPr>
                <a:r>
                  <a:rPr lang="en-AU"/>
                  <a:t>Order_Qty</a:t>
                </a:r>
              </a:p>
            </c:rich>
          </c:tx>
          <c:overlay val="0"/>
        </c:title>
        <c:numFmt formatCode="0.00" sourceLinked="1"/>
        <c:majorTickMark val="out"/>
        <c:minorTickMark val="none"/>
        <c:tickLblPos val="nextTo"/>
        <c:crossAx val="97229233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Interaction Effect of Brand Image on Order quantity and Product quality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580458153534351"/>
          <c:y val="0.15220051780670196"/>
          <c:w val="0.58609318903694496"/>
          <c:h val="0.77158774373258998"/>
        </c:manualLayout>
      </c:layout>
      <c:lineChart>
        <c:grouping val="standard"/>
        <c:varyColors val="0"/>
        <c:ser>
          <c:idx val="0"/>
          <c:order val="0"/>
          <c:tx>
            <c:strRef>
              <c:f>'Task 3 Interation visualization'!$B$31</c:f>
              <c:strCache>
                <c:ptCount val="1"/>
                <c:pt idx="0">
                  <c:v>Low Brand Image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'Task 3 Interation visualization'!$C$30:$D$30</c:f>
              <c:strCache>
                <c:ptCount val="2"/>
                <c:pt idx="0">
                  <c:v>Low Product Quality</c:v>
                </c:pt>
                <c:pt idx="1">
                  <c:v>High Product Quality</c:v>
                </c:pt>
              </c:strCache>
            </c:strRef>
          </c:cat>
          <c:val>
            <c:numRef>
              <c:f>'Task 3 Interation visualization'!$C$31:$D$31</c:f>
              <c:numCache>
                <c:formatCode>General</c:formatCode>
                <c:ptCount val="2"/>
                <c:pt idx="0">
                  <c:v>6.657616</c:v>
                </c:pt>
                <c:pt idx="1">
                  <c:v>7.7660319999999992</c:v>
                </c:pt>
              </c:numCache>
            </c:numRef>
          </c:val>
          <c:smooth val="0"/>
          <c:extLst>
            <c:ext xmlns:c16="http://schemas.microsoft.com/office/drawing/2014/chart" uri="{C3380CC4-5D6E-409C-BE32-E72D297353CC}">
              <c16:uniqueId val="{00000000-E73C-4591-84C4-0A37FB717DD6}"/>
            </c:ext>
          </c:extLst>
        </c:ser>
        <c:ser>
          <c:idx val="1"/>
          <c:order val="1"/>
          <c:tx>
            <c:strRef>
              <c:f>'Task 3 Interation visualization'!$B$32</c:f>
              <c:strCache>
                <c:ptCount val="1"/>
                <c:pt idx="0">
                  <c:v>High Brand Image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'Task 3 Interation visualization'!$C$30:$D$30</c:f>
              <c:strCache>
                <c:ptCount val="2"/>
                <c:pt idx="0">
                  <c:v>Low Product Quality</c:v>
                </c:pt>
                <c:pt idx="1">
                  <c:v>High Product Quality</c:v>
                </c:pt>
              </c:strCache>
            </c:strRef>
          </c:cat>
          <c:val>
            <c:numRef>
              <c:f>'Task 3 Interation visualization'!$C$32:$D$32</c:f>
              <c:numCache>
                <c:formatCode>General</c:formatCode>
                <c:ptCount val="2"/>
                <c:pt idx="0">
                  <c:v>7.5713340000000002</c:v>
                </c:pt>
                <c:pt idx="1">
                  <c:v>8.2431179999999991</c:v>
                </c:pt>
              </c:numCache>
            </c:numRef>
          </c:val>
          <c:smooth val="0"/>
          <c:extLst>
            <c:ext xmlns:c16="http://schemas.microsoft.com/office/drawing/2014/chart" uri="{C3380CC4-5D6E-409C-BE32-E72D297353CC}">
              <c16:uniqueId val="{00000001-E73C-4591-84C4-0A37FB717DD6}"/>
            </c:ext>
          </c:extLst>
        </c:ser>
        <c:dLbls>
          <c:showLegendKey val="0"/>
          <c:showVal val="0"/>
          <c:showCatName val="0"/>
          <c:showSerName val="0"/>
          <c:showPercent val="0"/>
          <c:showBubbleSize val="0"/>
        </c:dLbls>
        <c:marker val="1"/>
        <c:smooth val="0"/>
        <c:axId val="-1415477952"/>
        <c:axId val="-1415475904"/>
      </c:lineChart>
      <c:catAx>
        <c:axId val="-1415477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5475904"/>
        <c:crosses val="autoZero"/>
        <c:auto val="1"/>
        <c:lblAlgn val="ctr"/>
        <c:lblOffset val="100"/>
        <c:tickLblSkip val="1"/>
        <c:tickMarkSkip val="1"/>
        <c:noMultiLvlLbl val="0"/>
      </c:catAx>
      <c:valAx>
        <c:axId val="-1415475904"/>
        <c:scaling>
          <c:orientation val="minMax"/>
          <c:max val="10"/>
          <c:min val="1"/>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 Order Quantity</a:t>
                </a:r>
              </a:p>
            </c:rich>
          </c:tx>
          <c:layout>
            <c:manualLayout>
              <c:xMode val="edge"/>
              <c:yMode val="edge"/>
              <c:x val="2.6490087640087898E-2"/>
              <c:y val="0.2785515320334259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547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alignWithMargins="0"/>
    <c:pageMargins b="1" l="0.75" r="0.75" t="1" header="0.5" footer="0.5"/>
    <c:pageSetup paperSize="9" orientation="landscape" horizontalDpi="-4" verticalDpi="0"/>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ROC Curve</a:t>
            </a:r>
          </a:p>
        </c:rich>
      </c:tx>
      <c:overlay val="0"/>
    </c:title>
    <c:autoTitleDeleted val="0"/>
    <c:plotArea>
      <c:layout/>
      <c:scatterChart>
        <c:scatterStyle val="lineMarker"/>
        <c:varyColors val="0"/>
        <c:ser>
          <c:idx val="0"/>
          <c:order val="0"/>
          <c:spPr>
            <a:ln w="19050">
              <a:noFill/>
            </a:ln>
          </c:spPr>
          <c:xVal>
            <c:numRef>
              <c:f>'Task 4.1.a (First Model)'!$AV$5:$AV$104</c:f>
              <c:numCache>
                <c:formatCode>General</c:formatCode>
                <c:ptCount val="1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xVal>
          <c:yVal>
            <c:numRef>
              <c:f>'Task 4.1.a (First Model)'!$AW$5:$AW$104</c:f>
              <c:numCache>
                <c:formatCode>General</c:formatCode>
                <c:ptCount val="1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yVal>
          <c:smooth val="0"/>
          <c:extLst>
            <c:ext xmlns:c16="http://schemas.microsoft.com/office/drawing/2014/chart" uri="{C3380CC4-5D6E-409C-BE32-E72D297353CC}">
              <c16:uniqueId val="{00000000-AE35-42AA-BE4E-E0CFD14F7001}"/>
            </c:ext>
          </c:extLst>
        </c:ser>
        <c:dLbls>
          <c:showLegendKey val="0"/>
          <c:showVal val="0"/>
          <c:showCatName val="0"/>
          <c:showSerName val="0"/>
          <c:showPercent val="0"/>
          <c:showBubbleSize val="0"/>
        </c:dLbls>
        <c:axId val="974464911"/>
        <c:axId val="501152271"/>
      </c:scatterChart>
      <c:valAx>
        <c:axId val="974464911"/>
        <c:scaling>
          <c:orientation val="minMax"/>
          <c:max val="1"/>
        </c:scaling>
        <c:delete val="0"/>
        <c:axPos val="b"/>
        <c:title>
          <c:tx>
            <c:rich>
              <a:bodyPr/>
              <a:lstStyle/>
              <a:p>
                <a:pPr>
                  <a:defRPr/>
                </a:pPr>
                <a:r>
                  <a:rPr lang="en-US"/>
                  <a:t>False Positive Rate</a:t>
                </a:r>
              </a:p>
            </c:rich>
          </c:tx>
          <c:overlay val="0"/>
        </c:title>
        <c:numFmt formatCode="General" sourceLinked="1"/>
        <c:majorTickMark val="out"/>
        <c:minorTickMark val="none"/>
        <c:tickLblPos val="nextTo"/>
        <c:crossAx val="501152271"/>
        <c:crosses val="autoZero"/>
        <c:crossBetween val="midCat"/>
      </c:valAx>
      <c:valAx>
        <c:axId val="501152271"/>
        <c:scaling>
          <c:orientation val="minMax"/>
          <c:max val="1"/>
        </c:scaling>
        <c:delete val="0"/>
        <c:axPos val="l"/>
        <c:majorGridlines/>
        <c:title>
          <c:tx>
            <c:rich>
              <a:bodyPr rot="-5400000" vert="horz"/>
              <a:lstStyle/>
              <a:p>
                <a:pPr>
                  <a:defRPr/>
                </a:pPr>
                <a:r>
                  <a:rPr lang="en-US"/>
                  <a:t>True Positive Rate</a:t>
                </a:r>
              </a:p>
            </c:rich>
          </c:tx>
          <c:overlay val="0"/>
        </c:title>
        <c:numFmt formatCode="General" sourceLinked="1"/>
        <c:majorTickMark val="out"/>
        <c:minorTickMark val="none"/>
        <c:tickLblPos val="nextTo"/>
        <c:crossAx val="974464911"/>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ROC Curve</a:t>
            </a:r>
          </a:p>
        </c:rich>
      </c:tx>
      <c:overlay val="0"/>
    </c:title>
    <c:autoTitleDeleted val="0"/>
    <c:plotArea>
      <c:layout/>
      <c:scatterChart>
        <c:scatterStyle val="lineMarker"/>
        <c:varyColors val="0"/>
        <c:ser>
          <c:idx val="0"/>
          <c:order val="0"/>
          <c:spPr>
            <a:ln w="19050">
              <a:noFill/>
            </a:ln>
          </c:spPr>
          <c:xVal>
            <c:numRef>
              <c:f>'Task 4.1.b (Final Model)'!$AR$5:$AR$104</c:f>
              <c:numCache>
                <c:formatCode>General</c:formatCode>
                <c:ptCount val="1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xVal>
          <c:yVal>
            <c:numRef>
              <c:f>'Task 4.1.b (Final Model)'!$AS$5:$AS$104</c:f>
              <c:numCache>
                <c:formatCode>General</c:formatCode>
                <c:ptCount val="1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yVal>
          <c:smooth val="0"/>
          <c:extLst>
            <c:ext xmlns:c16="http://schemas.microsoft.com/office/drawing/2014/chart" uri="{C3380CC4-5D6E-409C-BE32-E72D297353CC}">
              <c16:uniqueId val="{00000000-A1C4-4352-BAF1-96BFDEBDE5BA}"/>
            </c:ext>
          </c:extLst>
        </c:ser>
        <c:dLbls>
          <c:showLegendKey val="0"/>
          <c:showVal val="0"/>
          <c:showCatName val="0"/>
          <c:showSerName val="0"/>
          <c:showPercent val="0"/>
          <c:showBubbleSize val="0"/>
        </c:dLbls>
        <c:axId val="972265935"/>
        <c:axId val="897098143"/>
      </c:scatterChart>
      <c:valAx>
        <c:axId val="972265935"/>
        <c:scaling>
          <c:orientation val="minMax"/>
          <c:max val="1"/>
        </c:scaling>
        <c:delete val="0"/>
        <c:axPos val="b"/>
        <c:title>
          <c:tx>
            <c:rich>
              <a:bodyPr/>
              <a:lstStyle/>
              <a:p>
                <a:pPr>
                  <a:defRPr/>
                </a:pPr>
                <a:r>
                  <a:rPr lang="en-US"/>
                  <a:t>False Positive Rate</a:t>
                </a:r>
              </a:p>
            </c:rich>
          </c:tx>
          <c:overlay val="0"/>
        </c:title>
        <c:numFmt formatCode="General" sourceLinked="1"/>
        <c:majorTickMark val="out"/>
        <c:minorTickMark val="none"/>
        <c:tickLblPos val="nextTo"/>
        <c:crossAx val="897098143"/>
        <c:crosses val="autoZero"/>
        <c:crossBetween val="midCat"/>
      </c:valAx>
      <c:valAx>
        <c:axId val="897098143"/>
        <c:scaling>
          <c:orientation val="minMax"/>
          <c:max val="1"/>
        </c:scaling>
        <c:delete val="0"/>
        <c:axPos val="l"/>
        <c:majorGridlines/>
        <c:title>
          <c:tx>
            <c:rich>
              <a:bodyPr rot="-5400000" vert="horz"/>
              <a:lstStyle/>
              <a:p>
                <a:pPr>
                  <a:defRPr/>
                </a:pPr>
                <a:r>
                  <a:rPr lang="en-US"/>
                  <a:t>True Positive Rate</a:t>
                </a:r>
              </a:p>
            </c:rich>
          </c:tx>
          <c:overlay val="0"/>
        </c:title>
        <c:numFmt formatCode="General" sourceLinked="1"/>
        <c:majorTickMark val="out"/>
        <c:minorTickMark val="none"/>
        <c:tickLblPos val="nextTo"/>
        <c:crossAx val="97226593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ROC Curve</a:t>
            </a:r>
          </a:p>
        </c:rich>
      </c:tx>
      <c:overlay val="0"/>
    </c:title>
    <c:autoTitleDeleted val="0"/>
    <c:plotArea>
      <c:layout/>
      <c:scatterChart>
        <c:scatterStyle val="lineMarker"/>
        <c:varyColors val="0"/>
        <c:ser>
          <c:idx val="0"/>
          <c:order val="0"/>
          <c:spPr>
            <a:ln w="19050">
              <a:noFill/>
            </a:ln>
          </c:spPr>
          <c:marker>
            <c:spPr>
              <a:solidFill>
                <a:srgbClr val="FF0000"/>
              </a:solidFill>
              <a:ln w="28575">
                <a:solidFill>
                  <a:srgbClr val="FF0000"/>
                </a:solidFill>
                <a:prstDash val="dash"/>
              </a:ln>
            </c:spPr>
          </c:marker>
          <c:xVal>
            <c:numRef>
              <c:f>'Task 4.1.b (Final Model)'!$AR$5:$AR$104</c:f>
              <c:numCache>
                <c:formatCode>General</c:formatCode>
                <c:ptCount val="1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xVal>
          <c:yVal>
            <c:numRef>
              <c:f>'Task 4.1.b (Final Model)'!$AS$5:$AS$104</c:f>
              <c:numCache>
                <c:formatCode>General</c:formatCode>
                <c:ptCount val="1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yVal>
          <c:smooth val="0"/>
          <c:extLst>
            <c:ext xmlns:c16="http://schemas.microsoft.com/office/drawing/2014/chart" uri="{C3380CC4-5D6E-409C-BE32-E72D297353CC}">
              <c16:uniqueId val="{00000000-123D-4FF2-859C-106A1283A932}"/>
            </c:ext>
          </c:extLst>
        </c:ser>
        <c:dLbls>
          <c:showLegendKey val="0"/>
          <c:showVal val="0"/>
          <c:showCatName val="0"/>
          <c:showSerName val="0"/>
          <c:showPercent val="0"/>
          <c:showBubbleSize val="0"/>
        </c:dLbls>
        <c:axId val="972265935"/>
        <c:axId val="897098143"/>
      </c:scatterChart>
      <c:valAx>
        <c:axId val="972265935"/>
        <c:scaling>
          <c:orientation val="minMax"/>
          <c:max val="1"/>
        </c:scaling>
        <c:delete val="0"/>
        <c:axPos val="b"/>
        <c:title>
          <c:tx>
            <c:rich>
              <a:bodyPr/>
              <a:lstStyle/>
              <a:p>
                <a:pPr>
                  <a:defRPr/>
                </a:pPr>
                <a:r>
                  <a:rPr lang="en-US"/>
                  <a:t>False Positive Rate</a:t>
                </a:r>
              </a:p>
            </c:rich>
          </c:tx>
          <c:overlay val="0"/>
        </c:title>
        <c:numFmt formatCode="General" sourceLinked="1"/>
        <c:majorTickMark val="out"/>
        <c:minorTickMark val="none"/>
        <c:tickLblPos val="nextTo"/>
        <c:crossAx val="897098143"/>
        <c:crosses val="autoZero"/>
        <c:crossBetween val="midCat"/>
      </c:valAx>
      <c:valAx>
        <c:axId val="897098143"/>
        <c:scaling>
          <c:orientation val="minMax"/>
          <c:max val="1"/>
        </c:scaling>
        <c:delete val="0"/>
        <c:axPos val="l"/>
        <c:majorGridlines/>
        <c:title>
          <c:tx>
            <c:rich>
              <a:bodyPr rot="-5400000" vert="horz"/>
              <a:lstStyle/>
              <a:p>
                <a:pPr>
                  <a:defRPr/>
                </a:pPr>
                <a:r>
                  <a:rPr lang="en-US"/>
                  <a:t>True Positive Rate</a:t>
                </a:r>
              </a:p>
            </c:rich>
          </c:tx>
          <c:overlay val="0"/>
        </c:title>
        <c:numFmt formatCode="General" sourceLinked="1"/>
        <c:majorTickMark val="out"/>
        <c:minorTickMark val="none"/>
        <c:tickLblPos val="nextTo"/>
        <c:crossAx val="97226593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u="none" strike="noStrike" baseline="0">
                <a:effectLst/>
              </a:rPr>
              <a:t>Predicted-Probability Plot for Customers signing a Contract</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'Task 4.2'!$G$3</c:f>
              <c:strCache>
                <c:ptCount val="1"/>
                <c:pt idx="0">
                  <c:v>5 Flex_Price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'Task 4.2'!$H$4:$H$13</c:f>
              <c:numCache>
                <c:formatCode>General</c:formatCode>
                <c:ptCount val="10"/>
                <c:pt idx="0">
                  <c:v>2.6620318846075743E-3</c:v>
                </c:pt>
                <c:pt idx="1">
                  <c:v>5.970121417520965E-3</c:v>
                </c:pt>
                <c:pt idx="2">
                  <c:v>1.3334189697725266E-2</c:v>
                </c:pt>
                <c:pt idx="3">
                  <c:v>2.951205950118713E-2</c:v>
                </c:pt>
                <c:pt idx="4">
                  <c:v>6.4043887289612564E-2</c:v>
                </c:pt>
                <c:pt idx="5">
                  <c:v>0.1334260565987142</c:v>
                </c:pt>
                <c:pt idx="6">
                  <c:v>0.25730945469731398</c:v>
                </c:pt>
                <c:pt idx="7">
                  <c:v>0.43806964848113289</c:v>
                </c:pt>
                <c:pt idx="8">
                  <c:v>0.63691517528041397</c:v>
                </c:pt>
                <c:pt idx="9">
                  <c:v>0.79786441630807936</c:v>
                </c:pt>
              </c:numCache>
            </c:numRef>
          </c:val>
          <c:smooth val="0"/>
          <c:extLst>
            <c:ext xmlns:c16="http://schemas.microsoft.com/office/drawing/2014/chart" uri="{C3380CC4-5D6E-409C-BE32-E72D297353CC}">
              <c16:uniqueId val="{00000000-944A-4029-B235-C6E5E623757C}"/>
            </c:ext>
          </c:extLst>
        </c:ser>
        <c:ser>
          <c:idx val="1"/>
          <c:order val="1"/>
          <c:tx>
            <c:strRef>
              <c:f>'Task 4.2'!$I$3</c:f>
              <c:strCache>
                <c:ptCount val="1"/>
                <c:pt idx="0">
                  <c:v>10 Flex_Price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'Task 4.2'!$J$4:$J$13</c:f>
              <c:numCache>
                <c:formatCode>General</c:formatCode>
                <c:ptCount val="10"/>
                <c:pt idx="0">
                  <c:v>6.2035808391144413E-2</c:v>
                </c:pt>
                <c:pt idx="1">
                  <c:v>0.12954361891967822</c:v>
                </c:pt>
                <c:pt idx="2">
                  <c:v>0.25086580092135197</c:v>
                </c:pt>
                <c:pt idx="3">
                  <c:v>0.42971844006359095</c:v>
                </c:pt>
                <c:pt idx="4">
                  <c:v>0.62901652304472233</c:v>
                </c:pt>
                <c:pt idx="5">
                  <c:v>0.79232544370598335</c:v>
                </c:pt>
                <c:pt idx="6">
                  <c:v>0.89566877688099855</c:v>
                </c:pt>
                <c:pt idx="7">
                  <c:v>0.95078081167644413</c:v>
                </c:pt>
                <c:pt idx="8">
                  <c:v>0.97751136834353836</c:v>
                </c:pt>
                <c:pt idx="9">
                  <c:v>0.98987929814585518</c:v>
                </c:pt>
              </c:numCache>
            </c:numRef>
          </c:val>
          <c:smooth val="0"/>
          <c:extLst>
            <c:ext xmlns:c16="http://schemas.microsoft.com/office/drawing/2014/chart" uri="{C3380CC4-5D6E-409C-BE32-E72D297353CC}">
              <c16:uniqueId val="{00000001-944A-4029-B235-C6E5E623757C}"/>
            </c:ext>
          </c:extLst>
        </c:ser>
        <c:dLbls>
          <c:showLegendKey val="0"/>
          <c:showVal val="0"/>
          <c:showCatName val="0"/>
          <c:showSerName val="0"/>
          <c:showPercent val="0"/>
          <c:showBubbleSize val="0"/>
        </c:dLbls>
        <c:marker val="1"/>
        <c:smooth val="0"/>
        <c:axId val="1276751519"/>
        <c:axId val="1050944703"/>
      </c:lineChart>
      <c:catAx>
        <c:axId val="1276751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Product</a:t>
                </a:r>
                <a:r>
                  <a:rPr lang="en-AU" baseline="0"/>
                  <a:t> Quality Perception Levels</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944703"/>
        <c:crosses val="autoZero"/>
        <c:auto val="1"/>
        <c:lblAlgn val="ctr"/>
        <c:lblOffset val="100"/>
        <c:noMultiLvlLbl val="0"/>
      </c:catAx>
      <c:valAx>
        <c:axId val="105094470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Predicted- Probability of</a:t>
                </a:r>
                <a:r>
                  <a:rPr lang="en-AU" baseline="0"/>
                  <a:t>  customers signing a contract</a:t>
                </a:r>
                <a:endParaRPr lang="en-AU"/>
              </a:p>
            </c:rich>
          </c:tx>
          <c:layout>
            <c:manualLayout>
              <c:xMode val="edge"/>
              <c:yMode val="edge"/>
              <c:x val="1.6666666666666666E-2"/>
              <c:y val="0.111527777777777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7515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Forecasting</a:t>
            </a:r>
            <a:r>
              <a:rPr lang="en-AU" baseline="0"/>
              <a:t> Turnover</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'Task 5'!$D$1</c:f>
              <c:strCache>
                <c:ptCount val="1"/>
                <c:pt idx="0">
                  <c:v>Tonnes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'Task 5'!$B$2:$C$44</c:f>
              <c:multiLvlStrCache>
                <c:ptCount val="43"/>
                <c:lvl>
                  <c:pt idx="0">
                    <c:v>Q2</c:v>
                  </c:pt>
                  <c:pt idx="1">
                    <c:v>Q3</c:v>
                  </c:pt>
                  <c:pt idx="2">
                    <c:v>Q4</c:v>
                  </c:pt>
                  <c:pt idx="3">
                    <c:v>Q1</c:v>
                  </c:pt>
                  <c:pt idx="4">
                    <c:v>Q2</c:v>
                  </c:pt>
                  <c:pt idx="5">
                    <c:v>Q3</c:v>
                  </c:pt>
                  <c:pt idx="6">
                    <c:v>Q4</c:v>
                  </c:pt>
                  <c:pt idx="7">
                    <c:v>Q1</c:v>
                  </c:pt>
                  <c:pt idx="8">
                    <c:v>Q2</c:v>
                  </c:pt>
                  <c:pt idx="9">
                    <c:v>Q3</c:v>
                  </c:pt>
                  <c:pt idx="10">
                    <c:v>Q4</c:v>
                  </c:pt>
                  <c:pt idx="11">
                    <c:v>Q1</c:v>
                  </c:pt>
                  <c:pt idx="12">
                    <c:v>Q2</c:v>
                  </c:pt>
                  <c:pt idx="13">
                    <c:v>Q3</c:v>
                  </c:pt>
                  <c:pt idx="14">
                    <c:v>Q4</c:v>
                  </c:pt>
                  <c:pt idx="15">
                    <c:v>Q1</c:v>
                  </c:pt>
                  <c:pt idx="16">
                    <c:v>Q2</c:v>
                  </c:pt>
                  <c:pt idx="17">
                    <c:v>Q3</c:v>
                  </c:pt>
                  <c:pt idx="18">
                    <c:v>Q4</c:v>
                  </c:pt>
                  <c:pt idx="19">
                    <c:v>Q1</c:v>
                  </c:pt>
                  <c:pt idx="20">
                    <c:v>Q2</c:v>
                  </c:pt>
                  <c:pt idx="21">
                    <c:v>Q3</c:v>
                  </c:pt>
                  <c:pt idx="22">
                    <c:v>Q4</c:v>
                  </c:pt>
                  <c:pt idx="23">
                    <c:v>Q1</c:v>
                  </c:pt>
                  <c:pt idx="24">
                    <c:v>Q2</c:v>
                  </c:pt>
                  <c:pt idx="25">
                    <c:v>Q3</c:v>
                  </c:pt>
                  <c:pt idx="26">
                    <c:v>Q4</c:v>
                  </c:pt>
                  <c:pt idx="27">
                    <c:v>Q1</c:v>
                  </c:pt>
                  <c:pt idx="28">
                    <c:v>Q2</c:v>
                  </c:pt>
                  <c:pt idx="29">
                    <c:v>Q3</c:v>
                  </c:pt>
                  <c:pt idx="30">
                    <c:v>Q4</c:v>
                  </c:pt>
                  <c:pt idx="31">
                    <c:v>Q1</c:v>
                  </c:pt>
                  <c:pt idx="32">
                    <c:v>Q2</c:v>
                  </c:pt>
                  <c:pt idx="33">
                    <c:v>Q3</c:v>
                  </c:pt>
                  <c:pt idx="34">
                    <c:v>Q4</c:v>
                  </c:pt>
                  <c:pt idx="35">
                    <c:v>Q1</c:v>
                  </c:pt>
                  <c:pt idx="36">
                    <c:v>Q2</c:v>
                  </c:pt>
                  <c:pt idx="37">
                    <c:v>Q3</c:v>
                  </c:pt>
                  <c:pt idx="38">
                    <c:v>Q4</c:v>
                  </c:pt>
                  <c:pt idx="39">
                    <c:v>Q1</c:v>
                  </c:pt>
                  <c:pt idx="40">
                    <c:v>Q2</c:v>
                  </c:pt>
                  <c:pt idx="41">
                    <c:v>Q3</c:v>
                  </c:pt>
                  <c:pt idx="42">
                    <c:v>Q4</c:v>
                  </c:pt>
                </c:lvl>
                <c:lvl>
                  <c:pt idx="0">
                    <c:v>2010</c:v>
                  </c:pt>
                  <c:pt idx="3">
                    <c:v>2011</c:v>
                  </c:pt>
                  <c:pt idx="7">
                    <c:v>2012</c:v>
                  </c:pt>
                  <c:pt idx="11">
                    <c:v>2013</c:v>
                  </c:pt>
                  <c:pt idx="15">
                    <c:v>2014</c:v>
                  </c:pt>
                  <c:pt idx="19">
                    <c:v>2015</c:v>
                  </c:pt>
                  <c:pt idx="23">
                    <c:v>2016</c:v>
                  </c:pt>
                  <c:pt idx="27">
                    <c:v>2017</c:v>
                  </c:pt>
                  <c:pt idx="31">
                    <c:v>2018</c:v>
                  </c:pt>
                  <c:pt idx="35">
                    <c:v>2019</c:v>
                  </c:pt>
                  <c:pt idx="39">
                    <c:v>2020</c:v>
                  </c:pt>
                </c:lvl>
              </c:multiLvlStrCache>
            </c:multiLvlStrRef>
          </c:cat>
          <c:val>
            <c:numRef>
              <c:f>'Task 5'!$D$2:$D$44</c:f>
              <c:numCache>
                <c:formatCode>0.00</c:formatCode>
                <c:ptCount val="43"/>
                <c:pt idx="0">
                  <c:v>1299.5999999999997</c:v>
                </c:pt>
                <c:pt idx="1">
                  <c:v>988.06666666666695</c:v>
                </c:pt>
                <c:pt idx="2">
                  <c:v>1044.5</c:v>
                </c:pt>
                <c:pt idx="3">
                  <c:v>1090.56666666667</c:v>
                </c:pt>
                <c:pt idx="4">
                  <c:v>1365.4333333333332</c:v>
                </c:pt>
                <c:pt idx="5">
                  <c:v>1006</c:v>
                </c:pt>
                <c:pt idx="6">
                  <c:v>1136.4333333333332</c:v>
                </c:pt>
                <c:pt idx="7">
                  <c:v>1101.4000000000003</c:v>
                </c:pt>
                <c:pt idx="8">
                  <c:v>1457.9666666666665</c:v>
                </c:pt>
                <c:pt idx="9">
                  <c:v>1122.1666666666667</c:v>
                </c:pt>
                <c:pt idx="10">
                  <c:v>1332.8666666666668</c:v>
                </c:pt>
                <c:pt idx="11">
                  <c:v>1348.3666666666668</c:v>
                </c:pt>
                <c:pt idx="12">
                  <c:v>1716.7666666666664</c:v>
                </c:pt>
                <c:pt idx="13">
                  <c:v>1199.4666666666665</c:v>
                </c:pt>
                <c:pt idx="14">
                  <c:v>1394.4000000000003</c:v>
                </c:pt>
                <c:pt idx="15">
                  <c:v>1376.1666666666667</c:v>
                </c:pt>
                <c:pt idx="16">
                  <c:v>1626.9</c:v>
                </c:pt>
                <c:pt idx="17">
                  <c:v>1170.9333333333332</c:v>
                </c:pt>
                <c:pt idx="18">
                  <c:v>1340.7</c:v>
                </c:pt>
                <c:pt idx="19">
                  <c:v>1410.5999999999997</c:v>
                </c:pt>
                <c:pt idx="20">
                  <c:v>1745.6666666666665</c:v>
                </c:pt>
                <c:pt idx="21">
                  <c:v>1334.8333333333333</c:v>
                </c:pt>
                <c:pt idx="22">
                  <c:v>1388.5</c:v>
                </c:pt>
                <c:pt idx="23">
                  <c:v>1401.3</c:v>
                </c:pt>
                <c:pt idx="24">
                  <c:v>1798.3666666666663</c:v>
                </c:pt>
                <c:pt idx="25">
                  <c:v>1416.0666666666668</c:v>
                </c:pt>
                <c:pt idx="26">
                  <c:v>1573.1666666666667</c:v>
                </c:pt>
                <c:pt idx="27">
                  <c:v>1618.5999999999997</c:v>
                </c:pt>
                <c:pt idx="28">
                  <c:v>1953.8666666666663</c:v>
                </c:pt>
                <c:pt idx="29">
                  <c:v>1528.4000000000003</c:v>
                </c:pt>
                <c:pt idx="30">
                  <c:v>1624.5</c:v>
                </c:pt>
                <c:pt idx="31">
                  <c:v>1599.4666666666665</c:v>
                </c:pt>
                <c:pt idx="32">
                  <c:v>1871.7333333333336</c:v>
                </c:pt>
                <c:pt idx="33">
                  <c:v>1428.3</c:v>
                </c:pt>
                <c:pt idx="34">
                  <c:v>1519.5999999999997</c:v>
                </c:pt>
                <c:pt idx="35">
                  <c:v>1638.0999999999997</c:v>
                </c:pt>
                <c:pt idx="36">
                  <c:v>1947.4333333333329</c:v>
                </c:pt>
                <c:pt idx="37">
                  <c:v>1527.9049279391074</c:v>
                </c:pt>
                <c:pt idx="38">
                  <c:v>1684.1594717580938</c:v>
                </c:pt>
              </c:numCache>
            </c:numRef>
          </c:val>
          <c:smooth val="0"/>
          <c:extLst>
            <c:ext xmlns:c16="http://schemas.microsoft.com/office/drawing/2014/chart" uri="{C3380CC4-5D6E-409C-BE32-E72D297353CC}">
              <c16:uniqueId val="{00000000-A527-47FC-A7EE-230B3E3E47D4}"/>
            </c:ext>
          </c:extLst>
        </c:ser>
        <c:ser>
          <c:idx val="1"/>
          <c:order val="1"/>
          <c:tx>
            <c:strRef>
              <c:f>'Task 5'!$F$1</c:f>
              <c:strCache>
                <c:ptCount val="1"/>
                <c:pt idx="0">
                  <c:v>4 Centered MA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'Task 5'!$F$2:$F$44</c:f>
              <c:numCache>
                <c:formatCode>General</c:formatCode>
                <c:ptCount val="43"/>
                <c:pt idx="2" formatCode="0.00">
                  <c:v>1113.9125000000008</c:v>
                </c:pt>
                <c:pt idx="3" formatCode="0.00">
                  <c:v>1124.3833333333341</c:v>
                </c:pt>
                <c:pt idx="4" formatCode="0.00">
                  <c:v>1138.1166666666675</c:v>
                </c:pt>
                <c:pt idx="5" formatCode="0.00">
                  <c:v>1150.9625000000005</c:v>
                </c:pt>
                <c:pt idx="6" formatCode="0.00">
                  <c:v>1163.8833333333334</c:v>
                </c:pt>
                <c:pt idx="7" formatCode="0.00">
                  <c:v>1189.9708333333333</c:v>
                </c:pt>
                <c:pt idx="8" formatCode="0.00">
                  <c:v>1229.0458333333336</c:v>
                </c:pt>
                <c:pt idx="9" formatCode="0.00">
                  <c:v>1284.4708333333333</c:v>
                </c:pt>
                <c:pt idx="10" formatCode="0.00">
                  <c:v>1347.6916666666666</c:v>
                </c:pt>
                <c:pt idx="11" formatCode="0.00">
                  <c:v>1389.7041666666667</c:v>
                </c:pt>
                <c:pt idx="12" formatCode="0.00">
                  <c:v>1407.0583333333334</c:v>
                </c:pt>
                <c:pt idx="13" formatCode="0.00">
                  <c:v>1418.2249999999999</c:v>
                </c:pt>
                <c:pt idx="14" formatCode="0.00">
                  <c:v>1410.4666666666667</c:v>
                </c:pt>
                <c:pt idx="15" formatCode="0.00">
                  <c:v>1395.666666666667</c:v>
                </c:pt>
                <c:pt idx="16" formatCode="0.00">
                  <c:v>1385.3875</c:v>
                </c:pt>
                <c:pt idx="17" formatCode="0.00">
                  <c:v>1382.9791666666665</c:v>
                </c:pt>
                <c:pt idx="18" formatCode="0.00">
                  <c:v>1402.1291666666666</c:v>
                </c:pt>
                <c:pt idx="19" formatCode="0.00">
                  <c:v>1437.4624999999999</c:v>
                </c:pt>
                <c:pt idx="20" formatCode="0.00">
                  <c:v>1463.9249999999997</c:v>
                </c:pt>
                <c:pt idx="21" formatCode="0.00">
                  <c:v>1468.7375</c:v>
                </c:pt>
                <c:pt idx="22" formatCode="0.00">
                  <c:v>1474.1624999999999</c:v>
                </c:pt>
                <c:pt idx="23" formatCode="0.00">
                  <c:v>1490.9041666666667</c:v>
                </c:pt>
                <c:pt idx="24" formatCode="0.00">
                  <c:v>1524.1416666666664</c:v>
                </c:pt>
                <c:pt idx="25" formatCode="0.00">
                  <c:v>1574.3874999999998</c:v>
                </c:pt>
                <c:pt idx="26" formatCode="0.00">
                  <c:v>1620.9874999999997</c:v>
                </c:pt>
                <c:pt idx="27" formatCode="0.00">
                  <c:v>1654.4666666666667</c:v>
                </c:pt>
                <c:pt idx="28" formatCode="0.00">
                  <c:v>1674.9250000000002</c:v>
                </c:pt>
                <c:pt idx="29" formatCode="0.00">
                  <c:v>1678.9499999999998</c:v>
                </c:pt>
                <c:pt idx="30" formatCode="0.00">
                  <c:v>1666.2916666666665</c:v>
                </c:pt>
                <c:pt idx="31" formatCode="0.00">
                  <c:v>1643.5125</c:v>
                </c:pt>
                <c:pt idx="32" formatCode="0.00">
                  <c:v>1617.8874999999998</c:v>
                </c:pt>
                <c:pt idx="33" formatCode="0.00">
                  <c:v>1609.6041666666665</c:v>
                </c:pt>
                <c:pt idx="34" formatCode="0.00">
                  <c:v>1623.895833333333</c:v>
                </c:pt>
                <c:pt idx="35" formatCode="0.00">
                  <c:v>1645.8089493257216</c:v>
                </c:pt>
                <c:pt idx="36" formatCode="0.00">
                  <c:v>1678.8294992878718</c:v>
                </c:pt>
              </c:numCache>
            </c:numRef>
          </c:val>
          <c:smooth val="0"/>
          <c:extLst>
            <c:ext xmlns:c16="http://schemas.microsoft.com/office/drawing/2014/chart" uri="{C3380CC4-5D6E-409C-BE32-E72D297353CC}">
              <c16:uniqueId val="{00000003-A527-47FC-A7EE-230B3E3E47D4}"/>
            </c:ext>
          </c:extLst>
        </c:ser>
        <c:ser>
          <c:idx val="2"/>
          <c:order val="2"/>
          <c:tx>
            <c:strRef>
              <c:f>'Task 5'!$I$1</c:f>
              <c:strCache>
                <c:ptCount val="1"/>
                <c:pt idx="0">
                  <c:v>Deseasonalised </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trendline>
            <c:spPr>
              <a:ln w="19050" cap="rnd">
                <a:solidFill>
                  <a:srgbClr val="FF0000"/>
                </a:solidFill>
                <a:prstDash val="dash"/>
              </a:ln>
              <a:effectLst/>
            </c:spPr>
            <c:trendlineType val="linear"/>
            <c:dispRSqr val="1"/>
            <c:dispEq val="1"/>
            <c:trendlineLbl>
              <c:layout>
                <c:manualLayout>
                  <c:x val="-3.5201224846894137E-3"/>
                  <c:y val="-0.1598313216515383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'Task 5'!$I$2:$I$44</c:f>
              <c:numCache>
                <c:formatCode>General</c:formatCode>
                <c:ptCount val="43"/>
                <c:pt idx="0">
                  <c:v>1099.6743327917186</c:v>
                </c:pt>
                <c:pt idx="1">
                  <c:v>1121.8340212692351</c:v>
                </c:pt>
                <c:pt idx="2">
                  <c:v>1084.1332988418276</c:v>
                </c:pt>
                <c:pt idx="3">
                  <c:v>1125.6074118072358</c:v>
                </c:pt>
                <c:pt idx="4">
                  <c:v>1155.3801091142705</c:v>
                </c:pt>
                <c:pt idx="5">
                  <c:v>1142.1952217092471</c:v>
                </c:pt>
                <c:pt idx="6">
                  <c:v>1179.5550201823655</c:v>
                </c:pt>
                <c:pt idx="7">
                  <c:v>1136.7888284663809</c:v>
                </c:pt>
                <c:pt idx="8">
                  <c:v>1233.678455985867</c:v>
                </c:pt>
                <c:pt idx="9">
                  <c:v>1274.0888713996624</c:v>
                </c:pt>
                <c:pt idx="10">
                  <c:v>1383.4419686449442</c:v>
                </c:pt>
                <c:pt idx="11">
                  <c:v>1391.6907239360075</c:v>
                </c:pt>
                <c:pt idx="12">
                  <c:v>1452.6656192103183</c:v>
                </c:pt>
                <c:pt idx="13">
                  <c:v>1361.8539714375595</c:v>
                </c:pt>
                <c:pt idx="14">
                  <c:v>1447.3101693681617</c:v>
                </c:pt>
                <c:pt idx="15">
                  <c:v>1420.3839593013292</c:v>
                </c:pt>
                <c:pt idx="16">
                  <c:v>1376.6237088479897</c:v>
                </c:pt>
                <c:pt idx="17">
                  <c:v>1329.457712001406</c:v>
                </c:pt>
                <c:pt idx="18">
                  <c:v>1391.5725359092755</c:v>
                </c:pt>
                <c:pt idx="19">
                  <c:v>1455.9236620979443</c:v>
                </c:pt>
                <c:pt idx="20">
                  <c:v>1477.1197498795093</c:v>
                </c:pt>
                <c:pt idx="21">
                  <c:v>1515.5469732719284</c:v>
                </c:pt>
                <c:pt idx="22">
                  <c:v>1441.1862953009838</c:v>
                </c:pt>
                <c:pt idx="23">
                  <c:v>1446.3248459505528</c:v>
                </c:pt>
                <c:pt idx="24">
                  <c:v>1521.7125763939164</c:v>
                </c:pt>
                <c:pt idx="25">
                  <c:v>1607.777912811539</c:v>
                </c:pt>
                <c:pt idx="26">
                  <c:v>1632.8600937877791</c:v>
                </c:pt>
                <c:pt idx="27">
                  <c:v>1670.606861953589</c:v>
                </c:pt>
                <c:pt idx="28">
                  <c:v>1653.2910303406018</c:v>
                </c:pt>
                <c:pt idx="29">
                  <c:v>1735.3192612926578</c:v>
                </c:pt>
                <c:pt idx="30">
                  <c:v>1686.1412579880796</c:v>
                </c:pt>
                <c:pt idx="31">
                  <c:v>1650.858759915586</c:v>
                </c:pt>
                <c:pt idx="32">
                  <c:v>1583.7927858551504</c:v>
                </c:pt>
                <c:pt idx="33">
                  <c:v>1621.6674305838148</c:v>
                </c:pt>
                <c:pt idx="34">
                  <c:v>1577.2608529631796</c:v>
                </c:pt>
                <c:pt idx="35">
                  <c:v>1690.7334119400557</c:v>
                </c:pt>
                <c:pt idx="36">
                  <c:v>1647.847377261993</c:v>
                </c:pt>
                <c:pt idx="37">
                  <c:v>1734.7571649284891</c:v>
                </c:pt>
                <c:pt idx="38">
                  <c:v>1748.0644939136544</c:v>
                </c:pt>
              </c:numCache>
            </c:numRef>
          </c:val>
          <c:smooth val="0"/>
          <c:extLst>
            <c:ext xmlns:c16="http://schemas.microsoft.com/office/drawing/2014/chart" uri="{C3380CC4-5D6E-409C-BE32-E72D297353CC}">
              <c16:uniqueId val="{00000008-A527-47FC-A7EE-230B3E3E47D4}"/>
            </c:ext>
          </c:extLst>
        </c:ser>
        <c:ser>
          <c:idx val="3"/>
          <c:order val="3"/>
          <c:tx>
            <c:strRef>
              <c:f>'Task 5'!$K$1</c:f>
              <c:strCache>
                <c:ptCount val="1"/>
                <c:pt idx="0">
                  <c:v>Forecast</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'Task 5'!$K$2:$K$44</c:f>
              <c:numCache>
                <c:formatCode>General</c:formatCode>
                <c:ptCount val="43"/>
                <c:pt idx="0">
                  <c:v>1318.9126547293022</c:v>
                </c:pt>
                <c:pt idx="1">
                  <c:v>998.01747576403045</c:v>
                </c:pt>
                <c:pt idx="2">
                  <c:v>1108.1977071301878</c:v>
                </c:pt>
                <c:pt idx="3">
                  <c:v>1131.0233505149408</c:v>
                </c:pt>
                <c:pt idx="4">
                  <c:v>1399.8237133461921</c:v>
                </c:pt>
                <c:pt idx="5">
                  <c:v>1058.3178365875785</c:v>
                </c:pt>
                <c:pt idx="6">
                  <c:v>1174.1588284022623</c:v>
                </c:pt>
                <c:pt idx="7">
                  <c:v>1197.3560305270491</c:v>
                </c:pt>
                <c:pt idx="8">
                  <c:v>1480.7347719630818</c:v>
                </c:pt>
                <c:pt idx="9">
                  <c:v>1118.6181974111266</c:v>
                </c:pt>
                <c:pt idx="10">
                  <c:v>1240.1199496743368</c:v>
                </c:pt>
                <c:pt idx="11">
                  <c:v>1263.6887105391577</c:v>
                </c:pt>
                <c:pt idx="12">
                  <c:v>1561.645830579972</c:v>
                </c:pt>
                <c:pt idx="13">
                  <c:v>1178.9185582346745</c:v>
                </c:pt>
                <c:pt idx="14">
                  <c:v>1306.0810709464113</c:v>
                </c:pt>
                <c:pt idx="15">
                  <c:v>1330.0213905512662</c:v>
                </c:pt>
                <c:pt idx="16">
                  <c:v>1642.5568891968617</c:v>
                </c:pt>
                <c:pt idx="17">
                  <c:v>1239.2189190582224</c:v>
                </c:pt>
                <c:pt idx="18">
                  <c:v>1372.0421922184858</c:v>
                </c:pt>
                <c:pt idx="19">
                  <c:v>1396.3540705633745</c:v>
                </c:pt>
                <c:pt idx="20">
                  <c:v>1723.4679478137514</c:v>
                </c:pt>
                <c:pt idx="21">
                  <c:v>1299.5192798817707</c:v>
                </c:pt>
                <c:pt idx="22">
                  <c:v>1438.0033134905605</c:v>
                </c:pt>
                <c:pt idx="23">
                  <c:v>1462.6867505754831</c:v>
                </c:pt>
                <c:pt idx="24">
                  <c:v>1804.3790064306415</c:v>
                </c:pt>
                <c:pt idx="25">
                  <c:v>1359.8196407053185</c:v>
                </c:pt>
                <c:pt idx="26">
                  <c:v>1503.9644347626349</c:v>
                </c:pt>
                <c:pt idx="27">
                  <c:v>1529.0194305875914</c:v>
                </c:pt>
                <c:pt idx="28">
                  <c:v>1885.2900650475312</c:v>
                </c:pt>
                <c:pt idx="29">
                  <c:v>1420.1200015288664</c:v>
                </c:pt>
                <c:pt idx="30">
                  <c:v>1569.9255560347094</c:v>
                </c:pt>
                <c:pt idx="31">
                  <c:v>1595.3521105996997</c:v>
                </c:pt>
                <c:pt idx="32">
                  <c:v>1966.2011236644209</c:v>
                </c:pt>
                <c:pt idx="33">
                  <c:v>1480.4203623524145</c:v>
                </c:pt>
                <c:pt idx="34">
                  <c:v>1635.8866773067839</c:v>
                </c:pt>
                <c:pt idx="35">
                  <c:v>1661.684790611808</c:v>
                </c:pt>
                <c:pt idx="36">
                  <c:v>2047.1121822813109</c:v>
                </c:pt>
                <c:pt idx="37">
                  <c:v>1540.7207231759623</c:v>
                </c:pt>
                <c:pt idx="38">
                  <c:v>1701.8477985788584</c:v>
                </c:pt>
                <c:pt idx="39">
                  <c:v>1728.0174706239163</c:v>
                </c:pt>
                <c:pt idx="40">
                  <c:v>2128.0232408982006</c:v>
                </c:pt>
                <c:pt idx="41">
                  <c:v>1601.0210839995102</c:v>
                </c:pt>
                <c:pt idx="42">
                  <c:v>1767.8089198509329</c:v>
                </c:pt>
              </c:numCache>
            </c:numRef>
          </c:val>
          <c:smooth val="0"/>
          <c:extLst>
            <c:ext xmlns:c16="http://schemas.microsoft.com/office/drawing/2014/chart" uri="{C3380CC4-5D6E-409C-BE32-E72D297353CC}">
              <c16:uniqueId val="{0000000B-A527-47FC-A7EE-230B3E3E47D4}"/>
            </c:ext>
          </c:extLst>
        </c:ser>
        <c:dLbls>
          <c:showLegendKey val="0"/>
          <c:showVal val="0"/>
          <c:showCatName val="0"/>
          <c:showSerName val="0"/>
          <c:showPercent val="0"/>
          <c:showBubbleSize val="0"/>
        </c:dLbls>
        <c:marker val="1"/>
        <c:smooth val="0"/>
        <c:axId val="1251217439"/>
        <c:axId val="1281568495"/>
      </c:lineChart>
      <c:catAx>
        <c:axId val="1251217439"/>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568495"/>
        <c:crosses val="autoZero"/>
        <c:auto val="1"/>
        <c:lblAlgn val="ctr"/>
        <c:lblOffset val="100"/>
        <c:noMultiLvlLbl val="0"/>
      </c:catAx>
      <c:valAx>
        <c:axId val="12815684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Tonnes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2174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1.xml"/><Relationship Id="rId13" Type="http://schemas.openxmlformats.org/officeDocument/2006/relationships/chart" Target="../charts/chart16.xml"/><Relationship Id="rId3" Type="http://schemas.openxmlformats.org/officeDocument/2006/relationships/chart" Target="../charts/chart6.xml"/><Relationship Id="rId7" Type="http://schemas.openxmlformats.org/officeDocument/2006/relationships/chart" Target="../charts/chart10.xml"/><Relationship Id="rId12" Type="http://schemas.openxmlformats.org/officeDocument/2006/relationships/chart" Target="../charts/chart15.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11" Type="http://schemas.openxmlformats.org/officeDocument/2006/relationships/chart" Target="../charts/chart14.xml"/><Relationship Id="rId5" Type="http://schemas.openxmlformats.org/officeDocument/2006/relationships/chart" Target="../charts/chart8.xml"/><Relationship Id="rId15" Type="http://schemas.openxmlformats.org/officeDocument/2006/relationships/chart" Target="../charts/chart18.xml"/><Relationship Id="rId10" Type="http://schemas.openxmlformats.org/officeDocument/2006/relationships/chart" Target="../charts/chart13.xml"/><Relationship Id="rId4" Type="http://schemas.openxmlformats.org/officeDocument/2006/relationships/chart" Target="../charts/chart7.xml"/><Relationship Id="rId9" Type="http://schemas.openxmlformats.org/officeDocument/2006/relationships/chart" Target="../charts/chart12.xml"/><Relationship Id="rId14" Type="http://schemas.openxmlformats.org/officeDocument/2006/relationships/chart" Target="../charts/chart17.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5" Type="http://schemas.openxmlformats.org/officeDocument/2006/relationships/chart" Target="../charts/chart23.xml"/><Relationship Id="rId4" Type="http://schemas.openxmlformats.org/officeDocument/2006/relationships/chart" Target="../charts/chart2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11</xdr:col>
      <xdr:colOff>256720</xdr:colOff>
      <xdr:row>2</xdr:row>
      <xdr:rowOff>104322</xdr:rowOff>
    </xdr:from>
    <xdr:to>
      <xdr:col>17</xdr:col>
      <xdr:colOff>58963</xdr:colOff>
      <xdr:row>16</xdr:row>
      <xdr:rowOff>136073</xdr:rowOff>
    </xdr:to>
    <xdr:graphicFrame macro="">
      <xdr:nvGraphicFramePr>
        <xdr:cNvPr id="17" name="Chart 16">
          <a:extLst>
            <a:ext uri="{FF2B5EF4-FFF2-40B4-BE49-F238E27FC236}">
              <a16:creationId xmlns:a16="http://schemas.microsoft.com/office/drawing/2014/main" id="{6A751F2F-212F-4620-BB5F-290D8E7B5F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185964</xdr:colOff>
      <xdr:row>1</xdr:row>
      <xdr:rowOff>58965</xdr:rowOff>
    </xdr:from>
    <xdr:to>
      <xdr:col>8</xdr:col>
      <xdr:colOff>421821</xdr:colOff>
      <xdr:row>2</xdr:row>
      <xdr:rowOff>145142</xdr:rowOff>
    </xdr:to>
    <xdr:sp macro="" textlink="">
      <xdr:nvSpPr>
        <xdr:cNvPr id="19" name="TextBox 18">
          <a:extLst>
            <a:ext uri="{FF2B5EF4-FFF2-40B4-BE49-F238E27FC236}">
              <a16:creationId xmlns:a16="http://schemas.microsoft.com/office/drawing/2014/main" id="{15E682CC-5078-4E41-A7E9-5C9FB3364DBC}"/>
            </a:ext>
          </a:extLst>
        </xdr:cNvPr>
        <xdr:cNvSpPr txBox="1"/>
      </xdr:nvSpPr>
      <xdr:spPr>
        <a:xfrm>
          <a:off x="5279571" y="244929"/>
          <a:ext cx="2100036" cy="2721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i="0" u="none" strike="noStrike">
              <a:solidFill>
                <a:schemeClr val="dk1"/>
              </a:solidFill>
              <a:effectLst/>
              <a:latin typeface="+mn-lt"/>
              <a:ea typeface="+mn-ea"/>
              <a:cs typeface="+mn-cs"/>
            </a:rPr>
            <a:t>ORDER QUANTITY</a:t>
          </a:r>
          <a:r>
            <a:rPr lang="en-AU" sz="1100" b="1" i="0" u="none" strike="noStrike" baseline="0">
              <a:solidFill>
                <a:schemeClr val="dk1"/>
              </a:solidFill>
              <a:effectLst/>
              <a:latin typeface="+mn-lt"/>
              <a:ea typeface="+mn-ea"/>
              <a:cs typeface="+mn-cs"/>
            </a:rPr>
            <a:t> </a:t>
          </a:r>
          <a:r>
            <a:rPr lang="en-AU" sz="1100" b="1" i="0" u="none" strike="noStrike">
              <a:solidFill>
                <a:schemeClr val="dk1"/>
              </a:solidFill>
              <a:effectLst/>
              <a:latin typeface="+mn-lt"/>
              <a:ea typeface="+mn-ea"/>
              <a:cs typeface="+mn-cs"/>
            </a:rPr>
            <a:t>EXPLORATION</a:t>
          </a:r>
          <a:r>
            <a:rPr lang="en-AU"/>
            <a:t> </a:t>
          </a:r>
          <a:endParaRPr lang="en-AU" sz="1100"/>
        </a:p>
      </xdr:txBody>
    </xdr:sp>
    <xdr:clientData/>
  </xdr:twoCellAnchor>
  <xdr:twoCellAnchor>
    <xdr:from>
      <xdr:col>6</xdr:col>
      <xdr:colOff>185967</xdr:colOff>
      <xdr:row>26</xdr:row>
      <xdr:rowOff>22678</xdr:rowOff>
    </xdr:from>
    <xdr:to>
      <xdr:col>8</xdr:col>
      <xdr:colOff>648608</xdr:colOff>
      <xdr:row>27</xdr:row>
      <xdr:rowOff>54427</xdr:rowOff>
    </xdr:to>
    <xdr:sp macro="" textlink="">
      <xdr:nvSpPr>
        <xdr:cNvPr id="9" name="TextBox 8">
          <a:extLst>
            <a:ext uri="{FF2B5EF4-FFF2-40B4-BE49-F238E27FC236}">
              <a16:creationId xmlns:a16="http://schemas.microsoft.com/office/drawing/2014/main" id="{A22FBC9B-D006-4B31-AB50-068325A2EBA7}"/>
            </a:ext>
          </a:extLst>
        </xdr:cNvPr>
        <xdr:cNvSpPr txBox="1"/>
      </xdr:nvSpPr>
      <xdr:spPr>
        <a:xfrm>
          <a:off x="6467931" y="4912178"/>
          <a:ext cx="2249713" cy="2177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i="0" u="none" strike="noStrike" baseline="0">
              <a:solidFill>
                <a:schemeClr val="dk1"/>
              </a:solidFill>
              <a:effectLst/>
              <a:latin typeface="+mn-lt"/>
              <a:ea typeface="+mn-ea"/>
              <a:cs typeface="+mn-cs"/>
            </a:rPr>
            <a:t>CONTRACT </a:t>
          </a:r>
          <a:r>
            <a:rPr lang="en-AU" sz="1100" b="1" i="0" u="none" strike="noStrike">
              <a:solidFill>
                <a:schemeClr val="dk1"/>
              </a:solidFill>
              <a:effectLst/>
              <a:latin typeface="+mn-lt"/>
              <a:ea typeface="+mn-ea"/>
              <a:cs typeface="+mn-cs"/>
            </a:rPr>
            <a:t>EXPLORATION</a:t>
          </a:r>
          <a:r>
            <a:rPr lang="en-AU"/>
            <a:t> </a:t>
          </a:r>
          <a:endParaRPr lang="en-AU" sz="1100"/>
        </a:p>
      </xdr:txBody>
    </xdr:sp>
    <xdr:clientData/>
  </xdr:twoCellAnchor>
  <xdr:twoCellAnchor>
    <xdr:from>
      <xdr:col>3</xdr:col>
      <xdr:colOff>900339</xdr:colOff>
      <xdr:row>32</xdr:row>
      <xdr:rowOff>68489</xdr:rowOff>
    </xdr:from>
    <xdr:to>
      <xdr:col>7</xdr:col>
      <xdr:colOff>49893</xdr:colOff>
      <xdr:row>49</xdr:row>
      <xdr:rowOff>36286</xdr:rowOff>
    </xdr:to>
    <xdr:graphicFrame macro="">
      <xdr:nvGraphicFramePr>
        <xdr:cNvPr id="4" name="Chart 3">
          <a:extLst>
            <a:ext uri="{FF2B5EF4-FFF2-40B4-BE49-F238E27FC236}">
              <a16:creationId xmlns:a16="http://schemas.microsoft.com/office/drawing/2014/main" id="{38B8B792-85F2-4D2E-81E6-5AE7269DFC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20410</xdr:colOff>
      <xdr:row>32</xdr:row>
      <xdr:rowOff>14059</xdr:rowOff>
    </xdr:from>
    <xdr:to>
      <xdr:col>11</xdr:col>
      <xdr:colOff>566964</xdr:colOff>
      <xdr:row>48</xdr:row>
      <xdr:rowOff>68036</xdr:rowOff>
    </xdr:to>
    <xdr:graphicFrame macro="">
      <xdr:nvGraphicFramePr>
        <xdr:cNvPr id="6" name="Chart 5">
          <a:extLst>
            <a:ext uri="{FF2B5EF4-FFF2-40B4-BE49-F238E27FC236}">
              <a16:creationId xmlns:a16="http://schemas.microsoft.com/office/drawing/2014/main" id="{AC8138EB-CD0E-48DD-A87C-F4FDBFA9DE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160512</xdr:colOff>
      <xdr:row>6</xdr:row>
      <xdr:rowOff>48170</xdr:rowOff>
    </xdr:from>
    <xdr:to>
      <xdr:col>8</xdr:col>
      <xdr:colOff>608542</xdr:colOff>
      <xdr:row>26</xdr:row>
      <xdr:rowOff>116417</xdr:rowOff>
    </xdr:to>
    <xdr:graphicFrame macro="">
      <xdr:nvGraphicFramePr>
        <xdr:cNvPr id="5" name="Chart 4">
          <a:extLst>
            <a:ext uri="{FF2B5EF4-FFF2-40B4-BE49-F238E27FC236}">
              <a16:creationId xmlns:a16="http://schemas.microsoft.com/office/drawing/2014/main" id="{E2008F1D-C193-49F9-B8EC-1761C22FCA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243416</xdr:colOff>
      <xdr:row>6</xdr:row>
      <xdr:rowOff>86252</xdr:rowOff>
    </xdr:from>
    <xdr:to>
      <xdr:col>19</xdr:col>
      <xdr:colOff>481541</xdr:colOff>
      <xdr:row>27</xdr:row>
      <xdr:rowOff>52916</xdr:rowOff>
    </xdr:to>
    <xdr:graphicFrame macro="">
      <xdr:nvGraphicFramePr>
        <xdr:cNvPr id="12" name="Chart 11">
          <a:extLst>
            <a:ext uri="{FF2B5EF4-FFF2-40B4-BE49-F238E27FC236}">
              <a16:creationId xmlns:a16="http://schemas.microsoft.com/office/drawing/2014/main" id="{BBDD9B6C-F1D8-4969-B19E-8E74B3D4BA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74082</xdr:colOff>
      <xdr:row>5</xdr:row>
      <xdr:rowOff>28045</xdr:rowOff>
    </xdr:from>
    <xdr:to>
      <xdr:col>29</xdr:col>
      <xdr:colOff>312207</xdr:colOff>
      <xdr:row>25</xdr:row>
      <xdr:rowOff>137583</xdr:rowOff>
    </xdr:to>
    <xdr:graphicFrame macro="">
      <xdr:nvGraphicFramePr>
        <xdr:cNvPr id="19" name="Chart 18">
          <a:extLst>
            <a:ext uri="{FF2B5EF4-FFF2-40B4-BE49-F238E27FC236}">
              <a16:creationId xmlns:a16="http://schemas.microsoft.com/office/drawing/2014/main" id="{13D2AEF3-7EE9-4AA3-AEC0-BF511361F3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32</xdr:col>
      <xdr:colOff>165100</xdr:colOff>
      <xdr:row>5</xdr:row>
      <xdr:rowOff>22223</xdr:rowOff>
    </xdr:from>
    <xdr:to>
      <xdr:col>39</xdr:col>
      <xdr:colOff>426357</xdr:colOff>
      <xdr:row>27</xdr:row>
      <xdr:rowOff>145141</xdr:rowOff>
    </xdr:to>
    <xdr:graphicFrame macro="">
      <xdr:nvGraphicFramePr>
        <xdr:cNvPr id="20" name="Chart 19">
          <a:extLst>
            <a:ext uri="{FF2B5EF4-FFF2-40B4-BE49-F238E27FC236}">
              <a16:creationId xmlns:a16="http://schemas.microsoft.com/office/drawing/2014/main" id="{99A9582A-B76F-43F8-A36C-3BC40BB5F4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42</xdr:col>
      <xdr:colOff>78922</xdr:colOff>
      <xdr:row>5</xdr:row>
      <xdr:rowOff>133803</xdr:rowOff>
    </xdr:from>
    <xdr:to>
      <xdr:col>48</xdr:col>
      <xdr:colOff>421822</xdr:colOff>
      <xdr:row>28</xdr:row>
      <xdr:rowOff>45357</xdr:rowOff>
    </xdr:to>
    <xdr:graphicFrame macro="">
      <xdr:nvGraphicFramePr>
        <xdr:cNvPr id="23" name="Chart 22">
          <a:extLst>
            <a:ext uri="{FF2B5EF4-FFF2-40B4-BE49-F238E27FC236}">
              <a16:creationId xmlns:a16="http://schemas.microsoft.com/office/drawing/2014/main" id="{7552A7BE-D46E-40AC-BA75-4F35F26EED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51</xdr:col>
      <xdr:colOff>249464</xdr:colOff>
      <xdr:row>5</xdr:row>
      <xdr:rowOff>168275</xdr:rowOff>
    </xdr:from>
    <xdr:to>
      <xdr:col>59</xdr:col>
      <xdr:colOff>226785</xdr:colOff>
      <xdr:row>28</xdr:row>
      <xdr:rowOff>31750</xdr:rowOff>
    </xdr:to>
    <xdr:graphicFrame macro="">
      <xdr:nvGraphicFramePr>
        <xdr:cNvPr id="24" name="Chart 23">
          <a:extLst>
            <a:ext uri="{FF2B5EF4-FFF2-40B4-BE49-F238E27FC236}">
              <a16:creationId xmlns:a16="http://schemas.microsoft.com/office/drawing/2014/main" id="{E2DBC39A-1BA3-43F8-A111-8430341CD6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62</xdr:col>
      <xdr:colOff>265203</xdr:colOff>
      <xdr:row>6</xdr:row>
      <xdr:rowOff>27214</xdr:rowOff>
    </xdr:from>
    <xdr:to>
      <xdr:col>69</xdr:col>
      <xdr:colOff>487453</xdr:colOff>
      <xdr:row>26</xdr:row>
      <xdr:rowOff>145142</xdr:rowOff>
    </xdr:to>
    <xdr:graphicFrame macro="">
      <xdr:nvGraphicFramePr>
        <xdr:cNvPr id="25" name="Chart 24">
          <a:extLst>
            <a:ext uri="{FF2B5EF4-FFF2-40B4-BE49-F238E27FC236}">
              <a16:creationId xmlns:a16="http://schemas.microsoft.com/office/drawing/2014/main" id="{DEF53583-4131-4C2D-B6FF-10D483542E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73</xdr:col>
      <xdr:colOff>77907</xdr:colOff>
      <xdr:row>6</xdr:row>
      <xdr:rowOff>42022</xdr:rowOff>
    </xdr:from>
    <xdr:to>
      <xdr:col>80</xdr:col>
      <xdr:colOff>345515</xdr:colOff>
      <xdr:row>26</xdr:row>
      <xdr:rowOff>16675</xdr:rowOff>
    </xdr:to>
    <xdr:graphicFrame macro="">
      <xdr:nvGraphicFramePr>
        <xdr:cNvPr id="26" name="Chart 25">
          <a:extLst>
            <a:ext uri="{FF2B5EF4-FFF2-40B4-BE49-F238E27FC236}">
              <a16:creationId xmlns:a16="http://schemas.microsoft.com/office/drawing/2014/main" id="{9027F652-4419-4B60-831E-EFAF9E8682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83</xdr:col>
      <xdr:colOff>183696</xdr:colOff>
      <xdr:row>4</xdr:row>
      <xdr:rowOff>154666</xdr:rowOff>
    </xdr:from>
    <xdr:to>
      <xdr:col>90</xdr:col>
      <xdr:colOff>535214</xdr:colOff>
      <xdr:row>23</xdr:row>
      <xdr:rowOff>54429</xdr:rowOff>
    </xdr:to>
    <xdr:graphicFrame macro="">
      <xdr:nvGraphicFramePr>
        <xdr:cNvPr id="29" name="Chart 28">
          <a:extLst>
            <a:ext uri="{FF2B5EF4-FFF2-40B4-BE49-F238E27FC236}">
              <a16:creationId xmlns:a16="http://schemas.microsoft.com/office/drawing/2014/main" id="{0375CFB9-EA06-40E0-B8AC-76634BFFD9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94</xdr:col>
      <xdr:colOff>111124</xdr:colOff>
      <xdr:row>5</xdr:row>
      <xdr:rowOff>32203</xdr:rowOff>
    </xdr:from>
    <xdr:to>
      <xdr:col>101</xdr:col>
      <xdr:colOff>333374</xdr:colOff>
      <xdr:row>19</xdr:row>
      <xdr:rowOff>171903</xdr:rowOff>
    </xdr:to>
    <xdr:graphicFrame macro="">
      <xdr:nvGraphicFramePr>
        <xdr:cNvPr id="30" name="Chart 29">
          <a:extLst>
            <a:ext uri="{FF2B5EF4-FFF2-40B4-BE49-F238E27FC236}">
              <a16:creationId xmlns:a16="http://schemas.microsoft.com/office/drawing/2014/main" id="{60F56D1E-A9EC-4B62-BC22-58C264C87E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104</xdr:col>
      <xdr:colOff>387804</xdr:colOff>
      <xdr:row>4</xdr:row>
      <xdr:rowOff>82096</xdr:rowOff>
    </xdr:from>
    <xdr:to>
      <xdr:col>112</xdr:col>
      <xdr:colOff>429559</xdr:colOff>
      <xdr:row>21</xdr:row>
      <xdr:rowOff>116728</xdr:rowOff>
    </xdr:to>
    <xdr:graphicFrame macro="">
      <xdr:nvGraphicFramePr>
        <xdr:cNvPr id="31" name="Chart 30">
          <a:extLst>
            <a:ext uri="{FF2B5EF4-FFF2-40B4-BE49-F238E27FC236}">
              <a16:creationId xmlns:a16="http://schemas.microsoft.com/office/drawing/2014/main" id="{E5DB2D59-8A19-4117-A093-C0888BB2F7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115</xdr:col>
      <xdr:colOff>275478</xdr:colOff>
      <xdr:row>4</xdr:row>
      <xdr:rowOff>0</xdr:rowOff>
    </xdr:from>
    <xdr:to>
      <xdr:col>122</xdr:col>
      <xdr:colOff>591911</xdr:colOff>
      <xdr:row>21</xdr:row>
      <xdr:rowOff>23346</xdr:rowOff>
    </xdr:to>
    <xdr:graphicFrame macro="">
      <xdr:nvGraphicFramePr>
        <xdr:cNvPr id="32" name="Chart 31">
          <a:extLst>
            <a:ext uri="{FF2B5EF4-FFF2-40B4-BE49-F238E27FC236}">
              <a16:creationId xmlns:a16="http://schemas.microsoft.com/office/drawing/2014/main" id="{1FF8B285-42E0-4B59-B8F5-26D51C1CCE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125</xdr:col>
      <xdr:colOff>280146</xdr:colOff>
      <xdr:row>4</xdr:row>
      <xdr:rowOff>122917</xdr:rowOff>
    </xdr:from>
    <xdr:to>
      <xdr:col>132</xdr:col>
      <xdr:colOff>505729</xdr:colOff>
      <xdr:row>19</xdr:row>
      <xdr:rowOff>107389</xdr:rowOff>
    </xdr:to>
    <xdr:graphicFrame macro="">
      <xdr:nvGraphicFramePr>
        <xdr:cNvPr id="33" name="Chart 32">
          <a:extLst>
            <a:ext uri="{FF2B5EF4-FFF2-40B4-BE49-F238E27FC236}">
              <a16:creationId xmlns:a16="http://schemas.microsoft.com/office/drawing/2014/main" id="{BC73182D-81FB-4273-B3F7-7B40168029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135</xdr:col>
      <xdr:colOff>359522</xdr:colOff>
      <xdr:row>4</xdr:row>
      <xdr:rowOff>0</xdr:rowOff>
    </xdr:from>
    <xdr:to>
      <xdr:col>142</xdr:col>
      <xdr:colOff>555623</xdr:colOff>
      <xdr:row>19</xdr:row>
      <xdr:rowOff>-1</xdr:rowOff>
    </xdr:to>
    <xdr:graphicFrame macro="">
      <xdr:nvGraphicFramePr>
        <xdr:cNvPr id="34" name="Chart 33">
          <a:extLst>
            <a:ext uri="{FF2B5EF4-FFF2-40B4-BE49-F238E27FC236}">
              <a16:creationId xmlns:a16="http://schemas.microsoft.com/office/drawing/2014/main" id="{DFC07316-7B70-4C09-9EB0-EB8DFC48B6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146</xdr:col>
      <xdr:colOff>72925</xdr:colOff>
      <xdr:row>4</xdr:row>
      <xdr:rowOff>139005</xdr:rowOff>
    </xdr:from>
    <xdr:to>
      <xdr:col>153</xdr:col>
      <xdr:colOff>304105</xdr:colOff>
      <xdr:row>19</xdr:row>
      <xdr:rowOff>54471</xdr:rowOff>
    </xdr:to>
    <xdr:graphicFrame macro="">
      <xdr:nvGraphicFramePr>
        <xdr:cNvPr id="2" name="Chart 1">
          <a:extLst>
            <a:ext uri="{FF2B5EF4-FFF2-40B4-BE49-F238E27FC236}">
              <a16:creationId xmlns:a16="http://schemas.microsoft.com/office/drawing/2014/main" id="{B5FA8E97-6E24-4129-8334-E3F0FCF66E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182095</xdr:colOff>
      <xdr:row>1</xdr:row>
      <xdr:rowOff>84044</xdr:rowOff>
    </xdr:from>
    <xdr:to>
      <xdr:col>24</xdr:col>
      <xdr:colOff>410670</xdr:colOff>
      <xdr:row>3</xdr:row>
      <xdr:rowOff>160575</xdr:rowOff>
    </xdr:to>
    <xdr:sp macro="" textlink="">
      <xdr:nvSpPr>
        <xdr:cNvPr id="21" name="TextBox 20">
          <a:extLst>
            <a:ext uri="{FF2B5EF4-FFF2-40B4-BE49-F238E27FC236}">
              <a16:creationId xmlns:a16="http://schemas.microsoft.com/office/drawing/2014/main" id="{611A4868-97AC-4B23-951F-96C905E1DC63}"/>
            </a:ext>
          </a:extLst>
        </xdr:cNvPr>
        <xdr:cNvSpPr txBox="1"/>
      </xdr:nvSpPr>
      <xdr:spPr>
        <a:xfrm>
          <a:off x="3875367" y="247463"/>
          <a:ext cx="12573722" cy="4033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600" b="1"/>
            <a:t>SCATTER</a:t>
          </a:r>
          <a:r>
            <a:rPr lang="en-AU" sz="1600" b="1" baseline="0"/>
            <a:t> PLOTS TO SHOW THE NATURE OF THE RELATIONSHIP BETWEEN INDEPENDENT VARIABLES AND THE DEPENDENT VARIABLES</a:t>
          </a:r>
          <a:endParaRPr lang="en-AU" sz="16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0</xdr:colOff>
      <xdr:row>23</xdr:row>
      <xdr:rowOff>0</xdr:rowOff>
    </xdr:from>
    <xdr:to>
      <xdr:col>30</xdr:col>
      <xdr:colOff>803705</xdr:colOff>
      <xdr:row>36</xdr:row>
      <xdr:rowOff>66238</xdr:rowOff>
    </xdr:to>
    <xdr:sp macro="" textlink="">
      <xdr:nvSpPr>
        <xdr:cNvPr id="2" name="TextBox 1">
          <a:extLst>
            <a:ext uri="{FF2B5EF4-FFF2-40B4-BE49-F238E27FC236}">
              <a16:creationId xmlns:a16="http://schemas.microsoft.com/office/drawing/2014/main" id="{A6BEA256-DB61-429B-AC4F-1B4EC3012A54}"/>
            </a:ext>
          </a:extLst>
        </xdr:cNvPr>
        <xdr:cNvSpPr txBox="1"/>
      </xdr:nvSpPr>
      <xdr:spPr>
        <a:xfrm>
          <a:off x="12620625" y="4259792"/>
          <a:ext cx="9386788" cy="2473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baseline="0">
              <a:solidFill>
                <a:schemeClr val="dk1"/>
              </a:solidFill>
              <a:effectLst/>
              <a:latin typeface="+mn-lt"/>
              <a:ea typeface="+mn-ea"/>
              <a:cs typeface="+mn-cs"/>
            </a:rPr>
            <a:t>INTERPRETATION</a:t>
          </a:r>
        </a:p>
        <a:p>
          <a:r>
            <a:rPr lang="en-AU" sz="1100"/>
            <a:t>1. Contract and Shipping cost have positive moderate linear relationships with Order Quantity. Loyalty, Distribution Channel,Quality, Product line,</a:t>
          </a:r>
          <a:r>
            <a:rPr lang="en-AU" sz="1100" baseline="0"/>
            <a:t> brand image,order fulfillment, shipping speed, advert and social media presence</a:t>
          </a:r>
          <a:r>
            <a:rPr lang="en-AU" sz="1100"/>
            <a:t> have positive weak linear relationship with Order Quantity. Customer type,region,competitive pricing,price flexibility have negative weak linear relationship with Order Quantity.</a:t>
          </a:r>
        </a:p>
        <a:p>
          <a:endParaRPr lang="en-AU" sz="1100"/>
        </a:p>
        <a:p>
          <a:r>
            <a:rPr lang="en-AU" sz="1100"/>
            <a:t>2. Using</a:t>
          </a:r>
          <a:r>
            <a:rPr lang="en-AU" sz="1100" baseline="0"/>
            <a:t> .80 as the multicollinearity cutoff, Shipping cost and Shipping Speed have potential multi-collinearity problem. Taking out Shipping speed since it has a weaker correlation with order quantity.</a:t>
          </a:r>
        </a:p>
        <a:p>
          <a:endParaRPr lang="en-AU" sz="1100" baseline="0"/>
        </a:p>
        <a:p>
          <a:r>
            <a:rPr lang="en-AU" sz="1100" baseline="0"/>
            <a:t>3. Possible factors that might influence order quantities are</a:t>
          </a:r>
          <a:r>
            <a:rPr lang="en-AU" sz="1100">
              <a:solidFill>
                <a:schemeClr val="dk1"/>
              </a:solidFill>
              <a:effectLst/>
              <a:latin typeface="+mn-lt"/>
              <a:ea typeface="+mn-ea"/>
              <a:cs typeface="+mn-cs"/>
            </a:rPr>
            <a:t> Loyalty, Distribution Channel,Quality, Product line,</a:t>
          </a:r>
          <a:r>
            <a:rPr lang="en-AU" sz="1100" baseline="0">
              <a:solidFill>
                <a:schemeClr val="dk1"/>
              </a:solidFill>
              <a:effectLst/>
              <a:latin typeface="+mn-lt"/>
              <a:ea typeface="+mn-ea"/>
              <a:cs typeface="+mn-cs"/>
            </a:rPr>
            <a:t> brand image,order fulfillment, shipping speed, advert, </a:t>
          </a:r>
          <a:r>
            <a:rPr lang="en-AU" sz="1100">
              <a:solidFill>
                <a:schemeClr val="dk1"/>
              </a:solidFill>
              <a:effectLst/>
              <a:latin typeface="+mn-lt"/>
              <a:ea typeface="+mn-ea"/>
              <a:cs typeface="+mn-cs"/>
            </a:rPr>
            <a:t>Customer type,region,competitive pricing,price flexibility</a:t>
          </a:r>
          <a:r>
            <a:rPr lang="en-AU" sz="1100" baseline="0">
              <a:solidFill>
                <a:schemeClr val="dk1"/>
              </a:solidFill>
              <a:effectLst/>
              <a:latin typeface="+mn-lt"/>
              <a:ea typeface="+mn-ea"/>
              <a:cs typeface="+mn-cs"/>
            </a:rPr>
            <a:t>, contract, shipping cost and social media presence</a:t>
          </a:r>
          <a:r>
            <a:rPr lang="en-AU" sz="1100">
              <a:solidFill>
                <a:schemeClr val="dk1"/>
              </a:solidFill>
              <a:effectLst/>
              <a:latin typeface="+mn-lt"/>
              <a:ea typeface="+mn-ea"/>
              <a:cs typeface="+mn-cs"/>
            </a:rPr>
            <a:t> .</a:t>
          </a:r>
        </a:p>
        <a:p>
          <a:endParaRPr lang="en-AU" sz="1100" baseline="0"/>
        </a:p>
        <a:p>
          <a:r>
            <a:rPr lang="en-AU" sz="1100" baseline="0"/>
            <a:t>At the final model: Relevant factors includes Loyalty, Quality, brand image, shipping cost, contract,</a:t>
          </a:r>
          <a:r>
            <a:rPr lang="en-AU" sz="1100">
              <a:solidFill>
                <a:schemeClr val="dk1"/>
              </a:solidFill>
              <a:effectLst/>
              <a:latin typeface="+mn-lt"/>
              <a:ea typeface="+mn-ea"/>
              <a:cs typeface="+mn-cs"/>
            </a:rPr>
            <a:t>Customer type,region,competitive pricing,price flexibility </a:t>
          </a:r>
          <a:endParaRPr lang="en-AU" sz="1100"/>
        </a:p>
      </xdr:txBody>
    </xdr:sp>
    <xdr:clientData/>
  </xdr:twoCellAnchor>
  <xdr:twoCellAnchor>
    <xdr:from>
      <xdr:col>19</xdr:col>
      <xdr:colOff>158750</xdr:colOff>
      <xdr:row>0</xdr:row>
      <xdr:rowOff>95249</xdr:rowOff>
    </xdr:from>
    <xdr:to>
      <xdr:col>37</xdr:col>
      <xdr:colOff>503601</xdr:colOff>
      <xdr:row>2</xdr:row>
      <xdr:rowOff>60164</xdr:rowOff>
    </xdr:to>
    <xdr:sp macro="" textlink="">
      <xdr:nvSpPr>
        <xdr:cNvPr id="3" name="TextBox 2">
          <a:extLst>
            <a:ext uri="{FF2B5EF4-FFF2-40B4-BE49-F238E27FC236}">
              <a16:creationId xmlns:a16="http://schemas.microsoft.com/office/drawing/2014/main" id="{555E1AAF-4065-4242-8FE3-B10C1456D4A8}"/>
            </a:ext>
          </a:extLst>
        </xdr:cNvPr>
        <xdr:cNvSpPr txBox="1"/>
      </xdr:nvSpPr>
      <xdr:spPr>
        <a:xfrm>
          <a:off x="11721042" y="95249"/>
          <a:ext cx="15934101" cy="3353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600" b="1"/>
            <a:t>CORRELATION</a:t>
          </a:r>
          <a:r>
            <a:rPr lang="en-AU" sz="1600" b="1" baseline="0"/>
            <a:t> MATRIX SHOWING THE MAGNITUDE AND MULTICOLLINEARITY CHECK BETWEEN THE INDEPENDENT  VARIABLES AND DEPENDENT VARIABLE.</a:t>
          </a:r>
          <a:endParaRPr lang="en-AU" sz="16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22</xdr:col>
      <xdr:colOff>429557</xdr:colOff>
      <xdr:row>2</xdr:row>
      <xdr:rowOff>80931</xdr:rowOff>
    </xdr:from>
    <xdr:to>
      <xdr:col>33</xdr:col>
      <xdr:colOff>454460</xdr:colOff>
      <xdr:row>12</xdr:row>
      <xdr:rowOff>43578</xdr:rowOff>
    </xdr:to>
    <xdr:sp macro="" textlink="">
      <xdr:nvSpPr>
        <xdr:cNvPr id="2" name="TextBox 1">
          <a:extLst>
            <a:ext uri="{FF2B5EF4-FFF2-40B4-BE49-F238E27FC236}">
              <a16:creationId xmlns:a16="http://schemas.microsoft.com/office/drawing/2014/main" id="{F8AD1964-877F-4D49-98FA-C7217DD28790}"/>
            </a:ext>
          </a:extLst>
        </xdr:cNvPr>
        <xdr:cNvSpPr txBox="1"/>
      </xdr:nvSpPr>
      <xdr:spPr>
        <a:xfrm>
          <a:off x="17468724" y="454460"/>
          <a:ext cx="7713383" cy="18551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baseline="0">
              <a:solidFill>
                <a:schemeClr val="dk1"/>
              </a:solidFill>
              <a:effectLst/>
              <a:latin typeface="+mn-lt"/>
              <a:ea typeface="+mn-ea"/>
              <a:cs typeface="+mn-cs"/>
            </a:rPr>
            <a:t>INTERPRETATION</a:t>
          </a:r>
        </a:p>
        <a:p>
          <a:r>
            <a:rPr lang="en-AU" sz="1100"/>
            <a:t>1.</a:t>
          </a:r>
          <a:r>
            <a:rPr lang="en-AU" sz="1100" baseline="0"/>
            <a:t> </a:t>
          </a:r>
          <a:r>
            <a:rPr lang="en-AU" sz="1100"/>
            <a:t>Anova: p-value &lt; 0.05 there Reject Ho. Overall the model has some predicitive power.</a:t>
          </a:r>
        </a:p>
        <a:p>
          <a:endParaRPr lang="en-AU" sz="1100"/>
        </a:p>
        <a:p>
          <a:r>
            <a:rPr lang="en-AU" sz="1100"/>
            <a:t>2. First Model: customer</a:t>
          </a:r>
          <a:r>
            <a:rPr lang="en-AU" sz="1100" baseline="0"/>
            <a:t> type,region,distribution channel,social media presence, advert, product line,competitive pricing, order fulfillment and price flexibility were not significant as their p-values &gt; 0.05</a:t>
          </a:r>
        </a:p>
        <a:p>
          <a:endParaRPr lang="en-AU" sz="1100" baseline="0"/>
        </a:p>
        <a:p>
          <a:r>
            <a:rPr lang="en-AU" sz="1100" baseline="0"/>
            <a:t>3. R square </a:t>
          </a:r>
          <a:r>
            <a:rPr lang="en-AU" sz="1400" baseline="0"/>
            <a:t> </a:t>
          </a:r>
          <a:r>
            <a:rPr lang="en-AU" sz="1100" baseline="0"/>
            <a:t>= 56%. Approximately 56% of variation in the quantity ordered can be explained by the regression model. Approximately 44% of the variation in quantity ordered would be explained by other factors not included in the model. </a:t>
          </a:r>
          <a:endParaRPr lang="en-AU"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16</xdr:col>
      <xdr:colOff>152399</xdr:colOff>
      <xdr:row>0</xdr:row>
      <xdr:rowOff>58208</xdr:rowOff>
    </xdr:from>
    <xdr:to>
      <xdr:col>22</xdr:col>
      <xdr:colOff>152399</xdr:colOff>
      <xdr:row>10</xdr:row>
      <xdr:rowOff>64559</xdr:rowOff>
    </xdr:to>
    <xdr:graphicFrame macro="">
      <xdr:nvGraphicFramePr>
        <xdr:cNvPr id="2" name="Chart 1">
          <a:extLst>
            <a:ext uri="{FF2B5EF4-FFF2-40B4-BE49-F238E27FC236}">
              <a16:creationId xmlns:a16="http://schemas.microsoft.com/office/drawing/2014/main" id="{1D2F64E3-266A-4390-8801-D68ADD7441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21696</xdr:colOff>
      <xdr:row>0</xdr:row>
      <xdr:rowOff>102659</xdr:rowOff>
    </xdr:from>
    <xdr:to>
      <xdr:col>35</xdr:col>
      <xdr:colOff>270308</xdr:colOff>
      <xdr:row>10</xdr:row>
      <xdr:rowOff>101070</xdr:rowOff>
    </xdr:to>
    <xdr:graphicFrame macro="">
      <xdr:nvGraphicFramePr>
        <xdr:cNvPr id="3" name="Chart 2">
          <a:extLst>
            <a:ext uri="{FF2B5EF4-FFF2-40B4-BE49-F238E27FC236}">
              <a16:creationId xmlns:a16="http://schemas.microsoft.com/office/drawing/2014/main" id="{B5449897-7FD2-4B0D-9DB4-62FB902780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392641</xdr:colOff>
      <xdr:row>11</xdr:row>
      <xdr:rowOff>49743</xdr:rowOff>
    </xdr:from>
    <xdr:to>
      <xdr:col>28</xdr:col>
      <xdr:colOff>566380</xdr:colOff>
      <xdr:row>21</xdr:row>
      <xdr:rowOff>56092</xdr:rowOff>
    </xdr:to>
    <xdr:graphicFrame macro="">
      <xdr:nvGraphicFramePr>
        <xdr:cNvPr id="4" name="Chart 3">
          <a:extLst>
            <a:ext uri="{FF2B5EF4-FFF2-40B4-BE49-F238E27FC236}">
              <a16:creationId xmlns:a16="http://schemas.microsoft.com/office/drawing/2014/main" id="{74EED505-B841-4311-AA27-8D5D5EE9D7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361949</xdr:colOff>
      <xdr:row>0</xdr:row>
      <xdr:rowOff>58739</xdr:rowOff>
    </xdr:from>
    <xdr:to>
      <xdr:col>28</xdr:col>
      <xdr:colOff>361949</xdr:colOff>
      <xdr:row>10</xdr:row>
      <xdr:rowOff>73026</xdr:rowOff>
    </xdr:to>
    <xdr:graphicFrame macro="">
      <xdr:nvGraphicFramePr>
        <xdr:cNvPr id="5" name="Chart 4">
          <a:extLst>
            <a:ext uri="{FF2B5EF4-FFF2-40B4-BE49-F238E27FC236}">
              <a16:creationId xmlns:a16="http://schemas.microsoft.com/office/drawing/2014/main" id="{2709737E-48AD-4D93-BC3F-4B0E0C0746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211665</xdr:colOff>
      <xdr:row>11</xdr:row>
      <xdr:rowOff>85724</xdr:rowOff>
    </xdr:from>
    <xdr:to>
      <xdr:col>22</xdr:col>
      <xdr:colOff>211665</xdr:colOff>
      <xdr:row>21</xdr:row>
      <xdr:rowOff>89428</xdr:rowOff>
    </xdr:to>
    <xdr:graphicFrame macro="">
      <xdr:nvGraphicFramePr>
        <xdr:cNvPr id="6" name="Chart 5">
          <a:extLst>
            <a:ext uri="{FF2B5EF4-FFF2-40B4-BE49-F238E27FC236}">
              <a16:creationId xmlns:a16="http://schemas.microsoft.com/office/drawing/2014/main" id="{1C41EC5F-FC62-4EC7-A298-A162305261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29</xdr:col>
      <xdr:colOff>97895</xdr:colOff>
      <xdr:row>11</xdr:row>
      <xdr:rowOff>133350</xdr:rowOff>
    </xdr:from>
    <xdr:to>
      <xdr:col>35</xdr:col>
      <xdr:colOff>97895</xdr:colOff>
      <xdr:row>21</xdr:row>
      <xdr:rowOff>131763</xdr:rowOff>
    </xdr:to>
    <xdr:graphicFrame macro="">
      <xdr:nvGraphicFramePr>
        <xdr:cNvPr id="7" name="Chart 6">
          <a:extLst>
            <a:ext uri="{FF2B5EF4-FFF2-40B4-BE49-F238E27FC236}">
              <a16:creationId xmlns:a16="http://schemas.microsoft.com/office/drawing/2014/main" id="{1A156BDF-8C25-4E7E-9383-E00E893113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88711</xdr:colOff>
      <xdr:row>22</xdr:row>
      <xdr:rowOff>78860</xdr:rowOff>
    </xdr:from>
    <xdr:to>
      <xdr:col>30</xdr:col>
      <xdr:colOff>577629</xdr:colOff>
      <xdr:row>44</xdr:row>
      <xdr:rowOff>180322</xdr:rowOff>
    </xdr:to>
    <xdr:sp macro="" textlink="">
      <xdr:nvSpPr>
        <xdr:cNvPr id="8" name="TextBox 7">
          <a:extLst>
            <a:ext uri="{FF2B5EF4-FFF2-40B4-BE49-F238E27FC236}">
              <a16:creationId xmlns:a16="http://schemas.microsoft.com/office/drawing/2014/main" id="{78AEEA3C-893B-4DDD-BFEF-28F6B79B18BD}"/>
            </a:ext>
          </a:extLst>
        </xdr:cNvPr>
        <xdr:cNvSpPr txBox="1"/>
      </xdr:nvSpPr>
      <xdr:spPr>
        <a:xfrm>
          <a:off x="13207811" y="4301610"/>
          <a:ext cx="9023318" cy="43051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baseline="0">
              <a:solidFill>
                <a:schemeClr val="dk1"/>
              </a:solidFill>
              <a:effectLst/>
              <a:latin typeface="+mn-lt"/>
              <a:ea typeface="+mn-ea"/>
              <a:cs typeface="+mn-cs"/>
            </a:rPr>
            <a:t>INTERPRETATION</a:t>
          </a:r>
          <a:endParaRPr lang="en-AU" sz="1100"/>
        </a:p>
        <a:p>
          <a:r>
            <a:rPr lang="en-AU" sz="1100"/>
            <a:t>1.</a:t>
          </a:r>
          <a:r>
            <a:rPr lang="en-AU" sz="1100" baseline="0"/>
            <a:t> </a:t>
          </a:r>
          <a:r>
            <a:rPr lang="en-AU" sz="1100"/>
            <a:t>Anova: p-value &lt; 0.05 there Reject Ho. Overall the model has some predicitive power.</a:t>
          </a:r>
        </a:p>
        <a:p>
          <a:endParaRPr lang="en-AU" sz="1100"/>
        </a:p>
        <a:p>
          <a:r>
            <a:rPr lang="en-AU" sz="1100"/>
            <a:t>2. All individual independent variables are individually signficant at p &lt; .05</a:t>
          </a:r>
          <a:endParaRPr lang="en-AU" sz="1100" baseline="0"/>
        </a:p>
        <a:p>
          <a:r>
            <a:rPr lang="en-AU" sz="1100" baseline="0"/>
            <a:t>3. R square </a:t>
          </a:r>
          <a:r>
            <a:rPr lang="en-AU" sz="1400" baseline="0"/>
            <a:t> </a:t>
          </a:r>
          <a:r>
            <a:rPr lang="en-AU" sz="1100" baseline="0"/>
            <a:t>= 54%. Approximately 54% of variation in the quantity ordered can be explained by the regression model. Approximately 46% of the variation in quantity ordered would be explained by other factors not included in the model. </a:t>
          </a:r>
        </a:p>
        <a:p>
          <a:endParaRPr lang="en-AU" sz="1100" baseline="0"/>
        </a:p>
        <a:p>
          <a:r>
            <a:rPr lang="en-AU" sz="1100"/>
            <a:t>Compared to the regression model developed in Q2, R^2 has dropped by 2% (56% versus 54%). </a:t>
          </a:r>
        </a:p>
        <a:p>
          <a:endParaRPr lang="en-AU" sz="1100"/>
        </a:p>
        <a:p>
          <a:r>
            <a:rPr lang="en-AU" sz="1100"/>
            <a:t>4.   y = 3.53 + 0.05x</a:t>
          </a:r>
          <a:r>
            <a:rPr lang="en-AU" sz="1100" baseline="-25000"/>
            <a:t>1</a:t>
          </a:r>
          <a:r>
            <a:rPr lang="en-AU" sz="1100" baseline="0"/>
            <a:t> +</a:t>
          </a:r>
          <a:r>
            <a:rPr lang="en-AU" sz="1100"/>
            <a:t> 0.21x</a:t>
          </a:r>
          <a:r>
            <a:rPr lang="en-AU" sz="1100" baseline="-25000"/>
            <a:t>2</a:t>
          </a:r>
          <a:r>
            <a:rPr lang="en-AU" sz="1100"/>
            <a:t> + 0.13x</a:t>
          </a:r>
          <a:r>
            <a:rPr lang="en-AU" sz="1100" baseline="-25000"/>
            <a:t>3</a:t>
          </a:r>
          <a:r>
            <a:rPr lang="en-AU" sz="1100"/>
            <a:t> +0.22x</a:t>
          </a:r>
          <a:r>
            <a:rPr lang="en-AU" sz="1100" baseline="-25000"/>
            <a:t>4</a:t>
          </a:r>
          <a:r>
            <a:rPr lang="en-AU" sz="1100"/>
            <a:t> + 0.34x</a:t>
          </a:r>
          <a:r>
            <a:rPr lang="en-AU" sz="1100" baseline="-25000"/>
            <a:t>5</a:t>
          </a:r>
        </a:p>
        <a:p>
          <a:r>
            <a:rPr lang="en-AU" sz="1100" baseline="0">
              <a:solidFill>
                <a:schemeClr val="dk1"/>
              </a:solidFill>
              <a:effectLst/>
              <a:latin typeface="+mn-lt"/>
              <a:ea typeface="+mn-ea"/>
              <a:cs typeface="+mn-cs"/>
            </a:rPr>
            <a:t>       	</a:t>
          </a:r>
        </a:p>
        <a:p>
          <a:r>
            <a:rPr lang="en-AU" sz="1100" baseline="0">
              <a:solidFill>
                <a:schemeClr val="dk1"/>
              </a:solidFill>
              <a:effectLst/>
              <a:latin typeface="+mn-lt"/>
              <a:ea typeface="+mn-ea"/>
              <a:cs typeface="+mn-cs"/>
            </a:rPr>
            <a:t>	b</a:t>
          </a:r>
          <a:r>
            <a:rPr lang="en-AU" sz="1100" baseline="-25000">
              <a:solidFill>
                <a:schemeClr val="dk1"/>
              </a:solidFill>
              <a:effectLst/>
              <a:latin typeface="+mn-lt"/>
              <a:ea typeface="+mn-ea"/>
              <a:cs typeface="+mn-cs"/>
            </a:rPr>
            <a:t>o</a:t>
          </a:r>
          <a:r>
            <a:rPr lang="en-AU" sz="1100" baseline="0">
              <a:solidFill>
                <a:schemeClr val="dk1"/>
              </a:solidFill>
              <a:effectLst/>
              <a:latin typeface="+mn-lt"/>
              <a:ea typeface="+mn-ea"/>
              <a:cs typeface="+mn-cs"/>
            </a:rPr>
            <a:t> : For a new TPM customer with no level of quality, brand image and delievery costs perceptions as well as no signed contract, the average quantity of products ordered is expected to be 3.53</a:t>
          </a:r>
        </a:p>
        <a:p>
          <a:r>
            <a:rPr lang="en-AU" sz="1100" baseline="0">
              <a:solidFill>
                <a:schemeClr val="dk1"/>
              </a:solidFill>
              <a:effectLst/>
              <a:latin typeface="+mn-lt"/>
              <a:ea typeface="+mn-ea"/>
              <a:cs typeface="+mn-cs"/>
            </a:rPr>
            <a:t>	b</a:t>
          </a:r>
          <a:r>
            <a:rPr lang="en-AU" sz="1100" baseline="-25000">
              <a:solidFill>
                <a:schemeClr val="dk1"/>
              </a:solidFill>
              <a:effectLst/>
              <a:latin typeface="+mn-lt"/>
              <a:ea typeface="+mn-ea"/>
              <a:cs typeface="+mn-cs"/>
            </a:rPr>
            <a:t>1</a:t>
          </a:r>
          <a:r>
            <a:rPr lang="en-AU" sz="1100" baseline="0">
              <a:solidFill>
                <a:schemeClr val="dk1"/>
              </a:solidFill>
              <a:effectLst/>
              <a:latin typeface="+mn-lt"/>
              <a:ea typeface="+mn-ea"/>
              <a:cs typeface="+mn-cs"/>
            </a:rPr>
            <a:t> (Loyalty) : All other predictors held constant, for each unit of increase in the length of customer purchase time, the quantity of orders by a customer increases by .05 units on average. </a:t>
          </a:r>
        </a:p>
        <a:p>
          <a:r>
            <a:rPr lang="en-AU" sz="1100" baseline="0">
              <a:solidFill>
                <a:schemeClr val="dk1"/>
              </a:solidFill>
              <a:effectLst/>
              <a:latin typeface="+mn-lt"/>
              <a:ea typeface="+mn-ea"/>
              <a:cs typeface="+mn-cs"/>
            </a:rPr>
            <a:t>	b</a:t>
          </a:r>
          <a:r>
            <a:rPr lang="en-AU" sz="1100" baseline="-25000">
              <a:solidFill>
                <a:schemeClr val="dk1"/>
              </a:solidFill>
              <a:effectLst/>
              <a:latin typeface="+mn-lt"/>
              <a:ea typeface="+mn-ea"/>
              <a:cs typeface="+mn-cs"/>
            </a:rPr>
            <a:t>2</a:t>
          </a:r>
          <a:r>
            <a:rPr lang="en-AU" sz="1100" baseline="0">
              <a:solidFill>
                <a:schemeClr val="dk1"/>
              </a:solidFill>
              <a:effectLst/>
              <a:latin typeface="+mn-lt"/>
              <a:ea typeface="+mn-ea"/>
              <a:cs typeface="+mn-cs"/>
            </a:rPr>
            <a:t> (Quality): Holding all other variables constant, order quantity increases by an average of .21 units for every unit increase in the peceived level of product quality.</a:t>
          </a:r>
        </a:p>
        <a:p>
          <a:pPr marL="0" marR="0" lvl="0" indent="0" defTabSz="914400" eaLnBrk="1" fontAlgn="auto" latinLnBrk="0" hangingPunct="1">
            <a:lnSpc>
              <a:spcPct val="100000"/>
            </a:lnSpc>
            <a:spcBef>
              <a:spcPts val="0"/>
            </a:spcBef>
            <a:spcAft>
              <a:spcPts val="0"/>
            </a:spcAft>
            <a:buClrTx/>
            <a:buSzTx/>
            <a:buFontTx/>
            <a:buNone/>
            <a:tabLst/>
            <a:defRPr/>
          </a:pPr>
          <a:r>
            <a:rPr lang="en-AU" sz="1100" baseline="0">
              <a:solidFill>
                <a:schemeClr val="dk1"/>
              </a:solidFill>
              <a:effectLst/>
              <a:latin typeface="+mn-lt"/>
              <a:ea typeface="+mn-ea"/>
              <a:cs typeface="+mn-cs"/>
            </a:rPr>
            <a:t>	b</a:t>
          </a:r>
          <a:r>
            <a:rPr lang="en-AU" sz="1100" baseline="-25000">
              <a:solidFill>
                <a:schemeClr val="dk1"/>
              </a:solidFill>
              <a:effectLst/>
              <a:latin typeface="+mn-lt"/>
              <a:ea typeface="+mn-ea"/>
              <a:cs typeface="+mn-cs"/>
            </a:rPr>
            <a:t>3</a:t>
          </a:r>
          <a:r>
            <a:rPr lang="en-AU" sz="1100" baseline="0">
              <a:solidFill>
                <a:schemeClr val="dk1"/>
              </a:solidFill>
              <a:effectLst/>
              <a:latin typeface="+mn-lt"/>
              <a:ea typeface="+mn-ea"/>
              <a:cs typeface="+mn-cs"/>
            </a:rPr>
            <a:t> (Brand Image): Holding all other variables constant, order quantity increases by an average of .13 units for every unit increase in the perceived overall brand image.</a:t>
          </a:r>
        </a:p>
        <a:p>
          <a:pPr marL="0" marR="0" lvl="0" indent="0" defTabSz="914400" eaLnBrk="1" fontAlgn="auto" latinLnBrk="0" hangingPunct="1">
            <a:lnSpc>
              <a:spcPct val="100000"/>
            </a:lnSpc>
            <a:spcBef>
              <a:spcPts val="0"/>
            </a:spcBef>
            <a:spcAft>
              <a:spcPts val="0"/>
            </a:spcAft>
            <a:buClrTx/>
            <a:buSzTx/>
            <a:buFontTx/>
            <a:buNone/>
            <a:tabLst/>
            <a:defRPr/>
          </a:pPr>
          <a:r>
            <a:rPr lang="en-AU" sz="1100" baseline="0">
              <a:solidFill>
                <a:schemeClr val="dk1"/>
              </a:solidFill>
              <a:effectLst/>
              <a:latin typeface="+mn-lt"/>
              <a:ea typeface="+mn-ea"/>
              <a:cs typeface="+mn-cs"/>
            </a:rPr>
            <a:t>	b</a:t>
          </a:r>
          <a:r>
            <a:rPr lang="en-AU" sz="1100" baseline="-25000">
              <a:solidFill>
                <a:schemeClr val="dk1"/>
              </a:solidFill>
              <a:effectLst/>
              <a:latin typeface="+mn-lt"/>
              <a:ea typeface="+mn-ea"/>
              <a:cs typeface="+mn-cs"/>
            </a:rPr>
            <a:t>4</a:t>
          </a:r>
          <a:r>
            <a:rPr lang="en-AU" sz="1100" baseline="0">
              <a:solidFill>
                <a:schemeClr val="dk1"/>
              </a:solidFill>
              <a:effectLst/>
              <a:latin typeface="+mn-lt"/>
              <a:ea typeface="+mn-ea"/>
              <a:cs typeface="+mn-cs"/>
            </a:rPr>
            <a:t> (Shipping cost) : All other predictors held constant, for each unit of increase in the perception of delivery costs, the quantity of orders by a customer increases by .22 units on average. </a:t>
          </a:r>
        </a:p>
        <a:p>
          <a:pPr marL="0" marR="0" lvl="0" indent="0" defTabSz="914400" eaLnBrk="1" fontAlgn="auto" latinLnBrk="0" hangingPunct="1">
            <a:lnSpc>
              <a:spcPct val="100000"/>
            </a:lnSpc>
            <a:spcBef>
              <a:spcPts val="0"/>
            </a:spcBef>
            <a:spcAft>
              <a:spcPts val="0"/>
            </a:spcAft>
            <a:buClrTx/>
            <a:buSzTx/>
            <a:buFontTx/>
            <a:buNone/>
            <a:tabLst/>
            <a:defRPr/>
          </a:pPr>
          <a:r>
            <a:rPr lang="en-AU" sz="1100" baseline="0">
              <a:solidFill>
                <a:schemeClr val="dk1"/>
              </a:solidFill>
              <a:effectLst/>
              <a:latin typeface="+mn-lt"/>
              <a:ea typeface="+mn-ea"/>
              <a:cs typeface="+mn-cs"/>
            </a:rPr>
            <a:t>	b</a:t>
          </a:r>
          <a:r>
            <a:rPr lang="en-AU" sz="1100" baseline="-25000">
              <a:solidFill>
                <a:schemeClr val="dk1"/>
              </a:solidFill>
              <a:effectLst/>
              <a:latin typeface="+mn-lt"/>
              <a:ea typeface="+mn-ea"/>
              <a:cs typeface="+mn-cs"/>
            </a:rPr>
            <a:t>5</a:t>
          </a:r>
          <a:r>
            <a:rPr lang="en-AU" sz="1100" baseline="0">
              <a:solidFill>
                <a:schemeClr val="dk1"/>
              </a:solidFill>
              <a:effectLst/>
              <a:latin typeface="+mn-lt"/>
              <a:ea typeface="+mn-ea"/>
              <a:cs typeface="+mn-cs"/>
            </a:rPr>
            <a:t> (Contract) : All other predictors held constant, for each unit of increase in signed contracts, the quantity of orders by a customer increases by .34 units on average. </a:t>
          </a:r>
          <a:endParaRPr lang="en-AU">
            <a:effectLst/>
          </a:endParaRPr>
        </a:p>
        <a:p>
          <a:endParaRPr lang="en-AU" sz="1100" baseline="0">
            <a:solidFill>
              <a:schemeClr val="dk1"/>
            </a:solidFill>
            <a:effectLst/>
            <a:latin typeface="+mn-lt"/>
            <a:ea typeface="+mn-ea"/>
            <a:cs typeface="+mn-cs"/>
          </a:endParaRPr>
        </a:p>
        <a:p>
          <a:endParaRPr lang="en-AU" sz="1100" baseline="0">
            <a:solidFill>
              <a:schemeClr val="dk1"/>
            </a:solidFill>
            <a:effectLst/>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148166</xdr:colOff>
      <xdr:row>2</xdr:row>
      <xdr:rowOff>15875</xdr:rowOff>
    </xdr:from>
    <xdr:to>
      <xdr:col>27</xdr:col>
      <xdr:colOff>84666</xdr:colOff>
      <xdr:row>10</xdr:row>
      <xdr:rowOff>63500</xdr:rowOff>
    </xdr:to>
    <xdr:sp macro="" textlink="">
      <xdr:nvSpPr>
        <xdr:cNvPr id="2" name="TextBox 1">
          <a:extLst>
            <a:ext uri="{FF2B5EF4-FFF2-40B4-BE49-F238E27FC236}">
              <a16:creationId xmlns:a16="http://schemas.microsoft.com/office/drawing/2014/main" id="{8F161E06-BA25-4495-89A6-0B34695BDC10}"/>
            </a:ext>
          </a:extLst>
        </xdr:cNvPr>
        <xdr:cNvSpPr txBox="1"/>
      </xdr:nvSpPr>
      <xdr:spPr>
        <a:xfrm>
          <a:off x="10583333" y="386292"/>
          <a:ext cx="8604250" cy="1550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baseline="0">
              <a:solidFill>
                <a:schemeClr val="dk1"/>
              </a:solidFill>
              <a:effectLst/>
              <a:latin typeface="+mn-lt"/>
              <a:ea typeface="+mn-ea"/>
              <a:cs typeface="+mn-cs"/>
            </a:rPr>
            <a:t>INTERPRETATION</a:t>
          </a:r>
          <a:endParaRPr lang="en-AU" sz="1100"/>
        </a:p>
        <a:p>
          <a:r>
            <a:rPr lang="en-AU" sz="1100"/>
            <a:t>1. Anova: p-value &lt; 0.05 there Reject Ho. Overall the model has some predicitive power.</a:t>
          </a:r>
        </a:p>
        <a:p>
          <a:endParaRPr lang="en-AU" sz="1100"/>
        </a:p>
        <a:p>
          <a:r>
            <a:rPr lang="en-AU" sz="1100"/>
            <a:t>2. All individual independent variables (including the interaction term) are individually signficant at p &lt; .05.</a:t>
          </a:r>
        </a:p>
        <a:p>
          <a:endParaRPr lang="en-AU" sz="1100"/>
        </a:p>
        <a:p>
          <a:r>
            <a:rPr lang="en-AU" sz="1100"/>
            <a:t>The interaction term significance</a:t>
          </a:r>
          <a:r>
            <a:rPr lang="en-AU" sz="1100" baseline="0"/>
            <a:t> shows thatproduct  brand image interacts with the product quality in predicting in quantity of orders by customers. This makes brand image moderate the relationship between product quality and quantity of poducts ordered.</a:t>
          </a:r>
        </a:p>
        <a:p>
          <a:endParaRPr lang="en-AU" sz="1100" baseline="0"/>
        </a:p>
        <a:p>
          <a:endParaRPr lang="en-AU"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2</xdr:row>
      <xdr:rowOff>251527</xdr:rowOff>
    </xdr:from>
    <xdr:to>
      <xdr:col>10</xdr:col>
      <xdr:colOff>381000</xdr:colOff>
      <xdr:row>25</xdr:row>
      <xdr:rowOff>19051</xdr:rowOff>
    </xdr:to>
    <xdr:graphicFrame macro="">
      <xdr:nvGraphicFramePr>
        <xdr:cNvPr id="2" name="Chart 2">
          <a:extLst>
            <a:ext uri="{FF2B5EF4-FFF2-40B4-BE49-F238E27FC236}">
              <a16:creationId xmlns:a16="http://schemas.microsoft.com/office/drawing/2014/main" id="{00000000-0008-0000-0C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16</xdr:row>
      <xdr:rowOff>0</xdr:rowOff>
    </xdr:from>
    <xdr:to>
      <xdr:col>20</xdr:col>
      <xdr:colOff>6350</xdr:colOff>
      <xdr:row>25</xdr:row>
      <xdr:rowOff>63500</xdr:rowOff>
    </xdr:to>
    <xdr:sp macro="" textlink="">
      <xdr:nvSpPr>
        <xdr:cNvPr id="3" name="TextBox 2">
          <a:extLst>
            <a:ext uri="{FF2B5EF4-FFF2-40B4-BE49-F238E27FC236}">
              <a16:creationId xmlns:a16="http://schemas.microsoft.com/office/drawing/2014/main" id="{D83942BA-22CC-41F2-B0C5-9BF176F95411}"/>
            </a:ext>
          </a:extLst>
        </xdr:cNvPr>
        <xdr:cNvSpPr txBox="1"/>
      </xdr:nvSpPr>
      <xdr:spPr>
        <a:xfrm>
          <a:off x="11100130" y="2812143"/>
          <a:ext cx="6756317" cy="15479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baseline="0"/>
            <a:t>INTERPRETATION</a:t>
          </a:r>
        </a:p>
        <a:p>
          <a:r>
            <a:rPr lang="en-AU" sz="1100" baseline="0"/>
            <a:t>Product quality affects order quantity across low and high levels of perceptions.</a:t>
          </a: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At both</a:t>
          </a:r>
          <a:r>
            <a:rPr lang="en-AU" sz="1100" baseline="0">
              <a:solidFill>
                <a:schemeClr val="dk1"/>
              </a:solidFill>
              <a:effectLst/>
              <a:latin typeface="+mn-lt"/>
              <a:ea typeface="+mn-ea"/>
              <a:cs typeface="+mn-cs"/>
            </a:rPr>
            <a:t> low and high product quality, order quantity on average is higher when the perception of brand image is high than when perception is low.</a:t>
          </a:r>
        </a:p>
        <a:p>
          <a:pPr marL="0" marR="0" lvl="0" indent="0" defTabSz="914400" eaLnBrk="1" fontAlgn="auto" latinLnBrk="0" hangingPunct="1">
            <a:lnSpc>
              <a:spcPct val="100000"/>
            </a:lnSpc>
            <a:spcBef>
              <a:spcPts val="0"/>
            </a:spcBef>
            <a:spcAft>
              <a:spcPts val="0"/>
            </a:spcAft>
            <a:buClrTx/>
            <a:buSzTx/>
            <a:buFontTx/>
            <a:buNone/>
            <a:tabLst/>
            <a:defRPr/>
          </a:pPr>
          <a:endParaRPr lang="en-AU"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AU"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aseline="0">
              <a:solidFill>
                <a:schemeClr val="dk1"/>
              </a:solidFill>
              <a:effectLst/>
              <a:latin typeface="+mn-lt"/>
              <a:ea typeface="+mn-ea"/>
              <a:cs typeface="+mn-cs"/>
            </a:rPr>
            <a:t>Overall, brand image interacts with product quality and order quantity (moderates the relationship between product quality and order quantity ), such that the relationship is significantly stronger for high perception level of brand image than for lowperception level brand image. </a:t>
          </a:r>
        </a:p>
        <a:p>
          <a:pPr marL="0" marR="0" lvl="0" indent="0" defTabSz="914400" eaLnBrk="1" fontAlgn="auto" latinLnBrk="0" hangingPunct="1">
            <a:lnSpc>
              <a:spcPct val="100000"/>
            </a:lnSpc>
            <a:spcBef>
              <a:spcPts val="0"/>
            </a:spcBef>
            <a:spcAft>
              <a:spcPts val="0"/>
            </a:spcAft>
            <a:buClrTx/>
            <a:buSzTx/>
            <a:buFontTx/>
            <a:buNone/>
            <a:tabLst/>
            <a:defRPr/>
          </a:pPr>
          <a:endParaRPr lang="en-AU"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AU">
            <a:effectLst/>
          </a:endParaRPr>
        </a:p>
        <a:p>
          <a:endParaRPr lang="en-AU" sz="1100" baseline="0"/>
        </a:p>
        <a:p>
          <a:endParaRPr lang="en-AU"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30</xdr:col>
      <xdr:colOff>100600</xdr:colOff>
      <xdr:row>21</xdr:row>
      <xdr:rowOff>5528</xdr:rowOff>
    </xdr:from>
    <xdr:to>
      <xdr:col>36</xdr:col>
      <xdr:colOff>287279</xdr:colOff>
      <xdr:row>35</xdr:row>
      <xdr:rowOff>129353</xdr:rowOff>
    </xdr:to>
    <xdr:graphicFrame macro="">
      <xdr:nvGraphicFramePr>
        <xdr:cNvPr id="2" name="Chart 1">
          <a:extLst>
            <a:ext uri="{FF2B5EF4-FFF2-40B4-BE49-F238E27FC236}">
              <a16:creationId xmlns:a16="http://schemas.microsoft.com/office/drawing/2014/main" id="{4EF3607F-3522-4D03-ACD2-93CE89C2BA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26</xdr:col>
      <xdr:colOff>166243</xdr:colOff>
      <xdr:row>20</xdr:row>
      <xdr:rowOff>127641</xdr:rowOff>
    </xdr:from>
    <xdr:to>
      <xdr:col>33</xdr:col>
      <xdr:colOff>198821</xdr:colOff>
      <xdr:row>35</xdr:row>
      <xdr:rowOff>67495</xdr:rowOff>
    </xdr:to>
    <xdr:graphicFrame macro="">
      <xdr:nvGraphicFramePr>
        <xdr:cNvPr id="2" name="Chart 1">
          <a:extLst>
            <a:ext uri="{FF2B5EF4-FFF2-40B4-BE49-F238E27FC236}">
              <a16:creationId xmlns:a16="http://schemas.microsoft.com/office/drawing/2014/main" id="{0985E63C-5F0B-45F2-9D5A-15DE93038E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9</xdr:col>
      <xdr:colOff>461432</xdr:colOff>
      <xdr:row>56</xdr:row>
      <xdr:rowOff>60326</xdr:rowOff>
    </xdr:from>
    <xdr:to>
      <xdr:col>18</xdr:col>
      <xdr:colOff>527050</xdr:colOff>
      <xdr:row>79</xdr:row>
      <xdr:rowOff>158750</xdr:rowOff>
    </xdr:to>
    <xdr:graphicFrame macro="">
      <xdr:nvGraphicFramePr>
        <xdr:cNvPr id="4" name="Chart 3">
          <a:extLst>
            <a:ext uri="{FF2B5EF4-FFF2-40B4-BE49-F238E27FC236}">
              <a16:creationId xmlns:a16="http://schemas.microsoft.com/office/drawing/2014/main" id="{71DC1B25-443B-4EF1-BCC7-800C4FF133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444500</xdr:colOff>
      <xdr:row>59</xdr:row>
      <xdr:rowOff>69850</xdr:rowOff>
    </xdr:from>
    <xdr:to>
      <xdr:col>18</xdr:col>
      <xdr:colOff>381000</xdr:colOff>
      <xdr:row>76</xdr:row>
      <xdr:rowOff>127000</xdr:rowOff>
    </xdr:to>
    <xdr:cxnSp macro="">
      <xdr:nvCxnSpPr>
        <xdr:cNvPr id="5" name="Straight Connector 4">
          <a:extLst>
            <a:ext uri="{FF2B5EF4-FFF2-40B4-BE49-F238E27FC236}">
              <a16:creationId xmlns:a16="http://schemas.microsoft.com/office/drawing/2014/main" id="{610245F4-1AF6-4360-81F4-757AFE73C85B}"/>
            </a:ext>
          </a:extLst>
        </xdr:cNvPr>
        <xdr:cNvCxnSpPr/>
      </xdr:nvCxnSpPr>
      <xdr:spPr>
        <a:xfrm flipH="1">
          <a:off x="9734550" y="10420350"/>
          <a:ext cx="4813300" cy="2978150"/>
        </a:xfrm>
        <a:prstGeom prst="line">
          <a:avLst/>
        </a:prstGeom>
        <a:ln w="28575">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1536700</xdr:colOff>
      <xdr:row>19</xdr:row>
      <xdr:rowOff>133350</xdr:rowOff>
    </xdr:from>
    <xdr:to>
      <xdr:col>17</xdr:col>
      <xdr:colOff>349250</xdr:colOff>
      <xdr:row>25</xdr:row>
      <xdr:rowOff>76200</xdr:rowOff>
    </xdr:to>
    <xdr:sp macro="" textlink="">
      <xdr:nvSpPr>
        <xdr:cNvPr id="13" name="TextBox 12">
          <a:extLst>
            <a:ext uri="{FF2B5EF4-FFF2-40B4-BE49-F238E27FC236}">
              <a16:creationId xmlns:a16="http://schemas.microsoft.com/office/drawing/2014/main" id="{68A217AE-C9B5-48ED-A1CC-0FEB900B20A9}"/>
            </a:ext>
          </a:extLst>
        </xdr:cNvPr>
        <xdr:cNvSpPr txBox="1"/>
      </xdr:nvSpPr>
      <xdr:spPr>
        <a:xfrm>
          <a:off x="5099050" y="3346450"/>
          <a:ext cx="8807450" cy="1009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ysClr val="windowText" lastClr="000000"/>
              </a:solidFill>
            </a:rPr>
            <a:t>Accuracy rate of 77</a:t>
          </a:r>
          <a:r>
            <a:rPr lang="en-AU" sz="1100" baseline="0">
              <a:solidFill>
                <a:sysClr val="windowText" lastClr="000000"/>
              </a:solidFill>
            </a:rPr>
            <a:t> </a:t>
          </a:r>
          <a:r>
            <a:rPr lang="en-AU" sz="1100">
              <a:solidFill>
                <a:sysClr val="windowText" lastClr="000000"/>
              </a:solidFill>
            </a:rPr>
            <a:t>is greater than PCC hit ratio, providing evidence for practical significance of logistic model. That is, logistic model is significantly better than a random process (chance) in classifying observations.</a:t>
          </a:r>
        </a:p>
        <a:p>
          <a:endParaRPr lang="en-AU" sz="1100">
            <a:solidFill>
              <a:sysClr val="windowText" lastClr="000000"/>
            </a:solidFill>
          </a:endParaRPr>
        </a:p>
        <a:p>
          <a:r>
            <a:rPr lang="en-AU" sz="1100">
              <a:solidFill>
                <a:sysClr val="windowText" lastClr="000000"/>
              </a:solidFill>
            </a:rPr>
            <a:t>Accuracy rate of  </a:t>
          </a:r>
          <a:r>
            <a:rPr lang="en-AU" sz="1100" baseline="0">
              <a:solidFill>
                <a:sysClr val="windowText" lastClr="000000"/>
              </a:solidFill>
            </a:rPr>
            <a:t>77</a:t>
          </a:r>
          <a:r>
            <a:rPr lang="en-AU" sz="1100">
              <a:solidFill>
                <a:sysClr val="windowText" lastClr="000000"/>
              </a:solidFill>
            </a:rPr>
            <a:t> is greater than standard hit ratio (i.e. one-fourth greater than achieved by chance = .50), providing evidence for practical significance of logistic model. That is, logistic model is significantly better than a random process (chance) in classifying observations.</a:t>
          </a:r>
        </a:p>
        <a:p>
          <a:endParaRPr lang="en-AU" sz="1100"/>
        </a:p>
      </xdr:txBody>
    </xdr:sp>
    <xdr:clientData/>
  </xdr:twoCellAnchor>
  <xdr:twoCellAnchor>
    <xdr:from>
      <xdr:col>4</xdr:col>
      <xdr:colOff>82550</xdr:colOff>
      <xdr:row>42</xdr:row>
      <xdr:rowOff>63500</xdr:rowOff>
    </xdr:from>
    <xdr:to>
      <xdr:col>23</xdr:col>
      <xdr:colOff>603250</xdr:colOff>
      <xdr:row>55</xdr:row>
      <xdr:rowOff>152400</xdr:rowOff>
    </xdr:to>
    <xdr:sp macro="" textlink="">
      <xdr:nvSpPr>
        <xdr:cNvPr id="14" name="TextBox 13">
          <a:extLst>
            <a:ext uri="{FF2B5EF4-FFF2-40B4-BE49-F238E27FC236}">
              <a16:creationId xmlns:a16="http://schemas.microsoft.com/office/drawing/2014/main" id="{573C05F4-71C7-4AD2-A4EF-7568CC057162}"/>
            </a:ext>
          </a:extLst>
        </xdr:cNvPr>
        <xdr:cNvSpPr txBox="1"/>
      </xdr:nvSpPr>
      <xdr:spPr>
        <a:xfrm>
          <a:off x="5187950" y="7397750"/>
          <a:ext cx="12630150" cy="2406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ysClr val="windowText" lastClr="000000"/>
              </a:solidFill>
              <a:effectLst/>
              <a:latin typeface="+mn-lt"/>
              <a:ea typeface="+mn-ea"/>
              <a:cs typeface="+mn-cs"/>
            </a:rPr>
            <a:t>PERCENTAGE OF CHANGE IN ODDS INTERPRETATION</a:t>
          </a:r>
        </a:p>
        <a:p>
          <a:endParaRPr lang="en-AU" sz="1100" b="0" i="0" u="none" strike="noStrike">
            <a:solidFill>
              <a:sysClr val="windowText" lastClr="000000"/>
            </a:solidFill>
            <a:effectLst/>
            <a:latin typeface="+mn-lt"/>
            <a:ea typeface="+mn-ea"/>
            <a:cs typeface="+mn-cs"/>
          </a:endParaRPr>
        </a:p>
        <a:p>
          <a:r>
            <a:rPr lang="en-AU" sz="1100" b="0" i="0" u="none" strike="noStrike">
              <a:solidFill>
                <a:sysClr val="windowText" lastClr="000000"/>
              </a:solidFill>
              <a:effectLst/>
              <a:latin typeface="+mn-lt"/>
              <a:ea typeface="+mn-ea"/>
              <a:cs typeface="+mn-cs"/>
            </a:rPr>
            <a:t>For an individual with no level of product quality and brand image perceptions as well as the lack of product line that meets customer needs and  no willingness for price negotiation,  the likelihood (odds) of a customer signing a contract with TPM decreases by 16.8 percent</a:t>
          </a:r>
          <a:r>
            <a:rPr lang="en-AU">
              <a:solidFill>
                <a:sysClr val="windowText" lastClr="000000"/>
              </a:solidFill>
            </a:rPr>
            <a:t> </a:t>
          </a:r>
          <a:r>
            <a:rPr lang="en-AU" sz="1100" b="0" i="0" u="none" strike="noStrike">
              <a:solidFill>
                <a:sysClr val="windowText" lastClr="000000"/>
              </a:solidFill>
              <a:effectLst/>
              <a:latin typeface="+mn-lt"/>
              <a:ea typeface="+mn-ea"/>
              <a:cs typeface="+mn-cs"/>
            </a:rPr>
            <a:t>For an individual with no level of product quality and brand image perceptions as well as the lack of product line that meets customer needs and  no willingness for price negotiation,  the likelihood (odds) of a customer signing a contract with TPM decreases by 16.8 percent.</a:t>
          </a:r>
        </a:p>
        <a:p>
          <a:endParaRPr lang="en-AU" sz="1100" b="0" i="0" u="none" strike="noStrike">
            <a:solidFill>
              <a:sysClr val="windowText" lastClr="000000"/>
            </a:solidFill>
            <a:effectLst/>
            <a:latin typeface="+mn-lt"/>
            <a:ea typeface="+mn-ea"/>
            <a:cs typeface="+mn-cs"/>
          </a:endParaRPr>
        </a:p>
        <a:p>
          <a:r>
            <a:rPr lang="en-AU" sz="1100" b="0" i="0" u="none" strike="noStrike">
              <a:solidFill>
                <a:sysClr val="windowText" lastClr="000000"/>
              </a:solidFill>
              <a:effectLst/>
              <a:latin typeface="+mn-lt"/>
              <a:ea typeface="+mn-ea"/>
              <a:cs typeface="+mn-cs"/>
            </a:rPr>
            <a:t>One unit of increase in the perception of product quality increases the likelihood (odds) of a customer signing a contract with TPM by 81.1 </a:t>
          </a:r>
          <a:br>
            <a:rPr lang="en-AU" sz="1100" b="0" i="0" u="none" strike="noStrike">
              <a:solidFill>
                <a:sysClr val="windowText" lastClr="000000"/>
              </a:solidFill>
              <a:effectLst/>
              <a:latin typeface="+mn-lt"/>
              <a:ea typeface="+mn-ea"/>
              <a:cs typeface="+mn-cs"/>
            </a:rPr>
          </a:br>
          <a:endParaRPr lang="en-AU">
            <a:solidFill>
              <a:sysClr val="windowText" lastClr="000000"/>
            </a:solidFill>
          </a:endParaRPr>
        </a:p>
        <a:p>
          <a:r>
            <a:rPr lang="en-AU" sz="1100" b="0" i="0" u="none" strike="noStrike">
              <a:solidFill>
                <a:sysClr val="windowText" lastClr="000000"/>
              </a:solidFill>
              <a:effectLst/>
              <a:latin typeface="+mn-lt"/>
              <a:ea typeface="+mn-ea"/>
              <a:cs typeface="+mn-cs"/>
            </a:rPr>
            <a:t>One unit of increase in the depth and breadth of TPM product line to meet customer needs increases the likelihood (odds) of a customer signing a contract with TPM by 61.4</a:t>
          </a:r>
          <a:r>
            <a:rPr lang="en-AU" sz="1100" b="0" i="0" u="none" strike="noStrike" baseline="0">
              <a:solidFill>
                <a:sysClr val="windowText" lastClr="000000"/>
              </a:solidFill>
              <a:effectLst/>
              <a:latin typeface="+mn-lt"/>
              <a:ea typeface="+mn-ea"/>
              <a:cs typeface="+mn-cs"/>
            </a:rPr>
            <a:t> </a:t>
          </a:r>
          <a:r>
            <a:rPr lang="en-AU" sz="1100" b="0" i="0" u="none" strike="noStrike">
              <a:solidFill>
                <a:sysClr val="windowText" lastClr="000000"/>
              </a:solidFill>
              <a:effectLst/>
              <a:latin typeface="+mn-lt"/>
              <a:ea typeface="+mn-ea"/>
              <a:cs typeface="+mn-cs"/>
            </a:rPr>
            <a:t>percent.</a:t>
          </a:r>
          <a:br>
            <a:rPr lang="en-AU" sz="1100" b="0" i="0" u="none" strike="noStrike">
              <a:solidFill>
                <a:sysClr val="windowText" lastClr="000000"/>
              </a:solidFill>
              <a:effectLst/>
              <a:latin typeface="+mn-lt"/>
              <a:ea typeface="+mn-ea"/>
              <a:cs typeface="+mn-cs"/>
            </a:rPr>
          </a:br>
          <a:br>
            <a:rPr lang="en-AU" sz="1100" b="0" i="0" u="none" strike="noStrike">
              <a:solidFill>
                <a:sysClr val="windowText" lastClr="000000"/>
              </a:solidFill>
              <a:effectLst/>
              <a:latin typeface="+mn-lt"/>
              <a:ea typeface="+mn-ea"/>
              <a:cs typeface="+mn-cs"/>
            </a:rPr>
          </a:br>
          <a:r>
            <a:rPr lang="en-AU" sz="1100" b="0" i="0" u="none" strike="noStrike">
              <a:solidFill>
                <a:sysClr val="windowText" lastClr="000000"/>
              </a:solidFill>
              <a:effectLst/>
              <a:latin typeface="+mn-lt"/>
              <a:ea typeface="+mn-ea"/>
              <a:cs typeface="+mn-cs"/>
            </a:rPr>
            <a:t>One unit of increase in the perception of TPM brand image increases the likelihood (odds) of a customer signing a contract with TPM by 76.2 percent</a:t>
          </a:r>
          <a:r>
            <a:rPr lang="en-AU">
              <a:solidFill>
                <a:sysClr val="windowText" lastClr="000000"/>
              </a:solidFill>
            </a:rPr>
            <a:t> </a:t>
          </a:r>
          <a:br>
            <a:rPr lang="en-AU">
              <a:solidFill>
                <a:sysClr val="windowText" lastClr="000000"/>
              </a:solidFill>
            </a:rPr>
          </a:br>
          <a:endParaRPr lang="en-AU">
            <a:solidFill>
              <a:sysClr val="windowText" lastClr="000000"/>
            </a:solidFill>
          </a:endParaRPr>
        </a:p>
        <a:p>
          <a:r>
            <a:rPr lang="en-AU" sz="1100" b="0" i="0">
              <a:solidFill>
                <a:sysClr val="windowText" lastClr="000000"/>
              </a:solidFill>
              <a:effectLst/>
              <a:latin typeface="+mn-lt"/>
              <a:ea typeface="+mn-ea"/>
              <a:cs typeface="+mn-cs"/>
            </a:rPr>
            <a:t>One unit of increase in tperceived willingness of TPM to negotiate product prices increases the likelihood (odds) of a customer signing a contract with TPM by 64.2 percent</a:t>
          </a:r>
          <a:r>
            <a:rPr lang="en-AU" sz="1100">
              <a:solidFill>
                <a:sysClr val="windowText" lastClr="000000"/>
              </a:solidFill>
              <a:effectLst/>
              <a:latin typeface="+mn-lt"/>
              <a:ea typeface="+mn-ea"/>
              <a:cs typeface="+mn-cs"/>
            </a:rPr>
            <a:t> </a:t>
          </a:r>
          <a:endParaRPr lang="en-AU">
            <a:solidFill>
              <a:sysClr val="windowText" lastClr="000000"/>
            </a:solidFill>
          </a:endParaRPr>
        </a:p>
        <a:p>
          <a:endParaRPr lang="en-AU"/>
        </a:p>
        <a:p>
          <a:endParaRPr lang="en-AU"/>
        </a:p>
        <a:p>
          <a:endParaRPr lang="en-AU" sz="1100"/>
        </a:p>
      </xdr:txBody>
    </xdr:sp>
    <xdr:clientData/>
  </xdr:twoCellAnchor>
  <xdr:twoCellAnchor>
    <xdr:from>
      <xdr:col>19</xdr:col>
      <xdr:colOff>0</xdr:colOff>
      <xdr:row>61</xdr:row>
      <xdr:rowOff>0</xdr:rowOff>
    </xdr:from>
    <xdr:to>
      <xdr:col>28</xdr:col>
      <xdr:colOff>166687</xdr:colOff>
      <xdr:row>67</xdr:row>
      <xdr:rowOff>114300</xdr:rowOff>
    </xdr:to>
    <xdr:sp macro="" textlink="">
      <xdr:nvSpPr>
        <xdr:cNvPr id="21" name="TextBox 20">
          <a:extLst>
            <a:ext uri="{FF2B5EF4-FFF2-40B4-BE49-F238E27FC236}">
              <a16:creationId xmlns:a16="http://schemas.microsoft.com/office/drawing/2014/main" id="{8D4F4C2E-0395-43F2-9648-B072556DFA52}"/>
            </a:ext>
          </a:extLst>
        </xdr:cNvPr>
        <xdr:cNvSpPr txBox="1"/>
      </xdr:nvSpPr>
      <xdr:spPr>
        <a:xfrm>
          <a:off x="14779625" y="10707688"/>
          <a:ext cx="5667375" cy="11541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1" u="none" strike="noStrike">
              <a:solidFill>
                <a:sysClr val="windowText" lastClr="000000"/>
              </a:solidFill>
              <a:effectLst/>
              <a:latin typeface="+mn-lt"/>
              <a:ea typeface="+mn-ea"/>
              <a:cs typeface="+mn-cs"/>
            </a:rPr>
            <a:t>The higher the ROC curve the better the fit.</a:t>
          </a:r>
          <a:r>
            <a:rPr lang="en-AU">
              <a:solidFill>
                <a:sysClr val="windowText" lastClr="000000"/>
              </a:solidFill>
            </a:rPr>
            <a:t> </a:t>
          </a:r>
        </a:p>
        <a:p>
          <a:br>
            <a:rPr lang="en-AU">
              <a:solidFill>
                <a:sysClr val="windowText" lastClr="000000"/>
              </a:solidFill>
            </a:rPr>
          </a:br>
          <a:r>
            <a:rPr lang="en-AU" sz="1100" b="0" i="0" u="none" strike="noStrike">
              <a:solidFill>
                <a:sysClr val="windowText" lastClr="000000"/>
              </a:solidFill>
              <a:effectLst/>
              <a:latin typeface="+mn-lt"/>
              <a:ea typeface="+mn-ea"/>
              <a:cs typeface="+mn-cs"/>
            </a:rPr>
            <a:t>The area under the curve (AUC) is very close to 1.0, pointing to a model that fits data well.</a:t>
          </a:r>
        </a:p>
        <a:p>
          <a:r>
            <a:rPr lang="en-AU" sz="1100" b="0" i="0" u="none" strike="noStrike">
              <a:solidFill>
                <a:sysClr val="windowText" lastClr="000000"/>
              </a:solidFill>
              <a:effectLst/>
              <a:latin typeface="+mn-lt"/>
              <a:ea typeface="+mn-ea"/>
              <a:cs typeface="+mn-cs"/>
            </a:rPr>
            <a:t>The curve is quite distant from diagonal (.50), indicating the model's ability to discriminate between success (sign</a:t>
          </a:r>
          <a:r>
            <a:rPr lang="en-AU" sz="1100" b="0" i="0" u="none" strike="noStrike" baseline="0">
              <a:solidFill>
                <a:sysClr val="windowText" lastClr="000000"/>
              </a:solidFill>
              <a:effectLst/>
              <a:latin typeface="+mn-lt"/>
              <a:ea typeface="+mn-ea"/>
              <a:cs typeface="+mn-cs"/>
            </a:rPr>
            <a:t> contract</a:t>
          </a:r>
          <a:r>
            <a:rPr lang="en-AU" sz="1100" b="0" i="0" u="none" strike="noStrike">
              <a:solidFill>
                <a:sysClr val="windowText" lastClr="000000"/>
              </a:solidFill>
              <a:effectLst/>
              <a:latin typeface="+mn-lt"/>
              <a:ea typeface="+mn-ea"/>
              <a:cs typeface="+mn-cs"/>
            </a:rPr>
            <a:t>) and failure (no signed contract) is not due to chance.</a:t>
          </a:r>
          <a:r>
            <a:rPr lang="en-AU">
              <a:solidFill>
                <a:sysClr val="windowText" lastClr="000000"/>
              </a:solidFill>
            </a:rPr>
            <a:t> </a:t>
          </a:r>
          <a:endParaRPr lang="en-AU" sz="1100">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351516</xdr:colOff>
      <xdr:row>1</xdr:row>
      <xdr:rowOff>95703</xdr:rowOff>
    </xdr:from>
    <xdr:to>
      <xdr:col>20</xdr:col>
      <xdr:colOff>58965</xdr:colOff>
      <xdr:row>25</xdr:row>
      <xdr:rowOff>22678</xdr:rowOff>
    </xdr:to>
    <xdr:graphicFrame macro="">
      <xdr:nvGraphicFramePr>
        <xdr:cNvPr id="6" name="Chart 5">
          <a:extLst>
            <a:ext uri="{FF2B5EF4-FFF2-40B4-BE49-F238E27FC236}">
              <a16:creationId xmlns:a16="http://schemas.microsoft.com/office/drawing/2014/main" id="{D7082FE2-5DE8-4AAC-90A5-60D9CBBB0C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176893</xdr:colOff>
      <xdr:row>18</xdr:row>
      <xdr:rowOff>95250</xdr:rowOff>
    </xdr:from>
    <xdr:to>
      <xdr:col>10</xdr:col>
      <xdr:colOff>36286</xdr:colOff>
      <xdr:row>22</xdr:row>
      <xdr:rowOff>9071</xdr:rowOff>
    </xdr:to>
    <xdr:sp macro="" textlink="">
      <xdr:nvSpPr>
        <xdr:cNvPr id="7" name="TextBox 6">
          <a:extLst>
            <a:ext uri="{FF2B5EF4-FFF2-40B4-BE49-F238E27FC236}">
              <a16:creationId xmlns:a16="http://schemas.microsoft.com/office/drawing/2014/main" id="{E2AD9671-693E-4F69-8C8C-CAB6A2BC1F63}"/>
            </a:ext>
          </a:extLst>
        </xdr:cNvPr>
        <xdr:cNvSpPr txBox="1"/>
      </xdr:nvSpPr>
      <xdr:spPr>
        <a:xfrm>
          <a:off x="1614714" y="3129643"/>
          <a:ext cx="5742215" cy="5669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higher the product quality and price flexibility, the higher the likelihood of a customer signing a contract with TPM.</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14</xdr:col>
      <xdr:colOff>38627</xdr:colOff>
      <xdr:row>17</xdr:row>
      <xdr:rowOff>164041</xdr:rowOff>
    </xdr:from>
    <xdr:to>
      <xdr:col>26</xdr:col>
      <xdr:colOff>603250</xdr:colOff>
      <xdr:row>41</xdr:row>
      <xdr:rowOff>15874</xdr:rowOff>
    </xdr:to>
    <xdr:graphicFrame macro="">
      <xdr:nvGraphicFramePr>
        <xdr:cNvPr id="3" name="Chart 2">
          <a:extLst>
            <a:ext uri="{FF2B5EF4-FFF2-40B4-BE49-F238E27FC236}">
              <a16:creationId xmlns:a16="http://schemas.microsoft.com/office/drawing/2014/main" id="{ABBE85D9-A322-4EB7-B122-16457FD6FE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Yoga_910_i7/Downloads/XRealStat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Wilcoxon Table"/>
      <sheetName val="Mann Table"/>
      <sheetName val="Runs Table"/>
      <sheetName val="KS Table"/>
      <sheetName val="KS2 Table"/>
      <sheetName val="Lil Table"/>
      <sheetName val="AD Table"/>
      <sheetName val="AD2 Table"/>
      <sheetName val="SW Table"/>
      <sheetName val="Stud. Q Table"/>
      <sheetName val="Stud. Q Table 2"/>
      <sheetName val="Sp Rho Table"/>
      <sheetName val="Ken Tau Table"/>
      <sheetName val="Durbin Table"/>
      <sheetName val="Dunnett Table"/>
      <sheetName val="Prime"/>
      <sheetName val="XRealStats"/>
    </sheetNames>
    <definedNames>
      <definedName name="DESIGN"/>
      <definedName name="DIAG"/>
      <definedName name="LogitCoeff"/>
      <definedName name="LogitSummary"/>
      <definedName name="SelectCols"/>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ga_910_i7" refreshedDate="43963.925578819442" createdVersion="6" refreshedVersion="6" minRefreshableVersion="3" recordCount="200" xr:uid="{CFDBA1BA-A12E-4526-B8A8-164FAEBF752C}">
  <cacheSource type="worksheet">
    <worksheetSource ref="C1:C201" sheet="Task 1"/>
  </cacheSource>
  <cacheFields count="1">
    <cacheField name="Contract " numFmtId="0">
      <sharedItems count="2">
        <s v="Contract"/>
        <s v="No Contract"/>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r>
  <r>
    <x v="1"/>
  </r>
  <r>
    <x v="0"/>
  </r>
  <r>
    <x v="1"/>
  </r>
  <r>
    <x v="1"/>
  </r>
  <r>
    <x v="1"/>
  </r>
  <r>
    <x v="0"/>
  </r>
  <r>
    <x v="1"/>
  </r>
  <r>
    <x v="0"/>
  </r>
  <r>
    <x v="1"/>
  </r>
  <r>
    <x v="0"/>
  </r>
  <r>
    <x v="1"/>
  </r>
  <r>
    <x v="0"/>
  </r>
  <r>
    <x v="1"/>
  </r>
  <r>
    <x v="0"/>
  </r>
  <r>
    <x v="1"/>
  </r>
  <r>
    <x v="0"/>
  </r>
  <r>
    <x v="1"/>
  </r>
  <r>
    <x v="0"/>
  </r>
  <r>
    <x v="0"/>
  </r>
  <r>
    <x v="1"/>
  </r>
  <r>
    <x v="0"/>
  </r>
  <r>
    <x v="0"/>
  </r>
  <r>
    <x v="0"/>
  </r>
  <r>
    <x v="1"/>
  </r>
  <r>
    <x v="1"/>
  </r>
  <r>
    <x v="0"/>
  </r>
  <r>
    <x v="1"/>
  </r>
  <r>
    <x v="1"/>
  </r>
  <r>
    <x v="1"/>
  </r>
  <r>
    <x v="1"/>
  </r>
  <r>
    <x v="1"/>
  </r>
  <r>
    <x v="1"/>
  </r>
  <r>
    <x v="0"/>
  </r>
  <r>
    <x v="1"/>
  </r>
  <r>
    <x v="1"/>
  </r>
  <r>
    <x v="0"/>
  </r>
  <r>
    <x v="0"/>
  </r>
  <r>
    <x v="1"/>
  </r>
  <r>
    <x v="1"/>
  </r>
  <r>
    <x v="0"/>
  </r>
  <r>
    <x v="0"/>
  </r>
  <r>
    <x v="0"/>
  </r>
  <r>
    <x v="0"/>
  </r>
  <r>
    <x v="1"/>
  </r>
  <r>
    <x v="0"/>
  </r>
  <r>
    <x v="0"/>
  </r>
  <r>
    <x v="0"/>
  </r>
  <r>
    <x v="0"/>
  </r>
  <r>
    <x v="0"/>
  </r>
  <r>
    <x v="0"/>
  </r>
  <r>
    <x v="0"/>
  </r>
  <r>
    <x v="0"/>
  </r>
  <r>
    <x v="0"/>
  </r>
  <r>
    <x v="0"/>
  </r>
  <r>
    <x v="0"/>
  </r>
  <r>
    <x v="0"/>
  </r>
  <r>
    <x v="0"/>
  </r>
  <r>
    <x v="1"/>
  </r>
  <r>
    <x v="0"/>
  </r>
  <r>
    <x v="1"/>
  </r>
  <r>
    <x v="0"/>
  </r>
  <r>
    <x v="1"/>
  </r>
  <r>
    <x v="1"/>
  </r>
  <r>
    <x v="1"/>
  </r>
  <r>
    <x v="1"/>
  </r>
  <r>
    <x v="1"/>
  </r>
  <r>
    <x v="1"/>
  </r>
  <r>
    <x v="1"/>
  </r>
  <r>
    <x v="1"/>
  </r>
  <r>
    <x v="0"/>
  </r>
  <r>
    <x v="1"/>
  </r>
  <r>
    <x v="1"/>
  </r>
  <r>
    <x v="0"/>
  </r>
  <r>
    <x v="0"/>
  </r>
  <r>
    <x v="1"/>
  </r>
  <r>
    <x v="1"/>
  </r>
  <r>
    <x v="0"/>
  </r>
  <r>
    <x v="0"/>
  </r>
  <r>
    <x v="1"/>
  </r>
  <r>
    <x v="0"/>
  </r>
  <r>
    <x v="0"/>
  </r>
  <r>
    <x v="1"/>
  </r>
  <r>
    <x v="1"/>
  </r>
  <r>
    <x v="0"/>
  </r>
  <r>
    <x v="1"/>
  </r>
  <r>
    <x v="1"/>
  </r>
  <r>
    <x v="0"/>
  </r>
  <r>
    <x v="1"/>
  </r>
  <r>
    <x v="0"/>
  </r>
  <r>
    <x v="0"/>
  </r>
  <r>
    <x v="1"/>
  </r>
  <r>
    <x v="0"/>
  </r>
  <r>
    <x v="0"/>
  </r>
  <r>
    <x v="0"/>
  </r>
  <r>
    <x v="0"/>
  </r>
  <r>
    <x v="1"/>
  </r>
  <r>
    <x v="0"/>
  </r>
  <r>
    <x v="0"/>
  </r>
  <r>
    <x v="0"/>
  </r>
  <r>
    <x v="1"/>
  </r>
  <r>
    <x v="0"/>
  </r>
  <r>
    <x v="0"/>
  </r>
  <r>
    <x v="0"/>
  </r>
  <r>
    <x v="0"/>
  </r>
  <r>
    <x v="0"/>
  </r>
  <r>
    <x v="0"/>
  </r>
  <r>
    <x v="0"/>
  </r>
  <r>
    <x v="0"/>
  </r>
  <r>
    <x v="1"/>
  </r>
  <r>
    <x v="0"/>
  </r>
  <r>
    <x v="1"/>
  </r>
  <r>
    <x v="0"/>
  </r>
  <r>
    <x v="0"/>
  </r>
  <r>
    <x v="0"/>
  </r>
  <r>
    <x v="1"/>
  </r>
  <r>
    <x v="0"/>
  </r>
  <r>
    <x v="1"/>
  </r>
  <r>
    <x v="0"/>
  </r>
  <r>
    <x v="1"/>
  </r>
  <r>
    <x v="0"/>
  </r>
  <r>
    <x v="1"/>
  </r>
  <r>
    <x v="1"/>
  </r>
  <r>
    <x v="0"/>
  </r>
  <r>
    <x v="1"/>
  </r>
  <r>
    <x v="0"/>
  </r>
  <r>
    <x v="1"/>
  </r>
  <r>
    <x v="1"/>
  </r>
  <r>
    <x v="0"/>
  </r>
  <r>
    <x v="1"/>
  </r>
  <r>
    <x v="1"/>
  </r>
  <r>
    <x v="1"/>
  </r>
  <r>
    <x v="1"/>
  </r>
  <r>
    <x v="1"/>
  </r>
  <r>
    <x v="0"/>
  </r>
  <r>
    <x v="0"/>
  </r>
  <r>
    <x v="1"/>
  </r>
  <r>
    <x v="1"/>
  </r>
  <r>
    <x v="1"/>
  </r>
  <r>
    <x v="1"/>
  </r>
  <r>
    <x v="1"/>
  </r>
  <r>
    <x v="0"/>
  </r>
  <r>
    <x v="0"/>
  </r>
  <r>
    <x v="1"/>
  </r>
  <r>
    <x v="0"/>
  </r>
  <r>
    <x v="0"/>
  </r>
  <r>
    <x v="1"/>
  </r>
  <r>
    <x v="1"/>
  </r>
  <r>
    <x v="0"/>
  </r>
  <r>
    <x v="1"/>
  </r>
  <r>
    <x v="1"/>
  </r>
  <r>
    <x v="1"/>
  </r>
  <r>
    <x v="1"/>
  </r>
  <r>
    <x v="1"/>
  </r>
  <r>
    <x v="1"/>
  </r>
  <r>
    <x v="1"/>
  </r>
  <r>
    <x v="1"/>
  </r>
  <r>
    <x v="1"/>
  </r>
  <r>
    <x v="1"/>
  </r>
  <r>
    <x v="0"/>
  </r>
  <r>
    <x v="1"/>
  </r>
  <r>
    <x v="0"/>
  </r>
  <r>
    <x v="0"/>
  </r>
  <r>
    <x v="0"/>
  </r>
  <r>
    <x v="1"/>
  </r>
  <r>
    <x v="1"/>
  </r>
  <r>
    <x v="1"/>
  </r>
  <r>
    <x v="1"/>
  </r>
  <r>
    <x v="1"/>
  </r>
  <r>
    <x v="0"/>
  </r>
  <r>
    <x v="0"/>
  </r>
  <r>
    <x v="0"/>
  </r>
  <r>
    <x v="0"/>
  </r>
  <r>
    <x v="1"/>
  </r>
  <r>
    <x v="1"/>
  </r>
  <r>
    <x v="0"/>
  </r>
  <r>
    <x v="0"/>
  </r>
  <r>
    <x v="0"/>
  </r>
  <r>
    <x v="1"/>
  </r>
  <r>
    <x v="0"/>
  </r>
  <r>
    <x v="0"/>
  </r>
  <r>
    <x v="0"/>
  </r>
  <r>
    <x v="0"/>
  </r>
  <r>
    <x v="0"/>
  </r>
  <r>
    <x v="1"/>
  </r>
  <r>
    <x v="1"/>
  </r>
  <r>
    <x v="1"/>
  </r>
  <r>
    <x v="0"/>
  </r>
  <r>
    <x v="1"/>
  </r>
  <r>
    <x v="1"/>
  </r>
  <r>
    <x v="0"/>
  </r>
  <r>
    <x v="1"/>
  </r>
  <r>
    <x v="1"/>
  </r>
  <r>
    <x v="1"/>
  </r>
  <r>
    <x v="1"/>
  </r>
  <r>
    <x v="1"/>
  </r>
  <r>
    <x v="0"/>
  </r>
  <r>
    <x v="0"/>
  </r>
  <r>
    <x v="0"/>
  </r>
  <r>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AE33B9-28FF-4A13-A4B5-9D5660729121}" name="PivotTable2"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4">
  <location ref="E29:F32" firstHeaderRow="1" firstDataRow="1" firstDataCol="1"/>
  <pivotFields count="1">
    <pivotField axis="axisRow" dataField="1" showAll="0">
      <items count="3">
        <item x="0"/>
        <item x="1"/>
        <item t="default"/>
      </items>
    </pivotField>
  </pivotFields>
  <rowFields count="1">
    <field x="0"/>
  </rowFields>
  <rowItems count="3">
    <i>
      <x/>
    </i>
    <i>
      <x v="1"/>
    </i>
    <i t="grand">
      <x/>
    </i>
  </rowItems>
  <colItems count="1">
    <i/>
  </colItems>
  <dataFields count="1">
    <dataField name="Frequency" fld="0" subtotal="count" baseField="0" baseItem="0"/>
  </dataFields>
  <chartFormats count="1">
    <chartFormat chart="1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12668A-0E21-4195-8AB4-EA71057BB178}" name="PivotTable3"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6">
  <location ref="I29:J32" firstHeaderRow="1" firstDataRow="1" firstDataCol="1"/>
  <pivotFields count="1">
    <pivotField axis="axisRow" dataField="1" showAll="0">
      <items count="3">
        <item x="0"/>
        <item x="1"/>
        <item t="default"/>
      </items>
    </pivotField>
  </pivotFields>
  <rowFields count="1">
    <field x="0"/>
  </rowFields>
  <rowItems count="3">
    <i>
      <x/>
    </i>
    <i>
      <x v="1"/>
    </i>
    <i t="grand">
      <x/>
    </i>
  </rowItems>
  <colItems count="1">
    <i/>
  </colItems>
  <dataFields count="1">
    <dataField name="Frequency" fld="0" subtotal="count" showDataAs="percentOfCol" baseField="0" baseItem="0" numFmtId="10"/>
  </dataFields>
  <chartFormats count="4">
    <chartFormat chart="19" format="0"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5" format="1">
      <pivotArea type="data" outline="0" fieldPosition="0">
        <references count="2">
          <reference field="4294967294" count="1" selected="0">
            <x v="0"/>
          </reference>
          <reference field="0" count="1" selected="0">
            <x v="0"/>
          </reference>
        </references>
      </pivotArea>
    </chartFormat>
    <chartFormat chart="25"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topLeftCell="C1" zoomScaleNormal="100" zoomScalePageLayoutView="120" workbookViewId="0">
      <selection activeCell="D14" sqref="D14"/>
    </sheetView>
  </sheetViews>
  <sheetFormatPr defaultColWidth="8.85546875" defaultRowHeight="12.75" x14ac:dyDescent="0.2"/>
  <cols>
    <col min="1" max="1" width="17.28515625" style="1" bestFit="1" customWidth="1"/>
    <col min="2" max="2" width="45.42578125" style="1" bestFit="1" customWidth="1"/>
    <col min="3" max="3" width="77.5703125" style="1" bestFit="1" customWidth="1"/>
    <col min="4" max="4" width="71.140625" bestFit="1" customWidth="1"/>
  </cols>
  <sheetData>
    <row r="1" spans="1:4" ht="24.75" customHeight="1" thickBot="1" x14ac:dyDescent="0.25">
      <c r="A1" s="16" t="s">
        <v>14</v>
      </c>
      <c r="B1" s="16" t="s">
        <v>8</v>
      </c>
      <c r="C1" s="16" t="s">
        <v>9</v>
      </c>
      <c r="D1" s="17" t="s">
        <v>1</v>
      </c>
    </row>
    <row r="2" spans="1:4" ht="15" customHeight="1" thickTop="1" x14ac:dyDescent="0.2">
      <c r="A2" s="18" t="s">
        <v>0</v>
      </c>
      <c r="B2" s="18" t="s">
        <v>0</v>
      </c>
      <c r="C2" s="18" t="s">
        <v>10</v>
      </c>
      <c r="D2" s="14"/>
    </row>
    <row r="3" spans="1:4" ht="15" customHeight="1" x14ac:dyDescent="0.2">
      <c r="A3" s="29" t="s">
        <v>256</v>
      </c>
      <c r="B3" s="29" t="s">
        <v>270</v>
      </c>
      <c r="C3" s="29" t="s">
        <v>271</v>
      </c>
      <c r="D3" s="29" t="s">
        <v>267</v>
      </c>
    </row>
    <row r="4" spans="1:4" ht="15" customHeight="1" x14ac:dyDescent="0.2">
      <c r="A4" s="29" t="s">
        <v>41</v>
      </c>
      <c r="B4" s="29" t="s">
        <v>291</v>
      </c>
      <c r="C4" s="29" t="s">
        <v>292</v>
      </c>
      <c r="D4" s="29" t="s">
        <v>272</v>
      </c>
    </row>
    <row r="5" spans="1:4" ht="15" customHeight="1" x14ac:dyDescent="0.2">
      <c r="A5" s="29" t="s">
        <v>2</v>
      </c>
      <c r="B5" s="29" t="s">
        <v>2</v>
      </c>
      <c r="C5" s="29" t="s">
        <v>11</v>
      </c>
      <c r="D5" s="29" t="s">
        <v>273</v>
      </c>
    </row>
    <row r="6" spans="1:4" ht="15" customHeight="1" x14ac:dyDescent="0.2">
      <c r="A6" s="29" t="s">
        <v>42</v>
      </c>
      <c r="B6" s="29" t="s">
        <v>43</v>
      </c>
      <c r="C6" s="29" t="s">
        <v>274</v>
      </c>
      <c r="D6" s="29" t="s">
        <v>55</v>
      </c>
    </row>
    <row r="7" spans="1:4" ht="15" customHeight="1" x14ac:dyDescent="0.2">
      <c r="A7" s="23" t="s">
        <v>44</v>
      </c>
      <c r="B7" s="23" t="s">
        <v>45</v>
      </c>
      <c r="C7" s="23" t="s">
        <v>275</v>
      </c>
      <c r="D7" s="23" t="s">
        <v>46</v>
      </c>
    </row>
    <row r="8" spans="1:4" ht="15" customHeight="1" x14ac:dyDescent="0.2">
      <c r="A8" s="23" t="s">
        <v>47</v>
      </c>
      <c r="B8" s="23" t="s">
        <v>48</v>
      </c>
      <c r="C8" s="23" t="s">
        <v>276</v>
      </c>
      <c r="D8" s="23" t="s">
        <v>49</v>
      </c>
    </row>
    <row r="9" spans="1:4" ht="15" customHeight="1" x14ac:dyDescent="0.2">
      <c r="A9" s="23" t="s">
        <v>7</v>
      </c>
      <c r="B9" s="23" t="s">
        <v>3</v>
      </c>
      <c r="C9" s="23" t="s">
        <v>277</v>
      </c>
      <c r="D9" s="23" t="s">
        <v>13</v>
      </c>
    </row>
    <row r="10" spans="1:4" s="27" customFormat="1" ht="15" customHeight="1" x14ac:dyDescent="0.2">
      <c r="A10" s="23" t="s">
        <v>286</v>
      </c>
      <c r="B10" s="23" t="s">
        <v>287</v>
      </c>
      <c r="C10" s="23" t="s">
        <v>293</v>
      </c>
      <c r="D10" s="23" t="s">
        <v>13</v>
      </c>
    </row>
    <row r="11" spans="1:4" ht="15" customHeight="1" x14ac:dyDescent="0.2">
      <c r="A11" s="23" t="s">
        <v>50</v>
      </c>
      <c r="B11" s="23" t="s">
        <v>51</v>
      </c>
      <c r="C11" s="23" t="s">
        <v>278</v>
      </c>
      <c r="D11" s="23" t="s">
        <v>264</v>
      </c>
    </row>
    <row r="12" spans="1:4" ht="15" customHeight="1" x14ac:dyDescent="0.2">
      <c r="A12" s="23" t="s">
        <v>52</v>
      </c>
      <c r="B12" s="23" t="s">
        <v>4</v>
      </c>
      <c r="C12" s="23" t="s">
        <v>279</v>
      </c>
      <c r="D12" s="23" t="s">
        <v>13</v>
      </c>
    </row>
    <row r="13" spans="1:4" ht="15" customHeight="1" x14ac:dyDescent="0.2">
      <c r="A13" s="23" t="s">
        <v>257</v>
      </c>
      <c r="B13" s="23" t="s">
        <v>5</v>
      </c>
      <c r="C13" s="23" t="s">
        <v>12</v>
      </c>
      <c r="D13" s="23" t="s">
        <v>13</v>
      </c>
    </row>
    <row r="14" spans="1:4" ht="15" customHeight="1" x14ac:dyDescent="0.2">
      <c r="A14" s="23" t="s">
        <v>53</v>
      </c>
      <c r="B14" s="23" t="s">
        <v>6</v>
      </c>
      <c r="C14" s="23" t="s">
        <v>280</v>
      </c>
      <c r="D14" s="23" t="s">
        <v>54</v>
      </c>
    </row>
    <row r="15" spans="1:4" ht="15" customHeight="1" x14ac:dyDescent="0.2">
      <c r="A15" s="23" t="s">
        <v>261</v>
      </c>
      <c r="B15" s="23" t="s">
        <v>259</v>
      </c>
      <c r="C15" s="23" t="s">
        <v>265</v>
      </c>
      <c r="D15" s="23" t="s">
        <v>258</v>
      </c>
    </row>
    <row r="16" spans="1:4" ht="15" customHeight="1" x14ac:dyDescent="0.2">
      <c r="A16" s="23" t="s">
        <v>262</v>
      </c>
      <c r="B16" s="23" t="s">
        <v>260</v>
      </c>
      <c r="C16" s="23" t="s">
        <v>266</v>
      </c>
      <c r="D16" s="23" t="s">
        <v>263</v>
      </c>
    </row>
    <row r="17" spans="1:4" ht="15" customHeight="1" x14ac:dyDescent="0.2">
      <c r="A17" s="30" t="s">
        <v>268</v>
      </c>
      <c r="B17" s="30" t="s">
        <v>269</v>
      </c>
      <c r="C17" s="30" t="s">
        <v>288</v>
      </c>
      <c r="D17" s="30" t="s">
        <v>285</v>
      </c>
    </row>
    <row r="18" spans="1:4" ht="15" customHeight="1" thickBot="1" x14ac:dyDescent="0.25">
      <c r="A18" s="31" t="s">
        <v>290</v>
      </c>
      <c r="B18" s="31" t="s">
        <v>281</v>
      </c>
      <c r="C18" s="31" t="s">
        <v>282</v>
      </c>
      <c r="D18" s="31" t="s">
        <v>283</v>
      </c>
    </row>
    <row r="19" spans="1:4" ht="15" customHeight="1" thickTop="1" x14ac:dyDescent="0.25">
      <c r="A19" s="32" t="s">
        <v>20</v>
      </c>
      <c r="B19" s="33" t="s">
        <v>21</v>
      </c>
      <c r="C19" s="33" t="s">
        <v>24</v>
      </c>
      <c r="D19" s="34"/>
    </row>
    <row r="20" spans="1:4" ht="15" customHeight="1" x14ac:dyDescent="0.25">
      <c r="A20" s="32" t="s">
        <v>19</v>
      </c>
      <c r="B20" s="33" t="s">
        <v>22</v>
      </c>
      <c r="C20" s="33" t="s">
        <v>23</v>
      </c>
      <c r="D20" s="34"/>
    </row>
    <row r="21" spans="1:4" ht="15" customHeight="1" thickBot="1" x14ac:dyDescent="0.3">
      <c r="A21" s="35" t="s">
        <v>284</v>
      </c>
      <c r="B21" s="35" t="s">
        <v>284</v>
      </c>
      <c r="C21" s="36" t="s">
        <v>289</v>
      </c>
      <c r="D21" s="37" t="s">
        <v>285</v>
      </c>
    </row>
    <row r="22" spans="1:4" ht="13.5" thickTop="1" x14ac:dyDescent="0.2"/>
    <row r="26" spans="1:4" x14ac:dyDescent="0.2">
      <c r="C26" s="22"/>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45"/>
  <sheetViews>
    <sheetView topLeftCell="B1" zoomScale="80" zoomScaleNormal="80" workbookViewId="0">
      <selection activeCell="M1" activeCellId="3" sqref="F1 J1 I1 M1"/>
    </sheetView>
  </sheetViews>
  <sheetFormatPr defaultRowHeight="12.75" x14ac:dyDescent="0.2"/>
  <cols>
    <col min="1" max="1" width="12.7109375" bestFit="1" customWidth="1"/>
    <col min="2" max="2" width="6.7109375" bestFit="1" customWidth="1"/>
    <col min="3" max="3" width="9.42578125" bestFit="1" customWidth="1"/>
    <col min="4" max="4" width="6.42578125" bestFit="1" customWidth="1"/>
    <col min="5" max="5" width="11.7109375" bestFit="1" customWidth="1"/>
    <col min="6" max="6" width="6.85546875" bestFit="1" customWidth="1"/>
    <col min="7" max="7" width="11.85546875" bestFit="1" customWidth="1"/>
    <col min="8" max="8" width="6.28515625" bestFit="1" customWidth="1"/>
    <col min="9" max="9" width="11.85546875" style="27" bestFit="1" customWidth="1"/>
    <col min="10" max="10" width="11.85546875" bestFit="1" customWidth="1"/>
    <col min="11" max="11" width="12.28515625" bestFit="1" customWidth="1"/>
    <col min="12" max="12" width="15.5703125" bestFit="1" customWidth="1"/>
    <col min="13" max="13" width="9.140625" bestFit="1" customWidth="1"/>
    <col min="14" max="14" width="14" bestFit="1" customWidth="1"/>
    <col min="15" max="15" width="12.5703125" bestFit="1" customWidth="1"/>
    <col min="16" max="16" width="13.7109375" bestFit="1" customWidth="1"/>
    <col min="17" max="17" width="11" bestFit="1" customWidth="1"/>
  </cols>
  <sheetData>
    <row r="1" spans="1:17" ht="15" x14ac:dyDescent="0.2">
      <c r="A1" s="24" t="s">
        <v>0</v>
      </c>
      <c r="B1" s="24" t="s">
        <v>256</v>
      </c>
      <c r="C1" s="24" t="s">
        <v>41</v>
      </c>
      <c r="D1" s="24" t="s">
        <v>2</v>
      </c>
      <c r="E1" s="24" t="s">
        <v>42</v>
      </c>
      <c r="F1" s="24" t="s">
        <v>44</v>
      </c>
      <c r="G1" s="24" t="s">
        <v>47</v>
      </c>
      <c r="H1" s="24" t="s">
        <v>7</v>
      </c>
      <c r="I1" s="24" t="s">
        <v>286</v>
      </c>
      <c r="J1" s="24" t="s">
        <v>50</v>
      </c>
      <c r="K1" s="24" t="s">
        <v>52</v>
      </c>
      <c r="L1" s="24" t="s">
        <v>257</v>
      </c>
      <c r="M1" s="24" t="s">
        <v>53</v>
      </c>
      <c r="N1" s="24" t="s">
        <v>261</v>
      </c>
      <c r="O1" s="24" t="s">
        <v>262</v>
      </c>
      <c r="P1" s="24" t="s">
        <v>268</v>
      </c>
      <c r="Q1" s="24" t="s">
        <v>290</v>
      </c>
    </row>
    <row r="2" spans="1:17" ht="15" x14ac:dyDescent="0.2">
      <c r="A2" s="25" t="s">
        <v>56</v>
      </c>
      <c r="B2" s="39">
        <v>3</v>
      </c>
      <c r="C2" s="39">
        <v>0</v>
      </c>
      <c r="D2" s="39">
        <v>1</v>
      </c>
      <c r="E2" s="39">
        <v>1</v>
      </c>
      <c r="F2" s="38">
        <v>8.5</v>
      </c>
      <c r="G2" s="38">
        <v>3.9</v>
      </c>
      <c r="H2" s="38">
        <v>4.8</v>
      </c>
      <c r="I2" s="38">
        <v>4.9000000000000004</v>
      </c>
      <c r="J2" s="38">
        <v>6</v>
      </c>
      <c r="K2" s="38">
        <v>6.8</v>
      </c>
      <c r="L2" s="38">
        <v>5</v>
      </c>
      <c r="M2" s="38">
        <v>5.0999999999999996</v>
      </c>
      <c r="N2" s="38">
        <v>3.7</v>
      </c>
      <c r="O2" s="38">
        <v>5.9</v>
      </c>
      <c r="P2" s="38">
        <v>8.4</v>
      </c>
      <c r="Q2" s="39">
        <v>1</v>
      </c>
    </row>
    <row r="3" spans="1:17" ht="15" x14ac:dyDescent="0.2">
      <c r="A3" s="25" t="s">
        <v>57</v>
      </c>
      <c r="B3" s="39">
        <v>13</v>
      </c>
      <c r="C3" s="39">
        <v>1</v>
      </c>
      <c r="D3" s="39">
        <v>0</v>
      </c>
      <c r="E3" s="39">
        <v>0</v>
      </c>
      <c r="F3" s="38">
        <v>8.1999999999999993</v>
      </c>
      <c r="G3" s="38">
        <v>2.7</v>
      </c>
      <c r="H3" s="38">
        <v>3.4</v>
      </c>
      <c r="I3" s="38">
        <v>7.9</v>
      </c>
      <c r="J3" s="38">
        <v>3.1</v>
      </c>
      <c r="K3" s="38">
        <v>5.3</v>
      </c>
      <c r="L3" s="38">
        <v>3.9</v>
      </c>
      <c r="M3" s="38">
        <v>4.3</v>
      </c>
      <c r="N3" s="38">
        <v>4.9000000000000004</v>
      </c>
      <c r="O3" s="38">
        <v>7.2</v>
      </c>
      <c r="P3" s="38">
        <v>7.5</v>
      </c>
      <c r="Q3" s="39">
        <v>0</v>
      </c>
    </row>
    <row r="4" spans="1:17" ht="15" x14ac:dyDescent="0.2">
      <c r="A4" s="25" t="s">
        <v>58</v>
      </c>
      <c r="B4" s="39">
        <v>12</v>
      </c>
      <c r="C4" s="39">
        <v>0</v>
      </c>
      <c r="D4" s="39">
        <v>1</v>
      </c>
      <c r="E4" s="39">
        <v>1</v>
      </c>
      <c r="F4" s="38">
        <v>9.1999999999999993</v>
      </c>
      <c r="G4" s="38">
        <v>3.4</v>
      </c>
      <c r="H4" s="38">
        <v>5.4</v>
      </c>
      <c r="I4" s="38">
        <v>7.4</v>
      </c>
      <c r="J4" s="38">
        <v>5.8</v>
      </c>
      <c r="K4" s="38">
        <v>4.5</v>
      </c>
      <c r="L4" s="38">
        <v>5.4</v>
      </c>
      <c r="M4" s="38">
        <v>4</v>
      </c>
      <c r="N4" s="38">
        <v>4.5</v>
      </c>
      <c r="O4" s="38">
        <v>5.6</v>
      </c>
      <c r="P4" s="38">
        <v>9</v>
      </c>
      <c r="Q4" s="39">
        <v>1</v>
      </c>
    </row>
    <row r="5" spans="1:17" ht="15" x14ac:dyDescent="0.2">
      <c r="A5" s="25" t="s">
        <v>59</v>
      </c>
      <c r="B5" s="39">
        <v>14</v>
      </c>
      <c r="C5" s="39">
        <v>1</v>
      </c>
      <c r="D5" s="39">
        <v>1</v>
      </c>
      <c r="E5" s="39">
        <v>0</v>
      </c>
      <c r="F5" s="38">
        <v>6.4</v>
      </c>
      <c r="G5" s="38">
        <v>3.3</v>
      </c>
      <c r="H5" s="38">
        <v>4.7</v>
      </c>
      <c r="I5" s="38">
        <v>4.7</v>
      </c>
      <c r="J5" s="38">
        <v>4.5</v>
      </c>
      <c r="K5" s="38">
        <v>8.8000000000000007</v>
      </c>
      <c r="L5" s="38">
        <v>4.3</v>
      </c>
      <c r="M5" s="38">
        <v>4.0999999999999996</v>
      </c>
      <c r="N5" s="38">
        <v>3</v>
      </c>
      <c r="O5" s="38">
        <v>3.7</v>
      </c>
      <c r="P5" s="38">
        <v>7.2</v>
      </c>
      <c r="Q5" s="39">
        <v>0</v>
      </c>
    </row>
    <row r="6" spans="1:17" ht="15" x14ac:dyDescent="0.2">
      <c r="A6" s="25" t="s">
        <v>60</v>
      </c>
      <c r="B6" s="39">
        <v>9</v>
      </c>
      <c r="C6" s="39">
        <v>0</v>
      </c>
      <c r="D6" s="39">
        <v>0</v>
      </c>
      <c r="E6" s="39">
        <v>1</v>
      </c>
      <c r="F6" s="38">
        <v>9</v>
      </c>
      <c r="G6" s="38">
        <v>3.4</v>
      </c>
      <c r="H6" s="38">
        <v>2.2000000000000002</v>
      </c>
      <c r="I6" s="38">
        <v>6</v>
      </c>
      <c r="J6" s="38">
        <v>4.5</v>
      </c>
      <c r="K6" s="38">
        <v>6.8</v>
      </c>
      <c r="L6" s="38">
        <v>4.5</v>
      </c>
      <c r="M6" s="38">
        <v>3.5</v>
      </c>
      <c r="N6" s="38">
        <v>3.5</v>
      </c>
      <c r="O6" s="38">
        <v>6.9</v>
      </c>
      <c r="P6" s="38">
        <v>9</v>
      </c>
      <c r="Q6" s="39">
        <v>0</v>
      </c>
    </row>
    <row r="7" spans="1:17" ht="15" x14ac:dyDescent="0.2">
      <c r="A7" s="25" t="s">
        <v>61</v>
      </c>
      <c r="B7" s="39">
        <v>8</v>
      </c>
      <c r="C7" s="39">
        <v>1</v>
      </c>
      <c r="D7" s="39">
        <v>1</v>
      </c>
      <c r="E7" s="39">
        <v>0</v>
      </c>
      <c r="F7" s="38">
        <v>6.5</v>
      </c>
      <c r="G7" s="38">
        <v>2.8</v>
      </c>
      <c r="H7" s="38">
        <v>4</v>
      </c>
      <c r="I7" s="38">
        <v>4.3</v>
      </c>
      <c r="J7" s="38">
        <v>3.7</v>
      </c>
      <c r="K7" s="38">
        <v>8.5</v>
      </c>
      <c r="L7" s="38">
        <v>3.6</v>
      </c>
      <c r="M7" s="38">
        <v>4.7</v>
      </c>
      <c r="N7" s="38">
        <v>3.3</v>
      </c>
      <c r="O7" s="38">
        <v>4.0999999999999996</v>
      </c>
      <c r="P7" s="38">
        <v>6.1</v>
      </c>
      <c r="Q7" s="39">
        <v>0</v>
      </c>
    </row>
    <row r="8" spans="1:17" ht="15" x14ac:dyDescent="0.2">
      <c r="A8" s="25" t="s">
        <v>62</v>
      </c>
      <c r="B8" s="39">
        <v>2</v>
      </c>
      <c r="C8" s="39">
        <v>1</v>
      </c>
      <c r="D8" s="39">
        <v>1</v>
      </c>
      <c r="E8" s="39">
        <v>0</v>
      </c>
      <c r="F8" s="38">
        <v>6.9</v>
      </c>
      <c r="G8" s="38">
        <v>3.7</v>
      </c>
      <c r="H8" s="38">
        <v>2.1</v>
      </c>
      <c r="I8" s="38">
        <v>2.2999999999999998</v>
      </c>
      <c r="J8" s="38">
        <v>5.4</v>
      </c>
      <c r="K8" s="38">
        <v>8.9</v>
      </c>
      <c r="L8" s="38">
        <v>2.1</v>
      </c>
      <c r="M8" s="38">
        <v>4.2</v>
      </c>
      <c r="N8" s="38">
        <v>2</v>
      </c>
      <c r="O8" s="38">
        <v>2.6</v>
      </c>
      <c r="P8" s="38">
        <v>7.2</v>
      </c>
      <c r="Q8" s="39">
        <v>1</v>
      </c>
    </row>
    <row r="9" spans="1:17" ht="15" x14ac:dyDescent="0.2">
      <c r="A9" s="25" t="s">
        <v>63</v>
      </c>
      <c r="B9" s="39">
        <v>9</v>
      </c>
      <c r="C9" s="39">
        <v>0</v>
      </c>
      <c r="D9" s="39">
        <v>1</v>
      </c>
      <c r="E9" s="39">
        <v>0</v>
      </c>
      <c r="F9" s="38">
        <v>6.2</v>
      </c>
      <c r="G9" s="38">
        <v>3.3</v>
      </c>
      <c r="H9" s="38">
        <v>4.5999999999999996</v>
      </c>
      <c r="I9" s="38">
        <v>3.6</v>
      </c>
      <c r="J9" s="38">
        <v>5.0999999999999996</v>
      </c>
      <c r="K9" s="38">
        <v>6.9</v>
      </c>
      <c r="L9" s="38">
        <v>4.3</v>
      </c>
      <c r="M9" s="38">
        <v>6.3</v>
      </c>
      <c r="N9" s="38">
        <v>3.7</v>
      </c>
      <c r="O9" s="38">
        <v>4.8</v>
      </c>
      <c r="P9" s="38">
        <v>7.7</v>
      </c>
      <c r="Q9" s="39">
        <v>0</v>
      </c>
    </row>
    <row r="10" spans="1:17" ht="15" x14ac:dyDescent="0.2">
      <c r="A10" s="25" t="s">
        <v>64</v>
      </c>
      <c r="B10" s="39">
        <v>7</v>
      </c>
      <c r="C10" s="39">
        <v>1</v>
      </c>
      <c r="D10" s="39">
        <v>1</v>
      </c>
      <c r="E10" s="39">
        <v>0</v>
      </c>
      <c r="F10" s="38">
        <v>5.8</v>
      </c>
      <c r="G10" s="38">
        <v>3.6</v>
      </c>
      <c r="H10" s="38">
        <v>3.7</v>
      </c>
      <c r="I10" s="38">
        <v>5.9</v>
      </c>
      <c r="J10" s="38">
        <v>5.8</v>
      </c>
      <c r="K10" s="38">
        <v>9.3000000000000007</v>
      </c>
      <c r="L10" s="38">
        <v>4.4000000000000004</v>
      </c>
      <c r="M10" s="38">
        <v>6.1</v>
      </c>
      <c r="N10" s="38">
        <v>4.5999999999999996</v>
      </c>
      <c r="O10" s="38">
        <v>6.7</v>
      </c>
      <c r="P10" s="38">
        <v>8.1999999999999993</v>
      </c>
      <c r="Q10" s="39">
        <v>1</v>
      </c>
    </row>
    <row r="11" spans="1:17" ht="15" x14ac:dyDescent="0.2">
      <c r="A11" s="25" t="s">
        <v>65</v>
      </c>
      <c r="B11" s="39">
        <v>9</v>
      </c>
      <c r="C11" s="39">
        <v>0</v>
      </c>
      <c r="D11" s="39">
        <v>1</v>
      </c>
      <c r="E11" s="39">
        <v>0</v>
      </c>
      <c r="F11" s="38">
        <v>6.4</v>
      </c>
      <c r="G11" s="38">
        <v>4.5</v>
      </c>
      <c r="H11" s="38">
        <v>4.7</v>
      </c>
      <c r="I11" s="38">
        <v>5.7</v>
      </c>
      <c r="J11" s="38">
        <v>5.7</v>
      </c>
      <c r="K11" s="38">
        <v>8.4</v>
      </c>
      <c r="L11" s="38">
        <v>4.0999999999999996</v>
      </c>
      <c r="M11" s="38">
        <v>5.8</v>
      </c>
      <c r="N11" s="38">
        <v>4.4000000000000004</v>
      </c>
      <c r="O11" s="38">
        <v>6.1</v>
      </c>
      <c r="P11" s="38">
        <v>6.7</v>
      </c>
      <c r="Q11" s="39">
        <v>0</v>
      </c>
    </row>
    <row r="12" spans="1:17" ht="15" x14ac:dyDescent="0.2">
      <c r="A12" s="25" t="s">
        <v>66</v>
      </c>
      <c r="B12" s="39">
        <v>10</v>
      </c>
      <c r="C12" s="39">
        <v>0</v>
      </c>
      <c r="D12" s="39">
        <v>0</v>
      </c>
      <c r="E12" s="39">
        <v>1</v>
      </c>
      <c r="F12" s="38">
        <v>8.6999999999999993</v>
      </c>
      <c r="G12" s="38">
        <v>3.2</v>
      </c>
      <c r="H12" s="38">
        <v>2.7</v>
      </c>
      <c r="I12" s="38">
        <v>6.8</v>
      </c>
      <c r="J12" s="38">
        <v>4.5999999999999996</v>
      </c>
      <c r="K12" s="38">
        <v>6.8</v>
      </c>
      <c r="L12" s="38">
        <v>3.8</v>
      </c>
      <c r="M12" s="38">
        <v>3.7</v>
      </c>
      <c r="N12" s="38">
        <v>4</v>
      </c>
      <c r="O12" s="38">
        <v>4.8</v>
      </c>
      <c r="P12" s="38">
        <v>8.4</v>
      </c>
      <c r="Q12" s="39">
        <v>1</v>
      </c>
    </row>
    <row r="13" spans="1:17" ht="15" x14ac:dyDescent="0.2">
      <c r="A13" s="25" t="s">
        <v>67</v>
      </c>
      <c r="B13" s="39">
        <v>4</v>
      </c>
      <c r="C13" s="39">
        <v>0</v>
      </c>
      <c r="D13" s="39">
        <v>1</v>
      </c>
      <c r="E13" s="39">
        <v>0</v>
      </c>
      <c r="F13" s="38">
        <v>6.1</v>
      </c>
      <c r="G13" s="38">
        <v>4.9000000000000004</v>
      </c>
      <c r="H13" s="38">
        <v>4.4000000000000004</v>
      </c>
      <c r="I13" s="38">
        <v>3.9</v>
      </c>
      <c r="J13" s="38">
        <v>6.4</v>
      </c>
      <c r="K13" s="38">
        <v>8.1999999999999993</v>
      </c>
      <c r="L13" s="38">
        <v>3</v>
      </c>
      <c r="M13" s="38">
        <v>4.9000000000000004</v>
      </c>
      <c r="N13" s="38">
        <v>3.2</v>
      </c>
      <c r="O13" s="38">
        <v>3.9</v>
      </c>
      <c r="P13" s="38">
        <v>6.6</v>
      </c>
      <c r="Q13" s="39">
        <v>0</v>
      </c>
    </row>
    <row r="14" spans="1:17" ht="15" x14ac:dyDescent="0.2">
      <c r="A14" s="25" t="s">
        <v>68</v>
      </c>
      <c r="B14" s="39">
        <v>13</v>
      </c>
      <c r="C14" s="39">
        <v>1</v>
      </c>
      <c r="D14" s="39">
        <v>0</v>
      </c>
      <c r="E14" s="39">
        <v>1</v>
      </c>
      <c r="F14" s="38">
        <v>9.5</v>
      </c>
      <c r="G14" s="38">
        <v>5.6</v>
      </c>
      <c r="H14" s="38">
        <v>5</v>
      </c>
      <c r="I14" s="38">
        <v>6.9</v>
      </c>
      <c r="J14" s="38">
        <v>6.6</v>
      </c>
      <c r="K14" s="38">
        <v>7.6</v>
      </c>
      <c r="L14" s="38">
        <v>5.0999999999999996</v>
      </c>
      <c r="M14" s="38">
        <v>4.5</v>
      </c>
      <c r="N14" s="38">
        <v>4.4000000000000004</v>
      </c>
      <c r="O14" s="38">
        <v>6.9</v>
      </c>
      <c r="P14" s="38">
        <v>7.9</v>
      </c>
      <c r="Q14" s="39">
        <v>1</v>
      </c>
    </row>
    <row r="15" spans="1:17" ht="15" x14ac:dyDescent="0.2">
      <c r="A15" s="25" t="s">
        <v>69</v>
      </c>
      <c r="B15" s="39">
        <v>7</v>
      </c>
      <c r="C15" s="39">
        <v>1</v>
      </c>
      <c r="D15" s="39">
        <v>0</v>
      </c>
      <c r="E15" s="39">
        <v>1</v>
      </c>
      <c r="F15" s="38">
        <v>9.1999999999999993</v>
      </c>
      <c r="G15" s="38">
        <v>3.9</v>
      </c>
      <c r="H15" s="38">
        <v>2.4</v>
      </c>
      <c r="I15" s="38">
        <v>8.4</v>
      </c>
      <c r="J15" s="38">
        <v>4.8</v>
      </c>
      <c r="K15" s="38">
        <v>7.1</v>
      </c>
      <c r="L15" s="38">
        <v>4.5</v>
      </c>
      <c r="M15" s="38">
        <v>2.6</v>
      </c>
      <c r="N15" s="38">
        <v>4.2</v>
      </c>
      <c r="O15" s="38">
        <v>5.5</v>
      </c>
      <c r="P15" s="38">
        <v>8.1999999999999993</v>
      </c>
      <c r="Q15" s="39">
        <v>0</v>
      </c>
    </row>
    <row r="16" spans="1:17" ht="15" x14ac:dyDescent="0.2">
      <c r="A16" s="25" t="s">
        <v>70</v>
      </c>
      <c r="B16" s="39">
        <v>15</v>
      </c>
      <c r="C16" s="39">
        <v>0</v>
      </c>
      <c r="D16" s="39">
        <v>1</v>
      </c>
      <c r="E16" s="39">
        <v>1</v>
      </c>
      <c r="F16" s="38">
        <v>6.3</v>
      </c>
      <c r="G16" s="38">
        <v>4.5</v>
      </c>
      <c r="H16" s="38">
        <v>4.5</v>
      </c>
      <c r="I16" s="38">
        <v>6.8</v>
      </c>
      <c r="J16" s="38">
        <v>5.9</v>
      </c>
      <c r="K16" s="38">
        <v>8.8000000000000007</v>
      </c>
      <c r="L16" s="38">
        <v>4.8</v>
      </c>
      <c r="M16" s="38">
        <v>6.2</v>
      </c>
      <c r="N16" s="38">
        <v>5.2</v>
      </c>
      <c r="O16" s="38">
        <v>6.9</v>
      </c>
      <c r="P16" s="38">
        <v>7.6</v>
      </c>
      <c r="Q16" s="39">
        <v>1</v>
      </c>
    </row>
    <row r="17" spans="1:17" ht="15" x14ac:dyDescent="0.2">
      <c r="A17" s="25" t="s">
        <v>71</v>
      </c>
      <c r="B17" s="39">
        <v>1</v>
      </c>
      <c r="C17" s="39">
        <v>0</v>
      </c>
      <c r="D17" s="39">
        <v>0</v>
      </c>
      <c r="E17" s="39">
        <v>0</v>
      </c>
      <c r="F17" s="38">
        <v>8.6999999999999993</v>
      </c>
      <c r="G17" s="38">
        <v>3.2</v>
      </c>
      <c r="H17" s="38">
        <v>3.2</v>
      </c>
      <c r="I17" s="38">
        <v>7.8</v>
      </c>
      <c r="J17" s="38">
        <v>3.8</v>
      </c>
      <c r="K17" s="38">
        <v>4.9000000000000004</v>
      </c>
      <c r="L17" s="38">
        <v>4.3</v>
      </c>
      <c r="M17" s="38">
        <v>3.9</v>
      </c>
      <c r="N17" s="38">
        <v>4.5</v>
      </c>
      <c r="O17" s="38">
        <v>6.8</v>
      </c>
      <c r="P17" s="38">
        <v>7.1</v>
      </c>
      <c r="Q17" s="39">
        <v>0</v>
      </c>
    </row>
    <row r="18" spans="1:17" ht="15" x14ac:dyDescent="0.2">
      <c r="A18" s="25" t="s">
        <v>72</v>
      </c>
      <c r="B18" s="39">
        <v>4</v>
      </c>
      <c r="C18" s="39">
        <v>1</v>
      </c>
      <c r="D18" s="39">
        <v>1</v>
      </c>
      <c r="E18" s="39">
        <v>1</v>
      </c>
      <c r="F18" s="38">
        <v>5.7</v>
      </c>
      <c r="G18" s="38">
        <v>4</v>
      </c>
      <c r="H18" s="38">
        <v>3.3</v>
      </c>
      <c r="I18" s="38">
        <v>5.5</v>
      </c>
      <c r="J18" s="38">
        <v>5.0999999999999996</v>
      </c>
      <c r="K18" s="38">
        <v>6.2</v>
      </c>
      <c r="L18" s="38">
        <v>4.2</v>
      </c>
      <c r="M18" s="38">
        <v>6.2</v>
      </c>
      <c r="N18" s="38">
        <v>4.5</v>
      </c>
      <c r="O18" s="38">
        <v>6</v>
      </c>
      <c r="P18" s="38">
        <v>7.2</v>
      </c>
      <c r="Q18" s="39">
        <v>1</v>
      </c>
    </row>
    <row r="19" spans="1:17" ht="15" x14ac:dyDescent="0.2">
      <c r="A19" s="25" t="s">
        <v>73</v>
      </c>
      <c r="B19" s="39">
        <v>8</v>
      </c>
      <c r="C19" s="39">
        <v>0</v>
      </c>
      <c r="D19" s="39">
        <v>1</v>
      </c>
      <c r="E19" s="39">
        <v>0</v>
      </c>
      <c r="F19" s="38">
        <v>5.9</v>
      </c>
      <c r="G19" s="38">
        <v>4.0999999999999996</v>
      </c>
      <c r="H19" s="38">
        <v>3.5</v>
      </c>
      <c r="I19" s="38">
        <v>6.4</v>
      </c>
      <c r="J19" s="38">
        <v>5.5</v>
      </c>
      <c r="K19" s="38">
        <v>8.4</v>
      </c>
      <c r="L19" s="38">
        <v>5.7</v>
      </c>
      <c r="M19" s="38">
        <v>5.8</v>
      </c>
      <c r="N19" s="38">
        <v>4.8</v>
      </c>
      <c r="O19" s="38">
        <v>7.2</v>
      </c>
      <c r="P19" s="38">
        <v>8.1999999999999993</v>
      </c>
      <c r="Q19" s="39">
        <v>0</v>
      </c>
    </row>
    <row r="20" spans="1:17" ht="15" x14ac:dyDescent="0.2">
      <c r="A20" s="25" t="s">
        <v>74</v>
      </c>
      <c r="B20" s="39">
        <v>12</v>
      </c>
      <c r="C20" s="39">
        <v>1</v>
      </c>
      <c r="D20" s="39">
        <v>1</v>
      </c>
      <c r="E20" s="39">
        <v>0</v>
      </c>
      <c r="F20" s="38">
        <v>5.6</v>
      </c>
      <c r="G20" s="38">
        <v>3.4</v>
      </c>
      <c r="H20" s="38">
        <v>3.7</v>
      </c>
      <c r="I20" s="38">
        <v>5.7</v>
      </c>
      <c r="J20" s="38">
        <v>5.6</v>
      </c>
      <c r="K20" s="38">
        <v>9.1</v>
      </c>
      <c r="L20" s="38">
        <v>5</v>
      </c>
      <c r="M20" s="38">
        <v>6</v>
      </c>
      <c r="N20" s="38">
        <v>4.5</v>
      </c>
      <c r="O20" s="38">
        <v>6.4</v>
      </c>
      <c r="P20" s="38">
        <v>7.9</v>
      </c>
      <c r="Q20" s="39">
        <v>1</v>
      </c>
    </row>
    <row r="21" spans="1:17" ht="15" x14ac:dyDescent="0.2">
      <c r="A21" s="25" t="s">
        <v>75</v>
      </c>
      <c r="B21" s="39">
        <v>13</v>
      </c>
      <c r="C21" s="39">
        <v>0</v>
      </c>
      <c r="D21" s="39">
        <v>1</v>
      </c>
      <c r="E21" s="39">
        <v>0</v>
      </c>
      <c r="F21" s="38">
        <v>9.1</v>
      </c>
      <c r="G21" s="38">
        <v>4.5</v>
      </c>
      <c r="H21" s="38">
        <v>5.3</v>
      </c>
      <c r="I21" s="38">
        <v>5.3</v>
      </c>
      <c r="J21" s="38">
        <v>7.1</v>
      </c>
      <c r="K21" s="38">
        <v>8.4</v>
      </c>
      <c r="L21" s="38">
        <v>4.5</v>
      </c>
      <c r="M21" s="38">
        <v>6.1</v>
      </c>
      <c r="N21" s="38">
        <v>4.4000000000000004</v>
      </c>
      <c r="O21" s="38">
        <v>6</v>
      </c>
      <c r="P21" s="38">
        <v>8.8000000000000007</v>
      </c>
      <c r="Q21" s="39">
        <v>1</v>
      </c>
    </row>
    <row r="22" spans="1:17" ht="15" x14ac:dyDescent="0.2">
      <c r="A22" s="25" t="s">
        <v>76</v>
      </c>
      <c r="B22" s="39">
        <v>8</v>
      </c>
      <c r="C22" s="39">
        <v>0</v>
      </c>
      <c r="D22" s="39">
        <v>1</v>
      </c>
      <c r="E22" s="39">
        <v>0</v>
      </c>
      <c r="F22" s="38">
        <v>5.2</v>
      </c>
      <c r="G22" s="38">
        <v>3.8</v>
      </c>
      <c r="H22" s="38">
        <v>3.9</v>
      </c>
      <c r="I22" s="38">
        <v>4.3</v>
      </c>
      <c r="J22" s="38">
        <v>5</v>
      </c>
      <c r="K22" s="38">
        <v>8.4</v>
      </c>
      <c r="L22" s="38">
        <v>3.3</v>
      </c>
      <c r="M22" s="38">
        <v>4.9000000000000004</v>
      </c>
      <c r="N22" s="38">
        <v>3.3</v>
      </c>
      <c r="O22" s="38">
        <v>5.2</v>
      </c>
      <c r="P22" s="38">
        <v>7</v>
      </c>
      <c r="Q22" s="39">
        <v>0</v>
      </c>
    </row>
    <row r="23" spans="1:17" ht="15" x14ac:dyDescent="0.2">
      <c r="A23" s="25" t="s">
        <v>77</v>
      </c>
      <c r="B23" s="39">
        <v>12</v>
      </c>
      <c r="C23" s="39">
        <v>1</v>
      </c>
      <c r="D23" s="39">
        <v>1</v>
      </c>
      <c r="E23" s="39">
        <v>1</v>
      </c>
      <c r="F23" s="38">
        <v>9.6</v>
      </c>
      <c r="G23" s="38">
        <v>5.7</v>
      </c>
      <c r="H23" s="38">
        <v>5.4</v>
      </c>
      <c r="I23" s="38">
        <v>8.3000000000000007</v>
      </c>
      <c r="J23" s="38">
        <v>7.8</v>
      </c>
      <c r="K23" s="38">
        <v>4.5</v>
      </c>
      <c r="L23" s="38">
        <v>4.3</v>
      </c>
      <c r="M23" s="38">
        <v>3</v>
      </c>
      <c r="N23" s="38">
        <v>4.3</v>
      </c>
      <c r="O23" s="38">
        <v>7.7</v>
      </c>
      <c r="P23" s="38">
        <v>9.9</v>
      </c>
      <c r="Q23" s="39">
        <v>1</v>
      </c>
    </row>
    <row r="24" spans="1:17" ht="15" x14ac:dyDescent="0.2">
      <c r="A24" s="25" t="s">
        <v>78</v>
      </c>
      <c r="B24" s="39">
        <v>3</v>
      </c>
      <c r="C24" s="39">
        <v>0</v>
      </c>
      <c r="D24" s="39">
        <v>0</v>
      </c>
      <c r="E24" s="39">
        <v>1</v>
      </c>
      <c r="F24" s="38">
        <v>8.6</v>
      </c>
      <c r="G24" s="38">
        <v>3.6</v>
      </c>
      <c r="H24" s="38">
        <v>3.5</v>
      </c>
      <c r="I24" s="38">
        <v>7.3</v>
      </c>
      <c r="J24" s="38">
        <v>4.7</v>
      </c>
      <c r="K24" s="38">
        <v>3.7</v>
      </c>
      <c r="L24" s="38">
        <v>4.8</v>
      </c>
      <c r="M24" s="38">
        <v>3.4</v>
      </c>
      <c r="N24" s="38">
        <v>4</v>
      </c>
      <c r="O24" s="38">
        <v>5.0999999999999996</v>
      </c>
      <c r="P24" s="38">
        <v>8.1</v>
      </c>
      <c r="Q24" s="39">
        <v>1</v>
      </c>
    </row>
    <row r="25" spans="1:17" ht="15" x14ac:dyDescent="0.2">
      <c r="A25" s="25" t="s">
        <v>79</v>
      </c>
      <c r="B25" s="39">
        <v>10</v>
      </c>
      <c r="C25" s="39">
        <v>0</v>
      </c>
      <c r="D25" s="39">
        <v>1</v>
      </c>
      <c r="E25" s="39">
        <v>1</v>
      </c>
      <c r="F25" s="38">
        <v>9.3000000000000007</v>
      </c>
      <c r="G25" s="38">
        <v>2.4</v>
      </c>
      <c r="H25" s="38">
        <v>2.2000000000000002</v>
      </c>
      <c r="I25" s="38">
        <v>7.2</v>
      </c>
      <c r="J25" s="38">
        <v>4.5</v>
      </c>
      <c r="K25" s="38">
        <v>6.2</v>
      </c>
      <c r="L25" s="38">
        <v>6.7</v>
      </c>
      <c r="M25" s="38">
        <v>4.4000000000000004</v>
      </c>
      <c r="N25" s="38">
        <v>4.5</v>
      </c>
      <c r="O25" s="38">
        <v>7.2</v>
      </c>
      <c r="P25" s="38">
        <v>8</v>
      </c>
      <c r="Q25" s="39">
        <v>1</v>
      </c>
    </row>
    <row r="26" spans="1:17" ht="15" x14ac:dyDescent="0.2">
      <c r="A26" s="25" t="s">
        <v>80</v>
      </c>
      <c r="B26" s="39">
        <v>5</v>
      </c>
      <c r="C26" s="39">
        <v>0</v>
      </c>
      <c r="D26" s="39">
        <v>1</v>
      </c>
      <c r="E26" s="39">
        <v>0</v>
      </c>
      <c r="F26" s="38">
        <v>6</v>
      </c>
      <c r="G26" s="38">
        <v>4.0999999999999996</v>
      </c>
      <c r="H26" s="38">
        <v>3.5</v>
      </c>
      <c r="I26" s="38">
        <v>5.3</v>
      </c>
      <c r="J26" s="38">
        <v>5.3</v>
      </c>
      <c r="K26" s="38">
        <v>8</v>
      </c>
      <c r="L26" s="38">
        <v>4.7</v>
      </c>
      <c r="M26" s="38">
        <v>5.3</v>
      </c>
      <c r="N26" s="38">
        <v>4</v>
      </c>
      <c r="O26" s="38">
        <v>4.7</v>
      </c>
      <c r="P26" s="38">
        <v>5.5</v>
      </c>
      <c r="Q26" s="39">
        <v>0</v>
      </c>
    </row>
    <row r="27" spans="1:17" ht="15" x14ac:dyDescent="0.2">
      <c r="A27" s="25" t="s">
        <v>81</v>
      </c>
      <c r="B27" s="39">
        <v>3</v>
      </c>
      <c r="C27" s="39">
        <v>0</v>
      </c>
      <c r="D27" s="39">
        <v>1</v>
      </c>
      <c r="E27" s="39">
        <v>0</v>
      </c>
      <c r="F27" s="38">
        <v>6.4</v>
      </c>
      <c r="G27" s="38">
        <v>3.6</v>
      </c>
      <c r="H27" s="38">
        <v>4</v>
      </c>
      <c r="I27" s="38">
        <v>3.9</v>
      </c>
      <c r="J27" s="38">
        <v>5.3</v>
      </c>
      <c r="K27" s="38">
        <v>7.1</v>
      </c>
      <c r="L27" s="38">
        <v>5.6</v>
      </c>
      <c r="M27" s="38">
        <v>6.6</v>
      </c>
      <c r="N27" s="38">
        <v>3.9</v>
      </c>
      <c r="O27" s="38">
        <v>6.1</v>
      </c>
      <c r="P27" s="38">
        <v>7</v>
      </c>
      <c r="Q27" s="39">
        <v>0</v>
      </c>
    </row>
    <row r="28" spans="1:17" ht="15" x14ac:dyDescent="0.2">
      <c r="A28" s="25" t="s">
        <v>82</v>
      </c>
      <c r="B28" s="39">
        <v>9</v>
      </c>
      <c r="C28" s="39">
        <v>0</v>
      </c>
      <c r="D28" s="39">
        <v>0</v>
      </c>
      <c r="E28" s="39">
        <v>0</v>
      </c>
      <c r="F28" s="38">
        <v>8.5</v>
      </c>
      <c r="G28" s="38">
        <v>3</v>
      </c>
      <c r="H28" s="38">
        <v>4.0999999999999996</v>
      </c>
      <c r="I28" s="38">
        <v>7.6</v>
      </c>
      <c r="J28" s="38">
        <v>3.7</v>
      </c>
      <c r="K28" s="38">
        <v>4.8</v>
      </c>
      <c r="L28" s="38">
        <v>5.3</v>
      </c>
      <c r="M28" s="38">
        <v>3.8</v>
      </c>
      <c r="N28" s="38">
        <v>4.4000000000000004</v>
      </c>
      <c r="O28" s="38">
        <v>5.8</v>
      </c>
      <c r="P28" s="38">
        <v>7</v>
      </c>
      <c r="Q28" s="39">
        <v>1</v>
      </c>
    </row>
    <row r="29" spans="1:17" ht="15" x14ac:dyDescent="0.2">
      <c r="A29" s="25" t="s">
        <v>83</v>
      </c>
      <c r="B29" s="39">
        <v>4</v>
      </c>
      <c r="C29" s="39">
        <v>1</v>
      </c>
      <c r="D29" s="39">
        <v>1</v>
      </c>
      <c r="E29" s="39">
        <v>0</v>
      </c>
      <c r="F29" s="38">
        <v>7</v>
      </c>
      <c r="G29" s="38">
        <v>3.3</v>
      </c>
      <c r="H29" s="38">
        <v>2.6</v>
      </c>
      <c r="I29" s="38">
        <v>4.8</v>
      </c>
      <c r="J29" s="38">
        <v>4.2</v>
      </c>
      <c r="K29" s="38">
        <v>9</v>
      </c>
      <c r="L29" s="38">
        <v>4.3</v>
      </c>
      <c r="M29" s="38">
        <v>5.2</v>
      </c>
      <c r="N29" s="38">
        <v>3.7</v>
      </c>
      <c r="O29" s="38">
        <v>5.5</v>
      </c>
      <c r="P29" s="38">
        <v>5.6</v>
      </c>
      <c r="Q29" s="39">
        <v>0</v>
      </c>
    </row>
    <row r="30" spans="1:17" ht="15" x14ac:dyDescent="0.2">
      <c r="A30" s="25" t="s">
        <v>84</v>
      </c>
      <c r="B30" s="39">
        <v>13</v>
      </c>
      <c r="C30" s="39">
        <v>0</v>
      </c>
      <c r="D30" s="39">
        <v>0</v>
      </c>
      <c r="E30" s="39">
        <v>0</v>
      </c>
      <c r="F30" s="38">
        <v>8.5</v>
      </c>
      <c r="G30" s="38">
        <v>3</v>
      </c>
      <c r="H30" s="38">
        <v>2.2999999999999998</v>
      </c>
      <c r="I30" s="38">
        <v>7.6</v>
      </c>
      <c r="J30" s="38">
        <v>3.7</v>
      </c>
      <c r="K30" s="38">
        <v>4.8</v>
      </c>
      <c r="L30" s="38">
        <v>5.7</v>
      </c>
      <c r="M30" s="38">
        <v>3.8</v>
      </c>
      <c r="N30" s="38">
        <v>4.4000000000000004</v>
      </c>
      <c r="O30" s="38">
        <v>6</v>
      </c>
      <c r="P30" s="38">
        <v>7.2</v>
      </c>
      <c r="Q30" s="39">
        <v>0</v>
      </c>
    </row>
    <row r="31" spans="1:17" ht="15" x14ac:dyDescent="0.2">
      <c r="A31" s="25" t="s">
        <v>85</v>
      </c>
      <c r="B31" s="39">
        <v>4</v>
      </c>
      <c r="C31" s="39">
        <v>1</v>
      </c>
      <c r="D31" s="39">
        <v>1</v>
      </c>
      <c r="E31" s="39">
        <v>0</v>
      </c>
      <c r="F31" s="38">
        <v>7.6</v>
      </c>
      <c r="G31" s="38">
        <v>3.6</v>
      </c>
      <c r="H31" s="38">
        <v>5.0999999999999996</v>
      </c>
      <c r="I31" s="38">
        <v>4.2</v>
      </c>
      <c r="J31" s="38">
        <v>4.5999999999999996</v>
      </c>
      <c r="K31" s="38">
        <v>7.7</v>
      </c>
      <c r="L31" s="38">
        <v>4.7</v>
      </c>
      <c r="M31" s="38">
        <v>5.5</v>
      </c>
      <c r="N31" s="38">
        <v>3.5</v>
      </c>
      <c r="O31" s="38">
        <v>4</v>
      </c>
      <c r="P31" s="38">
        <v>6.2</v>
      </c>
      <c r="Q31" s="39">
        <v>0</v>
      </c>
    </row>
    <row r="32" spans="1:17" ht="15" x14ac:dyDescent="0.2">
      <c r="A32" s="25" t="s">
        <v>86</v>
      </c>
      <c r="B32" s="39">
        <v>13</v>
      </c>
      <c r="C32" s="39">
        <v>1</v>
      </c>
      <c r="D32" s="39">
        <v>0</v>
      </c>
      <c r="E32" s="39">
        <v>1</v>
      </c>
      <c r="F32" s="38">
        <v>6.9</v>
      </c>
      <c r="G32" s="38">
        <v>3.4</v>
      </c>
      <c r="H32" s="38">
        <v>4.5</v>
      </c>
      <c r="I32" s="38">
        <v>6.4</v>
      </c>
      <c r="J32" s="38">
        <v>4.7</v>
      </c>
      <c r="K32" s="38">
        <v>5.2</v>
      </c>
      <c r="L32" s="38">
        <v>3.7</v>
      </c>
      <c r="M32" s="38">
        <v>2.7</v>
      </c>
      <c r="N32" s="38">
        <v>3.3</v>
      </c>
      <c r="O32" s="38">
        <v>4.3</v>
      </c>
      <c r="P32" s="38">
        <v>7.1</v>
      </c>
      <c r="Q32" s="39">
        <v>0</v>
      </c>
    </row>
    <row r="33" spans="1:17" ht="15" x14ac:dyDescent="0.2">
      <c r="A33" s="25" t="s">
        <v>87</v>
      </c>
      <c r="B33" s="39">
        <v>2</v>
      </c>
      <c r="C33" s="39">
        <v>0</v>
      </c>
      <c r="D33" s="39">
        <v>1</v>
      </c>
      <c r="E33" s="39">
        <v>0</v>
      </c>
      <c r="F33" s="38">
        <v>8.1</v>
      </c>
      <c r="G33" s="38">
        <v>2.5</v>
      </c>
      <c r="H33" s="38">
        <v>2.2999999999999998</v>
      </c>
      <c r="I33" s="38">
        <v>5.0999999999999996</v>
      </c>
      <c r="J33" s="38">
        <v>3.8</v>
      </c>
      <c r="K33" s="38">
        <v>6.6</v>
      </c>
      <c r="L33" s="38">
        <v>3</v>
      </c>
      <c r="M33" s="38">
        <v>3.5</v>
      </c>
      <c r="N33" s="38">
        <v>3</v>
      </c>
      <c r="O33" s="38">
        <v>4.5</v>
      </c>
      <c r="P33" s="38">
        <v>6.2</v>
      </c>
      <c r="Q33" s="39">
        <v>0</v>
      </c>
    </row>
    <row r="34" spans="1:17" ht="15" x14ac:dyDescent="0.2">
      <c r="A34" s="25" t="s">
        <v>88</v>
      </c>
      <c r="B34" s="39">
        <v>15</v>
      </c>
      <c r="C34" s="39">
        <v>1</v>
      </c>
      <c r="D34" s="39">
        <v>1</v>
      </c>
      <c r="E34" s="39">
        <v>0</v>
      </c>
      <c r="F34" s="38">
        <v>6.7</v>
      </c>
      <c r="G34" s="38">
        <v>3.7</v>
      </c>
      <c r="H34" s="38">
        <v>5.3</v>
      </c>
      <c r="I34" s="38">
        <v>5.0999999999999996</v>
      </c>
      <c r="J34" s="38">
        <v>4.9000000000000004</v>
      </c>
      <c r="K34" s="38">
        <v>9.1999999999999993</v>
      </c>
      <c r="L34" s="38">
        <v>3.5</v>
      </c>
      <c r="M34" s="38">
        <v>4.5</v>
      </c>
      <c r="N34" s="38">
        <v>3.4</v>
      </c>
      <c r="O34" s="38">
        <v>5.3</v>
      </c>
      <c r="P34" s="38">
        <v>7.6</v>
      </c>
      <c r="Q34" s="39">
        <v>0</v>
      </c>
    </row>
    <row r="35" spans="1:17" ht="15" x14ac:dyDescent="0.2">
      <c r="A35" s="25" t="s">
        <v>89</v>
      </c>
      <c r="B35" s="39">
        <v>10</v>
      </c>
      <c r="C35" s="39">
        <v>1</v>
      </c>
      <c r="D35" s="39">
        <v>1</v>
      </c>
      <c r="E35" s="39">
        <v>0</v>
      </c>
      <c r="F35" s="38">
        <v>8</v>
      </c>
      <c r="G35" s="38">
        <v>3.3</v>
      </c>
      <c r="H35" s="38">
        <v>5.5</v>
      </c>
      <c r="I35" s="38">
        <v>4.5999999999999996</v>
      </c>
      <c r="J35" s="38">
        <v>4.7</v>
      </c>
      <c r="K35" s="38">
        <v>8.6999999999999993</v>
      </c>
      <c r="L35" s="38">
        <v>4.7</v>
      </c>
      <c r="M35" s="38">
        <v>6.6</v>
      </c>
      <c r="N35" s="38">
        <v>4.2</v>
      </c>
      <c r="O35" s="38">
        <v>5.7</v>
      </c>
      <c r="P35" s="38">
        <v>9</v>
      </c>
      <c r="Q35" s="39">
        <v>1</v>
      </c>
    </row>
    <row r="36" spans="1:17" ht="15" x14ac:dyDescent="0.2">
      <c r="A36" s="25" t="s">
        <v>90</v>
      </c>
      <c r="B36" s="39">
        <v>6</v>
      </c>
      <c r="C36" s="39">
        <v>0</v>
      </c>
      <c r="D36" s="39">
        <v>1</v>
      </c>
      <c r="E36" s="39">
        <v>0</v>
      </c>
      <c r="F36" s="38">
        <v>6.7</v>
      </c>
      <c r="G36" s="38">
        <v>4</v>
      </c>
      <c r="H36" s="38">
        <v>3</v>
      </c>
      <c r="I36" s="38">
        <v>5.4</v>
      </c>
      <c r="J36" s="38">
        <v>6.8</v>
      </c>
      <c r="K36" s="38">
        <v>8.4</v>
      </c>
      <c r="L36" s="38">
        <v>2.5</v>
      </c>
      <c r="M36" s="38">
        <v>4.3</v>
      </c>
      <c r="N36" s="38">
        <v>3.5</v>
      </c>
      <c r="O36" s="38">
        <v>5</v>
      </c>
      <c r="P36" s="38">
        <v>6.7</v>
      </c>
      <c r="Q36" s="39">
        <v>0</v>
      </c>
    </row>
    <row r="37" spans="1:17" ht="15" x14ac:dyDescent="0.2">
      <c r="A37" s="25" t="s">
        <v>91</v>
      </c>
      <c r="B37" s="39">
        <v>3</v>
      </c>
      <c r="C37" s="39">
        <v>0</v>
      </c>
      <c r="D37" s="39">
        <v>0</v>
      </c>
      <c r="E37" s="39">
        <v>0</v>
      </c>
      <c r="F37" s="38">
        <v>8.6999999999999993</v>
      </c>
      <c r="G37" s="38">
        <v>3.2</v>
      </c>
      <c r="H37" s="38">
        <v>3.5</v>
      </c>
      <c r="I37" s="38">
        <v>6.1</v>
      </c>
      <c r="J37" s="38">
        <v>2.9</v>
      </c>
      <c r="K37" s="38">
        <v>5.6</v>
      </c>
      <c r="L37" s="38">
        <v>3.1</v>
      </c>
      <c r="M37" s="38">
        <v>2.9</v>
      </c>
      <c r="N37" s="38">
        <v>2.5</v>
      </c>
      <c r="O37" s="38">
        <v>4.3</v>
      </c>
      <c r="P37" s="38">
        <v>7.1</v>
      </c>
      <c r="Q37" s="39">
        <v>0</v>
      </c>
    </row>
    <row r="38" spans="1:17" ht="15" x14ac:dyDescent="0.2">
      <c r="A38" s="25" t="s">
        <v>92</v>
      </c>
      <c r="B38" s="39">
        <v>9</v>
      </c>
      <c r="C38" s="39">
        <v>0</v>
      </c>
      <c r="D38" s="39">
        <v>0</v>
      </c>
      <c r="E38" s="39">
        <v>1</v>
      </c>
      <c r="F38" s="38">
        <v>9</v>
      </c>
      <c r="G38" s="38">
        <v>3.4</v>
      </c>
      <c r="H38" s="38">
        <v>3.9</v>
      </c>
      <c r="I38" s="38">
        <v>6</v>
      </c>
      <c r="J38" s="38">
        <v>4.5</v>
      </c>
      <c r="K38" s="38">
        <v>6.8</v>
      </c>
      <c r="L38" s="38">
        <v>3.9</v>
      </c>
      <c r="M38" s="38">
        <v>3.5</v>
      </c>
      <c r="N38" s="38">
        <v>3.5</v>
      </c>
      <c r="O38" s="38">
        <v>4.5999999999999996</v>
      </c>
      <c r="P38" s="38">
        <v>7.2</v>
      </c>
      <c r="Q38" s="39">
        <v>1</v>
      </c>
    </row>
    <row r="39" spans="1:17" ht="15" x14ac:dyDescent="0.2">
      <c r="A39" s="25" t="s">
        <v>93</v>
      </c>
      <c r="B39" s="39">
        <v>10</v>
      </c>
      <c r="C39" s="39">
        <v>0</v>
      </c>
      <c r="D39" s="39">
        <v>1</v>
      </c>
      <c r="E39" s="39">
        <v>1</v>
      </c>
      <c r="F39" s="38">
        <v>9.6</v>
      </c>
      <c r="G39" s="38">
        <v>4.0999999999999996</v>
      </c>
      <c r="H39" s="38">
        <v>2.9</v>
      </c>
      <c r="I39" s="38">
        <v>7.7</v>
      </c>
      <c r="J39" s="38">
        <v>5.5</v>
      </c>
      <c r="K39" s="38">
        <v>7.7</v>
      </c>
      <c r="L39" s="38">
        <v>5.2</v>
      </c>
      <c r="M39" s="38">
        <v>4.5999999999999996</v>
      </c>
      <c r="N39" s="38">
        <v>4.9000000000000004</v>
      </c>
      <c r="O39" s="38">
        <v>8.1</v>
      </c>
      <c r="P39" s="38">
        <v>9.9</v>
      </c>
      <c r="Q39" s="39">
        <v>1</v>
      </c>
    </row>
    <row r="40" spans="1:17" ht="15" x14ac:dyDescent="0.2">
      <c r="A40" s="25" t="s">
        <v>94</v>
      </c>
      <c r="B40" s="39">
        <v>12</v>
      </c>
      <c r="C40" s="39">
        <v>1</v>
      </c>
      <c r="D40" s="39">
        <v>1</v>
      </c>
      <c r="E40" s="39">
        <v>0</v>
      </c>
      <c r="F40" s="38">
        <v>8.1999999999999993</v>
      </c>
      <c r="G40" s="38">
        <v>3.6</v>
      </c>
      <c r="H40" s="38">
        <v>5.8</v>
      </c>
      <c r="I40" s="38">
        <v>4.9000000000000004</v>
      </c>
      <c r="J40" s="38">
        <v>5</v>
      </c>
      <c r="K40" s="38">
        <v>9</v>
      </c>
      <c r="L40" s="38">
        <v>4.7</v>
      </c>
      <c r="M40" s="38">
        <v>6.9</v>
      </c>
      <c r="N40" s="38">
        <v>4.5</v>
      </c>
      <c r="O40" s="38">
        <v>6.2</v>
      </c>
      <c r="P40" s="38">
        <v>7.6</v>
      </c>
      <c r="Q40" s="39">
        <v>0</v>
      </c>
    </row>
    <row r="41" spans="1:17" ht="15" x14ac:dyDescent="0.2">
      <c r="A41" s="25" t="s">
        <v>95</v>
      </c>
      <c r="B41" s="39">
        <v>9</v>
      </c>
      <c r="C41" s="39">
        <v>0</v>
      </c>
      <c r="D41" s="39">
        <v>1</v>
      </c>
      <c r="E41" s="39">
        <v>0</v>
      </c>
      <c r="F41" s="38">
        <v>6.1</v>
      </c>
      <c r="G41" s="38">
        <v>4.9000000000000004</v>
      </c>
      <c r="H41" s="38">
        <v>5.0999999999999996</v>
      </c>
      <c r="I41" s="38">
        <v>3.9</v>
      </c>
      <c r="J41" s="38">
        <v>6.4</v>
      </c>
      <c r="K41" s="38">
        <v>8.1999999999999993</v>
      </c>
      <c r="L41" s="38">
        <v>4.5</v>
      </c>
      <c r="M41" s="38">
        <v>4.9000000000000004</v>
      </c>
      <c r="N41" s="38">
        <v>3.2</v>
      </c>
      <c r="O41" s="38">
        <v>4.8</v>
      </c>
      <c r="P41" s="38">
        <v>5.8</v>
      </c>
      <c r="Q41" s="39">
        <v>0</v>
      </c>
    </row>
    <row r="42" spans="1:17" ht="15" x14ac:dyDescent="0.2">
      <c r="A42" s="25" t="s">
        <v>96</v>
      </c>
      <c r="B42" s="39">
        <v>6</v>
      </c>
      <c r="C42" s="39">
        <v>1</v>
      </c>
      <c r="D42" s="39">
        <v>1</v>
      </c>
      <c r="E42" s="39">
        <v>0</v>
      </c>
      <c r="F42" s="38">
        <v>8.3000000000000007</v>
      </c>
      <c r="G42" s="38">
        <v>3.4</v>
      </c>
      <c r="H42" s="38">
        <v>3.1</v>
      </c>
      <c r="I42" s="38">
        <v>4.5999999999999996</v>
      </c>
      <c r="J42" s="38">
        <v>5.2</v>
      </c>
      <c r="K42" s="38">
        <v>9.1</v>
      </c>
      <c r="L42" s="38">
        <v>4.5999999999999996</v>
      </c>
      <c r="M42" s="38">
        <v>5.8</v>
      </c>
      <c r="N42" s="38">
        <v>3.9</v>
      </c>
      <c r="O42" s="38">
        <v>5.5</v>
      </c>
      <c r="P42" s="38">
        <v>8.4</v>
      </c>
      <c r="Q42" s="39">
        <v>1</v>
      </c>
    </row>
    <row r="43" spans="1:17" ht="15" x14ac:dyDescent="0.2">
      <c r="A43" s="25" t="s">
        <v>97</v>
      </c>
      <c r="B43" s="39">
        <v>2</v>
      </c>
      <c r="C43" s="39">
        <v>1</v>
      </c>
      <c r="D43" s="39">
        <v>0</v>
      </c>
      <c r="E43" s="39">
        <v>1</v>
      </c>
      <c r="F43" s="38">
        <v>9.4</v>
      </c>
      <c r="G43" s="38">
        <v>3.8</v>
      </c>
      <c r="H43" s="38">
        <v>3.8</v>
      </c>
      <c r="I43" s="38">
        <v>6.5</v>
      </c>
      <c r="J43" s="38">
        <v>4.9000000000000004</v>
      </c>
      <c r="K43" s="38">
        <v>8.5</v>
      </c>
      <c r="L43" s="38">
        <v>4.0999999999999996</v>
      </c>
      <c r="M43" s="38">
        <v>4.5</v>
      </c>
      <c r="N43" s="38">
        <v>4.0999999999999996</v>
      </c>
      <c r="O43" s="38">
        <v>5.4</v>
      </c>
      <c r="P43" s="38">
        <v>7.9</v>
      </c>
      <c r="Q43" s="39">
        <v>1</v>
      </c>
    </row>
    <row r="44" spans="1:17" ht="15" x14ac:dyDescent="0.2">
      <c r="A44" s="25" t="s">
        <v>98</v>
      </c>
      <c r="B44" s="39">
        <v>10</v>
      </c>
      <c r="C44" s="39">
        <v>0</v>
      </c>
      <c r="D44" s="39">
        <v>0</v>
      </c>
      <c r="E44" s="39">
        <v>1</v>
      </c>
      <c r="F44" s="38">
        <v>9.3000000000000007</v>
      </c>
      <c r="G44" s="38">
        <v>5.0999999999999996</v>
      </c>
      <c r="H44" s="38">
        <v>5.8</v>
      </c>
      <c r="I44" s="38">
        <v>6.6</v>
      </c>
      <c r="J44" s="38">
        <v>6.3</v>
      </c>
      <c r="K44" s="38">
        <v>7.4</v>
      </c>
      <c r="L44" s="38">
        <v>4.5999999999999996</v>
      </c>
      <c r="M44" s="38">
        <v>4.5999999999999996</v>
      </c>
      <c r="N44" s="38">
        <v>4.3</v>
      </c>
      <c r="O44" s="38">
        <v>6.8</v>
      </c>
      <c r="P44" s="38">
        <v>7.6</v>
      </c>
      <c r="Q44" s="39">
        <v>1</v>
      </c>
    </row>
    <row r="45" spans="1:17" ht="15" x14ac:dyDescent="0.2">
      <c r="A45" s="25" t="s">
        <v>99</v>
      </c>
      <c r="B45" s="39">
        <v>15</v>
      </c>
      <c r="C45" s="39">
        <v>1</v>
      </c>
      <c r="D45" s="39">
        <v>1</v>
      </c>
      <c r="E45" s="39">
        <v>1</v>
      </c>
      <c r="F45" s="38">
        <v>5.0999999999999996</v>
      </c>
      <c r="G45" s="38">
        <v>5.0999999999999996</v>
      </c>
      <c r="H45" s="38">
        <v>4.4000000000000004</v>
      </c>
      <c r="I45" s="38">
        <v>5.4</v>
      </c>
      <c r="J45" s="38">
        <v>7.8</v>
      </c>
      <c r="K45" s="38">
        <v>5.9</v>
      </c>
      <c r="L45" s="38">
        <v>4.9000000000000004</v>
      </c>
      <c r="M45" s="38">
        <v>6.3</v>
      </c>
      <c r="N45" s="38">
        <v>4.5</v>
      </c>
      <c r="O45" s="38">
        <v>6.9</v>
      </c>
      <c r="P45" s="38">
        <v>8.4</v>
      </c>
      <c r="Q45" s="39">
        <v>1</v>
      </c>
    </row>
    <row r="46" spans="1:17" ht="15" x14ac:dyDescent="0.2">
      <c r="A46" s="25" t="s">
        <v>100</v>
      </c>
      <c r="B46" s="39">
        <v>6</v>
      </c>
      <c r="C46" s="39">
        <v>1</v>
      </c>
      <c r="D46" s="39">
        <v>0</v>
      </c>
      <c r="E46" s="39">
        <v>0</v>
      </c>
      <c r="F46" s="38">
        <v>8</v>
      </c>
      <c r="G46" s="38">
        <v>2.5</v>
      </c>
      <c r="H46" s="38">
        <v>3.6</v>
      </c>
      <c r="I46" s="38">
        <v>7.7</v>
      </c>
      <c r="J46" s="38">
        <v>3</v>
      </c>
      <c r="K46" s="38">
        <v>5.2</v>
      </c>
      <c r="L46" s="38">
        <v>4.3</v>
      </c>
      <c r="M46" s="38">
        <v>4.2</v>
      </c>
      <c r="N46" s="38">
        <v>4.7</v>
      </c>
      <c r="O46" s="38">
        <v>6.5</v>
      </c>
      <c r="P46" s="38">
        <v>6.5</v>
      </c>
      <c r="Q46" s="39">
        <v>0</v>
      </c>
    </row>
    <row r="47" spans="1:17" ht="15" x14ac:dyDescent="0.2">
      <c r="A47" s="25" t="s">
        <v>101</v>
      </c>
      <c r="B47" s="39">
        <v>5</v>
      </c>
      <c r="C47" s="39">
        <v>0</v>
      </c>
      <c r="D47" s="39">
        <v>1</v>
      </c>
      <c r="E47" s="39">
        <v>0</v>
      </c>
      <c r="F47" s="38">
        <v>5.9</v>
      </c>
      <c r="G47" s="38">
        <v>4.0999999999999996</v>
      </c>
      <c r="H47" s="38">
        <v>5.8</v>
      </c>
      <c r="I47" s="38">
        <v>6.4</v>
      </c>
      <c r="J47" s="38">
        <v>5.5</v>
      </c>
      <c r="K47" s="38">
        <v>8.4</v>
      </c>
      <c r="L47" s="38">
        <v>5.2</v>
      </c>
      <c r="M47" s="38">
        <v>5.8</v>
      </c>
      <c r="N47" s="38">
        <v>4.8</v>
      </c>
      <c r="O47" s="38">
        <v>5.9</v>
      </c>
      <c r="P47" s="38">
        <v>7.7</v>
      </c>
      <c r="Q47" s="39">
        <v>1</v>
      </c>
    </row>
    <row r="48" spans="1:17" ht="15" x14ac:dyDescent="0.2">
      <c r="A48" s="25" t="s">
        <v>102</v>
      </c>
      <c r="B48" s="39">
        <v>4</v>
      </c>
      <c r="C48" s="39">
        <v>1</v>
      </c>
      <c r="D48" s="39">
        <v>0</v>
      </c>
      <c r="E48" s="39">
        <v>1</v>
      </c>
      <c r="F48" s="38">
        <v>10</v>
      </c>
      <c r="G48" s="38">
        <v>4.3</v>
      </c>
      <c r="H48" s="38">
        <v>2.9</v>
      </c>
      <c r="I48" s="38">
        <v>5.4</v>
      </c>
      <c r="J48" s="38">
        <v>4.5</v>
      </c>
      <c r="K48" s="38">
        <v>3.8</v>
      </c>
      <c r="L48" s="38">
        <v>5</v>
      </c>
      <c r="M48" s="38">
        <v>4</v>
      </c>
      <c r="N48" s="38">
        <v>3.5</v>
      </c>
      <c r="O48" s="38">
        <v>6.3</v>
      </c>
      <c r="P48" s="38">
        <v>8</v>
      </c>
      <c r="Q48" s="39">
        <v>1</v>
      </c>
    </row>
    <row r="49" spans="1:17" ht="15" x14ac:dyDescent="0.2">
      <c r="A49" s="25" t="s">
        <v>103</v>
      </c>
      <c r="B49" s="39">
        <v>8</v>
      </c>
      <c r="C49" s="39">
        <v>1</v>
      </c>
      <c r="D49" s="39">
        <v>1</v>
      </c>
      <c r="E49" s="39">
        <v>0</v>
      </c>
      <c r="F49" s="38">
        <v>5.7</v>
      </c>
      <c r="G49" s="38">
        <v>3.8</v>
      </c>
      <c r="H49" s="38">
        <v>5.7</v>
      </c>
      <c r="I49" s="38">
        <v>5.7</v>
      </c>
      <c r="J49" s="38">
        <v>6</v>
      </c>
      <c r="K49" s="38">
        <v>8.1999999999999993</v>
      </c>
      <c r="L49" s="38">
        <v>6.5</v>
      </c>
      <c r="M49" s="38">
        <v>7.3</v>
      </c>
      <c r="N49" s="38">
        <v>5.2</v>
      </c>
      <c r="O49" s="38">
        <v>7.5</v>
      </c>
      <c r="P49" s="38">
        <v>7.1</v>
      </c>
      <c r="Q49" s="39">
        <v>1</v>
      </c>
    </row>
    <row r="50" spans="1:17" ht="15" x14ac:dyDescent="0.2">
      <c r="A50" s="25" t="s">
        <v>104</v>
      </c>
      <c r="B50" s="39">
        <v>13</v>
      </c>
      <c r="C50" s="39">
        <v>0</v>
      </c>
      <c r="D50" s="39">
        <v>1</v>
      </c>
      <c r="E50" s="39">
        <v>1</v>
      </c>
      <c r="F50" s="38">
        <v>9.9</v>
      </c>
      <c r="G50" s="38">
        <v>3.7</v>
      </c>
      <c r="H50" s="38">
        <v>4.2</v>
      </c>
      <c r="I50" s="38">
        <v>7</v>
      </c>
      <c r="J50" s="38">
        <v>6.7</v>
      </c>
      <c r="K50" s="38">
        <v>6.8</v>
      </c>
      <c r="L50" s="38">
        <v>4.5</v>
      </c>
      <c r="M50" s="38">
        <v>3.4</v>
      </c>
      <c r="N50" s="38">
        <v>3.9</v>
      </c>
      <c r="O50" s="38">
        <v>6.1</v>
      </c>
      <c r="P50" s="38">
        <v>8.5</v>
      </c>
      <c r="Q50" s="39">
        <v>1</v>
      </c>
    </row>
    <row r="51" spans="1:17" ht="15" x14ac:dyDescent="0.2">
      <c r="A51" s="25" t="s">
        <v>105</v>
      </c>
      <c r="B51" s="39">
        <v>3</v>
      </c>
      <c r="C51" s="39">
        <v>1</v>
      </c>
      <c r="D51" s="39">
        <v>0</v>
      </c>
      <c r="E51" s="39">
        <v>1</v>
      </c>
      <c r="F51" s="38">
        <v>7.9</v>
      </c>
      <c r="G51" s="38">
        <v>3.9</v>
      </c>
      <c r="H51" s="38">
        <v>4.4000000000000004</v>
      </c>
      <c r="I51" s="38">
        <v>6.9</v>
      </c>
      <c r="J51" s="38">
        <v>5.8</v>
      </c>
      <c r="K51" s="38">
        <v>4.7</v>
      </c>
      <c r="L51" s="38">
        <v>4.0999999999999996</v>
      </c>
      <c r="M51" s="38">
        <v>4.2</v>
      </c>
      <c r="N51" s="38">
        <v>4.3</v>
      </c>
      <c r="O51" s="38">
        <v>5.8</v>
      </c>
      <c r="P51" s="38">
        <v>7.6</v>
      </c>
      <c r="Q51" s="39">
        <v>1</v>
      </c>
    </row>
    <row r="52" spans="1:17" ht="15" x14ac:dyDescent="0.2">
      <c r="A52" s="25" t="s">
        <v>106</v>
      </c>
      <c r="B52" s="39">
        <v>10</v>
      </c>
      <c r="C52" s="39">
        <v>0</v>
      </c>
      <c r="D52" s="39">
        <v>1</v>
      </c>
      <c r="E52" s="39">
        <v>0</v>
      </c>
      <c r="F52" s="38">
        <v>6.7</v>
      </c>
      <c r="G52" s="38">
        <v>3.6</v>
      </c>
      <c r="H52" s="38">
        <v>3.4</v>
      </c>
      <c r="I52" s="38">
        <v>4.7</v>
      </c>
      <c r="J52" s="38">
        <v>4.8</v>
      </c>
      <c r="K52" s="38">
        <v>7.2</v>
      </c>
      <c r="L52" s="38">
        <v>4</v>
      </c>
      <c r="M52" s="38">
        <v>3.6</v>
      </c>
      <c r="N52" s="38">
        <v>2.8</v>
      </c>
      <c r="O52" s="38">
        <v>4.2</v>
      </c>
      <c r="P52" s="38">
        <v>7.2</v>
      </c>
      <c r="Q52" s="39">
        <v>1</v>
      </c>
    </row>
    <row r="53" spans="1:17" ht="15" x14ac:dyDescent="0.2">
      <c r="A53" s="25" t="s">
        <v>107</v>
      </c>
      <c r="B53" s="39">
        <v>7</v>
      </c>
      <c r="C53" s="39">
        <v>1</v>
      </c>
      <c r="D53" s="39">
        <v>0</v>
      </c>
      <c r="E53" s="39">
        <v>0</v>
      </c>
      <c r="F53" s="38">
        <v>8.1999999999999993</v>
      </c>
      <c r="G53" s="38">
        <v>2.7</v>
      </c>
      <c r="H53" s="38">
        <v>2.7</v>
      </c>
      <c r="I53" s="38">
        <v>7.9</v>
      </c>
      <c r="J53" s="38">
        <v>3.1</v>
      </c>
      <c r="K53" s="38">
        <v>5.3</v>
      </c>
      <c r="L53" s="38">
        <v>4.5</v>
      </c>
      <c r="M53" s="38">
        <v>4.3</v>
      </c>
      <c r="N53" s="38">
        <v>4.9000000000000004</v>
      </c>
      <c r="O53" s="38">
        <v>7.4</v>
      </c>
      <c r="P53" s="38">
        <v>8.1999999999999993</v>
      </c>
      <c r="Q53" s="39">
        <v>1</v>
      </c>
    </row>
    <row r="54" spans="1:17" ht="15" x14ac:dyDescent="0.2">
      <c r="A54" s="25" t="s">
        <v>108</v>
      </c>
      <c r="B54" s="39">
        <v>8</v>
      </c>
      <c r="C54" s="39">
        <v>0</v>
      </c>
      <c r="D54" s="39">
        <v>1</v>
      </c>
      <c r="E54" s="39">
        <v>1</v>
      </c>
      <c r="F54" s="38">
        <v>9.4</v>
      </c>
      <c r="G54" s="38">
        <v>2.5</v>
      </c>
      <c r="H54" s="38">
        <v>3.2</v>
      </c>
      <c r="I54" s="38">
        <v>7.3</v>
      </c>
      <c r="J54" s="38">
        <v>4.5999999999999996</v>
      </c>
      <c r="K54" s="38">
        <v>6.3</v>
      </c>
      <c r="L54" s="38">
        <v>4.7</v>
      </c>
      <c r="M54" s="38">
        <v>4.5999999999999996</v>
      </c>
      <c r="N54" s="38">
        <v>4.5999999999999996</v>
      </c>
      <c r="O54" s="38">
        <v>6.1</v>
      </c>
      <c r="P54" s="38">
        <v>9</v>
      </c>
      <c r="Q54" s="39">
        <v>1</v>
      </c>
    </row>
    <row r="55" spans="1:17" ht="15" x14ac:dyDescent="0.2">
      <c r="A55" s="25" t="s">
        <v>109</v>
      </c>
      <c r="B55" s="39">
        <v>11</v>
      </c>
      <c r="C55" s="39">
        <v>1</v>
      </c>
      <c r="D55" s="39">
        <v>0</v>
      </c>
      <c r="E55" s="39">
        <v>1</v>
      </c>
      <c r="F55" s="38">
        <v>6.9</v>
      </c>
      <c r="G55" s="38">
        <v>3.4</v>
      </c>
      <c r="H55" s="38">
        <v>3.3</v>
      </c>
      <c r="I55" s="38">
        <v>6.4</v>
      </c>
      <c r="J55" s="38">
        <v>4.7</v>
      </c>
      <c r="K55" s="38">
        <v>5.2</v>
      </c>
      <c r="L55" s="38">
        <v>3.2</v>
      </c>
      <c r="M55" s="38">
        <v>2.7</v>
      </c>
      <c r="N55" s="38">
        <v>3.3</v>
      </c>
      <c r="O55" s="38">
        <v>4.4000000000000004</v>
      </c>
      <c r="P55" s="38">
        <v>7.2</v>
      </c>
      <c r="Q55" s="39">
        <v>1</v>
      </c>
    </row>
    <row r="56" spans="1:17" ht="15" x14ac:dyDescent="0.2">
      <c r="A56" s="25" t="s">
        <v>110</v>
      </c>
      <c r="B56" s="39">
        <v>14</v>
      </c>
      <c r="C56" s="39">
        <v>1</v>
      </c>
      <c r="D56" s="39">
        <v>1</v>
      </c>
      <c r="E56" s="39">
        <v>0</v>
      </c>
      <c r="F56" s="38">
        <v>8</v>
      </c>
      <c r="G56" s="38">
        <v>3.3</v>
      </c>
      <c r="H56" s="38">
        <v>3.2</v>
      </c>
      <c r="I56" s="38">
        <v>4.5999999999999996</v>
      </c>
      <c r="J56" s="38">
        <v>4.7</v>
      </c>
      <c r="K56" s="38">
        <v>8.6999999999999993</v>
      </c>
      <c r="L56" s="38">
        <v>4.9000000000000004</v>
      </c>
      <c r="M56" s="38">
        <v>6.6</v>
      </c>
      <c r="N56" s="38">
        <v>4.2</v>
      </c>
      <c r="O56" s="38">
        <v>5.8</v>
      </c>
      <c r="P56" s="38">
        <v>8.1</v>
      </c>
      <c r="Q56" s="39">
        <v>1</v>
      </c>
    </row>
    <row r="57" spans="1:17" ht="15" x14ac:dyDescent="0.2">
      <c r="A57" s="25" t="s">
        <v>111</v>
      </c>
      <c r="B57" s="39">
        <v>11</v>
      </c>
      <c r="C57" s="39">
        <v>1</v>
      </c>
      <c r="D57" s="39">
        <v>0</v>
      </c>
      <c r="E57" s="39">
        <v>0</v>
      </c>
      <c r="F57" s="38">
        <v>9.3000000000000007</v>
      </c>
      <c r="G57" s="38">
        <v>3.8</v>
      </c>
      <c r="H57" s="38">
        <v>3.7</v>
      </c>
      <c r="I57" s="38">
        <v>6.4</v>
      </c>
      <c r="J57" s="38">
        <v>5.5</v>
      </c>
      <c r="K57" s="38">
        <v>7.4</v>
      </c>
      <c r="L57" s="38">
        <v>4.0999999999999996</v>
      </c>
      <c r="M57" s="38">
        <v>3.2</v>
      </c>
      <c r="N57" s="38">
        <v>3.4</v>
      </c>
      <c r="O57" s="38">
        <v>5.7</v>
      </c>
      <c r="P57" s="38">
        <v>8.9</v>
      </c>
      <c r="Q57" s="39">
        <v>1</v>
      </c>
    </row>
    <row r="58" spans="1:17" ht="15" x14ac:dyDescent="0.2">
      <c r="A58" s="25" t="s">
        <v>112</v>
      </c>
      <c r="B58" s="39">
        <v>14</v>
      </c>
      <c r="C58" s="39">
        <v>0</v>
      </c>
      <c r="D58" s="39">
        <v>1</v>
      </c>
      <c r="E58" s="39">
        <v>1</v>
      </c>
      <c r="F58" s="38">
        <v>7.4</v>
      </c>
      <c r="G58" s="38">
        <v>5.0999999999999996</v>
      </c>
      <c r="H58" s="38">
        <v>4.5</v>
      </c>
      <c r="I58" s="38">
        <v>7.2</v>
      </c>
      <c r="J58" s="38">
        <v>6.9</v>
      </c>
      <c r="K58" s="38">
        <v>9.6</v>
      </c>
      <c r="L58" s="38">
        <v>5.7</v>
      </c>
      <c r="M58" s="38">
        <v>6.5</v>
      </c>
      <c r="N58" s="38">
        <v>5.5</v>
      </c>
      <c r="O58" s="38">
        <v>7.7</v>
      </c>
      <c r="P58" s="38">
        <v>8.8000000000000007</v>
      </c>
      <c r="Q58" s="39">
        <v>1</v>
      </c>
    </row>
    <row r="59" spans="1:17" ht="15" x14ac:dyDescent="0.2">
      <c r="A59" s="25" t="s">
        <v>113</v>
      </c>
      <c r="B59" s="39">
        <v>1</v>
      </c>
      <c r="C59" s="39">
        <v>1</v>
      </c>
      <c r="D59" s="39">
        <v>0</v>
      </c>
      <c r="E59" s="39">
        <v>0</v>
      </c>
      <c r="F59" s="38">
        <v>7.6</v>
      </c>
      <c r="G59" s="38">
        <v>3.6</v>
      </c>
      <c r="H59" s="38">
        <v>5.6</v>
      </c>
      <c r="I59" s="38">
        <v>6.6</v>
      </c>
      <c r="J59" s="38">
        <v>5.4</v>
      </c>
      <c r="K59" s="38">
        <v>4.4000000000000004</v>
      </c>
      <c r="L59" s="38">
        <v>4.5999999999999996</v>
      </c>
      <c r="M59" s="38">
        <v>3.9</v>
      </c>
      <c r="N59" s="38">
        <v>4</v>
      </c>
      <c r="O59" s="38">
        <v>5.8</v>
      </c>
      <c r="P59" s="38">
        <v>7.5</v>
      </c>
      <c r="Q59" s="39">
        <v>1</v>
      </c>
    </row>
    <row r="60" spans="1:17" ht="15" x14ac:dyDescent="0.2">
      <c r="A60" s="25" t="s">
        <v>114</v>
      </c>
      <c r="B60" s="39">
        <v>1</v>
      </c>
      <c r="C60" s="39">
        <v>1</v>
      </c>
      <c r="D60" s="39">
        <v>0</v>
      </c>
      <c r="E60" s="39">
        <v>0</v>
      </c>
      <c r="F60" s="38">
        <v>10</v>
      </c>
      <c r="G60" s="38">
        <v>4.3</v>
      </c>
      <c r="H60" s="38">
        <v>4.2</v>
      </c>
      <c r="I60" s="38">
        <v>5.4</v>
      </c>
      <c r="J60" s="38">
        <v>4.5</v>
      </c>
      <c r="K60" s="38">
        <v>3.8</v>
      </c>
      <c r="L60" s="38">
        <v>3.7</v>
      </c>
      <c r="M60" s="38">
        <v>4</v>
      </c>
      <c r="N60" s="38">
        <v>3.5</v>
      </c>
      <c r="O60" s="38">
        <v>3.7</v>
      </c>
      <c r="P60" s="38">
        <v>7</v>
      </c>
      <c r="Q60" s="39">
        <v>0</v>
      </c>
    </row>
    <row r="61" spans="1:17" ht="15" x14ac:dyDescent="0.2">
      <c r="A61" s="25" t="s">
        <v>115</v>
      </c>
      <c r="B61" s="39">
        <v>6</v>
      </c>
      <c r="C61" s="39">
        <v>1</v>
      </c>
      <c r="D61" s="39">
        <v>1</v>
      </c>
      <c r="E61" s="39">
        <v>0</v>
      </c>
      <c r="F61" s="38">
        <v>9.9</v>
      </c>
      <c r="G61" s="38">
        <v>2.8</v>
      </c>
      <c r="H61" s="38">
        <v>2.6</v>
      </c>
      <c r="I61" s="38">
        <v>5.8</v>
      </c>
      <c r="J61" s="38">
        <v>3.5</v>
      </c>
      <c r="K61" s="38">
        <v>5.4</v>
      </c>
      <c r="L61" s="38">
        <v>5.6</v>
      </c>
      <c r="M61" s="38">
        <v>4.9000000000000004</v>
      </c>
      <c r="N61" s="38">
        <v>4</v>
      </c>
      <c r="O61" s="38">
        <v>6.9</v>
      </c>
      <c r="P61" s="38">
        <v>8.5</v>
      </c>
      <c r="Q61" s="39">
        <v>1</v>
      </c>
    </row>
    <row r="62" spans="1:17" ht="15" x14ac:dyDescent="0.2">
      <c r="A62" s="25" t="s">
        <v>116</v>
      </c>
      <c r="B62" s="39">
        <v>5</v>
      </c>
      <c r="C62" s="39">
        <v>0</v>
      </c>
      <c r="D62" s="39">
        <v>0</v>
      </c>
      <c r="E62" s="39">
        <v>0</v>
      </c>
      <c r="F62" s="38">
        <v>8.6999999999999993</v>
      </c>
      <c r="G62" s="38">
        <v>3.2</v>
      </c>
      <c r="H62" s="38">
        <v>2.8</v>
      </c>
      <c r="I62" s="38">
        <v>7.8</v>
      </c>
      <c r="J62" s="38">
        <v>3.8</v>
      </c>
      <c r="K62" s="38">
        <v>4.9000000000000004</v>
      </c>
      <c r="L62" s="38">
        <v>5.4</v>
      </c>
      <c r="M62" s="38">
        <v>3.9</v>
      </c>
      <c r="N62" s="38">
        <v>4.5</v>
      </c>
      <c r="O62" s="38">
        <v>6.1</v>
      </c>
      <c r="P62" s="38">
        <v>7.2</v>
      </c>
      <c r="Q62" s="39">
        <v>0</v>
      </c>
    </row>
    <row r="63" spans="1:17" ht="15" x14ac:dyDescent="0.2">
      <c r="A63" s="25" t="s">
        <v>117</v>
      </c>
      <c r="B63" s="39">
        <v>13</v>
      </c>
      <c r="C63" s="39">
        <v>0</v>
      </c>
      <c r="D63" s="39">
        <v>1</v>
      </c>
      <c r="E63" s="39">
        <v>1</v>
      </c>
      <c r="F63" s="38">
        <v>8.4</v>
      </c>
      <c r="G63" s="38">
        <v>3.8</v>
      </c>
      <c r="H63" s="38">
        <v>4.5</v>
      </c>
      <c r="I63" s="38">
        <v>4.7</v>
      </c>
      <c r="J63" s="38">
        <v>5.9</v>
      </c>
      <c r="K63" s="38">
        <v>6.7</v>
      </c>
      <c r="L63" s="38">
        <v>2.7</v>
      </c>
      <c r="M63" s="38">
        <v>5</v>
      </c>
      <c r="N63" s="38">
        <v>3.6</v>
      </c>
      <c r="O63" s="38">
        <v>5</v>
      </c>
      <c r="P63" s="38">
        <v>8.8000000000000007</v>
      </c>
      <c r="Q63" s="39">
        <v>1</v>
      </c>
    </row>
    <row r="64" spans="1:17" ht="15" x14ac:dyDescent="0.2">
      <c r="A64" s="25" t="s">
        <v>118</v>
      </c>
      <c r="B64" s="39">
        <v>2</v>
      </c>
      <c r="C64" s="39">
        <v>0</v>
      </c>
      <c r="D64" s="39">
        <v>0</v>
      </c>
      <c r="E64" s="39">
        <v>1</v>
      </c>
      <c r="F64" s="38">
        <v>8.8000000000000007</v>
      </c>
      <c r="G64" s="38">
        <v>3.9</v>
      </c>
      <c r="H64" s="38">
        <v>4.3</v>
      </c>
      <c r="I64" s="38">
        <v>4.7</v>
      </c>
      <c r="J64" s="38">
        <v>4.8</v>
      </c>
      <c r="K64" s="38">
        <v>5.8</v>
      </c>
      <c r="L64" s="38">
        <v>4.4000000000000004</v>
      </c>
      <c r="M64" s="38">
        <v>3.7</v>
      </c>
      <c r="N64" s="38">
        <v>2.9</v>
      </c>
      <c r="O64" s="38">
        <v>5.0999999999999996</v>
      </c>
      <c r="P64" s="38">
        <v>8</v>
      </c>
      <c r="Q64" s="39">
        <v>0</v>
      </c>
    </row>
    <row r="65" spans="1:17" ht="15" x14ac:dyDescent="0.2">
      <c r="A65" s="25" t="s">
        <v>119</v>
      </c>
      <c r="B65" s="39">
        <v>11</v>
      </c>
      <c r="C65" s="39">
        <v>0</v>
      </c>
      <c r="D65" s="39">
        <v>1</v>
      </c>
      <c r="E65" s="39">
        <v>0</v>
      </c>
      <c r="F65" s="38">
        <v>7.7</v>
      </c>
      <c r="G65" s="38">
        <v>2.2000000000000002</v>
      </c>
      <c r="H65" s="38">
        <v>2.4</v>
      </c>
      <c r="I65" s="38">
        <v>4.7</v>
      </c>
      <c r="J65" s="38">
        <v>3.4</v>
      </c>
      <c r="K65" s="38">
        <v>6.2</v>
      </c>
      <c r="L65" s="38">
        <v>3.3</v>
      </c>
      <c r="M65" s="38">
        <v>3.1</v>
      </c>
      <c r="N65" s="38">
        <v>2.6</v>
      </c>
      <c r="O65" s="38">
        <v>4.5</v>
      </c>
      <c r="P65" s="38">
        <v>8.1</v>
      </c>
      <c r="Q65" s="39">
        <v>0</v>
      </c>
    </row>
    <row r="66" spans="1:17" ht="15" x14ac:dyDescent="0.2">
      <c r="A66" s="25" t="s">
        <v>120</v>
      </c>
      <c r="B66" s="39">
        <v>7</v>
      </c>
      <c r="C66" s="39">
        <v>0</v>
      </c>
      <c r="D66" s="39">
        <v>1</v>
      </c>
      <c r="E66" s="39">
        <v>0</v>
      </c>
      <c r="F66" s="38">
        <v>6.6</v>
      </c>
      <c r="G66" s="38">
        <v>3.6</v>
      </c>
      <c r="H66" s="38">
        <v>4.9000000000000004</v>
      </c>
      <c r="I66" s="38">
        <v>4.7</v>
      </c>
      <c r="J66" s="38">
        <v>4.8</v>
      </c>
      <c r="K66" s="38">
        <v>7.2</v>
      </c>
      <c r="L66" s="38">
        <v>3.5</v>
      </c>
      <c r="M66" s="38">
        <v>3.6</v>
      </c>
      <c r="N66" s="38">
        <v>2.8</v>
      </c>
      <c r="O66" s="38">
        <v>4.0999999999999996</v>
      </c>
      <c r="P66" s="38">
        <v>7.1</v>
      </c>
      <c r="Q66" s="39">
        <v>0</v>
      </c>
    </row>
    <row r="67" spans="1:17" ht="15" x14ac:dyDescent="0.2">
      <c r="A67" s="25" t="s">
        <v>121</v>
      </c>
      <c r="B67" s="39">
        <v>12</v>
      </c>
      <c r="C67" s="39">
        <v>1</v>
      </c>
      <c r="D67" s="39">
        <v>1</v>
      </c>
      <c r="E67" s="39">
        <v>0</v>
      </c>
      <c r="F67" s="38">
        <v>5.7</v>
      </c>
      <c r="G67" s="38">
        <v>3.8</v>
      </c>
      <c r="H67" s="38">
        <v>5.4</v>
      </c>
      <c r="I67" s="38">
        <v>5.7</v>
      </c>
      <c r="J67" s="38">
        <v>6</v>
      </c>
      <c r="K67" s="38">
        <v>8.1999999999999993</v>
      </c>
      <c r="L67" s="38">
        <v>4.7</v>
      </c>
      <c r="M67" s="38">
        <v>7.3</v>
      </c>
      <c r="N67" s="38">
        <v>5.2</v>
      </c>
      <c r="O67" s="38">
        <v>6.7</v>
      </c>
      <c r="P67" s="38">
        <v>9</v>
      </c>
      <c r="Q67" s="39">
        <v>0</v>
      </c>
    </row>
    <row r="68" spans="1:17" ht="15" x14ac:dyDescent="0.2">
      <c r="A68" s="25" t="s">
        <v>122</v>
      </c>
      <c r="B68" s="39">
        <v>5</v>
      </c>
      <c r="C68" s="39">
        <v>1</v>
      </c>
      <c r="D68" s="39">
        <v>1</v>
      </c>
      <c r="E68" s="39">
        <v>0</v>
      </c>
      <c r="F68" s="38">
        <v>5.7</v>
      </c>
      <c r="G68" s="38">
        <v>4</v>
      </c>
      <c r="H68" s="38">
        <v>2.7</v>
      </c>
      <c r="I68" s="38">
        <v>5.5</v>
      </c>
      <c r="J68" s="38">
        <v>5.0999999999999996</v>
      </c>
      <c r="K68" s="38">
        <v>6.2</v>
      </c>
      <c r="L68" s="38">
        <v>5</v>
      </c>
      <c r="M68" s="38">
        <v>6.2</v>
      </c>
      <c r="N68" s="38">
        <v>4.5</v>
      </c>
      <c r="O68" s="38">
        <v>5.5</v>
      </c>
      <c r="P68" s="38">
        <v>6.2</v>
      </c>
      <c r="Q68" s="39">
        <v>0</v>
      </c>
    </row>
    <row r="69" spans="1:17" ht="15" x14ac:dyDescent="0.2">
      <c r="A69" s="25" t="s">
        <v>123</v>
      </c>
      <c r="B69" s="39">
        <v>7</v>
      </c>
      <c r="C69" s="39">
        <v>1</v>
      </c>
      <c r="D69" s="39">
        <v>1</v>
      </c>
      <c r="E69" s="39">
        <v>1</v>
      </c>
      <c r="F69" s="38">
        <v>5.5</v>
      </c>
      <c r="G69" s="38">
        <v>3.7</v>
      </c>
      <c r="H69" s="38">
        <v>4.3</v>
      </c>
      <c r="I69" s="38">
        <v>5.3</v>
      </c>
      <c r="J69" s="38">
        <v>4.9000000000000004</v>
      </c>
      <c r="K69" s="38">
        <v>6</v>
      </c>
      <c r="L69" s="38">
        <v>4.5</v>
      </c>
      <c r="M69" s="38">
        <v>5.9</v>
      </c>
      <c r="N69" s="38">
        <v>4.3</v>
      </c>
      <c r="O69" s="38">
        <v>5.4</v>
      </c>
      <c r="P69" s="38">
        <v>8.1999999999999993</v>
      </c>
      <c r="Q69" s="39">
        <v>0</v>
      </c>
    </row>
    <row r="70" spans="1:17" ht="15" x14ac:dyDescent="0.2">
      <c r="A70" s="25" t="s">
        <v>124</v>
      </c>
      <c r="B70" s="39">
        <v>5</v>
      </c>
      <c r="C70" s="39">
        <v>1</v>
      </c>
      <c r="D70" s="39">
        <v>1</v>
      </c>
      <c r="E70" s="39">
        <v>0</v>
      </c>
      <c r="F70" s="38">
        <v>7.5</v>
      </c>
      <c r="G70" s="38">
        <v>3.5</v>
      </c>
      <c r="H70" s="38">
        <v>2.9</v>
      </c>
      <c r="I70" s="38">
        <v>4.0999999999999996</v>
      </c>
      <c r="J70" s="38">
        <v>4.5</v>
      </c>
      <c r="K70" s="38">
        <v>7.6</v>
      </c>
      <c r="L70" s="38">
        <v>4</v>
      </c>
      <c r="M70" s="38">
        <v>5.4</v>
      </c>
      <c r="N70" s="38">
        <v>3.4</v>
      </c>
      <c r="O70" s="38">
        <v>3.5</v>
      </c>
      <c r="P70" s="38">
        <v>5.8</v>
      </c>
      <c r="Q70" s="39">
        <v>0</v>
      </c>
    </row>
    <row r="71" spans="1:17" ht="15" x14ac:dyDescent="0.2">
      <c r="A71" s="25" t="s">
        <v>125</v>
      </c>
      <c r="B71" s="39">
        <v>9</v>
      </c>
      <c r="C71" s="39">
        <v>0</v>
      </c>
      <c r="D71" s="39">
        <v>1</v>
      </c>
      <c r="E71" s="39">
        <v>0</v>
      </c>
      <c r="F71" s="38">
        <v>6.4</v>
      </c>
      <c r="G71" s="38">
        <v>3.6</v>
      </c>
      <c r="H71" s="38">
        <v>3.9</v>
      </c>
      <c r="I71" s="38">
        <v>3.9</v>
      </c>
      <c r="J71" s="38">
        <v>5.3</v>
      </c>
      <c r="K71" s="38">
        <v>7.1</v>
      </c>
      <c r="L71" s="38">
        <v>4.7</v>
      </c>
      <c r="M71" s="38">
        <v>6.6</v>
      </c>
      <c r="N71" s="38">
        <v>3.9</v>
      </c>
      <c r="O71" s="38">
        <v>5.3</v>
      </c>
      <c r="P71" s="38">
        <v>8</v>
      </c>
      <c r="Q71" s="39">
        <v>0</v>
      </c>
    </row>
    <row r="72" spans="1:17" ht="15" x14ac:dyDescent="0.2">
      <c r="A72" s="25" t="s">
        <v>126</v>
      </c>
      <c r="B72" s="39">
        <v>13</v>
      </c>
      <c r="C72" s="39">
        <v>0</v>
      </c>
      <c r="D72" s="39">
        <v>1</v>
      </c>
      <c r="E72" s="39">
        <v>0</v>
      </c>
      <c r="F72" s="38">
        <v>9.1</v>
      </c>
      <c r="G72" s="38">
        <v>4.5</v>
      </c>
      <c r="H72" s="38">
        <v>6.3</v>
      </c>
      <c r="I72" s="38">
        <v>5.3</v>
      </c>
      <c r="J72" s="38">
        <v>7.1</v>
      </c>
      <c r="K72" s="38">
        <v>8.4</v>
      </c>
      <c r="L72" s="38">
        <v>5.4</v>
      </c>
      <c r="M72" s="38">
        <v>6.1</v>
      </c>
      <c r="N72" s="38">
        <v>4.4000000000000004</v>
      </c>
      <c r="O72" s="38">
        <v>5.9</v>
      </c>
      <c r="P72" s="38">
        <v>7.7</v>
      </c>
      <c r="Q72" s="39">
        <v>1</v>
      </c>
    </row>
    <row r="73" spans="1:17" ht="15" x14ac:dyDescent="0.2">
      <c r="A73" s="25" t="s">
        <v>127</v>
      </c>
      <c r="B73" s="39">
        <v>8</v>
      </c>
      <c r="C73" s="39">
        <v>1</v>
      </c>
      <c r="D73" s="39">
        <v>0</v>
      </c>
      <c r="E73" s="39">
        <v>1</v>
      </c>
      <c r="F73" s="38">
        <v>6.7</v>
      </c>
      <c r="G73" s="38">
        <v>3.2</v>
      </c>
      <c r="H73" s="38">
        <v>4.8</v>
      </c>
      <c r="I73" s="38">
        <v>6.3</v>
      </c>
      <c r="J73" s="38">
        <v>4.5</v>
      </c>
      <c r="K73" s="38">
        <v>5</v>
      </c>
      <c r="L73" s="38">
        <v>2.9</v>
      </c>
      <c r="M73" s="38">
        <v>2.6</v>
      </c>
      <c r="N73" s="38">
        <v>3.1</v>
      </c>
      <c r="O73" s="38">
        <v>3.7</v>
      </c>
      <c r="P73" s="38">
        <v>7</v>
      </c>
      <c r="Q73" s="39">
        <v>0</v>
      </c>
    </row>
    <row r="74" spans="1:17" ht="15" x14ac:dyDescent="0.2">
      <c r="A74" s="25" t="s">
        <v>128</v>
      </c>
      <c r="B74" s="39">
        <v>13</v>
      </c>
      <c r="C74" s="39">
        <v>0</v>
      </c>
      <c r="D74" s="39">
        <v>1</v>
      </c>
      <c r="E74" s="39">
        <v>0</v>
      </c>
      <c r="F74" s="38">
        <v>6.5</v>
      </c>
      <c r="G74" s="38">
        <v>4.3</v>
      </c>
      <c r="H74" s="38">
        <v>6.5</v>
      </c>
      <c r="I74" s="38">
        <v>6.3</v>
      </c>
      <c r="J74" s="38">
        <v>6</v>
      </c>
      <c r="K74" s="38">
        <v>8.6999999999999993</v>
      </c>
      <c r="L74" s="38">
        <v>4.5999999999999996</v>
      </c>
      <c r="M74" s="38">
        <v>5.6</v>
      </c>
      <c r="N74" s="38">
        <v>4.5999999999999996</v>
      </c>
      <c r="O74" s="38">
        <v>6.6</v>
      </c>
      <c r="P74" s="38">
        <v>7.9</v>
      </c>
      <c r="Q74" s="39">
        <v>0</v>
      </c>
    </row>
    <row r="75" spans="1:17" ht="15" x14ac:dyDescent="0.2">
      <c r="A75" s="25" t="s">
        <v>129</v>
      </c>
      <c r="B75" s="39">
        <v>14</v>
      </c>
      <c r="C75" s="39">
        <v>0</v>
      </c>
      <c r="D75" s="39">
        <v>1</v>
      </c>
      <c r="E75" s="39">
        <v>1</v>
      </c>
      <c r="F75" s="38">
        <v>9.9</v>
      </c>
      <c r="G75" s="38">
        <v>3.7</v>
      </c>
      <c r="H75" s="38">
        <v>5.6</v>
      </c>
      <c r="I75" s="38">
        <v>7</v>
      </c>
      <c r="J75" s="38">
        <v>6.7</v>
      </c>
      <c r="K75" s="38">
        <v>6.8</v>
      </c>
      <c r="L75" s="38">
        <v>4.0999999999999996</v>
      </c>
      <c r="M75" s="38">
        <v>3.4</v>
      </c>
      <c r="N75" s="38">
        <v>3.9</v>
      </c>
      <c r="O75" s="38">
        <v>7.6</v>
      </c>
      <c r="P75" s="38">
        <v>9.8000000000000007</v>
      </c>
      <c r="Q75" s="39">
        <v>1</v>
      </c>
    </row>
    <row r="76" spans="1:17" ht="15" x14ac:dyDescent="0.2">
      <c r="A76" s="25" t="s">
        <v>130</v>
      </c>
      <c r="B76" s="39">
        <v>10</v>
      </c>
      <c r="C76" s="39">
        <v>0</v>
      </c>
      <c r="D76" s="39">
        <v>1</v>
      </c>
      <c r="E76" s="39">
        <v>1</v>
      </c>
      <c r="F76" s="38">
        <v>8.5</v>
      </c>
      <c r="G76" s="38">
        <v>3.9</v>
      </c>
      <c r="H76" s="38">
        <v>5</v>
      </c>
      <c r="I76" s="38">
        <v>4.9000000000000004</v>
      </c>
      <c r="J76" s="38">
        <v>6</v>
      </c>
      <c r="K76" s="38">
        <v>6.8</v>
      </c>
      <c r="L76" s="38">
        <v>4.4000000000000004</v>
      </c>
      <c r="M76" s="38">
        <v>5.0999999999999996</v>
      </c>
      <c r="N76" s="38">
        <v>3.7</v>
      </c>
      <c r="O76" s="38">
        <v>5.5</v>
      </c>
      <c r="P76" s="38">
        <v>8.4</v>
      </c>
      <c r="Q76" s="39">
        <v>1</v>
      </c>
    </row>
    <row r="77" spans="1:17" ht="15" x14ac:dyDescent="0.2">
      <c r="A77" s="25" t="s">
        <v>131</v>
      </c>
      <c r="B77" s="39">
        <v>7</v>
      </c>
      <c r="C77" s="39">
        <v>0</v>
      </c>
      <c r="D77" s="39">
        <v>0</v>
      </c>
      <c r="E77" s="39">
        <v>0</v>
      </c>
      <c r="F77" s="38">
        <v>9.9</v>
      </c>
      <c r="G77" s="38">
        <v>3</v>
      </c>
      <c r="H77" s="38">
        <v>5.4</v>
      </c>
      <c r="I77" s="38">
        <v>5.9</v>
      </c>
      <c r="J77" s="38">
        <v>4.8</v>
      </c>
      <c r="K77" s="38">
        <v>4.9000000000000004</v>
      </c>
      <c r="L77" s="38">
        <v>3.1</v>
      </c>
      <c r="M77" s="38">
        <v>4.3</v>
      </c>
      <c r="N77" s="38">
        <v>3.8</v>
      </c>
      <c r="O77" s="38">
        <v>5</v>
      </c>
      <c r="P77" s="38">
        <v>8.9</v>
      </c>
      <c r="Q77" s="39">
        <v>0</v>
      </c>
    </row>
    <row r="78" spans="1:17" ht="15" x14ac:dyDescent="0.2">
      <c r="A78" s="25" t="s">
        <v>132</v>
      </c>
      <c r="B78" s="39">
        <v>3</v>
      </c>
      <c r="C78" s="39">
        <v>0</v>
      </c>
      <c r="D78" s="39">
        <v>1</v>
      </c>
      <c r="E78" s="39">
        <v>1</v>
      </c>
      <c r="F78" s="38">
        <v>7.6</v>
      </c>
      <c r="G78" s="38">
        <v>3.6</v>
      </c>
      <c r="H78" s="38">
        <v>4.7</v>
      </c>
      <c r="I78" s="38">
        <v>4.5999999999999996</v>
      </c>
      <c r="J78" s="38">
        <v>5</v>
      </c>
      <c r="K78" s="38">
        <v>7.4</v>
      </c>
      <c r="L78" s="38">
        <v>4.5</v>
      </c>
      <c r="M78" s="38">
        <v>5.8</v>
      </c>
      <c r="N78" s="38">
        <v>3.9</v>
      </c>
      <c r="O78" s="38">
        <v>4.5999999999999996</v>
      </c>
      <c r="P78" s="38">
        <v>7.5</v>
      </c>
      <c r="Q78" s="39">
        <v>0</v>
      </c>
    </row>
    <row r="79" spans="1:17" ht="15" x14ac:dyDescent="0.2">
      <c r="A79" s="25" t="s">
        <v>133</v>
      </c>
      <c r="B79" s="39">
        <v>5</v>
      </c>
      <c r="C79" s="39">
        <v>1</v>
      </c>
      <c r="D79" s="39">
        <v>0</v>
      </c>
      <c r="E79" s="39">
        <v>1</v>
      </c>
      <c r="F79" s="38">
        <v>9.4</v>
      </c>
      <c r="G79" s="38">
        <v>3.8</v>
      </c>
      <c r="H79" s="38">
        <v>4.7</v>
      </c>
      <c r="I79" s="38">
        <v>6.5</v>
      </c>
      <c r="J79" s="38">
        <v>4.9000000000000004</v>
      </c>
      <c r="K79" s="38">
        <v>8.5</v>
      </c>
      <c r="L79" s="38">
        <v>4.3</v>
      </c>
      <c r="M79" s="38">
        <v>4.5</v>
      </c>
      <c r="N79" s="38">
        <v>4.0999999999999996</v>
      </c>
      <c r="O79" s="38">
        <v>6.2</v>
      </c>
      <c r="P79" s="38">
        <v>8</v>
      </c>
      <c r="Q79" s="39">
        <v>1</v>
      </c>
    </row>
    <row r="80" spans="1:17" ht="15" x14ac:dyDescent="0.2">
      <c r="A80" s="25" t="s">
        <v>134</v>
      </c>
      <c r="B80" s="39">
        <v>10</v>
      </c>
      <c r="C80" s="39">
        <v>0</v>
      </c>
      <c r="D80" s="39">
        <v>0</v>
      </c>
      <c r="E80" s="39">
        <v>1</v>
      </c>
      <c r="F80" s="38">
        <v>9.3000000000000007</v>
      </c>
      <c r="G80" s="38">
        <v>3.5</v>
      </c>
      <c r="H80" s="38">
        <v>5.5</v>
      </c>
      <c r="I80" s="38">
        <v>7.5</v>
      </c>
      <c r="J80" s="38">
        <v>5.9</v>
      </c>
      <c r="K80" s="38">
        <v>4.5999999999999996</v>
      </c>
      <c r="L80" s="38">
        <v>5.2</v>
      </c>
      <c r="M80" s="38">
        <v>4.0999999999999996</v>
      </c>
      <c r="N80" s="38">
        <v>4.5999999999999996</v>
      </c>
      <c r="O80" s="38">
        <v>7.6</v>
      </c>
      <c r="P80" s="38">
        <v>8.1</v>
      </c>
      <c r="Q80" s="39">
        <v>1</v>
      </c>
    </row>
    <row r="81" spans="1:17" ht="15" x14ac:dyDescent="0.2">
      <c r="A81" s="25" t="s">
        <v>135</v>
      </c>
      <c r="B81" s="39">
        <v>10</v>
      </c>
      <c r="C81" s="39">
        <v>1</v>
      </c>
      <c r="D81" s="39">
        <v>1</v>
      </c>
      <c r="E81" s="39">
        <v>0</v>
      </c>
      <c r="F81" s="38">
        <v>7.1</v>
      </c>
      <c r="G81" s="38">
        <v>3.4</v>
      </c>
      <c r="H81" s="38">
        <v>4</v>
      </c>
      <c r="I81" s="38">
        <v>5</v>
      </c>
      <c r="J81" s="38">
        <v>5.9</v>
      </c>
      <c r="K81" s="38">
        <v>7.8</v>
      </c>
      <c r="L81" s="38">
        <v>2.6</v>
      </c>
      <c r="M81" s="38">
        <v>3.1</v>
      </c>
      <c r="N81" s="38">
        <v>2.7</v>
      </c>
      <c r="O81" s="38">
        <v>4.0999999999999996</v>
      </c>
      <c r="P81" s="38">
        <v>7.6</v>
      </c>
      <c r="Q81" s="39">
        <v>0</v>
      </c>
    </row>
    <row r="82" spans="1:17" ht="15" x14ac:dyDescent="0.2">
      <c r="A82" s="25" t="s">
        <v>136</v>
      </c>
      <c r="B82" s="39">
        <v>8</v>
      </c>
      <c r="C82" s="39">
        <v>0</v>
      </c>
      <c r="D82" s="39">
        <v>0</v>
      </c>
      <c r="E82" s="39">
        <v>0</v>
      </c>
      <c r="F82" s="38">
        <v>9.9</v>
      </c>
      <c r="G82" s="38">
        <v>3</v>
      </c>
      <c r="H82" s="38">
        <v>4</v>
      </c>
      <c r="I82" s="38">
        <v>5.9</v>
      </c>
      <c r="J82" s="38">
        <v>4.8</v>
      </c>
      <c r="K82" s="38">
        <v>4.9000000000000004</v>
      </c>
      <c r="L82" s="38">
        <v>3.2</v>
      </c>
      <c r="M82" s="38">
        <v>4.3</v>
      </c>
      <c r="N82" s="38">
        <v>3.8</v>
      </c>
      <c r="O82" s="38">
        <v>4.8</v>
      </c>
      <c r="P82" s="38">
        <v>8.8000000000000007</v>
      </c>
      <c r="Q82" s="39">
        <v>1</v>
      </c>
    </row>
    <row r="83" spans="1:17" ht="15" x14ac:dyDescent="0.2">
      <c r="A83" s="25" t="s">
        <v>137</v>
      </c>
      <c r="B83" s="39">
        <v>2</v>
      </c>
      <c r="C83" s="39">
        <v>0</v>
      </c>
      <c r="D83" s="39">
        <v>0</v>
      </c>
      <c r="E83" s="39">
        <v>0</v>
      </c>
      <c r="F83" s="38">
        <v>8.6999999999999993</v>
      </c>
      <c r="G83" s="38">
        <v>3.2</v>
      </c>
      <c r="H83" s="38">
        <v>2.4</v>
      </c>
      <c r="I83" s="38">
        <v>6.8</v>
      </c>
      <c r="J83" s="38">
        <v>4.5999999999999996</v>
      </c>
      <c r="K83" s="38">
        <v>6.8</v>
      </c>
      <c r="L83" s="38">
        <v>4.3</v>
      </c>
      <c r="M83" s="38">
        <v>3.7</v>
      </c>
      <c r="N83" s="38">
        <v>4</v>
      </c>
      <c r="O83" s="38">
        <v>4.9000000000000004</v>
      </c>
      <c r="P83" s="38">
        <v>8</v>
      </c>
      <c r="Q83" s="39">
        <v>1</v>
      </c>
    </row>
    <row r="84" spans="1:17" ht="15" x14ac:dyDescent="0.2">
      <c r="A84" s="25" t="s">
        <v>138</v>
      </c>
      <c r="B84" s="39">
        <v>6</v>
      </c>
      <c r="C84" s="39">
        <v>0</v>
      </c>
      <c r="D84" s="39">
        <v>0</v>
      </c>
      <c r="E84" s="39">
        <v>1</v>
      </c>
      <c r="F84" s="38">
        <v>8.6</v>
      </c>
      <c r="G84" s="38">
        <v>2.9</v>
      </c>
      <c r="H84" s="38">
        <v>2.9</v>
      </c>
      <c r="I84" s="38">
        <v>5.6</v>
      </c>
      <c r="J84" s="38">
        <v>4</v>
      </c>
      <c r="K84" s="38">
        <v>6.3</v>
      </c>
      <c r="L84" s="38">
        <v>2.7</v>
      </c>
      <c r="M84" s="38">
        <v>3</v>
      </c>
      <c r="N84" s="38">
        <v>3</v>
      </c>
      <c r="O84" s="38">
        <v>3.9</v>
      </c>
      <c r="P84" s="38">
        <v>8.5</v>
      </c>
      <c r="Q84" s="39">
        <v>0</v>
      </c>
    </row>
    <row r="85" spans="1:17" ht="15" x14ac:dyDescent="0.2">
      <c r="A85" s="25" t="s">
        <v>139</v>
      </c>
      <c r="B85" s="39">
        <v>5</v>
      </c>
      <c r="C85" s="39">
        <v>1</v>
      </c>
      <c r="D85" s="39">
        <v>1</v>
      </c>
      <c r="E85" s="39">
        <v>0</v>
      </c>
      <c r="F85" s="38">
        <v>6.4</v>
      </c>
      <c r="G85" s="38">
        <v>3.2</v>
      </c>
      <c r="H85" s="38">
        <v>2.2000000000000002</v>
      </c>
      <c r="I85" s="38">
        <v>2.9</v>
      </c>
      <c r="J85" s="38">
        <v>5</v>
      </c>
      <c r="K85" s="38">
        <v>8.4</v>
      </c>
      <c r="L85" s="38">
        <v>2</v>
      </c>
      <c r="M85" s="38">
        <v>3.7</v>
      </c>
      <c r="N85" s="38">
        <v>1.6</v>
      </c>
      <c r="O85" s="38">
        <v>3.6</v>
      </c>
      <c r="P85" s="38">
        <v>6.5</v>
      </c>
      <c r="Q85" s="39">
        <v>0</v>
      </c>
    </row>
    <row r="86" spans="1:17" ht="15" x14ac:dyDescent="0.2">
      <c r="A86" s="25" t="s">
        <v>140</v>
      </c>
      <c r="B86" s="39">
        <v>4</v>
      </c>
      <c r="C86" s="39">
        <v>0</v>
      </c>
      <c r="D86" s="39">
        <v>0</v>
      </c>
      <c r="E86" s="39">
        <v>1</v>
      </c>
      <c r="F86" s="38">
        <v>7.7</v>
      </c>
      <c r="G86" s="38">
        <v>2.6</v>
      </c>
      <c r="H86" s="38">
        <v>1.9</v>
      </c>
      <c r="I86" s="38">
        <v>7.2</v>
      </c>
      <c r="J86" s="38">
        <v>4.3</v>
      </c>
      <c r="K86" s="38">
        <v>5.9</v>
      </c>
      <c r="L86" s="38">
        <v>4.7</v>
      </c>
      <c r="M86" s="38">
        <v>3.9</v>
      </c>
      <c r="N86" s="38">
        <v>4.3</v>
      </c>
      <c r="O86" s="38">
        <v>6.6</v>
      </c>
      <c r="P86" s="38">
        <v>7.7</v>
      </c>
      <c r="Q86" s="39">
        <v>1</v>
      </c>
    </row>
    <row r="87" spans="1:17" ht="15" x14ac:dyDescent="0.2">
      <c r="A87" s="25" t="s">
        <v>141</v>
      </c>
      <c r="B87" s="39">
        <v>13</v>
      </c>
      <c r="C87" s="39">
        <v>1</v>
      </c>
      <c r="D87" s="39">
        <v>1</v>
      </c>
      <c r="E87" s="39">
        <v>0</v>
      </c>
      <c r="F87" s="38">
        <v>7.5</v>
      </c>
      <c r="G87" s="38">
        <v>3.5</v>
      </c>
      <c r="H87" s="38">
        <v>3.5</v>
      </c>
      <c r="I87" s="38">
        <v>4.0999999999999996</v>
      </c>
      <c r="J87" s="38">
        <v>4.5</v>
      </c>
      <c r="K87" s="38">
        <v>7.6</v>
      </c>
      <c r="L87" s="38">
        <v>3.4</v>
      </c>
      <c r="M87" s="38">
        <v>5.4</v>
      </c>
      <c r="N87" s="38">
        <v>3.4</v>
      </c>
      <c r="O87" s="38">
        <v>4.5</v>
      </c>
      <c r="P87" s="38">
        <v>7.2</v>
      </c>
      <c r="Q87" s="39">
        <v>0</v>
      </c>
    </row>
    <row r="88" spans="1:17" ht="15" x14ac:dyDescent="0.2">
      <c r="A88" s="25" t="s">
        <v>142</v>
      </c>
      <c r="B88" s="39">
        <v>4</v>
      </c>
      <c r="C88" s="39">
        <v>0</v>
      </c>
      <c r="D88" s="39">
        <v>1</v>
      </c>
      <c r="E88" s="39">
        <v>0</v>
      </c>
      <c r="F88" s="38">
        <v>5</v>
      </c>
      <c r="G88" s="38">
        <v>3.6</v>
      </c>
      <c r="H88" s="38">
        <v>3.5</v>
      </c>
      <c r="I88" s="38">
        <v>4.2</v>
      </c>
      <c r="J88" s="38">
        <v>4.9000000000000004</v>
      </c>
      <c r="K88" s="38">
        <v>8.1999999999999993</v>
      </c>
      <c r="L88" s="38">
        <v>2.4</v>
      </c>
      <c r="M88" s="38">
        <v>4.8</v>
      </c>
      <c r="N88" s="38">
        <v>3.1</v>
      </c>
      <c r="O88" s="38">
        <v>3</v>
      </c>
      <c r="P88" s="38">
        <v>6</v>
      </c>
      <c r="Q88" s="39">
        <v>0</v>
      </c>
    </row>
    <row r="89" spans="1:17" ht="15" x14ac:dyDescent="0.2">
      <c r="A89" s="25" t="s">
        <v>143</v>
      </c>
      <c r="B89" s="39">
        <v>11</v>
      </c>
      <c r="C89" s="39">
        <v>0</v>
      </c>
      <c r="D89" s="39">
        <v>0</v>
      </c>
      <c r="E89" s="39">
        <v>1</v>
      </c>
      <c r="F89" s="38">
        <v>7.7</v>
      </c>
      <c r="G89" s="38">
        <v>2.6</v>
      </c>
      <c r="H89" s="38">
        <v>3.5</v>
      </c>
      <c r="I89" s="38">
        <v>7.2</v>
      </c>
      <c r="J89" s="38">
        <v>4.3</v>
      </c>
      <c r="K89" s="38">
        <v>5.9</v>
      </c>
      <c r="L89" s="38">
        <v>5.0999999999999996</v>
      </c>
      <c r="M89" s="38">
        <v>3.9</v>
      </c>
      <c r="N89" s="38">
        <v>4.3</v>
      </c>
      <c r="O89" s="38">
        <v>6.7</v>
      </c>
      <c r="P89" s="38">
        <v>8.1999999999999993</v>
      </c>
      <c r="Q89" s="39">
        <v>1</v>
      </c>
    </row>
    <row r="90" spans="1:17" ht="15" x14ac:dyDescent="0.2">
      <c r="A90" s="25" t="s">
        <v>144</v>
      </c>
      <c r="B90" s="39">
        <v>8</v>
      </c>
      <c r="C90" s="39">
        <v>1</v>
      </c>
      <c r="D90" s="39">
        <v>0</v>
      </c>
      <c r="E90" s="39">
        <v>1</v>
      </c>
      <c r="F90" s="38">
        <v>9.1</v>
      </c>
      <c r="G90" s="38">
        <v>3.6</v>
      </c>
      <c r="H90" s="38">
        <v>4.2</v>
      </c>
      <c r="I90" s="38">
        <v>6.2</v>
      </c>
      <c r="J90" s="38">
        <v>4.5999999999999996</v>
      </c>
      <c r="K90" s="38">
        <v>8.3000000000000007</v>
      </c>
      <c r="L90" s="38">
        <v>4.5999999999999996</v>
      </c>
      <c r="M90" s="38">
        <v>4.3</v>
      </c>
      <c r="N90" s="38">
        <v>3.9</v>
      </c>
      <c r="O90" s="38">
        <v>5.4</v>
      </c>
      <c r="P90" s="38">
        <v>7.4</v>
      </c>
      <c r="Q90" s="39">
        <v>0</v>
      </c>
    </row>
    <row r="91" spans="1:17" ht="15" x14ac:dyDescent="0.2">
      <c r="A91" s="25" t="s">
        <v>145</v>
      </c>
      <c r="B91" s="39">
        <v>14</v>
      </c>
      <c r="C91" s="39">
        <v>1</v>
      </c>
      <c r="D91" s="39">
        <v>1</v>
      </c>
      <c r="E91" s="39">
        <v>1</v>
      </c>
      <c r="F91" s="38">
        <v>5.5</v>
      </c>
      <c r="G91" s="38">
        <v>5.5</v>
      </c>
      <c r="H91" s="38">
        <v>5.6</v>
      </c>
      <c r="I91" s="38">
        <v>5.7</v>
      </c>
      <c r="J91" s="38">
        <v>8.1999999999999993</v>
      </c>
      <c r="K91" s="38">
        <v>6.3</v>
      </c>
      <c r="L91" s="38">
        <v>5.5</v>
      </c>
      <c r="M91" s="38">
        <v>6.7</v>
      </c>
      <c r="N91" s="38">
        <v>4.9000000000000004</v>
      </c>
      <c r="O91" s="38">
        <v>7</v>
      </c>
      <c r="P91" s="38">
        <v>9.3000000000000007</v>
      </c>
      <c r="Q91" s="39">
        <v>1</v>
      </c>
    </row>
    <row r="92" spans="1:17" ht="15" x14ac:dyDescent="0.2">
      <c r="A92" s="25" t="s">
        <v>146</v>
      </c>
      <c r="B92" s="39">
        <v>15</v>
      </c>
      <c r="C92" s="39">
        <v>1</v>
      </c>
      <c r="D92" s="39">
        <v>0</v>
      </c>
      <c r="E92" s="39">
        <v>0</v>
      </c>
      <c r="F92" s="38">
        <v>9.1</v>
      </c>
      <c r="G92" s="38">
        <v>3.7</v>
      </c>
      <c r="H92" s="38">
        <v>4.4000000000000004</v>
      </c>
      <c r="I92" s="38">
        <v>6.3</v>
      </c>
      <c r="J92" s="38">
        <v>5.4</v>
      </c>
      <c r="K92" s="38">
        <v>7.3</v>
      </c>
      <c r="L92" s="38">
        <v>4.4000000000000004</v>
      </c>
      <c r="M92" s="38">
        <v>3</v>
      </c>
      <c r="N92" s="38">
        <v>3.3</v>
      </c>
      <c r="O92" s="38">
        <v>4.0999999999999996</v>
      </c>
      <c r="P92" s="38">
        <v>7.9</v>
      </c>
      <c r="Q92" s="39">
        <v>1</v>
      </c>
    </row>
    <row r="93" spans="1:17" ht="15" x14ac:dyDescent="0.2">
      <c r="A93" s="25" t="s">
        <v>147</v>
      </c>
      <c r="B93" s="39">
        <v>7</v>
      </c>
      <c r="C93" s="39">
        <v>1</v>
      </c>
      <c r="D93" s="39">
        <v>1</v>
      </c>
      <c r="E93" s="39">
        <v>0</v>
      </c>
      <c r="F93" s="38">
        <v>7.1</v>
      </c>
      <c r="G93" s="38">
        <v>4.2</v>
      </c>
      <c r="H93" s="38">
        <v>2.1</v>
      </c>
      <c r="I93" s="38">
        <v>3.3</v>
      </c>
      <c r="J93" s="38">
        <v>4.5</v>
      </c>
      <c r="K93" s="38">
        <v>9.9</v>
      </c>
      <c r="L93" s="38">
        <v>2</v>
      </c>
      <c r="M93" s="38">
        <v>4</v>
      </c>
      <c r="N93" s="38">
        <v>2.4</v>
      </c>
      <c r="O93" s="38">
        <v>2.6</v>
      </c>
      <c r="P93" s="38">
        <v>6.5</v>
      </c>
      <c r="Q93" s="39">
        <v>0</v>
      </c>
    </row>
    <row r="94" spans="1:17" ht="15" x14ac:dyDescent="0.2">
      <c r="A94" s="25" t="s">
        <v>148</v>
      </c>
      <c r="B94" s="39">
        <v>14</v>
      </c>
      <c r="C94" s="39">
        <v>1</v>
      </c>
      <c r="D94" s="39">
        <v>0</v>
      </c>
      <c r="E94" s="39">
        <v>1</v>
      </c>
      <c r="F94" s="38">
        <v>9.1999999999999993</v>
      </c>
      <c r="G94" s="38">
        <v>3.9</v>
      </c>
      <c r="H94" s="38">
        <v>4.2</v>
      </c>
      <c r="I94" s="38">
        <v>8.4</v>
      </c>
      <c r="J94" s="38">
        <v>4.8</v>
      </c>
      <c r="K94" s="38">
        <v>7.1</v>
      </c>
      <c r="L94" s="38">
        <v>4.4000000000000004</v>
      </c>
      <c r="M94" s="38">
        <v>2.6</v>
      </c>
      <c r="N94" s="38">
        <v>4.2</v>
      </c>
      <c r="O94" s="38">
        <v>5.3</v>
      </c>
      <c r="P94" s="38">
        <v>8.6</v>
      </c>
      <c r="Q94" s="39">
        <v>1</v>
      </c>
    </row>
    <row r="95" spans="1:17" ht="15" x14ac:dyDescent="0.2">
      <c r="A95" s="25" t="s">
        <v>149</v>
      </c>
      <c r="B95" s="39">
        <v>11</v>
      </c>
      <c r="C95" s="39">
        <v>0</v>
      </c>
      <c r="D95" s="39">
        <v>1</v>
      </c>
      <c r="E95" s="39">
        <v>1</v>
      </c>
      <c r="F95" s="38">
        <v>9.3000000000000007</v>
      </c>
      <c r="G95" s="38">
        <v>3.5</v>
      </c>
      <c r="H95" s="38">
        <v>4.5999999999999996</v>
      </c>
      <c r="I95" s="38">
        <v>7.5</v>
      </c>
      <c r="J95" s="38">
        <v>5.9</v>
      </c>
      <c r="K95" s="38">
        <v>4.5999999999999996</v>
      </c>
      <c r="L95" s="38">
        <v>4.8</v>
      </c>
      <c r="M95" s="38">
        <v>4.0999999999999996</v>
      </c>
      <c r="N95" s="38">
        <v>4.5999999999999996</v>
      </c>
      <c r="O95" s="38">
        <v>7</v>
      </c>
      <c r="P95" s="38">
        <v>8.9</v>
      </c>
      <c r="Q95" s="39">
        <v>1</v>
      </c>
    </row>
    <row r="96" spans="1:17" ht="15" x14ac:dyDescent="0.2">
      <c r="A96" s="25" t="s">
        <v>150</v>
      </c>
      <c r="B96" s="39">
        <v>8</v>
      </c>
      <c r="C96" s="39">
        <v>1</v>
      </c>
      <c r="D96" s="39">
        <v>0</v>
      </c>
      <c r="E96" s="39">
        <v>0</v>
      </c>
      <c r="F96" s="38">
        <v>9.3000000000000007</v>
      </c>
      <c r="G96" s="38">
        <v>3.8</v>
      </c>
      <c r="H96" s="38">
        <v>4.7</v>
      </c>
      <c r="I96" s="38">
        <v>6.4</v>
      </c>
      <c r="J96" s="38">
        <v>5.5</v>
      </c>
      <c r="K96" s="38">
        <v>7.4</v>
      </c>
      <c r="L96" s="38">
        <v>3.6</v>
      </c>
      <c r="M96" s="38">
        <v>3.2</v>
      </c>
      <c r="N96" s="38">
        <v>3.4</v>
      </c>
      <c r="O96" s="38">
        <v>4.5999999999999996</v>
      </c>
      <c r="P96" s="38">
        <v>8.4</v>
      </c>
      <c r="Q96" s="39">
        <v>1</v>
      </c>
    </row>
    <row r="97" spans="1:17" ht="15" x14ac:dyDescent="0.2">
      <c r="A97" s="25" t="s">
        <v>151</v>
      </c>
      <c r="B97" s="39">
        <v>12</v>
      </c>
      <c r="C97" s="39">
        <v>1</v>
      </c>
      <c r="D97" s="39">
        <v>0</v>
      </c>
      <c r="E97" s="39">
        <v>1</v>
      </c>
      <c r="F97" s="38">
        <v>8.6</v>
      </c>
      <c r="G97" s="38">
        <v>4.8</v>
      </c>
      <c r="H97" s="38">
        <v>2.2999999999999998</v>
      </c>
      <c r="I97" s="38">
        <v>6</v>
      </c>
      <c r="J97" s="38">
        <v>5.7</v>
      </c>
      <c r="K97" s="38">
        <v>6.7</v>
      </c>
      <c r="L97" s="38">
        <v>4.9000000000000004</v>
      </c>
      <c r="M97" s="38">
        <v>3.6</v>
      </c>
      <c r="N97" s="38">
        <v>3.6</v>
      </c>
      <c r="O97" s="38">
        <v>5.3</v>
      </c>
      <c r="P97" s="38">
        <v>8.1</v>
      </c>
      <c r="Q97" s="39">
        <v>1</v>
      </c>
    </row>
    <row r="98" spans="1:17" ht="15" x14ac:dyDescent="0.2">
      <c r="A98" s="25" t="s">
        <v>152</v>
      </c>
      <c r="B98" s="39">
        <v>10</v>
      </c>
      <c r="C98" s="39">
        <v>0</v>
      </c>
      <c r="D98" s="39">
        <v>1</v>
      </c>
      <c r="E98" s="39">
        <v>1</v>
      </c>
      <c r="F98" s="38">
        <v>7.4</v>
      </c>
      <c r="G98" s="38">
        <v>3.4</v>
      </c>
      <c r="H98" s="38">
        <v>4.0999999999999996</v>
      </c>
      <c r="I98" s="38">
        <v>4.4000000000000004</v>
      </c>
      <c r="J98" s="38">
        <v>4.8</v>
      </c>
      <c r="K98" s="38">
        <v>7.2</v>
      </c>
      <c r="L98" s="38">
        <v>4.2</v>
      </c>
      <c r="M98" s="38">
        <v>5.6</v>
      </c>
      <c r="N98" s="38">
        <v>3.7</v>
      </c>
      <c r="O98" s="38">
        <v>5</v>
      </c>
      <c r="P98" s="38">
        <v>7.2</v>
      </c>
      <c r="Q98" s="39">
        <v>0</v>
      </c>
    </row>
    <row r="99" spans="1:17" ht="15" x14ac:dyDescent="0.2">
      <c r="A99" s="25" t="s">
        <v>153</v>
      </c>
      <c r="B99" s="39">
        <v>11</v>
      </c>
      <c r="C99" s="39">
        <v>0</v>
      </c>
      <c r="D99" s="39">
        <v>0</v>
      </c>
      <c r="E99" s="39">
        <v>1</v>
      </c>
      <c r="F99" s="38">
        <v>8.6999999999999993</v>
      </c>
      <c r="G99" s="38">
        <v>3.2</v>
      </c>
      <c r="H99" s="38">
        <v>3.1</v>
      </c>
      <c r="I99" s="38">
        <v>6.1</v>
      </c>
      <c r="J99" s="38">
        <v>2.9</v>
      </c>
      <c r="K99" s="38">
        <v>5.6</v>
      </c>
      <c r="L99" s="38">
        <v>3.1</v>
      </c>
      <c r="M99" s="38">
        <v>2.9</v>
      </c>
      <c r="N99" s="38">
        <v>2.5</v>
      </c>
      <c r="O99" s="38">
        <v>3.2</v>
      </c>
      <c r="P99" s="38">
        <v>7.7</v>
      </c>
      <c r="Q99" s="39">
        <v>1</v>
      </c>
    </row>
    <row r="100" spans="1:17" ht="15" x14ac:dyDescent="0.2">
      <c r="A100" s="25" t="s">
        <v>154</v>
      </c>
      <c r="B100" s="39">
        <v>1</v>
      </c>
      <c r="C100" s="39">
        <v>1</v>
      </c>
      <c r="D100" s="39">
        <v>1</v>
      </c>
      <c r="E100" s="39">
        <v>1</v>
      </c>
      <c r="F100" s="38">
        <v>7.8</v>
      </c>
      <c r="G100" s="38">
        <v>4.9000000000000004</v>
      </c>
      <c r="H100" s="38">
        <v>5.2</v>
      </c>
      <c r="I100" s="38">
        <v>5.3</v>
      </c>
      <c r="J100" s="38">
        <v>7.1</v>
      </c>
      <c r="K100" s="38">
        <v>7.9</v>
      </c>
      <c r="L100" s="38">
        <v>4.3</v>
      </c>
      <c r="M100" s="38">
        <v>4.9000000000000004</v>
      </c>
      <c r="N100" s="38">
        <v>3.9</v>
      </c>
      <c r="O100" s="38">
        <v>5.3</v>
      </c>
      <c r="P100" s="38">
        <v>7.4</v>
      </c>
      <c r="Q100" s="39">
        <v>1</v>
      </c>
    </row>
    <row r="101" spans="1:17" ht="15" x14ac:dyDescent="0.2">
      <c r="A101" s="25" t="s">
        <v>155</v>
      </c>
      <c r="B101" s="39">
        <v>6</v>
      </c>
      <c r="C101" s="39">
        <v>1</v>
      </c>
      <c r="D101" s="39">
        <v>1</v>
      </c>
      <c r="E101" s="39">
        <v>0</v>
      </c>
      <c r="F101" s="38">
        <v>7.9</v>
      </c>
      <c r="G101" s="38">
        <v>3</v>
      </c>
      <c r="H101" s="38">
        <v>5.9</v>
      </c>
      <c r="I101" s="38">
        <v>4.2</v>
      </c>
      <c r="J101" s="38">
        <v>4.8</v>
      </c>
      <c r="K101" s="38">
        <v>9.6999999999999993</v>
      </c>
      <c r="L101" s="38">
        <v>3.4</v>
      </c>
      <c r="M101" s="38">
        <v>5.4</v>
      </c>
      <c r="N101" s="38">
        <v>3.5</v>
      </c>
      <c r="O101" s="38">
        <v>5.0999999999999996</v>
      </c>
      <c r="P101" s="38">
        <v>7</v>
      </c>
      <c r="Q101" s="39">
        <v>1</v>
      </c>
    </row>
    <row r="102" spans="1:17" ht="15" x14ac:dyDescent="0.2">
      <c r="A102" s="25" t="s">
        <v>156</v>
      </c>
      <c r="B102" s="39">
        <v>8</v>
      </c>
      <c r="C102" s="39">
        <v>1</v>
      </c>
      <c r="D102" s="39">
        <v>1</v>
      </c>
      <c r="E102" s="39">
        <v>0</v>
      </c>
      <c r="F102" s="38">
        <v>7.6</v>
      </c>
      <c r="G102" s="38">
        <v>3.6</v>
      </c>
      <c r="H102" s="38">
        <v>3.4</v>
      </c>
      <c r="I102" s="38">
        <v>4.2</v>
      </c>
      <c r="J102" s="38">
        <v>4.5999999999999996</v>
      </c>
      <c r="K102" s="38">
        <v>7.7</v>
      </c>
      <c r="L102" s="38">
        <v>3.1</v>
      </c>
      <c r="M102" s="38">
        <v>5.5</v>
      </c>
      <c r="N102" s="38">
        <v>3.5</v>
      </c>
      <c r="O102" s="38">
        <v>4.9000000000000004</v>
      </c>
      <c r="P102" s="38">
        <v>6.1</v>
      </c>
      <c r="Q102" s="39">
        <v>0</v>
      </c>
    </row>
    <row r="103" spans="1:17" ht="15" x14ac:dyDescent="0.2">
      <c r="A103" s="25" t="s">
        <v>157</v>
      </c>
      <c r="B103" s="39">
        <v>14</v>
      </c>
      <c r="C103" s="39">
        <v>0</v>
      </c>
      <c r="D103" s="39">
        <v>1</v>
      </c>
      <c r="E103" s="39">
        <v>1</v>
      </c>
      <c r="F103" s="38">
        <v>9.1999999999999993</v>
      </c>
      <c r="G103" s="38">
        <v>5</v>
      </c>
      <c r="H103" s="38">
        <v>5.2</v>
      </c>
      <c r="I103" s="38">
        <v>6.5</v>
      </c>
      <c r="J103" s="38">
        <v>6.2</v>
      </c>
      <c r="K103" s="38">
        <v>7.3</v>
      </c>
      <c r="L103" s="38">
        <v>5.0999999999999996</v>
      </c>
      <c r="M103" s="38">
        <v>4.5999999999999996</v>
      </c>
      <c r="N103" s="38">
        <v>4.2</v>
      </c>
      <c r="O103" s="38">
        <v>5.2</v>
      </c>
      <c r="P103" s="38">
        <v>7.1</v>
      </c>
      <c r="Q103" s="39">
        <v>1</v>
      </c>
    </row>
    <row r="104" spans="1:17" ht="15" x14ac:dyDescent="0.2">
      <c r="A104" s="25" t="s">
        <v>158</v>
      </c>
      <c r="B104" s="39">
        <v>14</v>
      </c>
      <c r="C104" s="39">
        <v>1</v>
      </c>
      <c r="D104" s="39">
        <v>1</v>
      </c>
      <c r="E104" s="39">
        <v>1</v>
      </c>
      <c r="F104" s="38">
        <v>7.7</v>
      </c>
      <c r="G104" s="38">
        <v>4.7</v>
      </c>
      <c r="H104" s="38">
        <v>5.2</v>
      </c>
      <c r="I104" s="38">
        <v>5.2</v>
      </c>
      <c r="J104" s="38">
        <v>7</v>
      </c>
      <c r="K104" s="38">
        <v>7.7</v>
      </c>
      <c r="L104" s="38">
        <v>4</v>
      </c>
      <c r="M104" s="38">
        <v>4.7</v>
      </c>
      <c r="N104" s="38">
        <v>3.7</v>
      </c>
      <c r="O104" s="38">
        <v>4.7</v>
      </c>
      <c r="P104" s="38">
        <v>7.6</v>
      </c>
      <c r="Q104" s="39">
        <v>1</v>
      </c>
    </row>
    <row r="105" spans="1:17" ht="15" x14ac:dyDescent="0.2">
      <c r="A105" s="25" t="s">
        <v>159</v>
      </c>
      <c r="B105" s="39">
        <v>12</v>
      </c>
      <c r="C105" s="39">
        <v>1</v>
      </c>
      <c r="D105" s="39">
        <v>0</v>
      </c>
      <c r="E105" s="39">
        <v>1</v>
      </c>
      <c r="F105" s="38">
        <v>9.5</v>
      </c>
      <c r="G105" s="38">
        <v>5.6</v>
      </c>
      <c r="H105" s="38">
        <v>5.6</v>
      </c>
      <c r="I105" s="38">
        <v>6.9</v>
      </c>
      <c r="J105" s="38">
        <v>6.6</v>
      </c>
      <c r="K105" s="38">
        <v>7.6</v>
      </c>
      <c r="L105" s="38">
        <v>5.6</v>
      </c>
      <c r="M105" s="38">
        <v>4.5</v>
      </c>
      <c r="N105" s="38">
        <v>4.4000000000000004</v>
      </c>
      <c r="O105" s="38">
        <v>5.5</v>
      </c>
      <c r="P105" s="38">
        <v>9</v>
      </c>
      <c r="Q105" s="39">
        <v>1</v>
      </c>
    </row>
    <row r="106" spans="1:17" ht="15" x14ac:dyDescent="0.2">
      <c r="A106" s="25" t="s">
        <v>160</v>
      </c>
      <c r="B106" s="39">
        <v>15</v>
      </c>
      <c r="C106" s="39">
        <v>0</v>
      </c>
      <c r="D106" s="39">
        <v>1</v>
      </c>
      <c r="E106" s="39">
        <v>0</v>
      </c>
      <c r="F106" s="38">
        <v>6.5</v>
      </c>
      <c r="G106" s="38">
        <v>4.3</v>
      </c>
      <c r="H106" s="38">
        <v>4.7</v>
      </c>
      <c r="I106" s="38">
        <v>6.3</v>
      </c>
      <c r="J106" s="38">
        <v>6</v>
      </c>
      <c r="K106" s="38">
        <v>8.6999999999999993</v>
      </c>
      <c r="L106" s="38">
        <v>5</v>
      </c>
      <c r="M106" s="38">
        <v>5.6</v>
      </c>
      <c r="N106" s="38">
        <v>4.5999999999999996</v>
      </c>
      <c r="O106" s="38">
        <v>6.8</v>
      </c>
      <c r="P106" s="38">
        <v>8.9</v>
      </c>
      <c r="Q106" s="39">
        <v>1</v>
      </c>
    </row>
    <row r="107" spans="1:17" ht="15" x14ac:dyDescent="0.2">
      <c r="A107" s="25" t="s">
        <v>161</v>
      </c>
      <c r="B107" s="39">
        <v>13</v>
      </c>
      <c r="C107" s="39">
        <v>1</v>
      </c>
      <c r="D107" s="39">
        <v>1</v>
      </c>
      <c r="E107" s="39">
        <v>0</v>
      </c>
      <c r="F107" s="38">
        <v>8.3000000000000007</v>
      </c>
      <c r="G107" s="38">
        <v>3.4</v>
      </c>
      <c r="H107" s="38">
        <v>3.4</v>
      </c>
      <c r="I107" s="38">
        <v>4.5999999999999996</v>
      </c>
      <c r="J107" s="38">
        <v>5.2</v>
      </c>
      <c r="K107" s="38">
        <v>9.1</v>
      </c>
      <c r="L107" s="38">
        <v>4.2</v>
      </c>
      <c r="M107" s="38">
        <v>5.8</v>
      </c>
      <c r="N107" s="38">
        <v>3.9</v>
      </c>
      <c r="O107" s="38">
        <v>5.9</v>
      </c>
      <c r="P107" s="38">
        <v>7.5</v>
      </c>
      <c r="Q107" s="39">
        <v>1</v>
      </c>
    </row>
    <row r="108" spans="1:17" ht="15" x14ac:dyDescent="0.2">
      <c r="A108" s="25" t="s">
        <v>162</v>
      </c>
      <c r="B108" s="39">
        <v>15</v>
      </c>
      <c r="C108" s="39">
        <v>0</v>
      </c>
      <c r="D108" s="39">
        <v>0</v>
      </c>
      <c r="E108" s="39">
        <v>1</v>
      </c>
      <c r="F108" s="38">
        <v>9.6</v>
      </c>
      <c r="G108" s="38">
        <v>4.0999999999999996</v>
      </c>
      <c r="H108" s="38">
        <v>4.8</v>
      </c>
      <c r="I108" s="38">
        <v>7.7</v>
      </c>
      <c r="J108" s="38">
        <v>5.5</v>
      </c>
      <c r="K108" s="38">
        <v>7.7</v>
      </c>
      <c r="L108" s="38">
        <v>4.4000000000000004</v>
      </c>
      <c r="M108" s="38">
        <v>4.5999999999999996</v>
      </c>
      <c r="N108" s="38">
        <v>4.9000000000000004</v>
      </c>
      <c r="O108" s="38">
        <v>6.5</v>
      </c>
      <c r="P108" s="38">
        <v>9.3000000000000007</v>
      </c>
      <c r="Q108" s="39">
        <v>1</v>
      </c>
    </row>
    <row r="109" spans="1:17" ht="15" x14ac:dyDescent="0.2">
      <c r="A109" s="25" t="s">
        <v>163</v>
      </c>
      <c r="B109" s="39">
        <v>1</v>
      </c>
      <c r="C109" s="39">
        <v>1</v>
      </c>
      <c r="D109" s="39">
        <v>1</v>
      </c>
      <c r="E109" s="39">
        <v>0</v>
      </c>
      <c r="F109" s="38">
        <v>5.9</v>
      </c>
      <c r="G109" s="38">
        <v>4</v>
      </c>
      <c r="H109" s="38">
        <v>6</v>
      </c>
      <c r="I109" s="38">
        <v>5.9</v>
      </c>
      <c r="J109" s="38">
        <v>6.2</v>
      </c>
      <c r="K109" s="38">
        <v>8.4</v>
      </c>
      <c r="L109" s="38">
        <v>5.8</v>
      </c>
      <c r="M109" s="38">
        <v>7.5</v>
      </c>
      <c r="N109" s="38">
        <v>5.4</v>
      </c>
      <c r="O109" s="38">
        <v>8.6999999999999993</v>
      </c>
      <c r="P109" s="38">
        <v>8</v>
      </c>
      <c r="Q109" s="39">
        <v>1</v>
      </c>
    </row>
    <row r="110" spans="1:17" ht="15" x14ac:dyDescent="0.2">
      <c r="A110" s="25" t="s">
        <v>164</v>
      </c>
      <c r="B110" s="39">
        <v>7</v>
      </c>
      <c r="C110" s="39">
        <v>0</v>
      </c>
      <c r="D110" s="39">
        <v>0</v>
      </c>
      <c r="E110" s="39">
        <v>1</v>
      </c>
      <c r="F110" s="38">
        <v>8.6999999999999993</v>
      </c>
      <c r="G110" s="38">
        <v>3.7</v>
      </c>
      <c r="H110" s="38">
        <v>4.5999999999999996</v>
      </c>
      <c r="I110" s="38">
        <v>7.4</v>
      </c>
      <c r="J110" s="38">
        <v>4.8</v>
      </c>
      <c r="K110" s="38">
        <v>3.8</v>
      </c>
      <c r="L110" s="38">
        <v>4.5999999999999996</v>
      </c>
      <c r="M110" s="38">
        <v>3.5</v>
      </c>
      <c r="N110" s="38">
        <v>4.2</v>
      </c>
      <c r="O110" s="38">
        <v>5.5</v>
      </c>
      <c r="P110" s="38">
        <v>7.6</v>
      </c>
      <c r="Q110" s="39">
        <v>1</v>
      </c>
    </row>
    <row r="111" spans="1:17" ht="15" x14ac:dyDescent="0.2">
      <c r="A111" s="25" t="s">
        <v>165</v>
      </c>
      <c r="B111" s="39">
        <v>2</v>
      </c>
      <c r="C111" s="39">
        <v>1</v>
      </c>
      <c r="D111" s="39">
        <v>0</v>
      </c>
      <c r="E111" s="39">
        <v>0</v>
      </c>
      <c r="F111" s="38">
        <v>6.7</v>
      </c>
      <c r="G111" s="38">
        <v>3.2</v>
      </c>
      <c r="H111" s="38">
        <v>2.2999999999999998</v>
      </c>
      <c r="I111" s="38">
        <v>6.3</v>
      </c>
      <c r="J111" s="38">
        <v>4.5</v>
      </c>
      <c r="K111" s="38">
        <v>5</v>
      </c>
      <c r="L111" s="38">
        <v>3.8</v>
      </c>
      <c r="M111" s="38">
        <v>2.6</v>
      </c>
      <c r="N111" s="38">
        <v>3.1</v>
      </c>
      <c r="O111" s="38">
        <v>5.5</v>
      </c>
      <c r="P111" s="38">
        <v>7.1</v>
      </c>
      <c r="Q111" s="39">
        <v>0</v>
      </c>
    </row>
    <row r="112" spans="1:17" ht="15" x14ac:dyDescent="0.2">
      <c r="A112" s="25" t="s">
        <v>166</v>
      </c>
      <c r="B112" s="39">
        <v>7</v>
      </c>
      <c r="C112" s="39">
        <v>1</v>
      </c>
      <c r="D112" s="39">
        <v>0</v>
      </c>
      <c r="E112" s="39">
        <v>1</v>
      </c>
      <c r="F112" s="38">
        <v>9.6999999999999993</v>
      </c>
      <c r="G112" s="38">
        <v>5</v>
      </c>
      <c r="H112" s="38">
        <v>3.4</v>
      </c>
      <c r="I112" s="38">
        <v>7.5</v>
      </c>
      <c r="J112" s="38">
        <v>6.1</v>
      </c>
      <c r="K112" s="38">
        <v>6.7</v>
      </c>
      <c r="L112" s="38">
        <v>3.7</v>
      </c>
      <c r="M112" s="38">
        <v>3.4</v>
      </c>
      <c r="N112" s="38">
        <v>4.0999999999999996</v>
      </c>
      <c r="O112" s="38">
        <v>7.1</v>
      </c>
      <c r="P112" s="38">
        <v>8.1</v>
      </c>
      <c r="Q112" s="39">
        <v>1</v>
      </c>
    </row>
    <row r="113" spans="1:17" ht="15" x14ac:dyDescent="0.2">
      <c r="A113" s="25" t="s">
        <v>167</v>
      </c>
      <c r="B113" s="39">
        <v>12</v>
      </c>
      <c r="C113" s="39">
        <v>1</v>
      </c>
      <c r="D113" s="39">
        <v>0</v>
      </c>
      <c r="E113" s="39">
        <v>1</v>
      </c>
      <c r="F113" s="38">
        <v>8.8000000000000007</v>
      </c>
      <c r="G113" s="38">
        <v>3.5</v>
      </c>
      <c r="H113" s="38">
        <v>3.3</v>
      </c>
      <c r="I113" s="38">
        <v>8.1</v>
      </c>
      <c r="J113" s="38">
        <v>4.5</v>
      </c>
      <c r="K113" s="38">
        <v>6.7</v>
      </c>
      <c r="L113" s="38">
        <v>4</v>
      </c>
      <c r="M113" s="38">
        <v>2.2999999999999998</v>
      </c>
      <c r="N113" s="38">
        <v>3.9</v>
      </c>
      <c r="O113" s="38">
        <v>6.6</v>
      </c>
      <c r="P113" s="38">
        <v>7.9</v>
      </c>
      <c r="Q113" s="39">
        <v>0</v>
      </c>
    </row>
    <row r="114" spans="1:17" ht="15" x14ac:dyDescent="0.2">
      <c r="A114" s="25" t="s">
        <v>168</v>
      </c>
      <c r="B114" s="39">
        <v>7</v>
      </c>
      <c r="C114" s="39">
        <v>1</v>
      </c>
      <c r="D114" s="39">
        <v>1</v>
      </c>
      <c r="E114" s="39">
        <v>0</v>
      </c>
      <c r="F114" s="38">
        <v>8.1999999999999993</v>
      </c>
      <c r="G114" s="38">
        <v>3.6</v>
      </c>
      <c r="H114" s="38">
        <v>4.5</v>
      </c>
      <c r="I114" s="38">
        <v>4.9000000000000004</v>
      </c>
      <c r="J114" s="38">
        <v>5</v>
      </c>
      <c r="K114" s="38">
        <v>9</v>
      </c>
      <c r="L114" s="38">
        <v>4.5</v>
      </c>
      <c r="M114" s="38">
        <v>6.9</v>
      </c>
      <c r="N114" s="38">
        <v>4.5</v>
      </c>
      <c r="O114" s="38">
        <v>5.2</v>
      </c>
      <c r="P114" s="38">
        <v>7.2</v>
      </c>
      <c r="Q114" s="39">
        <v>1</v>
      </c>
    </row>
    <row r="115" spans="1:17" ht="15" x14ac:dyDescent="0.2">
      <c r="A115" s="25" t="s">
        <v>169</v>
      </c>
      <c r="B115" s="39">
        <v>14</v>
      </c>
      <c r="C115" s="39">
        <v>0</v>
      </c>
      <c r="D115" s="39">
        <v>1</v>
      </c>
      <c r="E115" s="39">
        <v>1</v>
      </c>
      <c r="F115" s="38">
        <v>8.9</v>
      </c>
      <c r="G115" s="38">
        <v>4.3</v>
      </c>
      <c r="H115" s="38">
        <v>6.3</v>
      </c>
      <c r="I115" s="38">
        <v>5.0999999999999996</v>
      </c>
      <c r="J115" s="38">
        <v>6.9</v>
      </c>
      <c r="K115" s="38">
        <v>8.1999999999999993</v>
      </c>
      <c r="L115" s="38">
        <v>4.2</v>
      </c>
      <c r="M115" s="38">
        <v>5.9</v>
      </c>
      <c r="N115" s="38">
        <v>4.2</v>
      </c>
      <c r="O115" s="38">
        <v>5.6</v>
      </c>
      <c r="P115" s="38">
        <v>7.7</v>
      </c>
      <c r="Q115" s="39">
        <v>1</v>
      </c>
    </row>
    <row r="116" spans="1:17" ht="15" x14ac:dyDescent="0.2">
      <c r="A116" s="25" t="s">
        <v>170</v>
      </c>
      <c r="B116" s="39">
        <v>14</v>
      </c>
      <c r="C116" s="39">
        <v>0</v>
      </c>
      <c r="D116" s="39">
        <v>1</v>
      </c>
      <c r="E116" s="39">
        <v>1</v>
      </c>
      <c r="F116" s="38">
        <v>8.4</v>
      </c>
      <c r="G116" s="38">
        <v>3.8</v>
      </c>
      <c r="H116" s="38">
        <v>3.2</v>
      </c>
      <c r="I116" s="38">
        <v>4.7</v>
      </c>
      <c r="J116" s="38">
        <v>5.9</v>
      </c>
      <c r="K116" s="38">
        <v>6.7</v>
      </c>
      <c r="L116" s="38">
        <v>4</v>
      </c>
      <c r="M116" s="38">
        <v>5</v>
      </c>
      <c r="N116" s="38">
        <v>3.6</v>
      </c>
      <c r="O116" s="38">
        <v>4.9000000000000004</v>
      </c>
      <c r="P116" s="38">
        <v>7.9</v>
      </c>
      <c r="Q116" s="39">
        <v>1</v>
      </c>
    </row>
    <row r="117" spans="1:17" ht="15" x14ac:dyDescent="0.2">
      <c r="A117" s="25" t="s">
        <v>171</v>
      </c>
      <c r="B117" s="39">
        <v>11</v>
      </c>
      <c r="C117" s="39">
        <v>1</v>
      </c>
      <c r="D117" s="39">
        <v>1</v>
      </c>
      <c r="E117" s="39">
        <v>1</v>
      </c>
      <c r="F117" s="38">
        <v>7.7</v>
      </c>
      <c r="G117" s="38">
        <v>4.7</v>
      </c>
      <c r="H117" s="38">
        <v>4.3</v>
      </c>
      <c r="I117" s="38">
        <v>5.2</v>
      </c>
      <c r="J117" s="38">
        <v>7</v>
      </c>
      <c r="K117" s="38">
        <v>7.7</v>
      </c>
      <c r="L117" s="38">
        <v>5.0999999999999996</v>
      </c>
      <c r="M117" s="38">
        <v>4.7</v>
      </c>
      <c r="N117" s="38">
        <v>3.7</v>
      </c>
      <c r="O117" s="38">
        <v>5.4</v>
      </c>
      <c r="P117" s="38">
        <v>6.9</v>
      </c>
      <c r="Q117" s="39">
        <v>0</v>
      </c>
    </row>
    <row r="118" spans="1:17" ht="15" x14ac:dyDescent="0.2">
      <c r="A118" s="25" t="s">
        <v>172</v>
      </c>
      <c r="B118" s="39">
        <v>10</v>
      </c>
      <c r="C118" s="39">
        <v>0</v>
      </c>
      <c r="D118" s="39">
        <v>1</v>
      </c>
      <c r="E118" s="39">
        <v>1</v>
      </c>
      <c r="F118" s="38">
        <v>9.1999999999999993</v>
      </c>
      <c r="G118" s="38">
        <v>5</v>
      </c>
      <c r="H118" s="38">
        <v>4.9000000000000004</v>
      </c>
      <c r="I118" s="38">
        <v>6.5</v>
      </c>
      <c r="J118" s="38">
        <v>6.2</v>
      </c>
      <c r="K118" s="38">
        <v>7.3</v>
      </c>
      <c r="L118" s="38">
        <v>4.2</v>
      </c>
      <c r="M118" s="38">
        <v>4.5999999999999996</v>
      </c>
      <c r="N118" s="38">
        <v>4.2</v>
      </c>
      <c r="O118" s="38">
        <v>7.7</v>
      </c>
      <c r="P118" s="38">
        <v>9.5</v>
      </c>
      <c r="Q118" s="39">
        <v>1</v>
      </c>
    </row>
    <row r="119" spans="1:17" ht="15" x14ac:dyDescent="0.2">
      <c r="A119" s="25" t="s">
        <v>173</v>
      </c>
      <c r="B119" s="39">
        <v>5</v>
      </c>
      <c r="C119" s="39">
        <v>1</v>
      </c>
      <c r="D119" s="39">
        <v>1</v>
      </c>
      <c r="E119" s="39">
        <v>0</v>
      </c>
      <c r="F119" s="38">
        <v>7.3</v>
      </c>
      <c r="G119" s="38">
        <v>3.6</v>
      </c>
      <c r="H119" s="38">
        <v>5.4</v>
      </c>
      <c r="I119" s="38">
        <v>5.2</v>
      </c>
      <c r="J119" s="38">
        <v>6.1</v>
      </c>
      <c r="K119" s="38">
        <v>8</v>
      </c>
      <c r="L119" s="38">
        <v>2.8</v>
      </c>
      <c r="M119" s="38">
        <v>3.3</v>
      </c>
      <c r="N119" s="38">
        <v>2.9</v>
      </c>
      <c r="O119" s="38">
        <v>4.0999999999999996</v>
      </c>
      <c r="P119" s="38">
        <v>7.5</v>
      </c>
      <c r="Q119" s="39">
        <v>0</v>
      </c>
    </row>
    <row r="120" spans="1:17" ht="15" x14ac:dyDescent="0.2">
      <c r="A120" s="25" t="s">
        <v>174</v>
      </c>
      <c r="B120" s="39">
        <v>11</v>
      </c>
      <c r="C120" s="39">
        <v>0</v>
      </c>
      <c r="D120" s="39">
        <v>0</v>
      </c>
      <c r="E120" s="39">
        <v>1</v>
      </c>
      <c r="F120" s="38">
        <v>9</v>
      </c>
      <c r="G120" s="38">
        <v>4.0999999999999996</v>
      </c>
      <c r="H120" s="38">
        <v>3</v>
      </c>
      <c r="I120" s="38">
        <v>4.8</v>
      </c>
      <c r="J120" s="38">
        <v>5</v>
      </c>
      <c r="K120" s="38">
        <v>6</v>
      </c>
      <c r="L120" s="38">
        <v>3.3</v>
      </c>
      <c r="M120" s="38">
        <v>3.9</v>
      </c>
      <c r="N120" s="38">
        <v>3.1</v>
      </c>
      <c r="O120" s="38">
        <v>4.2</v>
      </c>
      <c r="P120" s="38">
        <v>8</v>
      </c>
      <c r="Q120" s="39">
        <v>1</v>
      </c>
    </row>
    <row r="121" spans="1:17" ht="15" x14ac:dyDescent="0.2">
      <c r="A121" s="25" t="s">
        <v>175</v>
      </c>
      <c r="B121" s="39">
        <v>6</v>
      </c>
      <c r="C121" s="39">
        <v>0</v>
      </c>
      <c r="D121" s="39">
        <v>1</v>
      </c>
      <c r="E121" s="39">
        <v>0</v>
      </c>
      <c r="F121" s="38">
        <v>8.1</v>
      </c>
      <c r="G121" s="38">
        <v>2.5</v>
      </c>
      <c r="H121" s="38">
        <v>4.0999999999999996</v>
      </c>
      <c r="I121" s="38">
        <v>5.0999999999999996</v>
      </c>
      <c r="J121" s="38">
        <v>3.8</v>
      </c>
      <c r="K121" s="38">
        <v>6.6</v>
      </c>
      <c r="L121" s="38">
        <v>2.6</v>
      </c>
      <c r="M121" s="38">
        <v>3.5</v>
      </c>
      <c r="N121" s="38">
        <v>3</v>
      </c>
      <c r="O121" s="38">
        <v>3.9</v>
      </c>
      <c r="P121" s="38">
        <v>7.1</v>
      </c>
      <c r="Q121" s="39">
        <v>0</v>
      </c>
    </row>
    <row r="122" spans="1:17" ht="15" x14ac:dyDescent="0.2">
      <c r="A122" s="25" t="s">
        <v>176</v>
      </c>
      <c r="B122" s="39">
        <v>9</v>
      </c>
      <c r="C122" s="39">
        <v>0</v>
      </c>
      <c r="D122" s="39">
        <v>1</v>
      </c>
      <c r="E122" s="39">
        <v>1</v>
      </c>
      <c r="F122" s="38">
        <v>7.4</v>
      </c>
      <c r="G122" s="38">
        <v>5.0999999999999996</v>
      </c>
      <c r="H122" s="38">
        <v>5</v>
      </c>
      <c r="I122" s="38">
        <v>7.2</v>
      </c>
      <c r="J122" s="38">
        <v>6.9</v>
      </c>
      <c r="K122" s="38">
        <v>9.6</v>
      </c>
      <c r="L122" s="38">
        <v>5.7</v>
      </c>
      <c r="M122" s="38">
        <v>6.5</v>
      </c>
      <c r="N122" s="38">
        <v>5.5</v>
      </c>
      <c r="O122" s="38">
        <v>7</v>
      </c>
      <c r="P122" s="38">
        <v>8.8000000000000007</v>
      </c>
      <c r="Q122" s="39">
        <v>1</v>
      </c>
    </row>
    <row r="123" spans="1:17" ht="15" x14ac:dyDescent="0.2">
      <c r="A123" s="25" t="s">
        <v>177</v>
      </c>
      <c r="B123" s="39">
        <v>9</v>
      </c>
      <c r="C123" s="39">
        <v>1</v>
      </c>
      <c r="D123" s="39">
        <v>1</v>
      </c>
      <c r="E123" s="39">
        <v>0</v>
      </c>
      <c r="F123" s="38">
        <v>7.9</v>
      </c>
      <c r="G123" s="38">
        <v>3</v>
      </c>
      <c r="H123" s="38">
        <v>4.3</v>
      </c>
      <c r="I123" s="38">
        <v>4.2</v>
      </c>
      <c r="J123" s="38">
        <v>4.8</v>
      </c>
      <c r="K123" s="38">
        <v>9.6999999999999993</v>
      </c>
      <c r="L123" s="38">
        <v>4.8</v>
      </c>
      <c r="M123" s="38">
        <v>5.4</v>
      </c>
      <c r="N123" s="38">
        <v>3.5</v>
      </c>
      <c r="O123" s="38">
        <v>6.2</v>
      </c>
      <c r="P123" s="38">
        <v>8</v>
      </c>
      <c r="Q123" s="39">
        <v>0</v>
      </c>
    </row>
    <row r="124" spans="1:17" ht="15" x14ac:dyDescent="0.2">
      <c r="A124" s="25" t="s">
        <v>178</v>
      </c>
      <c r="B124" s="39">
        <v>10</v>
      </c>
      <c r="C124" s="39">
        <v>0</v>
      </c>
      <c r="D124" s="39">
        <v>1</v>
      </c>
      <c r="E124" s="39">
        <v>0</v>
      </c>
      <c r="F124" s="38">
        <v>7.7</v>
      </c>
      <c r="G124" s="38">
        <v>2.2000000000000002</v>
      </c>
      <c r="H124" s="38">
        <v>2.4</v>
      </c>
      <c r="I124" s="38">
        <v>4.7</v>
      </c>
      <c r="J124" s="38">
        <v>3.4</v>
      </c>
      <c r="K124" s="38">
        <v>6.2</v>
      </c>
      <c r="L124" s="38">
        <v>3.2</v>
      </c>
      <c r="M124" s="38">
        <v>3.1</v>
      </c>
      <c r="N124" s="38">
        <v>2.6</v>
      </c>
      <c r="O124" s="38">
        <v>3.4</v>
      </c>
      <c r="P124" s="38">
        <v>7.7</v>
      </c>
      <c r="Q124" s="39">
        <v>0</v>
      </c>
    </row>
    <row r="125" spans="1:17" ht="15" x14ac:dyDescent="0.2">
      <c r="A125" s="25" t="s">
        <v>179</v>
      </c>
      <c r="B125" s="39">
        <v>5</v>
      </c>
      <c r="C125" s="39">
        <v>0</v>
      </c>
      <c r="D125" s="39">
        <v>1</v>
      </c>
      <c r="E125" s="39">
        <v>1</v>
      </c>
      <c r="F125" s="38">
        <v>9.4</v>
      </c>
      <c r="G125" s="38">
        <v>2.5</v>
      </c>
      <c r="H125" s="38">
        <v>3.2</v>
      </c>
      <c r="I125" s="38">
        <v>7.3</v>
      </c>
      <c r="J125" s="38">
        <v>4.5999999999999996</v>
      </c>
      <c r="K125" s="38">
        <v>6.3</v>
      </c>
      <c r="L125" s="38">
        <v>5.8</v>
      </c>
      <c r="M125" s="38">
        <v>4.5999999999999996</v>
      </c>
      <c r="N125" s="38">
        <v>4.5999999999999996</v>
      </c>
      <c r="O125" s="38">
        <v>7</v>
      </c>
      <c r="P125" s="38">
        <v>8.1999999999999993</v>
      </c>
      <c r="Q125" s="39">
        <v>1</v>
      </c>
    </row>
    <row r="126" spans="1:17" ht="15" x14ac:dyDescent="0.2">
      <c r="A126" s="25" t="s">
        <v>180</v>
      </c>
      <c r="B126" s="39">
        <v>7</v>
      </c>
      <c r="C126" s="39">
        <v>1</v>
      </c>
      <c r="D126" s="39">
        <v>1</v>
      </c>
      <c r="E126" s="39">
        <v>0</v>
      </c>
      <c r="F126" s="38">
        <v>7.2</v>
      </c>
      <c r="G126" s="38">
        <v>4.3</v>
      </c>
      <c r="H126" s="38">
        <v>3.9</v>
      </c>
      <c r="I126" s="38">
        <v>3.4</v>
      </c>
      <c r="J126" s="38">
        <v>4.7</v>
      </c>
      <c r="K126" s="38">
        <v>10</v>
      </c>
      <c r="L126" s="38">
        <v>3.2</v>
      </c>
      <c r="M126" s="38">
        <v>4.0999999999999996</v>
      </c>
      <c r="N126" s="38">
        <v>2.5</v>
      </c>
      <c r="O126" s="38">
        <v>4.2</v>
      </c>
      <c r="P126" s="38">
        <v>6.5</v>
      </c>
      <c r="Q126" s="39">
        <v>0</v>
      </c>
    </row>
    <row r="127" spans="1:17" ht="15" x14ac:dyDescent="0.2">
      <c r="A127" s="25" t="s">
        <v>181</v>
      </c>
      <c r="B127" s="39">
        <v>15</v>
      </c>
      <c r="C127" s="39">
        <v>0</v>
      </c>
      <c r="D127" s="39">
        <v>0</v>
      </c>
      <c r="E127" s="39">
        <v>1</v>
      </c>
      <c r="F127" s="38">
        <v>8.3000000000000007</v>
      </c>
      <c r="G127" s="38">
        <v>3.7</v>
      </c>
      <c r="H127" s="38">
        <v>5.3</v>
      </c>
      <c r="I127" s="38">
        <v>6.1</v>
      </c>
      <c r="J127" s="38">
        <v>6.1</v>
      </c>
      <c r="K127" s="38">
        <v>5.3</v>
      </c>
      <c r="L127" s="38">
        <v>4.0999999999999996</v>
      </c>
      <c r="M127" s="38">
        <v>2.9</v>
      </c>
      <c r="N127" s="38">
        <v>3.1</v>
      </c>
      <c r="O127" s="38">
        <v>4</v>
      </c>
      <c r="P127" s="38">
        <v>8.1</v>
      </c>
      <c r="Q127" s="39">
        <v>1</v>
      </c>
    </row>
    <row r="128" spans="1:17" ht="15" x14ac:dyDescent="0.2">
      <c r="A128" s="25" t="s">
        <v>182</v>
      </c>
      <c r="B128" s="39">
        <v>12</v>
      </c>
      <c r="C128" s="39">
        <v>1</v>
      </c>
      <c r="D128" s="39">
        <v>0</v>
      </c>
      <c r="E128" s="39">
        <v>0</v>
      </c>
      <c r="F128" s="38">
        <v>7.9</v>
      </c>
      <c r="G128" s="38">
        <v>3.9</v>
      </c>
      <c r="H128" s="38">
        <v>4.9000000000000004</v>
      </c>
      <c r="I128" s="38">
        <v>6.9</v>
      </c>
      <c r="J128" s="38">
        <v>5.8</v>
      </c>
      <c r="K128" s="38">
        <v>4.7</v>
      </c>
      <c r="L128" s="38">
        <v>4.5999999999999996</v>
      </c>
      <c r="M128" s="38">
        <v>4.2</v>
      </c>
      <c r="N128" s="38">
        <v>4.3</v>
      </c>
      <c r="O128" s="38">
        <v>6.6</v>
      </c>
      <c r="P128" s="38">
        <v>8.1</v>
      </c>
      <c r="Q128" s="39">
        <v>0</v>
      </c>
    </row>
    <row r="129" spans="1:17" ht="15" x14ac:dyDescent="0.2">
      <c r="A129" s="25" t="s">
        <v>183</v>
      </c>
      <c r="B129" s="39">
        <v>7</v>
      </c>
      <c r="C129" s="39">
        <v>1</v>
      </c>
      <c r="D129" s="39">
        <v>1</v>
      </c>
      <c r="E129" s="39">
        <v>0</v>
      </c>
      <c r="F129" s="38">
        <v>7.3</v>
      </c>
      <c r="G129" s="38">
        <v>3.6</v>
      </c>
      <c r="H129" s="38">
        <v>3.6</v>
      </c>
      <c r="I129" s="38">
        <v>5.2</v>
      </c>
      <c r="J129" s="38">
        <v>6.1</v>
      </c>
      <c r="K129" s="38">
        <v>8</v>
      </c>
      <c r="L129" s="38">
        <v>3.3</v>
      </c>
      <c r="M129" s="38">
        <v>3.3</v>
      </c>
      <c r="N129" s="38">
        <v>2.9</v>
      </c>
      <c r="O129" s="38">
        <v>4</v>
      </c>
      <c r="P129" s="38">
        <v>6.9</v>
      </c>
      <c r="Q129" s="39">
        <v>0</v>
      </c>
    </row>
    <row r="130" spans="1:17" ht="15" x14ac:dyDescent="0.2">
      <c r="A130" s="25" t="s">
        <v>184</v>
      </c>
      <c r="B130" s="39">
        <v>11</v>
      </c>
      <c r="C130" s="39">
        <v>1</v>
      </c>
      <c r="D130" s="39">
        <v>1</v>
      </c>
      <c r="E130" s="39">
        <v>1</v>
      </c>
      <c r="F130" s="38">
        <v>9.6</v>
      </c>
      <c r="G130" s="38">
        <v>5.7</v>
      </c>
      <c r="H130" s="38">
        <v>5.6</v>
      </c>
      <c r="I130" s="38">
        <v>8.1999999999999993</v>
      </c>
      <c r="J130" s="38">
        <v>7.8</v>
      </c>
      <c r="K130" s="38">
        <v>4.5</v>
      </c>
      <c r="L130" s="38">
        <v>4.4000000000000004</v>
      </c>
      <c r="M130" s="38">
        <v>3</v>
      </c>
      <c r="N130" s="38">
        <v>4.3</v>
      </c>
      <c r="O130" s="38">
        <v>6.2</v>
      </c>
      <c r="P130" s="38">
        <v>9.3000000000000007</v>
      </c>
      <c r="Q130" s="39">
        <v>1</v>
      </c>
    </row>
    <row r="131" spans="1:17" ht="15" x14ac:dyDescent="0.2">
      <c r="A131" s="25" t="s">
        <v>185</v>
      </c>
      <c r="B131" s="39">
        <v>4</v>
      </c>
      <c r="C131" s="39">
        <v>0</v>
      </c>
      <c r="D131" s="39">
        <v>0</v>
      </c>
      <c r="E131" s="39">
        <v>0</v>
      </c>
      <c r="F131" s="38">
        <v>8.3000000000000007</v>
      </c>
      <c r="G131" s="38">
        <v>2.8</v>
      </c>
      <c r="H131" s="38">
        <v>3</v>
      </c>
      <c r="I131" s="38">
        <v>5.7</v>
      </c>
      <c r="J131" s="38">
        <v>2.5</v>
      </c>
      <c r="K131" s="38">
        <v>5.2</v>
      </c>
      <c r="L131" s="38">
        <v>1.2</v>
      </c>
      <c r="M131" s="38">
        <v>2.5</v>
      </c>
      <c r="N131" s="38">
        <v>2.1</v>
      </c>
      <c r="O131" s="38">
        <v>2.6</v>
      </c>
      <c r="P131" s="38">
        <v>6.2</v>
      </c>
      <c r="Q131" s="39">
        <v>0</v>
      </c>
    </row>
    <row r="132" spans="1:17" ht="15" x14ac:dyDescent="0.2">
      <c r="A132" s="25" t="s">
        <v>186</v>
      </c>
      <c r="B132" s="39">
        <v>9</v>
      </c>
      <c r="C132" s="39">
        <v>0</v>
      </c>
      <c r="D132" s="39">
        <v>0</v>
      </c>
      <c r="E132" s="39">
        <v>1</v>
      </c>
      <c r="F132" s="38">
        <v>8.6</v>
      </c>
      <c r="G132" s="38">
        <v>3.6</v>
      </c>
      <c r="H132" s="38">
        <v>2.9</v>
      </c>
      <c r="I132" s="38">
        <v>7.3</v>
      </c>
      <c r="J132" s="38">
        <v>4.7</v>
      </c>
      <c r="K132" s="38">
        <v>3.7</v>
      </c>
      <c r="L132" s="38">
        <v>5</v>
      </c>
      <c r="M132" s="38">
        <v>3.4</v>
      </c>
      <c r="N132" s="38">
        <v>4</v>
      </c>
      <c r="O132" s="38">
        <v>6.1</v>
      </c>
      <c r="P132" s="38">
        <v>8</v>
      </c>
      <c r="Q132" s="39">
        <v>0</v>
      </c>
    </row>
    <row r="133" spans="1:17" ht="15" x14ac:dyDescent="0.2">
      <c r="A133" s="25" t="s">
        <v>187</v>
      </c>
      <c r="B133" s="39">
        <v>9</v>
      </c>
      <c r="C133" s="39">
        <v>1</v>
      </c>
      <c r="D133" s="39">
        <v>0</v>
      </c>
      <c r="E133" s="39">
        <v>0</v>
      </c>
      <c r="F133" s="38">
        <v>8</v>
      </c>
      <c r="G133" s="38">
        <v>2.5</v>
      </c>
      <c r="H133" s="38">
        <v>3.4</v>
      </c>
      <c r="I133" s="38">
        <v>7.7</v>
      </c>
      <c r="J133" s="38">
        <v>3</v>
      </c>
      <c r="K133" s="38">
        <v>5.2</v>
      </c>
      <c r="L133" s="38">
        <v>4.5999999999999996</v>
      </c>
      <c r="M133" s="38">
        <v>4.2</v>
      </c>
      <c r="N133" s="38">
        <v>4.7</v>
      </c>
      <c r="O133" s="38">
        <v>6.9</v>
      </c>
      <c r="P133" s="38">
        <v>7.1</v>
      </c>
      <c r="Q133" s="39">
        <v>0</v>
      </c>
    </row>
    <row r="134" spans="1:17" ht="15" x14ac:dyDescent="0.2">
      <c r="A134" s="25" t="s">
        <v>188</v>
      </c>
      <c r="B134" s="39">
        <v>2</v>
      </c>
      <c r="C134" s="39">
        <v>1</v>
      </c>
      <c r="D134" s="39">
        <v>1</v>
      </c>
      <c r="E134" s="39">
        <v>0</v>
      </c>
      <c r="F134" s="38">
        <v>6.4</v>
      </c>
      <c r="G134" s="38">
        <v>3.2</v>
      </c>
      <c r="H134" s="38">
        <v>2.2000000000000002</v>
      </c>
      <c r="I134" s="38">
        <v>2.9</v>
      </c>
      <c r="J134" s="38">
        <v>5</v>
      </c>
      <c r="K134" s="38">
        <v>8.4</v>
      </c>
      <c r="L134" s="38">
        <v>2.4</v>
      </c>
      <c r="M134" s="38">
        <v>3.7</v>
      </c>
      <c r="N134" s="38">
        <v>1.6</v>
      </c>
      <c r="O134" s="38">
        <v>3.6</v>
      </c>
      <c r="P134" s="38">
        <v>6.5</v>
      </c>
      <c r="Q134" s="39">
        <v>0</v>
      </c>
    </row>
    <row r="135" spans="1:17" ht="15" x14ac:dyDescent="0.2">
      <c r="A135" s="25" t="s">
        <v>189</v>
      </c>
      <c r="B135" s="39">
        <v>10</v>
      </c>
      <c r="C135" s="39">
        <v>0</v>
      </c>
      <c r="D135" s="39">
        <v>1</v>
      </c>
      <c r="E135" s="39">
        <v>0</v>
      </c>
      <c r="F135" s="38">
        <v>6.6</v>
      </c>
      <c r="G135" s="38">
        <v>3.8</v>
      </c>
      <c r="H135" s="38">
        <v>3.2</v>
      </c>
      <c r="I135" s="38">
        <v>5.3</v>
      </c>
      <c r="J135" s="38">
        <v>6.6</v>
      </c>
      <c r="K135" s="38">
        <v>8.1999999999999993</v>
      </c>
      <c r="L135" s="38">
        <v>4.3</v>
      </c>
      <c r="M135" s="38">
        <v>4.0999999999999996</v>
      </c>
      <c r="N135" s="38">
        <v>3.3</v>
      </c>
      <c r="O135" s="38">
        <v>6.3</v>
      </c>
      <c r="P135" s="38">
        <v>7.1</v>
      </c>
      <c r="Q135" s="39">
        <v>0</v>
      </c>
    </row>
    <row r="136" spans="1:17" ht="15" x14ac:dyDescent="0.2">
      <c r="A136" s="25" t="s">
        <v>190</v>
      </c>
      <c r="B136" s="39">
        <v>14</v>
      </c>
      <c r="C136" s="39">
        <v>0</v>
      </c>
      <c r="D136" s="39">
        <v>0</v>
      </c>
      <c r="E136" s="39">
        <v>1</v>
      </c>
      <c r="F136" s="38">
        <v>7.6</v>
      </c>
      <c r="G136" s="38">
        <v>2.5</v>
      </c>
      <c r="H136" s="38">
        <v>3.2</v>
      </c>
      <c r="I136" s="38">
        <v>7.1</v>
      </c>
      <c r="J136" s="38">
        <v>4.2</v>
      </c>
      <c r="K136" s="38">
        <v>5.8</v>
      </c>
      <c r="L136" s="38">
        <v>3.6</v>
      </c>
      <c r="M136" s="38">
        <v>3.8</v>
      </c>
      <c r="N136" s="38">
        <v>4.2</v>
      </c>
      <c r="O136" s="38">
        <v>6</v>
      </c>
      <c r="P136" s="38">
        <v>8.1999999999999993</v>
      </c>
      <c r="Q136" s="39">
        <v>1</v>
      </c>
    </row>
    <row r="137" spans="1:17" ht="15" x14ac:dyDescent="0.2">
      <c r="A137" s="25" t="s">
        <v>191</v>
      </c>
      <c r="B137" s="39">
        <v>1</v>
      </c>
      <c r="C137" s="39">
        <v>1</v>
      </c>
      <c r="D137" s="39">
        <v>0</v>
      </c>
      <c r="E137" s="39">
        <v>1</v>
      </c>
      <c r="F137" s="38">
        <v>9.4</v>
      </c>
      <c r="G137" s="38">
        <v>4.0999999999999996</v>
      </c>
      <c r="H137" s="38">
        <v>3.4</v>
      </c>
      <c r="I137" s="38">
        <v>7.8</v>
      </c>
      <c r="J137" s="38">
        <v>4.7</v>
      </c>
      <c r="K137" s="38">
        <v>7.6</v>
      </c>
      <c r="L137" s="38">
        <v>5.0999999999999996</v>
      </c>
      <c r="M137" s="38">
        <v>3.7</v>
      </c>
      <c r="N137" s="38">
        <v>4.4000000000000004</v>
      </c>
      <c r="O137" s="38">
        <v>5.6</v>
      </c>
      <c r="P137" s="38">
        <v>7</v>
      </c>
      <c r="Q137" s="39">
        <v>1</v>
      </c>
    </row>
    <row r="138" spans="1:17" ht="15" x14ac:dyDescent="0.2">
      <c r="A138" s="25" t="s">
        <v>192</v>
      </c>
      <c r="B138" s="39">
        <v>4</v>
      </c>
      <c r="C138" s="39">
        <v>0</v>
      </c>
      <c r="D138" s="39">
        <v>0</v>
      </c>
      <c r="E138" s="39">
        <v>0</v>
      </c>
      <c r="F138" s="38">
        <v>8.3000000000000007</v>
      </c>
      <c r="G138" s="38">
        <v>2.8</v>
      </c>
      <c r="H138" s="38">
        <v>3</v>
      </c>
      <c r="I138" s="38">
        <v>5.7</v>
      </c>
      <c r="J138" s="38">
        <v>2.5</v>
      </c>
      <c r="K138" s="38">
        <v>5.2</v>
      </c>
      <c r="L138" s="38">
        <v>1.8</v>
      </c>
      <c r="M138" s="38">
        <v>2.5</v>
      </c>
      <c r="N138" s="38">
        <v>2.1</v>
      </c>
      <c r="O138" s="38">
        <v>3.1</v>
      </c>
      <c r="P138" s="38">
        <v>6.7</v>
      </c>
      <c r="Q138" s="39">
        <v>0</v>
      </c>
    </row>
    <row r="139" spans="1:17" ht="15" x14ac:dyDescent="0.2">
      <c r="A139" s="25" t="s">
        <v>193</v>
      </c>
      <c r="B139" s="39">
        <v>13</v>
      </c>
      <c r="C139" s="39">
        <v>1</v>
      </c>
      <c r="D139" s="39">
        <v>1</v>
      </c>
      <c r="E139" s="39">
        <v>1</v>
      </c>
      <c r="F139" s="38">
        <v>7.8</v>
      </c>
      <c r="G139" s="38">
        <v>4.9000000000000004</v>
      </c>
      <c r="H139" s="38">
        <v>5.8</v>
      </c>
      <c r="I139" s="38">
        <v>5.3</v>
      </c>
      <c r="J139" s="38">
        <v>7.1</v>
      </c>
      <c r="K139" s="38">
        <v>7.9</v>
      </c>
      <c r="L139" s="38">
        <v>4.0999999999999996</v>
      </c>
      <c r="M139" s="38">
        <v>4.9000000000000004</v>
      </c>
      <c r="N139" s="38">
        <v>3.9</v>
      </c>
      <c r="O139" s="38">
        <v>5.7</v>
      </c>
      <c r="P139" s="38">
        <v>7.5</v>
      </c>
      <c r="Q139" s="39">
        <v>0</v>
      </c>
    </row>
    <row r="140" spans="1:17" ht="15" x14ac:dyDescent="0.2">
      <c r="A140" s="25" t="s">
        <v>194</v>
      </c>
      <c r="B140" s="39">
        <v>13</v>
      </c>
      <c r="C140" s="39">
        <v>1</v>
      </c>
      <c r="D140" s="39">
        <v>1</v>
      </c>
      <c r="E140" s="39">
        <v>0</v>
      </c>
      <c r="F140" s="38">
        <v>7.1</v>
      </c>
      <c r="G140" s="38">
        <v>4.2</v>
      </c>
      <c r="H140" s="38">
        <v>2.8</v>
      </c>
      <c r="I140" s="38">
        <v>3.3</v>
      </c>
      <c r="J140" s="38">
        <v>4.5</v>
      </c>
      <c r="K140" s="38">
        <v>9.9</v>
      </c>
      <c r="L140" s="38">
        <v>2.8</v>
      </c>
      <c r="M140" s="38">
        <v>4</v>
      </c>
      <c r="N140" s="38">
        <v>2.4</v>
      </c>
      <c r="O140" s="38">
        <v>3.3</v>
      </c>
      <c r="P140" s="38">
        <v>7.4</v>
      </c>
      <c r="Q140" s="39">
        <v>0</v>
      </c>
    </row>
    <row r="141" spans="1:17" ht="15" x14ac:dyDescent="0.2">
      <c r="A141" s="25" t="s">
        <v>195</v>
      </c>
      <c r="B141" s="39">
        <v>15</v>
      </c>
      <c r="C141" s="39">
        <v>0</v>
      </c>
      <c r="D141" s="39">
        <v>1</v>
      </c>
      <c r="E141" s="39">
        <v>1</v>
      </c>
      <c r="F141" s="38">
        <v>7.6</v>
      </c>
      <c r="G141" s="38">
        <v>3.6</v>
      </c>
      <c r="H141" s="38">
        <v>2.2000000000000002</v>
      </c>
      <c r="I141" s="38">
        <v>4.5999999999999996</v>
      </c>
      <c r="J141" s="38">
        <v>5</v>
      </c>
      <c r="K141" s="38">
        <v>7.4</v>
      </c>
      <c r="L141" s="38">
        <v>4.4000000000000004</v>
      </c>
      <c r="M141" s="38">
        <v>5.8</v>
      </c>
      <c r="N141" s="38">
        <v>3.9</v>
      </c>
      <c r="O141" s="38">
        <v>4.8</v>
      </c>
      <c r="P141" s="38">
        <v>7.4</v>
      </c>
      <c r="Q141" s="39">
        <v>0</v>
      </c>
    </row>
    <row r="142" spans="1:17" ht="15" x14ac:dyDescent="0.2">
      <c r="A142" s="25" t="s">
        <v>196</v>
      </c>
      <c r="B142" s="39">
        <v>12</v>
      </c>
      <c r="C142" s="39">
        <v>1</v>
      </c>
      <c r="D142" s="39">
        <v>1</v>
      </c>
      <c r="E142" s="39">
        <v>0</v>
      </c>
      <c r="F142" s="38">
        <v>5.6</v>
      </c>
      <c r="G142" s="38">
        <v>3.4</v>
      </c>
      <c r="H142" s="38">
        <v>5.2</v>
      </c>
      <c r="I142" s="38">
        <v>5.7</v>
      </c>
      <c r="J142" s="38">
        <v>5.6</v>
      </c>
      <c r="K142" s="38">
        <v>9.1</v>
      </c>
      <c r="L142" s="38">
        <v>4.5</v>
      </c>
      <c r="M142" s="38">
        <v>6</v>
      </c>
      <c r="N142" s="38">
        <v>4.5</v>
      </c>
      <c r="O142" s="38">
        <v>6.3</v>
      </c>
      <c r="P142" s="38">
        <v>7.9</v>
      </c>
      <c r="Q142" s="39">
        <v>0</v>
      </c>
    </row>
    <row r="143" spans="1:17" ht="15" x14ac:dyDescent="0.2">
      <c r="A143" s="25" t="s">
        <v>197</v>
      </c>
      <c r="B143" s="39">
        <v>3</v>
      </c>
      <c r="C143" s="39">
        <v>1</v>
      </c>
      <c r="D143" s="39">
        <v>0</v>
      </c>
      <c r="E143" s="39">
        <v>0</v>
      </c>
      <c r="F143" s="38">
        <v>9.9</v>
      </c>
      <c r="G143" s="38">
        <v>2.8</v>
      </c>
      <c r="H143" s="38">
        <v>1.5</v>
      </c>
      <c r="I143" s="38">
        <v>5.8</v>
      </c>
      <c r="J143" s="38">
        <v>3.5</v>
      </c>
      <c r="K143" s="38">
        <v>5.4</v>
      </c>
      <c r="L143" s="38">
        <v>4</v>
      </c>
      <c r="M143" s="38">
        <v>4.9000000000000004</v>
      </c>
      <c r="N143" s="38">
        <v>4</v>
      </c>
      <c r="O143" s="38">
        <v>5.8</v>
      </c>
      <c r="P143" s="38">
        <v>8</v>
      </c>
      <c r="Q143" s="39">
        <v>1</v>
      </c>
    </row>
    <row r="144" spans="1:17" ht="15" x14ac:dyDescent="0.2">
      <c r="A144" s="25" t="s">
        <v>198</v>
      </c>
      <c r="B144" s="39">
        <v>3</v>
      </c>
      <c r="C144" s="39">
        <v>0</v>
      </c>
      <c r="D144" s="39">
        <v>1</v>
      </c>
      <c r="E144" s="39">
        <v>1</v>
      </c>
      <c r="F144" s="38">
        <v>9.1999999999999993</v>
      </c>
      <c r="G144" s="38">
        <v>3.4</v>
      </c>
      <c r="H144" s="38">
        <v>4.9000000000000004</v>
      </c>
      <c r="I144" s="38">
        <v>7.4</v>
      </c>
      <c r="J144" s="38">
        <v>5.8</v>
      </c>
      <c r="K144" s="38">
        <v>4.5</v>
      </c>
      <c r="L144" s="38">
        <v>4.2</v>
      </c>
      <c r="M144" s="38">
        <v>4</v>
      </c>
      <c r="N144" s="38">
        <v>4.5</v>
      </c>
      <c r="O144" s="38">
        <v>6.9</v>
      </c>
      <c r="P144" s="38">
        <v>8</v>
      </c>
      <c r="Q144" s="39">
        <v>1</v>
      </c>
    </row>
    <row r="145" spans="1:17" ht="15" x14ac:dyDescent="0.2">
      <c r="A145" s="25" t="s">
        <v>199</v>
      </c>
      <c r="B145" s="39">
        <v>7</v>
      </c>
      <c r="C145" s="39">
        <v>1</v>
      </c>
      <c r="D145" s="39">
        <v>0</v>
      </c>
      <c r="E145" s="39">
        <v>0</v>
      </c>
      <c r="F145" s="38">
        <v>9.1</v>
      </c>
      <c r="G145" s="38">
        <v>3.8</v>
      </c>
      <c r="H145" s="38">
        <v>3.1</v>
      </c>
      <c r="I145" s="38">
        <v>7.5</v>
      </c>
      <c r="J145" s="38">
        <v>4.5</v>
      </c>
      <c r="K145" s="38">
        <v>7.3</v>
      </c>
      <c r="L145" s="38">
        <v>4.5</v>
      </c>
      <c r="M145" s="38">
        <v>3.4</v>
      </c>
      <c r="N145" s="38">
        <v>4.2</v>
      </c>
      <c r="O145" s="38">
        <v>5.0999999999999996</v>
      </c>
      <c r="P145" s="38">
        <v>8.4</v>
      </c>
      <c r="Q145" s="39">
        <v>0</v>
      </c>
    </row>
    <row r="146" spans="1:17" ht="15" x14ac:dyDescent="0.2">
      <c r="A146" s="25" t="s">
        <v>200</v>
      </c>
      <c r="B146" s="39">
        <v>7</v>
      </c>
      <c r="C146" s="39">
        <v>1</v>
      </c>
      <c r="D146" s="39">
        <v>0</v>
      </c>
      <c r="E146" s="39">
        <v>0</v>
      </c>
      <c r="F146" s="38">
        <v>9.9</v>
      </c>
      <c r="G146" s="38">
        <v>4.2</v>
      </c>
      <c r="H146" s="38">
        <v>3.4</v>
      </c>
      <c r="I146" s="38">
        <v>5.4</v>
      </c>
      <c r="J146" s="38">
        <v>4.5</v>
      </c>
      <c r="K146" s="38">
        <v>3.8</v>
      </c>
      <c r="L146" s="38">
        <v>3.8</v>
      </c>
      <c r="M146" s="38">
        <v>4</v>
      </c>
      <c r="N146" s="38">
        <v>3.5</v>
      </c>
      <c r="O146" s="38">
        <v>5.4</v>
      </c>
      <c r="P146" s="38">
        <v>8.8000000000000007</v>
      </c>
      <c r="Q146" s="39">
        <v>1</v>
      </c>
    </row>
    <row r="147" spans="1:17" ht="15" x14ac:dyDescent="0.2">
      <c r="A147" s="25" t="s">
        <v>201</v>
      </c>
      <c r="B147" s="39">
        <v>14</v>
      </c>
      <c r="C147" s="39">
        <v>1</v>
      </c>
      <c r="D147" s="39">
        <v>0</v>
      </c>
      <c r="E147" s="39">
        <v>1</v>
      </c>
      <c r="F147" s="38">
        <v>9.9</v>
      </c>
      <c r="G147" s="38">
        <v>4.2</v>
      </c>
      <c r="H147" s="38">
        <v>3.2</v>
      </c>
      <c r="I147" s="38">
        <v>5.4</v>
      </c>
      <c r="J147" s="38">
        <v>4.5</v>
      </c>
      <c r="K147" s="38">
        <v>3.8</v>
      </c>
      <c r="L147" s="38">
        <v>4.0999999999999996</v>
      </c>
      <c r="M147" s="38">
        <v>4</v>
      </c>
      <c r="N147" s="38">
        <v>3.5</v>
      </c>
      <c r="O147" s="38">
        <v>4.0999999999999996</v>
      </c>
      <c r="P147" s="38">
        <v>7.9</v>
      </c>
      <c r="Q147" s="39">
        <v>1</v>
      </c>
    </row>
    <row r="148" spans="1:17" ht="15" x14ac:dyDescent="0.2">
      <c r="A148" s="25" t="s">
        <v>202</v>
      </c>
      <c r="B148" s="39">
        <v>5</v>
      </c>
      <c r="C148" s="39">
        <v>0</v>
      </c>
      <c r="D148" s="39">
        <v>1</v>
      </c>
      <c r="E148" s="39">
        <v>0</v>
      </c>
      <c r="F148" s="38">
        <v>6.6</v>
      </c>
      <c r="G148" s="38">
        <v>3.8</v>
      </c>
      <c r="H148" s="38">
        <v>4.5</v>
      </c>
      <c r="I148" s="38">
        <v>5.3</v>
      </c>
      <c r="J148" s="38">
        <v>6.6</v>
      </c>
      <c r="K148" s="38">
        <v>8.1999999999999993</v>
      </c>
      <c r="L148" s="38">
        <v>4.5999999999999996</v>
      </c>
      <c r="M148" s="38">
        <v>4.0999999999999996</v>
      </c>
      <c r="N148" s="38">
        <v>3.3</v>
      </c>
      <c r="O148" s="38">
        <v>4.7</v>
      </c>
      <c r="P148" s="38">
        <v>6</v>
      </c>
      <c r="Q148" s="39">
        <v>0</v>
      </c>
    </row>
    <row r="149" spans="1:17" ht="15" x14ac:dyDescent="0.2">
      <c r="A149" s="25" t="s">
        <v>203</v>
      </c>
      <c r="B149" s="39">
        <v>15</v>
      </c>
      <c r="C149" s="39">
        <v>1</v>
      </c>
      <c r="D149" s="39">
        <v>0</v>
      </c>
      <c r="E149" s="39">
        <v>0</v>
      </c>
      <c r="F149" s="38">
        <v>9.1</v>
      </c>
      <c r="G149" s="38">
        <v>3.7</v>
      </c>
      <c r="H149" s="38">
        <v>4.0999999999999996</v>
      </c>
      <c r="I149" s="38">
        <v>6.3</v>
      </c>
      <c r="J149" s="38">
        <v>5.4</v>
      </c>
      <c r="K149" s="38">
        <v>7.3</v>
      </c>
      <c r="L149" s="38">
        <v>3.7</v>
      </c>
      <c r="M149" s="38">
        <v>3</v>
      </c>
      <c r="N149" s="38">
        <v>3.3</v>
      </c>
      <c r="O149" s="38">
        <v>4.7</v>
      </c>
      <c r="P149" s="38">
        <v>8.1999999999999993</v>
      </c>
      <c r="Q149" s="39">
        <v>0</v>
      </c>
    </row>
    <row r="150" spans="1:17" ht="15" x14ac:dyDescent="0.2">
      <c r="A150" s="25" t="s">
        <v>204</v>
      </c>
      <c r="B150" s="39">
        <v>7</v>
      </c>
      <c r="C150" s="39">
        <v>1</v>
      </c>
      <c r="D150" s="39">
        <v>1</v>
      </c>
      <c r="E150" s="39">
        <v>1</v>
      </c>
      <c r="F150" s="38">
        <v>5.0999999999999996</v>
      </c>
      <c r="G150" s="38">
        <v>5.0999999999999996</v>
      </c>
      <c r="H150" s="38">
        <v>5.8</v>
      </c>
      <c r="I150" s="38">
        <v>5.4</v>
      </c>
      <c r="J150" s="38">
        <v>7.8</v>
      </c>
      <c r="K150" s="38">
        <v>5.9</v>
      </c>
      <c r="L150" s="38">
        <v>5.0999999999999996</v>
      </c>
      <c r="M150" s="38">
        <v>6.3</v>
      </c>
      <c r="N150" s="38">
        <v>4.5</v>
      </c>
      <c r="O150" s="38">
        <v>6.2</v>
      </c>
      <c r="P150" s="38">
        <v>8.4</v>
      </c>
      <c r="Q150" s="39">
        <v>1</v>
      </c>
    </row>
    <row r="151" spans="1:17" ht="15" x14ac:dyDescent="0.2">
      <c r="A151" s="25" t="s">
        <v>205</v>
      </c>
      <c r="B151" s="39">
        <v>13</v>
      </c>
      <c r="C151" s="39">
        <v>0</v>
      </c>
      <c r="D151" s="39">
        <v>1</v>
      </c>
      <c r="E151" s="39">
        <v>0</v>
      </c>
      <c r="F151" s="38">
        <v>6</v>
      </c>
      <c r="G151" s="38">
        <v>4.0999999999999996</v>
      </c>
      <c r="H151" s="38">
        <v>4.8</v>
      </c>
      <c r="I151" s="38">
        <v>5.3</v>
      </c>
      <c r="J151" s="38">
        <v>5.3</v>
      </c>
      <c r="K151" s="38">
        <v>8</v>
      </c>
      <c r="L151" s="38">
        <v>4.3</v>
      </c>
      <c r="M151" s="38">
        <v>5.3</v>
      </c>
      <c r="N151" s="38">
        <v>4</v>
      </c>
      <c r="O151" s="38">
        <v>5.8</v>
      </c>
      <c r="P151" s="38">
        <v>7.4</v>
      </c>
      <c r="Q151" s="39">
        <v>0</v>
      </c>
    </row>
    <row r="152" spans="1:17" ht="15" x14ac:dyDescent="0.2">
      <c r="A152" s="25" t="s">
        <v>206</v>
      </c>
      <c r="B152" s="39">
        <v>8</v>
      </c>
      <c r="C152" s="39">
        <v>0</v>
      </c>
      <c r="D152" s="39">
        <v>1</v>
      </c>
      <c r="E152" s="39">
        <v>0</v>
      </c>
      <c r="F152" s="38">
        <v>8.9</v>
      </c>
      <c r="G152" s="38">
        <v>4.3</v>
      </c>
      <c r="H152" s="38">
        <v>4.3</v>
      </c>
      <c r="I152" s="38">
        <v>5.0999999999999996</v>
      </c>
      <c r="J152" s="38">
        <v>6.9</v>
      </c>
      <c r="K152" s="38">
        <v>8.1999999999999993</v>
      </c>
      <c r="L152" s="38">
        <v>5</v>
      </c>
      <c r="M152" s="38">
        <v>5.9</v>
      </c>
      <c r="N152" s="38">
        <v>4.2</v>
      </c>
      <c r="O152" s="38">
        <v>5.7</v>
      </c>
      <c r="P152" s="38">
        <v>8</v>
      </c>
      <c r="Q152" s="39">
        <v>0</v>
      </c>
    </row>
    <row r="153" spans="1:17" ht="15" x14ac:dyDescent="0.2">
      <c r="A153" s="25" t="s">
        <v>207</v>
      </c>
      <c r="B153" s="39">
        <v>5</v>
      </c>
      <c r="C153" s="39">
        <v>0</v>
      </c>
      <c r="D153" s="39">
        <v>1</v>
      </c>
      <c r="E153" s="39">
        <v>0</v>
      </c>
      <c r="F153" s="38">
        <v>6.2</v>
      </c>
      <c r="G153" s="38">
        <v>3.3</v>
      </c>
      <c r="H153" s="38">
        <v>4</v>
      </c>
      <c r="I153" s="38">
        <v>3.6</v>
      </c>
      <c r="J153" s="38">
        <v>5.0999999999999996</v>
      </c>
      <c r="K153" s="38">
        <v>6.9</v>
      </c>
      <c r="L153" s="38">
        <v>4</v>
      </c>
      <c r="M153" s="38">
        <v>6.3</v>
      </c>
      <c r="N153" s="38">
        <v>3.7</v>
      </c>
      <c r="O153" s="38">
        <v>5.4</v>
      </c>
      <c r="P153" s="38">
        <v>6.6</v>
      </c>
      <c r="Q153" s="39">
        <v>0</v>
      </c>
    </row>
    <row r="154" spans="1:17" ht="15" x14ac:dyDescent="0.2">
      <c r="A154" s="25" t="s">
        <v>208</v>
      </c>
      <c r="B154" s="39">
        <v>9</v>
      </c>
      <c r="C154" s="39">
        <v>1</v>
      </c>
      <c r="D154" s="39">
        <v>1</v>
      </c>
      <c r="E154" s="39">
        <v>0</v>
      </c>
      <c r="F154" s="38">
        <v>7.2</v>
      </c>
      <c r="G154" s="38">
        <v>4.3</v>
      </c>
      <c r="H154" s="38">
        <v>3.6</v>
      </c>
      <c r="I154" s="38">
        <v>3.4</v>
      </c>
      <c r="J154" s="38">
        <v>4.7</v>
      </c>
      <c r="K154" s="38">
        <v>10</v>
      </c>
      <c r="L154" s="38">
        <v>3</v>
      </c>
      <c r="M154" s="38">
        <v>4.0999999999999996</v>
      </c>
      <c r="N154" s="38">
        <v>2.5</v>
      </c>
      <c r="O154" s="38">
        <v>3.8</v>
      </c>
      <c r="P154" s="38">
        <v>7.6</v>
      </c>
      <c r="Q154" s="39">
        <v>0</v>
      </c>
    </row>
    <row r="155" spans="1:17" ht="15" x14ac:dyDescent="0.2">
      <c r="A155" s="25" t="s">
        <v>209</v>
      </c>
      <c r="B155" s="39">
        <v>6</v>
      </c>
      <c r="C155" s="39">
        <v>1</v>
      </c>
      <c r="D155" s="39">
        <v>0</v>
      </c>
      <c r="E155" s="39">
        <v>1</v>
      </c>
      <c r="F155" s="38">
        <v>8.8000000000000007</v>
      </c>
      <c r="G155" s="38">
        <v>3.5</v>
      </c>
      <c r="H155" s="38">
        <v>2.8</v>
      </c>
      <c r="I155" s="38">
        <v>8.1</v>
      </c>
      <c r="J155" s="38">
        <v>4.5</v>
      </c>
      <c r="K155" s="38">
        <v>6.7</v>
      </c>
      <c r="L155" s="38">
        <v>4.0999999999999996</v>
      </c>
      <c r="M155" s="38">
        <v>2.2999999999999998</v>
      </c>
      <c r="N155" s="38">
        <v>3.9</v>
      </c>
      <c r="O155" s="38">
        <v>5.4</v>
      </c>
      <c r="P155" s="38">
        <v>7.5</v>
      </c>
      <c r="Q155" s="39">
        <v>0</v>
      </c>
    </row>
    <row r="156" spans="1:17" ht="15" x14ac:dyDescent="0.2">
      <c r="A156" s="25" t="s">
        <v>210</v>
      </c>
      <c r="B156" s="39">
        <v>3</v>
      </c>
      <c r="C156" s="39">
        <v>0</v>
      </c>
      <c r="D156" s="39">
        <v>1</v>
      </c>
      <c r="E156" s="39">
        <v>0</v>
      </c>
      <c r="F156" s="38">
        <v>6.3</v>
      </c>
      <c r="G156" s="38">
        <v>5.0999999999999996</v>
      </c>
      <c r="H156" s="38">
        <v>3.7</v>
      </c>
      <c r="I156" s="38">
        <v>4.0999999999999996</v>
      </c>
      <c r="J156" s="38">
        <v>6.6</v>
      </c>
      <c r="K156" s="38">
        <v>8.4</v>
      </c>
      <c r="L156" s="38">
        <v>4.4000000000000004</v>
      </c>
      <c r="M156" s="38">
        <v>5.0999999999999996</v>
      </c>
      <c r="N156" s="38">
        <v>3.4</v>
      </c>
      <c r="O156" s="38">
        <v>5.3</v>
      </c>
      <c r="P156" s="38">
        <v>7.1</v>
      </c>
      <c r="Q156" s="39">
        <v>0</v>
      </c>
    </row>
    <row r="157" spans="1:17" ht="15" x14ac:dyDescent="0.2">
      <c r="A157" s="25" t="s">
        <v>211</v>
      </c>
      <c r="B157" s="39">
        <v>2</v>
      </c>
      <c r="C157" s="39">
        <v>0</v>
      </c>
      <c r="D157" s="39">
        <v>0</v>
      </c>
      <c r="E157" s="39">
        <v>0</v>
      </c>
      <c r="F157" s="38">
        <v>9.6999999999999993</v>
      </c>
      <c r="G157" s="38">
        <v>2.8</v>
      </c>
      <c r="H157" s="38">
        <v>3.7</v>
      </c>
      <c r="I157" s="38">
        <v>5.7</v>
      </c>
      <c r="J157" s="38">
        <v>4.7</v>
      </c>
      <c r="K157" s="38">
        <v>4.8</v>
      </c>
      <c r="L157" s="38">
        <v>4</v>
      </c>
      <c r="M157" s="38">
        <v>4.0999999999999996</v>
      </c>
      <c r="N157" s="38">
        <v>3.6</v>
      </c>
      <c r="O157" s="38">
        <v>5.8</v>
      </c>
      <c r="P157" s="38">
        <v>7.9</v>
      </c>
      <c r="Q157" s="39">
        <v>0</v>
      </c>
    </row>
    <row r="158" spans="1:17" ht="15" x14ac:dyDescent="0.2">
      <c r="A158" s="25" t="s">
        <v>212</v>
      </c>
      <c r="B158" s="39">
        <v>1</v>
      </c>
      <c r="C158" s="39">
        <v>0</v>
      </c>
      <c r="D158" s="39">
        <v>1</v>
      </c>
      <c r="E158" s="39">
        <v>0</v>
      </c>
      <c r="F158" s="38">
        <v>5</v>
      </c>
      <c r="G158" s="38">
        <v>3.6</v>
      </c>
      <c r="H158" s="38">
        <v>4.0999999999999996</v>
      </c>
      <c r="I158" s="38">
        <v>4.2</v>
      </c>
      <c r="J158" s="38">
        <v>4.9000000000000004</v>
      </c>
      <c r="K158" s="38">
        <v>8.1999999999999993</v>
      </c>
      <c r="L158" s="38">
        <v>3.7</v>
      </c>
      <c r="M158" s="38">
        <v>4.8</v>
      </c>
      <c r="N158" s="38">
        <v>3.1</v>
      </c>
      <c r="O158" s="38">
        <v>4.4000000000000004</v>
      </c>
      <c r="P158" s="38">
        <v>7.6</v>
      </c>
      <c r="Q158" s="39">
        <v>0</v>
      </c>
    </row>
    <row r="159" spans="1:17" ht="15" x14ac:dyDescent="0.2">
      <c r="A159" s="25" t="s">
        <v>213</v>
      </c>
      <c r="B159" s="39">
        <v>10</v>
      </c>
      <c r="C159" s="39">
        <v>0</v>
      </c>
      <c r="D159" s="39">
        <v>1</v>
      </c>
      <c r="E159" s="39">
        <v>1</v>
      </c>
      <c r="F159" s="38">
        <v>7.4</v>
      </c>
      <c r="G159" s="38">
        <v>3.4</v>
      </c>
      <c r="H159" s="38">
        <v>5.8</v>
      </c>
      <c r="I159" s="38">
        <v>4.4000000000000004</v>
      </c>
      <c r="J159" s="38">
        <v>4.8</v>
      </c>
      <c r="K159" s="38">
        <v>7.2</v>
      </c>
      <c r="L159" s="38">
        <v>4</v>
      </c>
      <c r="M159" s="38">
        <v>5.6</v>
      </c>
      <c r="N159" s="38">
        <v>3.7</v>
      </c>
      <c r="O159" s="38">
        <v>4.3</v>
      </c>
      <c r="P159" s="38">
        <v>7.1</v>
      </c>
      <c r="Q159" s="39">
        <v>0</v>
      </c>
    </row>
    <row r="160" spans="1:17" ht="15" x14ac:dyDescent="0.2">
      <c r="A160" s="25" t="s">
        <v>214</v>
      </c>
      <c r="B160" s="39">
        <v>5</v>
      </c>
      <c r="C160" s="39">
        <v>1</v>
      </c>
      <c r="D160" s="39">
        <v>1</v>
      </c>
      <c r="E160" s="39">
        <v>1</v>
      </c>
      <c r="F160" s="38">
        <v>5.5</v>
      </c>
      <c r="G160" s="38">
        <v>3.7</v>
      </c>
      <c r="H160" s="38">
        <v>4.5</v>
      </c>
      <c r="I160" s="38">
        <v>5.3</v>
      </c>
      <c r="J160" s="38">
        <v>4.9000000000000004</v>
      </c>
      <c r="K160" s="38">
        <v>6</v>
      </c>
      <c r="L160" s="38">
        <v>4.3</v>
      </c>
      <c r="M160" s="38">
        <v>5.9</v>
      </c>
      <c r="N160" s="38">
        <v>4.3</v>
      </c>
      <c r="O160" s="38">
        <v>5.7</v>
      </c>
      <c r="P160" s="38">
        <v>7.6</v>
      </c>
      <c r="Q160" s="39">
        <v>0</v>
      </c>
    </row>
    <row r="161" spans="1:17" ht="15" x14ac:dyDescent="0.2">
      <c r="A161" s="25" t="s">
        <v>215</v>
      </c>
      <c r="B161" s="39">
        <v>13</v>
      </c>
      <c r="C161" s="39">
        <v>1</v>
      </c>
      <c r="D161" s="39">
        <v>0</v>
      </c>
      <c r="E161" s="39">
        <v>1</v>
      </c>
      <c r="F161" s="38">
        <v>9.1</v>
      </c>
      <c r="G161" s="38">
        <v>3.6</v>
      </c>
      <c r="H161" s="38">
        <v>3</v>
      </c>
      <c r="I161" s="38">
        <v>6.2</v>
      </c>
      <c r="J161" s="38">
        <v>4.5999999999999996</v>
      </c>
      <c r="K161" s="38">
        <v>8.3000000000000007</v>
      </c>
      <c r="L161" s="38">
        <v>4.5999999999999996</v>
      </c>
      <c r="M161" s="38">
        <v>4.3</v>
      </c>
      <c r="N161" s="38">
        <v>3.9</v>
      </c>
      <c r="O161" s="38">
        <v>4.8</v>
      </c>
      <c r="P161" s="38">
        <v>8.1999999999999993</v>
      </c>
      <c r="Q161" s="39">
        <v>1</v>
      </c>
    </row>
    <row r="162" spans="1:17" ht="15" x14ac:dyDescent="0.2">
      <c r="A162" s="25" t="s">
        <v>216</v>
      </c>
      <c r="B162" s="39">
        <v>5</v>
      </c>
      <c r="C162" s="39">
        <v>1</v>
      </c>
      <c r="D162" s="39">
        <v>1</v>
      </c>
      <c r="E162" s="39">
        <v>0</v>
      </c>
      <c r="F162" s="38">
        <v>6.7</v>
      </c>
      <c r="G162" s="38">
        <v>3.7</v>
      </c>
      <c r="H162" s="38">
        <v>5.0999999999999996</v>
      </c>
      <c r="I162" s="38">
        <v>5.0999999999999996</v>
      </c>
      <c r="J162" s="38">
        <v>4.9000000000000004</v>
      </c>
      <c r="K162" s="38">
        <v>9.1999999999999993</v>
      </c>
      <c r="L162" s="38">
        <v>3.7</v>
      </c>
      <c r="M162" s="38">
        <v>4.5</v>
      </c>
      <c r="N162" s="38">
        <v>3.4</v>
      </c>
      <c r="O162" s="38">
        <v>4.9000000000000004</v>
      </c>
      <c r="P162" s="38">
        <v>6.9</v>
      </c>
      <c r="Q162" s="39">
        <v>0</v>
      </c>
    </row>
    <row r="163" spans="1:17" ht="15" x14ac:dyDescent="0.2">
      <c r="A163" s="25" t="s">
        <v>217</v>
      </c>
      <c r="B163" s="39">
        <v>11</v>
      </c>
      <c r="C163" s="39">
        <v>0</v>
      </c>
      <c r="D163" s="39">
        <v>1</v>
      </c>
      <c r="E163" s="39">
        <v>1</v>
      </c>
      <c r="F163" s="38">
        <v>6.3</v>
      </c>
      <c r="G163" s="38">
        <v>4.5</v>
      </c>
      <c r="H163" s="38">
        <v>4.9000000000000004</v>
      </c>
      <c r="I163" s="38">
        <v>6.8</v>
      </c>
      <c r="J163" s="38">
        <v>5.9</v>
      </c>
      <c r="K163" s="38">
        <v>8.8000000000000007</v>
      </c>
      <c r="L163" s="38">
        <v>6.4</v>
      </c>
      <c r="M163" s="38">
        <v>6.2</v>
      </c>
      <c r="N163" s="38">
        <v>5.2</v>
      </c>
      <c r="O163" s="38">
        <v>6.4</v>
      </c>
      <c r="P163" s="38">
        <v>8.1</v>
      </c>
      <c r="Q163" s="39">
        <v>1</v>
      </c>
    </row>
    <row r="164" spans="1:17" ht="15" x14ac:dyDescent="0.2">
      <c r="A164" s="25" t="s">
        <v>218</v>
      </c>
      <c r="B164" s="39">
        <v>13</v>
      </c>
      <c r="C164" s="39">
        <v>0</v>
      </c>
      <c r="D164" s="39">
        <v>0</v>
      </c>
      <c r="E164" s="39">
        <v>1</v>
      </c>
      <c r="F164" s="38">
        <v>8.3000000000000007</v>
      </c>
      <c r="G164" s="38">
        <v>3.7</v>
      </c>
      <c r="H164" s="38">
        <v>5.7</v>
      </c>
      <c r="I164" s="38">
        <v>6.1</v>
      </c>
      <c r="J164" s="38">
        <v>6.1</v>
      </c>
      <c r="K164" s="38">
        <v>5.3</v>
      </c>
      <c r="L164" s="38">
        <v>3.6</v>
      </c>
      <c r="M164" s="38">
        <v>2.9</v>
      </c>
      <c r="N164" s="38">
        <v>3.1</v>
      </c>
      <c r="O164" s="38">
        <v>4.9000000000000004</v>
      </c>
      <c r="P164" s="38">
        <v>7.6</v>
      </c>
      <c r="Q164" s="39">
        <v>1</v>
      </c>
    </row>
    <row r="165" spans="1:17" ht="15" x14ac:dyDescent="0.2">
      <c r="A165" s="25" t="s">
        <v>219</v>
      </c>
      <c r="B165" s="39">
        <v>12</v>
      </c>
      <c r="C165" s="39">
        <v>0</v>
      </c>
      <c r="D165" s="39">
        <v>0</v>
      </c>
      <c r="E165" s="39">
        <v>1</v>
      </c>
      <c r="F165" s="38">
        <v>8.1999999999999993</v>
      </c>
      <c r="G165" s="38">
        <v>3.6</v>
      </c>
      <c r="H165" s="38">
        <v>4.7</v>
      </c>
      <c r="I165" s="38">
        <v>6</v>
      </c>
      <c r="J165" s="38">
        <v>6</v>
      </c>
      <c r="K165" s="38">
        <v>5.2</v>
      </c>
      <c r="L165" s="38">
        <v>4.7</v>
      </c>
      <c r="M165" s="38">
        <v>2.8</v>
      </c>
      <c r="N165" s="38">
        <v>3</v>
      </c>
      <c r="O165" s="38">
        <v>4</v>
      </c>
      <c r="P165" s="38">
        <v>8.4</v>
      </c>
      <c r="Q165" s="39">
        <v>1</v>
      </c>
    </row>
    <row r="166" spans="1:17" ht="15" x14ac:dyDescent="0.2">
      <c r="A166" s="25" t="s">
        <v>220</v>
      </c>
      <c r="B166" s="39">
        <v>11</v>
      </c>
      <c r="C166" s="39">
        <v>0</v>
      </c>
      <c r="D166" s="39">
        <v>0</v>
      </c>
      <c r="E166" s="39">
        <v>1</v>
      </c>
      <c r="F166" s="38">
        <v>8.1999999999999993</v>
      </c>
      <c r="G166" s="38">
        <v>3.6</v>
      </c>
      <c r="H166" s="38">
        <v>5.8</v>
      </c>
      <c r="I166" s="38">
        <v>6</v>
      </c>
      <c r="J166" s="38">
        <v>6</v>
      </c>
      <c r="K166" s="38">
        <v>5.2</v>
      </c>
      <c r="L166" s="38">
        <v>4</v>
      </c>
      <c r="M166" s="38">
        <v>2.8</v>
      </c>
      <c r="N166" s="38">
        <v>3</v>
      </c>
      <c r="O166" s="38">
        <v>4</v>
      </c>
      <c r="P166" s="38">
        <v>7.4</v>
      </c>
      <c r="Q166" s="39">
        <v>0</v>
      </c>
    </row>
    <row r="167" spans="1:17" ht="15" x14ac:dyDescent="0.2">
      <c r="A167" s="25" t="s">
        <v>221</v>
      </c>
      <c r="B167" s="39">
        <v>10</v>
      </c>
      <c r="C167" s="39">
        <v>0</v>
      </c>
      <c r="D167" s="39">
        <v>0</v>
      </c>
      <c r="E167" s="39">
        <v>1</v>
      </c>
      <c r="F167" s="38">
        <v>9</v>
      </c>
      <c r="G167" s="38">
        <v>4.0999999999999996</v>
      </c>
      <c r="H167" s="38">
        <v>3.3</v>
      </c>
      <c r="I167" s="38">
        <v>4.8</v>
      </c>
      <c r="J167" s="38">
        <v>5</v>
      </c>
      <c r="K167" s="38">
        <v>6</v>
      </c>
      <c r="L167" s="38">
        <v>4.3</v>
      </c>
      <c r="M167" s="38">
        <v>3.9</v>
      </c>
      <c r="N167" s="38">
        <v>3.1</v>
      </c>
      <c r="O167" s="38">
        <v>4.4000000000000004</v>
      </c>
      <c r="P167" s="38">
        <v>7.9</v>
      </c>
      <c r="Q167" s="39">
        <v>0</v>
      </c>
    </row>
    <row r="168" spans="1:17" ht="15" x14ac:dyDescent="0.2">
      <c r="A168" s="25" t="s">
        <v>222</v>
      </c>
      <c r="B168" s="39">
        <v>1</v>
      </c>
      <c r="C168" s="39">
        <v>1</v>
      </c>
      <c r="D168" s="39">
        <v>1</v>
      </c>
      <c r="E168" s="39">
        <v>0</v>
      </c>
      <c r="F168" s="38">
        <v>7.1</v>
      </c>
      <c r="G168" s="38">
        <v>3.4</v>
      </c>
      <c r="H168" s="38">
        <v>3.8</v>
      </c>
      <c r="I168" s="38">
        <v>5</v>
      </c>
      <c r="J168" s="38">
        <v>5.9</v>
      </c>
      <c r="K168" s="38">
        <v>7.8</v>
      </c>
      <c r="L168" s="38">
        <v>3.6</v>
      </c>
      <c r="M168" s="38">
        <v>3.1</v>
      </c>
      <c r="N168" s="38">
        <v>2.7</v>
      </c>
      <c r="O168" s="38">
        <v>3.7</v>
      </c>
      <c r="P168" s="38">
        <v>7.2</v>
      </c>
      <c r="Q168" s="39">
        <v>0</v>
      </c>
    </row>
    <row r="169" spans="1:17" ht="15" x14ac:dyDescent="0.2">
      <c r="A169" s="25" t="s">
        <v>223</v>
      </c>
      <c r="B169" s="39">
        <v>10</v>
      </c>
      <c r="C169" s="39">
        <v>1</v>
      </c>
      <c r="D169" s="39">
        <v>1</v>
      </c>
      <c r="E169" s="39">
        <v>0</v>
      </c>
      <c r="F169" s="38">
        <v>6.9</v>
      </c>
      <c r="G169" s="38">
        <v>3.7</v>
      </c>
      <c r="H169" s="38">
        <v>3.3</v>
      </c>
      <c r="I169" s="38">
        <v>2.2999999999999998</v>
      </c>
      <c r="J169" s="38">
        <v>5.4</v>
      </c>
      <c r="K169" s="38">
        <v>8.9</v>
      </c>
      <c r="L169" s="38">
        <v>2.7</v>
      </c>
      <c r="M169" s="38">
        <v>4.2</v>
      </c>
      <c r="N169" s="38">
        <v>2</v>
      </c>
      <c r="O169" s="38">
        <v>3.4</v>
      </c>
      <c r="P169" s="38">
        <v>7.6</v>
      </c>
      <c r="Q169" s="39">
        <v>0</v>
      </c>
    </row>
    <row r="170" spans="1:17" ht="15" x14ac:dyDescent="0.2">
      <c r="A170" s="25" t="s">
        <v>224</v>
      </c>
      <c r="B170" s="39">
        <v>12</v>
      </c>
      <c r="C170" s="39">
        <v>0</v>
      </c>
      <c r="D170" s="39">
        <v>0</v>
      </c>
      <c r="E170" s="39">
        <v>1</v>
      </c>
      <c r="F170" s="38">
        <v>8.6</v>
      </c>
      <c r="G170" s="38">
        <v>2.9</v>
      </c>
      <c r="H170" s="38">
        <v>2.8</v>
      </c>
      <c r="I170" s="38">
        <v>5.6</v>
      </c>
      <c r="J170" s="38">
        <v>4</v>
      </c>
      <c r="K170" s="38">
        <v>6.3</v>
      </c>
      <c r="L170" s="38">
        <v>4</v>
      </c>
      <c r="M170" s="38">
        <v>3</v>
      </c>
      <c r="N170" s="38">
        <v>3</v>
      </c>
      <c r="O170" s="38">
        <v>4</v>
      </c>
      <c r="P170" s="38">
        <v>6.7</v>
      </c>
      <c r="Q170" s="39">
        <v>0</v>
      </c>
    </row>
    <row r="171" spans="1:17" ht="15" x14ac:dyDescent="0.2">
      <c r="A171" s="25" t="s">
        <v>225</v>
      </c>
      <c r="B171" s="39">
        <v>9</v>
      </c>
      <c r="C171" s="39">
        <v>0</v>
      </c>
      <c r="D171" s="39">
        <v>1</v>
      </c>
      <c r="E171" s="39">
        <v>0</v>
      </c>
      <c r="F171" s="38">
        <v>6.7</v>
      </c>
      <c r="G171" s="38">
        <v>4</v>
      </c>
      <c r="H171" s="38">
        <v>4.2</v>
      </c>
      <c r="I171" s="38">
        <v>5.4</v>
      </c>
      <c r="J171" s="38">
        <v>6.8</v>
      </c>
      <c r="K171" s="38">
        <v>8.4</v>
      </c>
      <c r="L171" s="38">
        <v>3.8</v>
      </c>
      <c r="M171" s="38">
        <v>4.3</v>
      </c>
      <c r="N171" s="38">
        <v>3.5</v>
      </c>
      <c r="O171" s="38">
        <v>4.3</v>
      </c>
      <c r="P171" s="38">
        <v>7.4</v>
      </c>
      <c r="Q171" s="39">
        <v>1</v>
      </c>
    </row>
    <row r="172" spans="1:17" ht="15" x14ac:dyDescent="0.2">
      <c r="A172" s="25" t="s">
        <v>226</v>
      </c>
      <c r="B172" s="39">
        <v>8</v>
      </c>
      <c r="C172" s="39">
        <v>1</v>
      </c>
      <c r="D172" s="39">
        <v>1</v>
      </c>
      <c r="E172" s="39">
        <v>0</v>
      </c>
      <c r="F172" s="38">
        <v>7</v>
      </c>
      <c r="G172" s="38">
        <v>3.3</v>
      </c>
      <c r="H172" s="38">
        <v>4</v>
      </c>
      <c r="I172" s="38">
        <v>4.8</v>
      </c>
      <c r="J172" s="38">
        <v>4.2</v>
      </c>
      <c r="K172" s="38">
        <v>9</v>
      </c>
      <c r="L172" s="38">
        <v>3.3</v>
      </c>
      <c r="M172" s="38">
        <v>5.2</v>
      </c>
      <c r="N172" s="38">
        <v>3.7</v>
      </c>
      <c r="O172" s="38">
        <v>5.6</v>
      </c>
      <c r="P172" s="38">
        <v>6.2</v>
      </c>
      <c r="Q172" s="39">
        <v>1</v>
      </c>
    </row>
    <row r="173" spans="1:17" ht="15" x14ac:dyDescent="0.2">
      <c r="A173" s="25" t="s">
        <v>227</v>
      </c>
      <c r="B173" s="39">
        <v>1</v>
      </c>
      <c r="C173" s="39">
        <v>1</v>
      </c>
      <c r="D173" s="39">
        <v>0</v>
      </c>
      <c r="E173" s="39">
        <v>0</v>
      </c>
      <c r="F173" s="38">
        <v>9.6999999999999993</v>
      </c>
      <c r="G173" s="38">
        <v>2.6</v>
      </c>
      <c r="H173" s="38">
        <v>2.1</v>
      </c>
      <c r="I173" s="38">
        <v>5.6</v>
      </c>
      <c r="J173" s="38">
        <v>3.3</v>
      </c>
      <c r="K173" s="38">
        <v>5.2</v>
      </c>
      <c r="L173" s="38">
        <v>4.5</v>
      </c>
      <c r="M173" s="38">
        <v>4.7</v>
      </c>
      <c r="N173" s="38">
        <v>3.8</v>
      </c>
      <c r="O173" s="38">
        <v>5.8</v>
      </c>
      <c r="P173" s="38">
        <v>7.5</v>
      </c>
      <c r="Q173" s="39">
        <v>1</v>
      </c>
    </row>
    <row r="174" spans="1:17" ht="15" x14ac:dyDescent="0.2">
      <c r="A174" s="25" t="s">
        <v>228</v>
      </c>
      <c r="B174" s="39">
        <v>4</v>
      </c>
      <c r="C174" s="39">
        <v>0</v>
      </c>
      <c r="D174" s="39">
        <v>0</v>
      </c>
      <c r="E174" s="39">
        <v>1</v>
      </c>
      <c r="F174" s="38">
        <v>9.9</v>
      </c>
      <c r="G174" s="38">
        <v>3.7</v>
      </c>
      <c r="H174" s="38">
        <v>4.5999999999999996</v>
      </c>
      <c r="I174" s="38">
        <v>7</v>
      </c>
      <c r="J174" s="38">
        <v>6.7</v>
      </c>
      <c r="K174" s="38">
        <v>6.8</v>
      </c>
      <c r="L174" s="38">
        <v>5</v>
      </c>
      <c r="M174" s="38">
        <v>3.4</v>
      </c>
      <c r="N174" s="38">
        <v>3.9</v>
      </c>
      <c r="O174" s="38">
        <v>5.3</v>
      </c>
      <c r="P174" s="38">
        <v>7.4</v>
      </c>
      <c r="Q174" s="39">
        <v>1</v>
      </c>
    </row>
    <row r="175" spans="1:17" ht="15" x14ac:dyDescent="0.2">
      <c r="A175" s="25" t="s">
        <v>229</v>
      </c>
      <c r="B175" s="39">
        <v>1</v>
      </c>
      <c r="C175" s="39">
        <v>1</v>
      </c>
      <c r="D175" s="39">
        <v>0</v>
      </c>
      <c r="E175" s="39">
        <v>1</v>
      </c>
      <c r="F175" s="38">
        <v>8.6</v>
      </c>
      <c r="G175" s="38">
        <v>4.8</v>
      </c>
      <c r="H175" s="38">
        <v>3.3</v>
      </c>
      <c r="I175" s="38">
        <v>6</v>
      </c>
      <c r="J175" s="38">
        <v>5.7</v>
      </c>
      <c r="K175" s="38">
        <v>6.7</v>
      </c>
      <c r="L175" s="38">
        <v>4.8</v>
      </c>
      <c r="M175" s="38">
        <v>3.6</v>
      </c>
      <c r="N175" s="38">
        <v>3.6</v>
      </c>
      <c r="O175" s="38">
        <v>4.2</v>
      </c>
      <c r="P175" s="38">
        <v>7.9</v>
      </c>
      <c r="Q175" s="39">
        <v>0</v>
      </c>
    </row>
    <row r="176" spans="1:17" ht="15" x14ac:dyDescent="0.2">
      <c r="A176" s="25" t="s">
        <v>230</v>
      </c>
      <c r="B176" s="39">
        <v>8</v>
      </c>
      <c r="C176" s="39">
        <v>0</v>
      </c>
      <c r="D176" s="39">
        <v>1</v>
      </c>
      <c r="E176" s="39">
        <v>0</v>
      </c>
      <c r="F176" s="38">
        <v>6.3</v>
      </c>
      <c r="G176" s="38">
        <v>5.0999999999999996</v>
      </c>
      <c r="H176" s="38">
        <v>5.5</v>
      </c>
      <c r="I176" s="38">
        <v>4.0999999999999996</v>
      </c>
      <c r="J176" s="38">
        <v>6.6</v>
      </c>
      <c r="K176" s="38">
        <v>8.4</v>
      </c>
      <c r="L176" s="38">
        <v>2.8</v>
      </c>
      <c r="M176" s="38">
        <v>5.0999999999999996</v>
      </c>
      <c r="N176" s="38">
        <v>3.4</v>
      </c>
      <c r="O176" s="38">
        <v>4.7</v>
      </c>
      <c r="P176" s="38">
        <v>6.5</v>
      </c>
      <c r="Q176" s="39">
        <v>0</v>
      </c>
    </row>
    <row r="177" spans="1:17" ht="15" x14ac:dyDescent="0.2">
      <c r="A177" s="25" t="s">
        <v>231</v>
      </c>
      <c r="B177" s="39">
        <v>11</v>
      </c>
      <c r="C177" s="39">
        <v>0</v>
      </c>
      <c r="D177" s="39">
        <v>1</v>
      </c>
      <c r="E177" s="39">
        <v>1</v>
      </c>
      <c r="F177" s="38">
        <v>9.9</v>
      </c>
      <c r="G177" s="38">
        <v>3.7</v>
      </c>
      <c r="H177" s="38">
        <v>6.1</v>
      </c>
      <c r="I177" s="38">
        <v>7</v>
      </c>
      <c r="J177" s="38">
        <v>6.7</v>
      </c>
      <c r="K177" s="38">
        <v>6.8</v>
      </c>
      <c r="L177" s="38">
        <v>4.3</v>
      </c>
      <c r="M177" s="38">
        <v>3.4</v>
      </c>
      <c r="N177" s="38">
        <v>3.9</v>
      </c>
      <c r="O177" s="38">
        <v>4.2</v>
      </c>
      <c r="P177" s="38">
        <v>8.6</v>
      </c>
      <c r="Q177" s="39">
        <v>1</v>
      </c>
    </row>
    <row r="178" spans="1:17" ht="15" x14ac:dyDescent="0.2">
      <c r="A178" s="25" t="s">
        <v>232</v>
      </c>
      <c r="B178" s="39">
        <v>7</v>
      </c>
      <c r="C178" s="39">
        <v>0</v>
      </c>
      <c r="D178" s="39">
        <v>0</v>
      </c>
      <c r="E178" s="39">
        <v>1</v>
      </c>
      <c r="F178" s="38">
        <v>9.3000000000000007</v>
      </c>
      <c r="G178" s="38">
        <v>2.4</v>
      </c>
      <c r="H178" s="38">
        <v>2.6</v>
      </c>
      <c r="I178" s="38">
        <v>7.2</v>
      </c>
      <c r="J178" s="38">
        <v>4.5</v>
      </c>
      <c r="K178" s="38">
        <v>6.2</v>
      </c>
      <c r="L178" s="38">
        <v>4</v>
      </c>
      <c r="M178" s="38">
        <v>4.4000000000000004</v>
      </c>
      <c r="N178" s="38">
        <v>4.5</v>
      </c>
      <c r="O178" s="38">
        <v>5.8</v>
      </c>
      <c r="P178" s="38">
        <v>8.6</v>
      </c>
      <c r="Q178" s="39">
        <v>1</v>
      </c>
    </row>
    <row r="179" spans="1:17" ht="15" x14ac:dyDescent="0.2">
      <c r="A179" s="25" t="s">
        <v>233</v>
      </c>
      <c r="B179" s="39">
        <v>12</v>
      </c>
      <c r="C179" s="39">
        <v>1</v>
      </c>
      <c r="D179" s="39">
        <v>0</v>
      </c>
      <c r="E179" s="39">
        <v>1</v>
      </c>
      <c r="F179" s="38">
        <v>9.6999999999999993</v>
      </c>
      <c r="G179" s="38">
        <v>5</v>
      </c>
      <c r="H179" s="38">
        <v>5.2</v>
      </c>
      <c r="I179" s="38">
        <v>7.5</v>
      </c>
      <c r="J179" s="38">
        <v>6.1</v>
      </c>
      <c r="K179" s="38">
        <v>6.7</v>
      </c>
      <c r="L179" s="38">
        <v>4.9000000000000004</v>
      </c>
      <c r="M179" s="38">
        <v>3.4</v>
      </c>
      <c r="N179" s="38">
        <v>4.0999999999999996</v>
      </c>
      <c r="O179" s="38">
        <v>5.8</v>
      </c>
      <c r="P179" s="38">
        <v>8</v>
      </c>
      <c r="Q179" s="39">
        <v>1</v>
      </c>
    </row>
    <row r="180" spans="1:17" ht="15" x14ac:dyDescent="0.2">
      <c r="A180" s="25" t="s">
        <v>234</v>
      </c>
      <c r="B180" s="39">
        <v>14</v>
      </c>
      <c r="C180" s="39">
        <v>1</v>
      </c>
      <c r="D180" s="39">
        <v>0</v>
      </c>
      <c r="E180" s="39">
        <v>0</v>
      </c>
      <c r="F180" s="38">
        <v>9.6999999999999993</v>
      </c>
      <c r="G180" s="38">
        <v>2.6</v>
      </c>
      <c r="H180" s="38">
        <v>2.4</v>
      </c>
      <c r="I180" s="38">
        <v>5.6</v>
      </c>
      <c r="J180" s="38">
        <v>3.3</v>
      </c>
      <c r="K180" s="38">
        <v>5.2</v>
      </c>
      <c r="L180" s="38">
        <v>4.5999999999999996</v>
      </c>
      <c r="M180" s="38">
        <v>4.7</v>
      </c>
      <c r="N180" s="38">
        <v>3.8</v>
      </c>
      <c r="O180" s="38">
        <v>5.3</v>
      </c>
      <c r="P180" s="38">
        <v>8.1</v>
      </c>
      <c r="Q180" s="39">
        <v>0</v>
      </c>
    </row>
    <row r="181" spans="1:17" ht="15" x14ac:dyDescent="0.2">
      <c r="A181" s="25" t="s">
        <v>235</v>
      </c>
      <c r="B181" s="39">
        <v>5</v>
      </c>
      <c r="C181" s="39">
        <v>1</v>
      </c>
      <c r="D181" s="39">
        <v>0</v>
      </c>
      <c r="E181" s="39">
        <v>1</v>
      </c>
      <c r="F181" s="38">
        <v>9.6</v>
      </c>
      <c r="G181" s="38">
        <v>5.7</v>
      </c>
      <c r="H181" s="38">
        <v>6.9</v>
      </c>
      <c r="I181" s="38">
        <v>8.3000000000000007</v>
      </c>
      <c r="J181" s="38">
        <v>7.8</v>
      </c>
      <c r="K181" s="38">
        <v>4.5</v>
      </c>
      <c r="L181" s="38">
        <v>4</v>
      </c>
      <c r="M181" s="38">
        <v>3</v>
      </c>
      <c r="N181" s="38">
        <v>4.3</v>
      </c>
      <c r="O181" s="38">
        <v>6.1</v>
      </c>
      <c r="P181" s="38">
        <v>8.1999999999999993</v>
      </c>
      <c r="Q181" s="39">
        <v>1</v>
      </c>
    </row>
    <row r="182" spans="1:17" ht="15" x14ac:dyDescent="0.2">
      <c r="A182" s="25" t="s">
        <v>236</v>
      </c>
      <c r="B182" s="39">
        <v>10</v>
      </c>
      <c r="C182" s="39">
        <v>0</v>
      </c>
      <c r="D182" s="39">
        <v>0</v>
      </c>
      <c r="E182" s="39">
        <v>1</v>
      </c>
      <c r="F182" s="38">
        <v>7.6</v>
      </c>
      <c r="G182" s="38">
        <v>2.5</v>
      </c>
      <c r="H182" s="38">
        <v>3.8</v>
      </c>
      <c r="I182" s="38">
        <v>7.1</v>
      </c>
      <c r="J182" s="38">
        <v>4.2</v>
      </c>
      <c r="K182" s="38">
        <v>5.8</v>
      </c>
      <c r="L182" s="38">
        <v>4.4000000000000004</v>
      </c>
      <c r="M182" s="38">
        <v>3.8</v>
      </c>
      <c r="N182" s="38">
        <v>4.2</v>
      </c>
      <c r="O182" s="38">
        <v>6.3</v>
      </c>
      <c r="P182" s="38">
        <v>7.2</v>
      </c>
      <c r="Q182" s="39">
        <v>1</v>
      </c>
    </row>
    <row r="183" spans="1:17" ht="15" x14ac:dyDescent="0.2">
      <c r="A183" s="25" t="s">
        <v>237</v>
      </c>
      <c r="B183" s="39">
        <v>7</v>
      </c>
      <c r="C183" s="39">
        <v>1</v>
      </c>
      <c r="D183" s="39">
        <v>0</v>
      </c>
      <c r="E183" s="39">
        <v>0</v>
      </c>
      <c r="F183" s="38">
        <v>9.4</v>
      </c>
      <c r="G183" s="38">
        <v>4.0999999999999996</v>
      </c>
      <c r="H183" s="38">
        <v>4.8</v>
      </c>
      <c r="I183" s="38">
        <v>7.8</v>
      </c>
      <c r="J183" s="38">
        <v>4.7</v>
      </c>
      <c r="K183" s="38">
        <v>7.6</v>
      </c>
      <c r="L183" s="38">
        <v>4.7</v>
      </c>
      <c r="M183" s="38">
        <v>3.7</v>
      </c>
      <c r="N183" s="38">
        <v>4.4000000000000004</v>
      </c>
      <c r="O183" s="38">
        <v>6.4</v>
      </c>
      <c r="P183" s="38">
        <v>8.4</v>
      </c>
      <c r="Q183" s="39">
        <v>1</v>
      </c>
    </row>
    <row r="184" spans="1:17" ht="15" x14ac:dyDescent="0.2">
      <c r="A184" s="25" t="s">
        <v>238</v>
      </c>
      <c r="B184" s="39">
        <v>15</v>
      </c>
      <c r="C184" s="39">
        <v>1</v>
      </c>
      <c r="D184" s="39">
        <v>1</v>
      </c>
      <c r="E184" s="39">
        <v>1</v>
      </c>
      <c r="F184" s="38">
        <v>9.6</v>
      </c>
      <c r="G184" s="38">
        <v>5.7</v>
      </c>
      <c r="H184" s="38">
        <v>5.0999999999999996</v>
      </c>
      <c r="I184" s="38">
        <v>8.1999999999999993</v>
      </c>
      <c r="J184" s="38">
        <v>7.8</v>
      </c>
      <c r="K184" s="38">
        <v>4.5</v>
      </c>
      <c r="L184" s="38">
        <v>4.5999999999999996</v>
      </c>
      <c r="M184" s="38">
        <v>3</v>
      </c>
      <c r="N184" s="38">
        <v>4.3</v>
      </c>
      <c r="O184" s="38">
        <v>6.7</v>
      </c>
      <c r="P184" s="38">
        <v>9.4</v>
      </c>
      <c r="Q184" s="39">
        <v>1</v>
      </c>
    </row>
    <row r="185" spans="1:17" ht="15" x14ac:dyDescent="0.2">
      <c r="A185" s="25" t="s">
        <v>239</v>
      </c>
      <c r="B185" s="39">
        <v>14</v>
      </c>
      <c r="C185" s="39">
        <v>0</v>
      </c>
      <c r="D185" s="39">
        <v>1</v>
      </c>
      <c r="E185" s="39">
        <v>1</v>
      </c>
      <c r="F185" s="38">
        <v>9.3000000000000007</v>
      </c>
      <c r="G185" s="38">
        <v>5.0999999999999996</v>
      </c>
      <c r="H185" s="38">
        <v>5.6</v>
      </c>
      <c r="I185" s="38">
        <v>6.6</v>
      </c>
      <c r="J185" s="38">
        <v>6.3</v>
      </c>
      <c r="K185" s="38">
        <v>7.4</v>
      </c>
      <c r="L185" s="38">
        <v>4.4000000000000004</v>
      </c>
      <c r="M185" s="38">
        <v>4.5999999999999996</v>
      </c>
      <c r="N185" s="38">
        <v>4.3</v>
      </c>
      <c r="O185" s="38">
        <v>5.8</v>
      </c>
      <c r="P185" s="38">
        <v>9.4</v>
      </c>
      <c r="Q185" s="39">
        <v>1</v>
      </c>
    </row>
    <row r="186" spans="1:17" ht="15" x14ac:dyDescent="0.2">
      <c r="A186" s="25" t="s">
        <v>240</v>
      </c>
      <c r="B186" s="39">
        <v>4</v>
      </c>
      <c r="C186" s="39">
        <v>0</v>
      </c>
      <c r="D186" s="39">
        <v>0</v>
      </c>
      <c r="E186" s="39">
        <v>0</v>
      </c>
      <c r="F186" s="38">
        <v>9.6999999999999993</v>
      </c>
      <c r="G186" s="38">
        <v>2.8</v>
      </c>
      <c r="H186" s="38">
        <v>3.8</v>
      </c>
      <c r="I186" s="38">
        <v>5.7</v>
      </c>
      <c r="J186" s="38">
        <v>4.7</v>
      </c>
      <c r="K186" s="38">
        <v>4.8</v>
      </c>
      <c r="L186" s="38">
        <v>4.7</v>
      </c>
      <c r="M186" s="38">
        <v>4.0999999999999996</v>
      </c>
      <c r="N186" s="38">
        <v>3.6</v>
      </c>
      <c r="O186" s="38">
        <v>5.0999999999999996</v>
      </c>
      <c r="P186" s="38">
        <v>7.5</v>
      </c>
      <c r="Q186" s="39">
        <v>0</v>
      </c>
    </row>
    <row r="187" spans="1:17" ht="15" x14ac:dyDescent="0.2">
      <c r="A187" s="25" t="s">
        <v>241</v>
      </c>
      <c r="B187" s="39">
        <v>1</v>
      </c>
      <c r="C187" s="39">
        <v>1</v>
      </c>
      <c r="D187" s="39">
        <v>0</v>
      </c>
      <c r="E187" s="39">
        <v>1</v>
      </c>
      <c r="F187" s="38">
        <v>9.1</v>
      </c>
      <c r="G187" s="38">
        <v>3.8</v>
      </c>
      <c r="H187" s="38">
        <v>3</v>
      </c>
      <c r="I187" s="38">
        <v>7.5</v>
      </c>
      <c r="J187" s="38">
        <v>4.5</v>
      </c>
      <c r="K187" s="38">
        <v>7.3</v>
      </c>
      <c r="L187" s="38">
        <v>6</v>
      </c>
      <c r="M187" s="38">
        <v>3.4</v>
      </c>
      <c r="N187" s="38">
        <v>4.2</v>
      </c>
      <c r="O187" s="38">
        <v>6.3</v>
      </c>
      <c r="P187" s="38">
        <v>6.6</v>
      </c>
      <c r="Q187" s="39">
        <v>0</v>
      </c>
    </row>
    <row r="188" spans="1:17" ht="15" x14ac:dyDescent="0.2">
      <c r="A188" s="25" t="s">
        <v>242</v>
      </c>
      <c r="B188" s="39">
        <v>2</v>
      </c>
      <c r="C188" s="39">
        <v>1</v>
      </c>
      <c r="D188" s="39">
        <v>1</v>
      </c>
      <c r="E188" s="39">
        <v>0</v>
      </c>
      <c r="F188" s="38">
        <v>6.5</v>
      </c>
      <c r="G188" s="38">
        <v>2.8</v>
      </c>
      <c r="H188" s="38">
        <v>2.5</v>
      </c>
      <c r="I188" s="38">
        <v>4.3</v>
      </c>
      <c r="J188" s="38">
        <v>3.7</v>
      </c>
      <c r="K188" s="38">
        <v>8.5</v>
      </c>
      <c r="L188" s="38">
        <v>4.3</v>
      </c>
      <c r="M188" s="38">
        <v>4.7</v>
      </c>
      <c r="N188" s="38">
        <v>3.3</v>
      </c>
      <c r="O188" s="38">
        <v>3.3</v>
      </c>
      <c r="P188" s="38">
        <v>4.3</v>
      </c>
      <c r="Q188" s="39">
        <v>0</v>
      </c>
    </row>
    <row r="189" spans="1:17" ht="15" x14ac:dyDescent="0.2">
      <c r="A189" s="25" t="s">
        <v>243</v>
      </c>
      <c r="B189" s="39">
        <v>2</v>
      </c>
      <c r="C189" s="39">
        <v>0</v>
      </c>
      <c r="D189" s="39">
        <v>1</v>
      </c>
      <c r="E189" s="39">
        <v>0</v>
      </c>
      <c r="F189" s="38">
        <v>6.6</v>
      </c>
      <c r="G189" s="38">
        <v>3.6</v>
      </c>
      <c r="H189" s="38">
        <v>1.7</v>
      </c>
      <c r="I189" s="38">
        <v>4.7</v>
      </c>
      <c r="J189" s="38">
        <v>4.8</v>
      </c>
      <c r="K189" s="38">
        <v>7.2</v>
      </c>
      <c r="L189" s="38">
        <v>3.2</v>
      </c>
      <c r="M189" s="38">
        <v>3.6</v>
      </c>
      <c r="N189" s="38">
        <v>2.8</v>
      </c>
      <c r="O189" s="38">
        <v>4</v>
      </c>
      <c r="P189" s="38">
        <v>6.6</v>
      </c>
      <c r="Q189" s="39">
        <v>1</v>
      </c>
    </row>
    <row r="190" spans="1:17" ht="15" x14ac:dyDescent="0.2">
      <c r="A190" s="25" t="s">
        <v>244</v>
      </c>
      <c r="B190" s="39">
        <v>13</v>
      </c>
      <c r="C190" s="39">
        <v>1</v>
      </c>
      <c r="D190" s="39">
        <v>1</v>
      </c>
      <c r="E190" s="39">
        <v>0</v>
      </c>
      <c r="F190" s="38">
        <v>5.8</v>
      </c>
      <c r="G190" s="38">
        <v>3.6</v>
      </c>
      <c r="H190" s="38">
        <v>5.0999999999999996</v>
      </c>
      <c r="I190" s="38">
        <v>5.9</v>
      </c>
      <c r="J190" s="38">
        <v>5.8</v>
      </c>
      <c r="K190" s="38">
        <v>9.3000000000000007</v>
      </c>
      <c r="L190" s="38">
        <v>5.9</v>
      </c>
      <c r="M190" s="38">
        <v>6.1</v>
      </c>
      <c r="N190" s="38">
        <v>4.5999999999999996</v>
      </c>
      <c r="O190" s="38">
        <v>6.6</v>
      </c>
      <c r="P190" s="38">
        <v>7.4</v>
      </c>
      <c r="Q190" s="39">
        <v>0</v>
      </c>
    </row>
    <row r="191" spans="1:17" ht="15" x14ac:dyDescent="0.2">
      <c r="A191" s="25" t="s">
        <v>245</v>
      </c>
      <c r="B191" s="39">
        <v>11</v>
      </c>
      <c r="C191" s="39">
        <v>0</v>
      </c>
      <c r="D191" s="39">
        <v>0</v>
      </c>
      <c r="E191" s="39">
        <v>1</v>
      </c>
      <c r="F191" s="38">
        <v>8.6999999999999993</v>
      </c>
      <c r="G191" s="38">
        <v>3.7</v>
      </c>
      <c r="H191" s="38">
        <v>4.2</v>
      </c>
      <c r="I191" s="38">
        <v>7.4</v>
      </c>
      <c r="J191" s="38">
        <v>4.8</v>
      </c>
      <c r="K191" s="38">
        <v>3.8</v>
      </c>
      <c r="L191" s="38">
        <v>5.5</v>
      </c>
      <c r="M191" s="38">
        <v>3.5</v>
      </c>
      <c r="N191" s="38">
        <v>4.2</v>
      </c>
      <c r="O191" s="38">
        <v>5.6</v>
      </c>
      <c r="P191" s="38">
        <v>7.1</v>
      </c>
      <c r="Q191" s="39">
        <v>0</v>
      </c>
    </row>
    <row r="192" spans="1:17" ht="15" x14ac:dyDescent="0.2">
      <c r="A192" s="25" t="s">
        <v>246</v>
      </c>
      <c r="B192" s="39">
        <v>2</v>
      </c>
      <c r="C192" s="39">
        <v>0</v>
      </c>
      <c r="D192" s="39">
        <v>0</v>
      </c>
      <c r="E192" s="39">
        <v>1</v>
      </c>
      <c r="F192" s="38">
        <v>8.8000000000000007</v>
      </c>
      <c r="G192" s="38">
        <v>3.9</v>
      </c>
      <c r="H192" s="38">
        <v>3.4</v>
      </c>
      <c r="I192" s="38">
        <v>4.7</v>
      </c>
      <c r="J192" s="38">
        <v>4.8</v>
      </c>
      <c r="K192" s="38">
        <v>5.8</v>
      </c>
      <c r="L192" s="38">
        <v>3.8</v>
      </c>
      <c r="M192" s="38">
        <v>3.7</v>
      </c>
      <c r="N192" s="38">
        <v>2.9</v>
      </c>
      <c r="O192" s="38">
        <v>4.2</v>
      </c>
      <c r="P192" s="38">
        <v>6.7</v>
      </c>
      <c r="Q192" s="39">
        <v>1</v>
      </c>
    </row>
    <row r="193" spans="1:17" ht="15" x14ac:dyDescent="0.2">
      <c r="A193" s="25" t="s">
        <v>247</v>
      </c>
      <c r="B193" s="39">
        <v>8</v>
      </c>
      <c r="C193" s="39">
        <v>0</v>
      </c>
      <c r="D193" s="39">
        <v>1</v>
      </c>
      <c r="E193" s="39">
        <v>0</v>
      </c>
      <c r="F193" s="38">
        <v>6.4</v>
      </c>
      <c r="G193" s="38">
        <v>4.5</v>
      </c>
      <c r="H193" s="38">
        <v>4</v>
      </c>
      <c r="I193" s="38">
        <v>5.7</v>
      </c>
      <c r="J193" s="38">
        <v>5.7</v>
      </c>
      <c r="K193" s="38">
        <v>8.4</v>
      </c>
      <c r="L193" s="38">
        <v>4</v>
      </c>
      <c r="M193" s="38">
        <v>5.8</v>
      </c>
      <c r="N193" s="38">
        <v>4.4000000000000004</v>
      </c>
      <c r="O193" s="38">
        <v>5.8</v>
      </c>
      <c r="P193" s="38">
        <v>6.7</v>
      </c>
      <c r="Q193" s="39">
        <v>0</v>
      </c>
    </row>
    <row r="194" spans="1:17" ht="15" x14ac:dyDescent="0.2">
      <c r="A194" s="25" t="s">
        <v>248</v>
      </c>
      <c r="B194" s="39">
        <v>13</v>
      </c>
      <c r="C194" s="39">
        <v>0</v>
      </c>
      <c r="D194" s="39">
        <v>1</v>
      </c>
      <c r="E194" s="39">
        <v>0</v>
      </c>
      <c r="F194" s="38">
        <v>6.7</v>
      </c>
      <c r="G194" s="38">
        <v>3.6</v>
      </c>
      <c r="H194" s="38">
        <v>3.3</v>
      </c>
      <c r="I194" s="38">
        <v>4.7</v>
      </c>
      <c r="J194" s="38">
        <v>4.8</v>
      </c>
      <c r="K194" s="38">
        <v>7.2</v>
      </c>
      <c r="L194" s="38">
        <v>2.9</v>
      </c>
      <c r="M194" s="38">
        <v>3.6</v>
      </c>
      <c r="N194" s="38">
        <v>2.8</v>
      </c>
      <c r="O194" s="38">
        <v>3.2</v>
      </c>
      <c r="P194" s="38">
        <v>7.2</v>
      </c>
      <c r="Q194" s="39">
        <v>0</v>
      </c>
    </row>
    <row r="195" spans="1:17" ht="15" x14ac:dyDescent="0.2">
      <c r="A195" s="25" t="s">
        <v>249</v>
      </c>
      <c r="B195" s="39">
        <v>1</v>
      </c>
      <c r="C195" s="39">
        <v>0</v>
      </c>
      <c r="D195" s="39">
        <v>1</v>
      </c>
      <c r="E195" s="39">
        <v>0</v>
      </c>
      <c r="F195" s="38">
        <v>5.2</v>
      </c>
      <c r="G195" s="38">
        <v>3.8</v>
      </c>
      <c r="H195" s="38">
        <v>3.3</v>
      </c>
      <c r="I195" s="38">
        <v>4.3</v>
      </c>
      <c r="J195" s="38">
        <v>5</v>
      </c>
      <c r="K195" s="38">
        <v>8.4</v>
      </c>
      <c r="L195" s="38">
        <v>4.3</v>
      </c>
      <c r="M195" s="38">
        <v>4.9000000000000004</v>
      </c>
      <c r="N195" s="38">
        <v>3.3</v>
      </c>
      <c r="O195" s="38">
        <v>4.7</v>
      </c>
      <c r="P195" s="38">
        <v>7.1</v>
      </c>
      <c r="Q195" s="39">
        <v>0</v>
      </c>
    </row>
    <row r="196" spans="1:17" ht="15" x14ac:dyDescent="0.2">
      <c r="A196" s="25" t="s">
        <v>250</v>
      </c>
      <c r="B196" s="39">
        <v>3</v>
      </c>
      <c r="C196" s="39">
        <v>1</v>
      </c>
      <c r="D196" s="39">
        <v>1</v>
      </c>
      <c r="E196" s="39">
        <v>0</v>
      </c>
      <c r="F196" s="38">
        <v>6.4</v>
      </c>
      <c r="G196" s="38">
        <v>3.3</v>
      </c>
      <c r="H196" s="38">
        <v>5.3</v>
      </c>
      <c r="I196" s="38">
        <v>4.7</v>
      </c>
      <c r="J196" s="38">
        <v>4.5</v>
      </c>
      <c r="K196" s="38">
        <v>8.8000000000000007</v>
      </c>
      <c r="L196" s="38">
        <v>3.6</v>
      </c>
      <c r="M196" s="38">
        <v>4.0999999999999996</v>
      </c>
      <c r="N196" s="38">
        <v>3</v>
      </c>
      <c r="O196" s="38">
        <v>4</v>
      </c>
      <c r="P196" s="38">
        <v>6</v>
      </c>
      <c r="Q196" s="39">
        <v>0</v>
      </c>
    </row>
    <row r="197" spans="1:17" ht="15" x14ac:dyDescent="0.2">
      <c r="A197" s="25" t="s">
        <v>251</v>
      </c>
      <c r="B197" s="39">
        <v>10</v>
      </c>
      <c r="C197" s="39">
        <v>1</v>
      </c>
      <c r="D197" s="39">
        <v>0</v>
      </c>
      <c r="E197" s="39">
        <v>0</v>
      </c>
      <c r="F197" s="38">
        <v>7.6</v>
      </c>
      <c r="G197" s="38">
        <v>3.6</v>
      </c>
      <c r="H197" s="38">
        <v>4.8</v>
      </c>
      <c r="I197" s="38">
        <v>6.6</v>
      </c>
      <c r="J197" s="38">
        <v>5.4</v>
      </c>
      <c r="K197" s="38">
        <v>4.4000000000000004</v>
      </c>
      <c r="L197" s="38">
        <v>4.4000000000000004</v>
      </c>
      <c r="M197" s="38">
        <v>3.9</v>
      </c>
      <c r="N197" s="38">
        <v>4</v>
      </c>
      <c r="O197" s="38">
        <v>5.2</v>
      </c>
      <c r="P197" s="38">
        <v>8.4</v>
      </c>
      <c r="Q197" s="39">
        <v>0</v>
      </c>
    </row>
    <row r="198" spans="1:17" ht="15" x14ac:dyDescent="0.2">
      <c r="A198" s="25" t="s">
        <v>252</v>
      </c>
      <c r="B198" s="39">
        <v>8</v>
      </c>
      <c r="C198" s="39">
        <v>1</v>
      </c>
      <c r="D198" s="39">
        <v>1</v>
      </c>
      <c r="E198" s="39">
        <v>0</v>
      </c>
      <c r="F198" s="38">
        <v>5.9</v>
      </c>
      <c r="G198" s="38">
        <v>4</v>
      </c>
      <c r="H198" s="38">
        <v>3.3</v>
      </c>
      <c r="I198" s="38">
        <v>5.9</v>
      </c>
      <c r="J198" s="38">
        <v>6.2</v>
      </c>
      <c r="K198" s="38">
        <v>8.4</v>
      </c>
      <c r="L198" s="38">
        <v>6</v>
      </c>
      <c r="M198" s="38">
        <v>7.5</v>
      </c>
      <c r="N198" s="38">
        <v>5.4</v>
      </c>
      <c r="O198" s="38">
        <v>6</v>
      </c>
      <c r="P198" s="38">
        <v>8.6</v>
      </c>
      <c r="Q198" s="39">
        <v>1</v>
      </c>
    </row>
    <row r="199" spans="1:17" ht="15" x14ac:dyDescent="0.2">
      <c r="A199" s="25" t="s">
        <v>253</v>
      </c>
      <c r="B199" s="39">
        <v>9</v>
      </c>
      <c r="C199" s="39">
        <v>1</v>
      </c>
      <c r="D199" s="39">
        <v>1</v>
      </c>
      <c r="E199" s="39">
        <v>1</v>
      </c>
      <c r="F199" s="38">
        <v>9.6999999999999993</v>
      </c>
      <c r="G199" s="38">
        <v>5</v>
      </c>
      <c r="H199" s="38">
        <v>5.3</v>
      </c>
      <c r="I199" s="38">
        <v>7.6</v>
      </c>
      <c r="J199" s="38">
        <v>6.1</v>
      </c>
      <c r="K199" s="38">
        <v>6.8</v>
      </c>
      <c r="L199" s="38">
        <v>4.4000000000000004</v>
      </c>
      <c r="M199" s="38">
        <v>3.5</v>
      </c>
      <c r="N199" s="38">
        <v>4.2</v>
      </c>
      <c r="O199" s="38">
        <v>6.3</v>
      </c>
      <c r="P199" s="38">
        <v>7.9</v>
      </c>
      <c r="Q199" s="39">
        <v>1</v>
      </c>
    </row>
    <row r="200" spans="1:17" ht="15" x14ac:dyDescent="0.2">
      <c r="A200" s="25" t="s">
        <v>254</v>
      </c>
      <c r="B200" s="39">
        <v>6</v>
      </c>
      <c r="C200" s="39">
        <v>1</v>
      </c>
      <c r="D200" s="39">
        <v>1</v>
      </c>
      <c r="E200" s="39">
        <v>1</v>
      </c>
      <c r="F200" s="38">
        <v>5.5</v>
      </c>
      <c r="G200" s="38">
        <v>5.5</v>
      </c>
      <c r="H200" s="38">
        <v>6.5</v>
      </c>
      <c r="I200" s="38">
        <v>5.7</v>
      </c>
      <c r="J200" s="38">
        <v>8.1999999999999993</v>
      </c>
      <c r="K200" s="38">
        <v>6.3</v>
      </c>
      <c r="L200" s="38">
        <v>5.9</v>
      </c>
      <c r="M200" s="38">
        <v>6.7</v>
      </c>
      <c r="N200" s="38">
        <v>4.9000000000000004</v>
      </c>
      <c r="O200" s="38">
        <v>6.6</v>
      </c>
      <c r="P200" s="38">
        <v>7.6</v>
      </c>
      <c r="Q200" s="39">
        <v>1</v>
      </c>
    </row>
    <row r="201" spans="1:17" ht="15" x14ac:dyDescent="0.2">
      <c r="A201" s="25" t="s">
        <v>255</v>
      </c>
      <c r="B201" s="39">
        <v>4</v>
      </c>
      <c r="C201" s="39">
        <v>1</v>
      </c>
      <c r="D201" s="39">
        <v>1</v>
      </c>
      <c r="E201" s="39">
        <v>1</v>
      </c>
      <c r="F201" s="38">
        <v>9.6999999999999993</v>
      </c>
      <c r="G201" s="38">
        <v>5</v>
      </c>
      <c r="H201" s="38">
        <v>5.3</v>
      </c>
      <c r="I201" s="38">
        <v>7.6</v>
      </c>
      <c r="J201" s="38">
        <v>6.1</v>
      </c>
      <c r="K201" s="38">
        <v>6.8</v>
      </c>
      <c r="L201" s="38">
        <v>4.3</v>
      </c>
      <c r="M201" s="38">
        <v>3.5</v>
      </c>
      <c r="N201" s="38">
        <v>4.2</v>
      </c>
      <c r="O201" s="38">
        <v>5.9</v>
      </c>
      <c r="P201" s="38">
        <v>8.5</v>
      </c>
      <c r="Q201" s="39">
        <v>1</v>
      </c>
    </row>
    <row r="202" spans="1:17" ht="15" x14ac:dyDescent="0.2">
      <c r="B202" s="28"/>
      <c r="Q202" s="26"/>
    </row>
    <row r="203" spans="1:17" ht="15" x14ac:dyDescent="0.2">
      <c r="B203" s="28"/>
      <c r="Q203" s="26"/>
    </row>
    <row r="204" spans="1:17" ht="15" x14ac:dyDescent="0.2">
      <c r="B204" s="28"/>
      <c r="Q204" s="26"/>
    </row>
    <row r="205" spans="1:17" ht="15" x14ac:dyDescent="0.2">
      <c r="B205" s="28"/>
      <c r="Q205" s="26"/>
    </row>
    <row r="206" spans="1:17" ht="15" x14ac:dyDescent="0.2">
      <c r="B206" s="28"/>
      <c r="Q206" s="26"/>
    </row>
    <row r="207" spans="1:17" ht="15" x14ac:dyDescent="0.2">
      <c r="Q207" s="26"/>
    </row>
    <row r="208" spans="1:17" ht="15" x14ac:dyDescent="0.2">
      <c r="Q208" s="26"/>
    </row>
    <row r="209" spans="17:17" ht="15" x14ac:dyDescent="0.2">
      <c r="Q209" s="26"/>
    </row>
    <row r="210" spans="17:17" ht="15" x14ac:dyDescent="0.2">
      <c r="Q210" s="26"/>
    </row>
    <row r="211" spans="17:17" ht="15" x14ac:dyDescent="0.2">
      <c r="Q211" s="26"/>
    </row>
    <row r="212" spans="17:17" ht="15" x14ac:dyDescent="0.2">
      <c r="Q212" s="26"/>
    </row>
    <row r="213" spans="17:17" ht="15" x14ac:dyDescent="0.2">
      <c r="Q213" s="26"/>
    </row>
    <row r="214" spans="17:17" ht="15" x14ac:dyDescent="0.2">
      <c r="Q214" s="26"/>
    </row>
    <row r="215" spans="17:17" ht="15" x14ac:dyDescent="0.2">
      <c r="Q215" s="26"/>
    </row>
    <row r="216" spans="17:17" ht="15" x14ac:dyDescent="0.2">
      <c r="Q216" s="26"/>
    </row>
    <row r="217" spans="17:17" ht="15" x14ac:dyDescent="0.2">
      <c r="Q217" s="26"/>
    </row>
    <row r="218" spans="17:17" ht="15" x14ac:dyDescent="0.2">
      <c r="Q218" s="26"/>
    </row>
    <row r="219" spans="17:17" ht="15" x14ac:dyDescent="0.2">
      <c r="Q219" s="26"/>
    </row>
    <row r="220" spans="17:17" ht="15" x14ac:dyDescent="0.2">
      <c r="Q220" s="26"/>
    </row>
    <row r="221" spans="17:17" ht="15" x14ac:dyDescent="0.2">
      <c r="Q221" s="26"/>
    </row>
    <row r="222" spans="17:17" ht="15" x14ac:dyDescent="0.2">
      <c r="Q222" s="26"/>
    </row>
    <row r="223" spans="17:17" ht="15" x14ac:dyDescent="0.2">
      <c r="Q223" s="26"/>
    </row>
    <row r="224" spans="17:17" ht="15" x14ac:dyDescent="0.2">
      <c r="Q224" s="26"/>
    </row>
    <row r="225" spans="17:17" ht="15" x14ac:dyDescent="0.2">
      <c r="Q225" s="26"/>
    </row>
    <row r="226" spans="17:17" ht="15" x14ac:dyDescent="0.2">
      <c r="Q226" s="26"/>
    </row>
    <row r="227" spans="17:17" ht="15" x14ac:dyDescent="0.2">
      <c r="Q227" s="26"/>
    </row>
    <row r="228" spans="17:17" ht="15" x14ac:dyDescent="0.2">
      <c r="Q228" s="26"/>
    </row>
    <row r="229" spans="17:17" ht="15" x14ac:dyDescent="0.2">
      <c r="Q229" s="26"/>
    </row>
    <row r="230" spans="17:17" ht="15" x14ac:dyDescent="0.2">
      <c r="Q230" s="26"/>
    </row>
    <row r="231" spans="17:17" ht="15" x14ac:dyDescent="0.2">
      <c r="Q231" s="26"/>
    </row>
    <row r="232" spans="17:17" ht="15" x14ac:dyDescent="0.2">
      <c r="Q232" s="26"/>
    </row>
    <row r="233" spans="17:17" ht="15" x14ac:dyDescent="0.2">
      <c r="Q233" s="26"/>
    </row>
    <row r="234" spans="17:17" ht="15" x14ac:dyDescent="0.2">
      <c r="Q234" s="26"/>
    </row>
    <row r="235" spans="17:17" ht="15" x14ac:dyDescent="0.2">
      <c r="Q235" s="26"/>
    </row>
    <row r="236" spans="17:17" ht="15" x14ac:dyDescent="0.2">
      <c r="Q236" s="26"/>
    </row>
    <row r="237" spans="17:17" ht="15" x14ac:dyDescent="0.2">
      <c r="Q237" s="26"/>
    </row>
    <row r="238" spans="17:17" ht="15" x14ac:dyDescent="0.2">
      <c r="Q238" s="26"/>
    </row>
    <row r="239" spans="17:17" ht="15" x14ac:dyDescent="0.2">
      <c r="Q239" s="26"/>
    </row>
    <row r="240" spans="17:17" ht="15" x14ac:dyDescent="0.2">
      <c r="Q240" s="26"/>
    </row>
    <row r="241" spans="17:17" ht="15" x14ac:dyDescent="0.2">
      <c r="Q241" s="26"/>
    </row>
    <row r="242" spans="17:17" ht="15" x14ac:dyDescent="0.2">
      <c r="Q242" s="26"/>
    </row>
    <row r="243" spans="17:17" ht="15" x14ac:dyDescent="0.2">
      <c r="Q243" s="26"/>
    </row>
    <row r="244" spans="17:17" ht="15" x14ac:dyDescent="0.2">
      <c r="Q244" s="26"/>
    </row>
    <row r="245" spans="17:17" ht="15" x14ac:dyDescent="0.2">
      <c r="Q245"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4"/>
  <sheetViews>
    <sheetView zoomScale="90" zoomScaleNormal="90" workbookViewId="0">
      <selection activeCell="H11" sqref="H11"/>
    </sheetView>
  </sheetViews>
  <sheetFormatPr defaultColWidth="8.85546875" defaultRowHeight="12.75" x14ac:dyDescent="0.2"/>
  <cols>
    <col min="3" max="3" width="30" bestFit="1" customWidth="1"/>
  </cols>
  <sheetData>
    <row r="1" spans="1:3" ht="25.5" customHeight="1" x14ac:dyDescent="0.2">
      <c r="A1" s="20" t="s">
        <v>20</v>
      </c>
      <c r="B1" s="20" t="s">
        <v>19</v>
      </c>
      <c r="C1" s="20" t="s">
        <v>285</v>
      </c>
    </row>
    <row r="2" spans="1:3" ht="15" x14ac:dyDescent="0.2">
      <c r="A2" s="15">
        <v>2010</v>
      </c>
      <c r="B2" s="28" t="s">
        <v>18</v>
      </c>
      <c r="C2" s="21">
        <v>1299.5999999999997</v>
      </c>
    </row>
    <row r="3" spans="1:3" ht="15" x14ac:dyDescent="0.2">
      <c r="A3" s="15"/>
      <c r="B3" s="15" t="s">
        <v>15</v>
      </c>
      <c r="C3" s="21">
        <v>988.06666666666695</v>
      </c>
    </row>
    <row r="4" spans="1:3" ht="15" x14ac:dyDescent="0.2">
      <c r="A4" s="15"/>
      <c r="B4" s="15" t="s">
        <v>16</v>
      </c>
      <c r="C4" s="21">
        <v>1044.5</v>
      </c>
    </row>
    <row r="5" spans="1:3" ht="15" x14ac:dyDescent="0.2">
      <c r="A5" s="15">
        <v>2011</v>
      </c>
      <c r="B5" s="15" t="s">
        <v>17</v>
      </c>
      <c r="C5" s="21">
        <v>1090.56666666667</v>
      </c>
    </row>
    <row r="6" spans="1:3" ht="15" x14ac:dyDescent="0.2">
      <c r="A6" s="15"/>
      <c r="B6" s="15" t="s">
        <v>18</v>
      </c>
      <c r="C6" s="21">
        <v>1365.4333333333332</v>
      </c>
    </row>
    <row r="7" spans="1:3" ht="15" x14ac:dyDescent="0.2">
      <c r="A7" s="15"/>
      <c r="B7" s="15" t="s">
        <v>15</v>
      </c>
      <c r="C7" s="21">
        <v>1006</v>
      </c>
    </row>
    <row r="8" spans="1:3" ht="15" x14ac:dyDescent="0.2">
      <c r="A8" s="15"/>
      <c r="B8" s="15" t="s">
        <v>16</v>
      </c>
      <c r="C8" s="21">
        <v>1136.4333333333332</v>
      </c>
    </row>
    <row r="9" spans="1:3" ht="15" x14ac:dyDescent="0.2">
      <c r="A9" s="15">
        <v>2012</v>
      </c>
      <c r="B9" s="15" t="s">
        <v>17</v>
      </c>
      <c r="C9" s="21">
        <v>1101.4000000000003</v>
      </c>
    </row>
    <row r="10" spans="1:3" ht="15" x14ac:dyDescent="0.2">
      <c r="A10" s="15"/>
      <c r="B10" s="15" t="s">
        <v>18</v>
      </c>
      <c r="C10" s="21">
        <v>1457.9666666666665</v>
      </c>
    </row>
    <row r="11" spans="1:3" ht="15" x14ac:dyDescent="0.2">
      <c r="A11" s="15"/>
      <c r="B11" s="15" t="s">
        <v>15</v>
      </c>
      <c r="C11" s="21">
        <v>1122.1666666666667</v>
      </c>
    </row>
    <row r="12" spans="1:3" ht="15" x14ac:dyDescent="0.2">
      <c r="A12" s="15"/>
      <c r="B12" s="15" t="s">
        <v>16</v>
      </c>
      <c r="C12" s="21">
        <v>1332.8666666666668</v>
      </c>
    </row>
    <row r="13" spans="1:3" ht="15" x14ac:dyDescent="0.2">
      <c r="A13" s="15">
        <v>2013</v>
      </c>
      <c r="B13" s="15" t="s">
        <v>17</v>
      </c>
      <c r="C13" s="21">
        <v>1348.3666666666668</v>
      </c>
    </row>
    <row r="14" spans="1:3" ht="15" x14ac:dyDescent="0.2">
      <c r="A14" s="15"/>
      <c r="B14" s="15" t="s">
        <v>18</v>
      </c>
      <c r="C14" s="21">
        <v>1716.7666666666664</v>
      </c>
    </row>
    <row r="15" spans="1:3" ht="15" x14ac:dyDescent="0.2">
      <c r="A15" s="15"/>
      <c r="B15" s="15" t="s">
        <v>15</v>
      </c>
      <c r="C15" s="21">
        <v>1199.4666666666665</v>
      </c>
    </row>
    <row r="16" spans="1:3" ht="15" x14ac:dyDescent="0.2">
      <c r="A16" s="15"/>
      <c r="B16" s="15" t="s">
        <v>16</v>
      </c>
      <c r="C16" s="21">
        <v>1394.4000000000003</v>
      </c>
    </row>
    <row r="17" spans="1:3" ht="15" x14ac:dyDescent="0.2">
      <c r="A17" s="15">
        <v>2014</v>
      </c>
      <c r="B17" s="15" t="s">
        <v>17</v>
      </c>
      <c r="C17" s="21">
        <v>1376.1666666666667</v>
      </c>
    </row>
    <row r="18" spans="1:3" ht="15" x14ac:dyDescent="0.2">
      <c r="A18" s="15"/>
      <c r="B18" s="15" t="s">
        <v>18</v>
      </c>
      <c r="C18" s="21">
        <v>1626.9</v>
      </c>
    </row>
    <row r="19" spans="1:3" ht="15" x14ac:dyDescent="0.2">
      <c r="A19" s="15"/>
      <c r="B19" s="15" t="s">
        <v>15</v>
      </c>
      <c r="C19" s="21">
        <v>1170.9333333333332</v>
      </c>
    </row>
    <row r="20" spans="1:3" ht="15" x14ac:dyDescent="0.2">
      <c r="A20" s="15"/>
      <c r="B20" s="15" t="s">
        <v>16</v>
      </c>
      <c r="C20" s="21">
        <v>1340.7</v>
      </c>
    </row>
    <row r="21" spans="1:3" ht="15" x14ac:dyDescent="0.2">
      <c r="A21" s="15">
        <v>2015</v>
      </c>
      <c r="B21" s="15" t="s">
        <v>17</v>
      </c>
      <c r="C21" s="21">
        <v>1410.5999999999997</v>
      </c>
    </row>
    <row r="22" spans="1:3" ht="15" x14ac:dyDescent="0.2">
      <c r="A22" s="15"/>
      <c r="B22" s="15" t="s">
        <v>18</v>
      </c>
      <c r="C22" s="21">
        <v>1745.6666666666665</v>
      </c>
    </row>
    <row r="23" spans="1:3" ht="15" x14ac:dyDescent="0.2">
      <c r="A23" s="15"/>
      <c r="B23" s="15" t="s">
        <v>15</v>
      </c>
      <c r="C23" s="21">
        <v>1334.8333333333333</v>
      </c>
    </row>
    <row r="24" spans="1:3" ht="15" x14ac:dyDescent="0.2">
      <c r="A24" s="15"/>
      <c r="B24" s="15" t="s">
        <v>16</v>
      </c>
      <c r="C24" s="21">
        <v>1388.5</v>
      </c>
    </row>
    <row r="25" spans="1:3" ht="15" x14ac:dyDescent="0.2">
      <c r="A25" s="15">
        <v>2016</v>
      </c>
      <c r="B25" s="15" t="s">
        <v>17</v>
      </c>
      <c r="C25" s="21">
        <v>1401.3</v>
      </c>
    </row>
    <row r="26" spans="1:3" ht="15" x14ac:dyDescent="0.2">
      <c r="A26" s="15"/>
      <c r="B26" s="15" t="s">
        <v>18</v>
      </c>
      <c r="C26" s="21">
        <v>1798.3666666666663</v>
      </c>
    </row>
    <row r="27" spans="1:3" ht="15" x14ac:dyDescent="0.2">
      <c r="A27" s="15"/>
      <c r="B27" s="15" t="s">
        <v>15</v>
      </c>
      <c r="C27" s="21">
        <v>1416.0666666666668</v>
      </c>
    </row>
    <row r="28" spans="1:3" ht="15" x14ac:dyDescent="0.2">
      <c r="A28" s="15"/>
      <c r="B28" s="15" t="s">
        <v>16</v>
      </c>
      <c r="C28" s="21">
        <v>1573.1666666666667</v>
      </c>
    </row>
    <row r="29" spans="1:3" ht="15" x14ac:dyDescent="0.2">
      <c r="A29" s="15">
        <v>2017</v>
      </c>
      <c r="B29" s="15" t="s">
        <v>17</v>
      </c>
      <c r="C29" s="21">
        <v>1618.5999999999997</v>
      </c>
    </row>
    <row r="30" spans="1:3" ht="15" x14ac:dyDescent="0.2">
      <c r="A30" s="15"/>
      <c r="B30" s="15" t="s">
        <v>18</v>
      </c>
      <c r="C30" s="21">
        <v>1953.8666666666663</v>
      </c>
    </row>
    <row r="31" spans="1:3" ht="15" x14ac:dyDescent="0.2">
      <c r="A31" s="15"/>
      <c r="B31" s="15" t="s">
        <v>15</v>
      </c>
      <c r="C31" s="21">
        <v>1528.4000000000003</v>
      </c>
    </row>
    <row r="32" spans="1:3" ht="15" x14ac:dyDescent="0.2">
      <c r="A32" s="15"/>
      <c r="B32" s="15" t="s">
        <v>16</v>
      </c>
      <c r="C32" s="21">
        <v>1624.5</v>
      </c>
    </row>
    <row r="33" spans="1:3" ht="15" x14ac:dyDescent="0.2">
      <c r="A33" s="28">
        <v>2018</v>
      </c>
      <c r="B33" s="15" t="s">
        <v>17</v>
      </c>
      <c r="C33" s="21">
        <v>1599.4666666666665</v>
      </c>
    </row>
    <row r="34" spans="1:3" ht="15" x14ac:dyDescent="0.2">
      <c r="A34" s="15"/>
      <c r="B34" s="15" t="s">
        <v>18</v>
      </c>
      <c r="C34" s="21">
        <v>1871.7333333333336</v>
      </c>
    </row>
    <row r="35" spans="1:3" ht="15" x14ac:dyDescent="0.2">
      <c r="A35" s="15"/>
      <c r="B35" s="15" t="s">
        <v>15</v>
      </c>
      <c r="C35" s="21">
        <v>1428.3</v>
      </c>
    </row>
    <row r="36" spans="1:3" ht="15" x14ac:dyDescent="0.2">
      <c r="A36" s="15"/>
      <c r="B36" s="15" t="s">
        <v>16</v>
      </c>
      <c r="C36" s="21">
        <v>1519.5999999999997</v>
      </c>
    </row>
    <row r="37" spans="1:3" ht="15" x14ac:dyDescent="0.2">
      <c r="A37" s="15">
        <v>2019</v>
      </c>
      <c r="B37" s="15" t="s">
        <v>17</v>
      </c>
      <c r="C37" s="21">
        <v>1638.0999999999997</v>
      </c>
    </row>
    <row r="38" spans="1:3" ht="15" x14ac:dyDescent="0.25">
      <c r="A38" s="19"/>
      <c r="B38" s="15" t="s">
        <v>18</v>
      </c>
      <c r="C38" s="21">
        <v>1947.4333333333329</v>
      </c>
    </row>
    <row r="39" spans="1:3" ht="15" x14ac:dyDescent="0.25">
      <c r="A39" s="19"/>
      <c r="B39" s="15" t="s">
        <v>15</v>
      </c>
      <c r="C39" s="21">
        <v>1527.9049279391074</v>
      </c>
    </row>
    <row r="40" spans="1:3" ht="15" x14ac:dyDescent="0.2">
      <c r="B40" s="15" t="s">
        <v>16</v>
      </c>
      <c r="C40" s="21">
        <v>1684.1594717580938</v>
      </c>
    </row>
    <row r="41" spans="1:3" ht="15" x14ac:dyDescent="0.25">
      <c r="A41" s="19"/>
      <c r="B41" s="15"/>
    </row>
    <row r="42" spans="1:3" ht="15" x14ac:dyDescent="0.2">
      <c r="B42" s="15"/>
    </row>
    <row r="43" spans="1:3" ht="15" x14ac:dyDescent="0.2">
      <c r="B43" s="15"/>
    </row>
    <row r="44" spans="1:3" ht="15" x14ac:dyDescent="0.2">
      <c r="A44" s="26"/>
      <c r="B44" s="2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45"/>
  <sheetViews>
    <sheetView topLeftCell="A4" zoomScale="50" zoomScaleNormal="70" workbookViewId="0">
      <selection activeCell="M38" sqref="M38"/>
    </sheetView>
  </sheetViews>
  <sheetFormatPr defaultColWidth="8.85546875" defaultRowHeight="12.75" x14ac:dyDescent="0.2"/>
  <cols>
    <col min="1" max="1" width="13.7109375" style="27" bestFit="1" customWidth="1"/>
    <col min="2" max="2" width="11" style="27" bestFit="1" customWidth="1"/>
    <col min="3" max="3" width="12.85546875" bestFit="1" customWidth="1"/>
    <col min="4" max="4" width="28.140625" style="27" bestFit="1" customWidth="1"/>
    <col min="5" max="5" width="14.140625" style="27" bestFit="1" customWidth="1"/>
    <col min="6" max="6" width="10" bestFit="1" customWidth="1"/>
    <col min="7" max="7" width="16.7109375" bestFit="1" customWidth="1"/>
    <col min="9" max="9" width="10.85546875" bestFit="1" customWidth="1"/>
    <col min="10" max="10" width="20.42578125" bestFit="1" customWidth="1"/>
    <col min="11" max="11" width="22.140625" bestFit="1" customWidth="1"/>
    <col min="16" max="16" width="14.140625" bestFit="1" customWidth="1"/>
    <col min="17" max="17" width="20.28515625" bestFit="1" customWidth="1"/>
  </cols>
  <sheetData>
    <row r="1" spans="1:15" ht="15" x14ac:dyDescent="0.2">
      <c r="A1" s="24" t="s">
        <v>268</v>
      </c>
      <c r="B1" s="24" t="s">
        <v>290</v>
      </c>
      <c r="C1" s="2" t="s">
        <v>281</v>
      </c>
      <c r="D1" s="45"/>
      <c r="E1" s="45"/>
    </row>
    <row r="2" spans="1:15" ht="15" x14ac:dyDescent="0.2">
      <c r="A2" s="38">
        <v>8.4</v>
      </c>
      <c r="B2" s="39">
        <v>1</v>
      </c>
      <c r="C2" t="str">
        <f>IF($B$2=1,"Contract","NoContract")</f>
        <v>Contract</v>
      </c>
      <c r="D2" s="38"/>
      <c r="E2" s="39"/>
    </row>
    <row r="3" spans="1:15" ht="15" x14ac:dyDescent="0.2">
      <c r="A3" s="38">
        <v>7.5</v>
      </c>
      <c r="B3" s="39">
        <v>0</v>
      </c>
      <c r="C3" s="27" t="str">
        <f>IF(B3=1,"Contract","No Contract")</f>
        <v>No Contract</v>
      </c>
      <c r="D3" s="24"/>
    </row>
    <row r="4" spans="1:15" ht="15.75" thickBot="1" x14ac:dyDescent="0.25">
      <c r="A4" s="38">
        <v>9</v>
      </c>
      <c r="B4" s="39">
        <v>1</v>
      </c>
      <c r="C4" s="27" t="str">
        <f t="shared" ref="C4:C67" si="0">IF(B4=1,"Contract","No Contract")</f>
        <v>Contract</v>
      </c>
      <c r="D4" s="38"/>
      <c r="E4" s="39"/>
    </row>
    <row r="5" spans="1:15" ht="15.75" thickBot="1" x14ac:dyDescent="0.25">
      <c r="A5" s="38">
        <v>7.2</v>
      </c>
      <c r="B5" s="39">
        <v>0</v>
      </c>
      <c r="C5" s="27" t="str">
        <f t="shared" si="0"/>
        <v>No Contract</v>
      </c>
      <c r="D5" s="42" t="s">
        <v>268</v>
      </c>
      <c r="E5" s="42"/>
      <c r="G5" s="169" t="s">
        <v>309</v>
      </c>
      <c r="H5" s="169" t="s">
        <v>310</v>
      </c>
      <c r="I5" s="94" t="s">
        <v>427</v>
      </c>
      <c r="J5" s="94" t="s">
        <v>428</v>
      </c>
      <c r="K5" s="94" t="s">
        <v>429</v>
      </c>
    </row>
    <row r="6" spans="1:15" ht="15.75" thickTop="1" x14ac:dyDescent="0.2">
      <c r="A6" s="38">
        <v>9</v>
      </c>
      <c r="B6" s="39">
        <v>0</v>
      </c>
      <c r="C6" s="27" t="str">
        <f t="shared" si="0"/>
        <v>No Contract</v>
      </c>
      <c r="D6" s="40"/>
      <c r="E6" s="40"/>
      <c r="G6" s="46">
        <v>1.5</v>
      </c>
      <c r="H6" s="40">
        <v>0</v>
      </c>
      <c r="I6" s="171">
        <f>H6/H13</f>
        <v>0</v>
      </c>
      <c r="J6" s="67">
        <v>0</v>
      </c>
      <c r="K6" s="165">
        <v>0</v>
      </c>
    </row>
    <row r="7" spans="1:15" ht="15" x14ac:dyDescent="0.2">
      <c r="A7" s="38">
        <v>6.1</v>
      </c>
      <c r="B7" s="39">
        <v>0</v>
      </c>
      <c r="C7" s="27" t="str">
        <f t="shared" si="0"/>
        <v>No Contract</v>
      </c>
      <c r="D7" s="40" t="s">
        <v>294</v>
      </c>
      <c r="E7" s="55">
        <v>7.6650000000000045</v>
      </c>
      <c r="G7" s="46">
        <v>3</v>
      </c>
      <c r="H7" s="40">
        <v>0</v>
      </c>
      <c r="I7" s="171">
        <f>H7/H13</f>
        <v>0</v>
      </c>
      <c r="J7" s="67">
        <f t="shared" ref="J7:J12" si="1">H7+J6</f>
        <v>0</v>
      </c>
      <c r="K7" s="165">
        <v>0</v>
      </c>
    </row>
    <row r="8" spans="1:15" ht="15" x14ac:dyDescent="0.2">
      <c r="A8" s="38">
        <v>7.2</v>
      </c>
      <c r="B8" s="39">
        <v>1</v>
      </c>
      <c r="C8" s="27" t="str">
        <f t="shared" si="0"/>
        <v>Contract</v>
      </c>
      <c r="D8" s="40" t="s">
        <v>295</v>
      </c>
      <c r="E8" s="55">
        <v>6.3161076685246925E-2</v>
      </c>
      <c r="G8" s="46">
        <v>4.5</v>
      </c>
      <c r="H8" s="40">
        <v>1</v>
      </c>
      <c r="I8" s="171">
        <f>H8/H13</f>
        <v>5.0000000000000001E-3</v>
      </c>
      <c r="J8" s="67">
        <f t="shared" si="1"/>
        <v>1</v>
      </c>
      <c r="K8" s="165">
        <f>J8/J12</f>
        <v>5.0000000000000001E-3</v>
      </c>
    </row>
    <row r="9" spans="1:15" ht="15" x14ac:dyDescent="0.2">
      <c r="A9" s="38">
        <v>7.7</v>
      </c>
      <c r="B9" s="39">
        <v>0</v>
      </c>
      <c r="C9" s="27" t="str">
        <f t="shared" si="0"/>
        <v>No Contract</v>
      </c>
      <c r="D9" s="40" t="s">
        <v>296</v>
      </c>
      <c r="E9" s="55">
        <v>7.6</v>
      </c>
      <c r="G9" s="46">
        <v>6</v>
      </c>
      <c r="H9" s="40">
        <v>7</v>
      </c>
      <c r="I9" s="171">
        <f>H9/H13</f>
        <v>3.5000000000000003E-2</v>
      </c>
      <c r="J9" s="67">
        <f t="shared" si="1"/>
        <v>8</v>
      </c>
      <c r="K9" s="165">
        <f>J9/J12</f>
        <v>0.04</v>
      </c>
    </row>
    <row r="10" spans="1:15" ht="15" x14ac:dyDescent="0.2">
      <c r="A10" s="38">
        <v>8.1999999999999993</v>
      </c>
      <c r="B10" s="39">
        <v>1</v>
      </c>
      <c r="C10" s="27" t="str">
        <f t="shared" si="0"/>
        <v>Contract</v>
      </c>
      <c r="D10" s="40" t="s">
        <v>297</v>
      </c>
      <c r="E10" s="55">
        <v>7.2</v>
      </c>
      <c r="G10" s="46">
        <v>7.5</v>
      </c>
      <c r="H10" s="40">
        <v>79</v>
      </c>
      <c r="I10" s="171">
        <f>H10/H13</f>
        <v>0.39500000000000002</v>
      </c>
      <c r="J10" s="67">
        <f t="shared" si="1"/>
        <v>87</v>
      </c>
      <c r="K10" s="165">
        <f>J10/J12</f>
        <v>0.435</v>
      </c>
    </row>
    <row r="11" spans="1:15" ht="15" x14ac:dyDescent="0.2">
      <c r="A11" s="38">
        <v>6.7</v>
      </c>
      <c r="B11" s="39">
        <v>0</v>
      </c>
      <c r="C11" s="27" t="str">
        <f t="shared" si="0"/>
        <v>No Contract</v>
      </c>
      <c r="D11" s="40" t="s">
        <v>298</v>
      </c>
      <c r="E11" s="55">
        <v>0.89323251262363301</v>
      </c>
      <c r="G11" s="46">
        <v>9</v>
      </c>
      <c r="H11" s="40">
        <v>104</v>
      </c>
      <c r="I11" s="171">
        <f>H11/H13</f>
        <v>0.52</v>
      </c>
      <c r="J11" s="67">
        <f t="shared" si="1"/>
        <v>191</v>
      </c>
      <c r="K11" s="165">
        <f>J11/J12</f>
        <v>0.95499999999999996</v>
      </c>
    </row>
    <row r="12" spans="1:15" ht="15.75" thickBot="1" x14ac:dyDescent="0.25">
      <c r="A12" s="38">
        <v>8.4</v>
      </c>
      <c r="B12" s="39">
        <v>1</v>
      </c>
      <c r="C12" s="27" t="str">
        <f t="shared" si="0"/>
        <v>Contract</v>
      </c>
      <c r="D12" s="40" t="s">
        <v>299</v>
      </c>
      <c r="E12" s="55">
        <v>0.79786432160792864</v>
      </c>
      <c r="G12" s="166">
        <v>10.5</v>
      </c>
      <c r="H12" s="167">
        <v>9</v>
      </c>
      <c r="I12" s="141">
        <f>H12/H13</f>
        <v>4.4999999999999998E-2</v>
      </c>
      <c r="J12" s="93">
        <f t="shared" si="1"/>
        <v>200</v>
      </c>
      <c r="K12" s="168">
        <f>J12/J12</f>
        <v>1</v>
      </c>
    </row>
    <row r="13" spans="1:15" ht="15.75" thickTop="1" x14ac:dyDescent="0.2">
      <c r="A13" s="38">
        <v>6.6</v>
      </c>
      <c r="B13" s="39">
        <v>0</v>
      </c>
      <c r="C13" s="27" t="str">
        <f t="shared" si="0"/>
        <v>No Contract</v>
      </c>
      <c r="D13" s="40" t="s">
        <v>300</v>
      </c>
      <c r="E13" s="55">
        <v>0.58403770501204333</v>
      </c>
      <c r="G13" t="s">
        <v>321</v>
      </c>
      <c r="H13">
        <f>SUM(H6:H12)</f>
        <v>200</v>
      </c>
      <c r="J13" s="44"/>
    </row>
    <row r="14" spans="1:15" ht="15" x14ac:dyDescent="0.2">
      <c r="A14" s="38">
        <v>7.9</v>
      </c>
      <c r="B14" s="39">
        <v>1</v>
      </c>
      <c r="C14" s="27" t="str">
        <f t="shared" si="0"/>
        <v>Contract</v>
      </c>
      <c r="D14" s="40" t="s">
        <v>301</v>
      </c>
      <c r="E14" s="55">
        <v>-0.20634663334500886</v>
      </c>
      <c r="O14" s="38"/>
    </row>
    <row r="15" spans="1:15" ht="15" x14ac:dyDescent="0.2">
      <c r="A15" s="38">
        <v>8.1999999999999993</v>
      </c>
      <c r="B15" s="39">
        <v>0</v>
      </c>
      <c r="C15" s="27" t="str">
        <f t="shared" si="0"/>
        <v>No Contract</v>
      </c>
      <c r="D15" s="40" t="s">
        <v>302</v>
      </c>
      <c r="E15" s="55">
        <v>5.6000000000000005</v>
      </c>
      <c r="O15" s="38"/>
    </row>
    <row r="16" spans="1:15" ht="15" x14ac:dyDescent="0.2">
      <c r="A16" s="38">
        <v>7.6</v>
      </c>
      <c r="B16" s="39">
        <v>1</v>
      </c>
      <c r="C16" s="27" t="str">
        <f t="shared" si="0"/>
        <v>Contract</v>
      </c>
      <c r="D16" s="40" t="s">
        <v>303</v>
      </c>
      <c r="E16" s="55">
        <v>4.3</v>
      </c>
      <c r="O16" s="38"/>
    </row>
    <row r="17" spans="1:15" ht="15" x14ac:dyDescent="0.2">
      <c r="A17" s="38">
        <v>7.1</v>
      </c>
      <c r="B17" s="39">
        <v>0</v>
      </c>
      <c r="C17" s="27" t="str">
        <f t="shared" si="0"/>
        <v>No Contract</v>
      </c>
      <c r="D17" s="40" t="s">
        <v>304</v>
      </c>
      <c r="E17" s="55">
        <v>9.9</v>
      </c>
      <c r="G17" s="44"/>
      <c r="O17" s="38"/>
    </row>
    <row r="18" spans="1:15" ht="15" x14ac:dyDescent="0.2">
      <c r="A18" s="38">
        <v>7.2</v>
      </c>
      <c r="B18" s="39">
        <v>1</v>
      </c>
      <c r="C18" s="27" t="str">
        <f t="shared" si="0"/>
        <v>Contract</v>
      </c>
      <c r="D18" s="40" t="s">
        <v>305</v>
      </c>
      <c r="E18" s="55">
        <v>1533.0000000000009</v>
      </c>
      <c r="G18" s="44"/>
      <c r="O18" s="38"/>
    </row>
    <row r="19" spans="1:15" ht="15.75" thickBot="1" x14ac:dyDescent="0.25">
      <c r="A19" s="38">
        <v>8.1999999999999993</v>
      </c>
      <c r="B19" s="39">
        <v>0</v>
      </c>
      <c r="C19" s="27" t="str">
        <f t="shared" si="0"/>
        <v>No Contract</v>
      </c>
      <c r="D19" s="41" t="s">
        <v>306</v>
      </c>
      <c r="E19" s="56">
        <v>200</v>
      </c>
      <c r="G19" s="44"/>
      <c r="O19" s="38"/>
    </row>
    <row r="20" spans="1:15" ht="15" x14ac:dyDescent="0.2">
      <c r="A20" s="38">
        <v>7.9</v>
      </c>
      <c r="B20" s="39">
        <v>1</v>
      </c>
      <c r="C20" s="27" t="str">
        <f t="shared" si="0"/>
        <v>Contract</v>
      </c>
      <c r="D20" s="38" t="s">
        <v>17</v>
      </c>
      <c r="E20" s="39">
        <f>QUARTILE(A2:A201,1)</f>
        <v>7.1</v>
      </c>
      <c r="G20" s="44"/>
      <c r="O20" s="38"/>
    </row>
    <row r="21" spans="1:15" ht="15" x14ac:dyDescent="0.2">
      <c r="A21" s="38">
        <v>8.8000000000000007</v>
      </c>
      <c r="B21" s="39">
        <v>1</v>
      </c>
      <c r="C21" s="27" t="str">
        <f t="shared" si="0"/>
        <v>Contract</v>
      </c>
      <c r="D21" s="38" t="s">
        <v>15</v>
      </c>
      <c r="E21" s="39">
        <f>QUARTILE(A2:A201,3)</f>
        <v>8.1999999999999993</v>
      </c>
      <c r="O21" s="38"/>
    </row>
    <row r="22" spans="1:15" ht="15" x14ac:dyDescent="0.2">
      <c r="A22" s="38">
        <v>7</v>
      </c>
      <c r="B22" s="39">
        <v>0</v>
      </c>
      <c r="C22" s="27" t="str">
        <f t="shared" si="0"/>
        <v>No Contract</v>
      </c>
      <c r="D22" s="38" t="s">
        <v>430</v>
      </c>
      <c r="E22" s="39">
        <f>E21-E20</f>
        <v>1.0999999999999996</v>
      </c>
    </row>
    <row r="23" spans="1:15" ht="15" x14ac:dyDescent="0.2">
      <c r="A23" s="38">
        <v>9.9</v>
      </c>
      <c r="B23" s="39">
        <v>1</v>
      </c>
      <c r="C23" s="27" t="str">
        <f t="shared" si="0"/>
        <v>Contract</v>
      </c>
      <c r="D23" s="38"/>
    </row>
    <row r="24" spans="1:15" ht="15" x14ac:dyDescent="0.2">
      <c r="A24" s="38">
        <v>8.1</v>
      </c>
      <c r="B24" s="39">
        <v>1</v>
      </c>
      <c r="C24" s="27" t="str">
        <f t="shared" si="0"/>
        <v>Contract</v>
      </c>
      <c r="D24" s="38"/>
    </row>
    <row r="25" spans="1:15" ht="15" x14ac:dyDescent="0.2">
      <c r="A25" s="38">
        <v>8</v>
      </c>
      <c r="B25" s="39">
        <v>1</v>
      </c>
      <c r="C25" s="27" t="str">
        <f t="shared" si="0"/>
        <v>Contract</v>
      </c>
      <c r="D25" s="38"/>
    </row>
    <row r="26" spans="1:15" ht="15" x14ac:dyDescent="0.2">
      <c r="A26" s="38">
        <v>5.5</v>
      </c>
      <c r="B26" s="39">
        <v>0</v>
      </c>
      <c r="C26" s="27" t="str">
        <f t="shared" si="0"/>
        <v>No Contract</v>
      </c>
      <c r="D26" s="38"/>
    </row>
    <row r="27" spans="1:15" ht="15" x14ac:dyDescent="0.2">
      <c r="A27" s="38">
        <v>7</v>
      </c>
      <c r="B27" s="39">
        <v>0</v>
      </c>
      <c r="C27" s="27" t="str">
        <f t="shared" si="0"/>
        <v>No Contract</v>
      </c>
    </row>
    <row r="28" spans="1:15" ht="15" x14ac:dyDescent="0.2">
      <c r="A28" s="38">
        <v>7</v>
      </c>
      <c r="B28" s="39">
        <v>1</v>
      </c>
      <c r="C28" s="27" t="str">
        <f t="shared" si="0"/>
        <v>Contract</v>
      </c>
      <c r="F28" s="27"/>
      <c r="G28" s="27"/>
    </row>
    <row r="29" spans="1:15" ht="15" x14ac:dyDescent="0.2">
      <c r="A29" s="38">
        <v>5.6</v>
      </c>
      <c r="B29" s="39">
        <v>0</v>
      </c>
      <c r="C29" s="27" t="str">
        <f t="shared" si="0"/>
        <v>No Contract</v>
      </c>
      <c r="D29" s="38"/>
      <c r="E29" s="43" t="s">
        <v>307</v>
      </c>
      <c r="F29" t="s">
        <v>310</v>
      </c>
      <c r="H29" s="43"/>
      <c r="I29" s="43" t="s">
        <v>307</v>
      </c>
      <c r="J29" t="s">
        <v>310</v>
      </c>
    </row>
    <row r="30" spans="1:15" ht="15" x14ac:dyDescent="0.2">
      <c r="A30" s="38">
        <v>7.2</v>
      </c>
      <c r="B30" s="39">
        <v>0</v>
      </c>
      <c r="C30" s="27" t="str">
        <f t="shared" si="0"/>
        <v>No Contract</v>
      </c>
      <c r="D30" s="38"/>
      <c r="E30" s="47" t="s">
        <v>290</v>
      </c>
      <c r="F30" s="44">
        <v>101</v>
      </c>
      <c r="I30" s="47" t="s">
        <v>290</v>
      </c>
      <c r="J30" s="170">
        <v>0.505</v>
      </c>
    </row>
    <row r="31" spans="1:15" ht="15" x14ac:dyDescent="0.2">
      <c r="A31" s="38">
        <v>6.2</v>
      </c>
      <c r="B31" s="39">
        <v>0</v>
      </c>
      <c r="C31" s="27" t="str">
        <f t="shared" si="0"/>
        <v>No Contract</v>
      </c>
      <c r="D31" s="38"/>
      <c r="E31" s="47" t="s">
        <v>311</v>
      </c>
      <c r="F31" s="44">
        <v>99</v>
      </c>
      <c r="I31" s="47" t="s">
        <v>311</v>
      </c>
      <c r="J31" s="170">
        <v>0.495</v>
      </c>
    </row>
    <row r="32" spans="1:15" ht="15" x14ac:dyDescent="0.2">
      <c r="A32" s="38">
        <v>7.1</v>
      </c>
      <c r="B32" s="39">
        <v>0</v>
      </c>
      <c r="C32" s="27" t="str">
        <f t="shared" si="0"/>
        <v>No Contract</v>
      </c>
      <c r="D32" s="38"/>
      <c r="E32" s="47" t="s">
        <v>308</v>
      </c>
      <c r="F32" s="44">
        <v>200</v>
      </c>
      <c r="I32" s="47" t="s">
        <v>308</v>
      </c>
      <c r="J32" s="170">
        <v>1</v>
      </c>
      <c r="M32" s="43"/>
      <c r="N32" s="43"/>
      <c r="O32" s="43"/>
    </row>
    <row r="33" spans="1:5" ht="15" x14ac:dyDescent="0.2">
      <c r="A33" s="38">
        <v>6.2</v>
      </c>
      <c r="B33" s="39">
        <v>0</v>
      </c>
      <c r="C33" s="27" t="str">
        <f t="shared" si="0"/>
        <v>No Contract</v>
      </c>
      <c r="D33" s="38"/>
    </row>
    <row r="34" spans="1:5" ht="15" x14ac:dyDescent="0.2">
      <c r="A34" s="38">
        <v>7.6</v>
      </c>
      <c r="B34" s="39">
        <v>0</v>
      </c>
      <c r="C34" s="27" t="str">
        <f t="shared" si="0"/>
        <v>No Contract</v>
      </c>
      <c r="D34" s="38"/>
    </row>
    <row r="35" spans="1:5" ht="15" x14ac:dyDescent="0.2">
      <c r="A35" s="38">
        <v>9</v>
      </c>
      <c r="B35" s="39">
        <v>1</v>
      </c>
      <c r="C35" s="27" t="str">
        <f t="shared" si="0"/>
        <v>Contract</v>
      </c>
      <c r="D35" s="38"/>
    </row>
    <row r="36" spans="1:5" ht="15" x14ac:dyDescent="0.2">
      <c r="A36" s="38">
        <v>6.7</v>
      </c>
      <c r="B36" s="39">
        <v>0</v>
      </c>
      <c r="C36" s="27" t="str">
        <f t="shared" si="0"/>
        <v>No Contract</v>
      </c>
      <c r="D36" s="38"/>
      <c r="E36"/>
    </row>
    <row r="37" spans="1:5" ht="15" x14ac:dyDescent="0.2">
      <c r="A37" s="38">
        <v>7.1</v>
      </c>
      <c r="B37" s="39">
        <v>0</v>
      </c>
      <c r="C37" s="27" t="str">
        <f t="shared" si="0"/>
        <v>No Contract</v>
      </c>
      <c r="D37" s="38"/>
      <c r="E37"/>
    </row>
    <row r="38" spans="1:5" ht="15" x14ac:dyDescent="0.2">
      <c r="A38" s="38">
        <v>7.2</v>
      </c>
      <c r="B38" s="39">
        <v>1</v>
      </c>
      <c r="C38" s="27" t="str">
        <f t="shared" si="0"/>
        <v>Contract</v>
      </c>
      <c r="D38" s="38"/>
    </row>
    <row r="39" spans="1:5" ht="15" x14ac:dyDescent="0.2">
      <c r="A39" s="38">
        <v>9.9</v>
      </c>
      <c r="B39" s="39">
        <v>1</v>
      </c>
      <c r="C39" s="27" t="str">
        <f t="shared" si="0"/>
        <v>Contract</v>
      </c>
      <c r="D39" s="38"/>
    </row>
    <row r="40" spans="1:5" ht="15" x14ac:dyDescent="0.2">
      <c r="A40" s="38">
        <v>7.6</v>
      </c>
      <c r="B40" s="39">
        <v>0</v>
      </c>
      <c r="C40" s="27" t="str">
        <f t="shared" si="0"/>
        <v>No Contract</v>
      </c>
      <c r="D40" s="38"/>
    </row>
    <row r="41" spans="1:5" ht="15" x14ac:dyDescent="0.2">
      <c r="A41" s="38">
        <v>5.8</v>
      </c>
      <c r="B41" s="39">
        <v>0</v>
      </c>
      <c r="C41" s="27" t="str">
        <f t="shared" si="0"/>
        <v>No Contract</v>
      </c>
    </row>
    <row r="42" spans="1:5" ht="15" x14ac:dyDescent="0.2">
      <c r="A42" s="38">
        <v>8.4</v>
      </c>
      <c r="B42" s="39">
        <v>1</v>
      </c>
      <c r="C42" s="27" t="str">
        <f t="shared" si="0"/>
        <v>Contract</v>
      </c>
      <c r="E42"/>
    </row>
    <row r="43" spans="1:5" ht="15" x14ac:dyDescent="0.2">
      <c r="A43" s="38">
        <v>7.9</v>
      </c>
      <c r="B43" s="39">
        <v>1</v>
      </c>
      <c r="C43" s="27" t="str">
        <f t="shared" si="0"/>
        <v>Contract</v>
      </c>
      <c r="E43"/>
    </row>
    <row r="44" spans="1:5" ht="15" x14ac:dyDescent="0.2">
      <c r="A44" s="38">
        <v>7.6</v>
      </c>
      <c r="B44" s="39">
        <v>1</v>
      </c>
      <c r="C44" s="27" t="str">
        <f t="shared" si="0"/>
        <v>Contract</v>
      </c>
      <c r="E44"/>
    </row>
    <row r="45" spans="1:5" ht="15" x14ac:dyDescent="0.2">
      <c r="A45" s="38">
        <v>8.4</v>
      </c>
      <c r="B45" s="39">
        <v>1</v>
      </c>
      <c r="C45" s="27" t="str">
        <f t="shared" si="0"/>
        <v>Contract</v>
      </c>
    </row>
    <row r="46" spans="1:5" ht="15" x14ac:dyDescent="0.2">
      <c r="A46" s="38">
        <v>6.5</v>
      </c>
      <c r="B46" s="39">
        <v>0</v>
      </c>
      <c r="C46" s="27" t="str">
        <f t="shared" si="0"/>
        <v>No Contract</v>
      </c>
      <c r="D46" s="38"/>
    </row>
    <row r="47" spans="1:5" ht="15" x14ac:dyDescent="0.2">
      <c r="A47" s="38">
        <v>7.7</v>
      </c>
      <c r="B47" s="39">
        <v>1</v>
      </c>
      <c r="C47" s="27" t="str">
        <f t="shared" si="0"/>
        <v>Contract</v>
      </c>
      <c r="D47" s="38"/>
    </row>
    <row r="48" spans="1:5" ht="15" x14ac:dyDescent="0.2">
      <c r="A48" s="38">
        <v>8</v>
      </c>
      <c r="B48" s="39">
        <v>1</v>
      </c>
      <c r="C48" s="27" t="str">
        <f t="shared" si="0"/>
        <v>Contract</v>
      </c>
      <c r="D48" s="38"/>
    </row>
    <row r="49" spans="1:5" ht="15" x14ac:dyDescent="0.2">
      <c r="A49" s="38">
        <v>7.1</v>
      </c>
      <c r="B49" s="39">
        <v>1</v>
      </c>
      <c r="C49" s="27" t="str">
        <f t="shared" si="0"/>
        <v>Contract</v>
      </c>
      <c r="D49" s="38"/>
      <c r="E49"/>
    </row>
    <row r="50" spans="1:5" ht="15" x14ac:dyDescent="0.2">
      <c r="A50" s="38">
        <v>8.5</v>
      </c>
      <c r="B50" s="39">
        <v>1</v>
      </c>
      <c r="C50" s="27" t="str">
        <f t="shared" si="0"/>
        <v>Contract</v>
      </c>
      <c r="D50" s="38"/>
      <c r="E50" s="39"/>
    </row>
    <row r="51" spans="1:5" ht="15" x14ac:dyDescent="0.2">
      <c r="A51" s="38">
        <v>7.6</v>
      </c>
      <c r="B51" s="39">
        <v>1</v>
      </c>
      <c r="C51" s="27" t="str">
        <f t="shared" si="0"/>
        <v>Contract</v>
      </c>
      <c r="D51" s="38"/>
      <c r="E51" s="39"/>
    </row>
    <row r="52" spans="1:5" ht="15" x14ac:dyDescent="0.2">
      <c r="A52" s="38">
        <v>7.2</v>
      </c>
      <c r="B52" s="39">
        <v>1</v>
      </c>
      <c r="C52" s="27" t="str">
        <f t="shared" si="0"/>
        <v>Contract</v>
      </c>
      <c r="D52" s="38"/>
      <c r="E52" s="39"/>
    </row>
    <row r="53" spans="1:5" ht="15" x14ac:dyDescent="0.2">
      <c r="A53" s="38">
        <v>8.1999999999999993</v>
      </c>
      <c r="B53" s="39">
        <v>1</v>
      </c>
      <c r="C53" s="27" t="str">
        <f t="shared" si="0"/>
        <v>Contract</v>
      </c>
      <c r="D53" s="38"/>
      <c r="E53" s="39"/>
    </row>
    <row r="54" spans="1:5" ht="15" x14ac:dyDescent="0.2">
      <c r="A54" s="38">
        <v>9</v>
      </c>
      <c r="B54" s="39">
        <v>1</v>
      </c>
      <c r="C54" s="27" t="str">
        <f t="shared" si="0"/>
        <v>Contract</v>
      </c>
      <c r="D54" s="38"/>
      <c r="E54" s="39"/>
    </row>
    <row r="55" spans="1:5" ht="15" x14ac:dyDescent="0.2">
      <c r="A55" s="38">
        <v>7.2</v>
      </c>
      <c r="B55" s="39">
        <v>1</v>
      </c>
      <c r="C55" s="27" t="str">
        <f t="shared" si="0"/>
        <v>Contract</v>
      </c>
      <c r="D55" s="38"/>
      <c r="E55" s="39"/>
    </row>
    <row r="56" spans="1:5" ht="15" x14ac:dyDescent="0.2">
      <c r="A56" s="38">
        <v>8.1</v>
      </c>
      <c r="B56" s="39">
        <v>1</v>
      </c>
      <c r="C56" s="27" t="str">
        <f t="shared" si="0"/>
        <v>Contract</v>
      </c>
      <c r="D56" s="38"/>
      <c r="E56" s="39"/>
    </row>
    <row r="57" spans="1:5" ht="15" x14ac:dyDescent="0.2">
      <c r="A57" s="38">
        <v>8.9</v>
      </c>
      <c r="B57" s="39">
        <v>1</v>
      </c>
      <c r="C57" s="27" t="str">
        <f t="shared" si="0"/>
        <v>Contract</v>
      </c>
      <c r="D57" s="38"/>
      <c r="E57" s="39"/>
    </row>
    <row r="58" spans="1:5" ht="15" x14ac:dyDescent="0.2">
      <c r="A58" s="38">
        <v>8.8000000000000007</v>
      </c>
      <c r="B58" s="39">
        <v>1</v>
      </c>
      <c r="C58" s="27" t="str">
        <f t="shared" si="0"/>
        <v>Contract</v>
      </c>
      <c r="D58" s="38"/>
      <c r="E58" s="39"/>
    </row>
    <row r="59" spans="1:5" ht="15" x14ac:dyDescent="0.2">
      <c r="A59" s="38">
        <v>7.5</v>
      </c>
      <c r="B59" s="39">
        <v>1</v>
      </c>
      <c r="C59" s="27" t="str">
        <f t="shared" si="0"/>
        <v>Contract</v>
      </c>
      <c r="D59" s="38"/>
      <c r="E59" s="39"/>
    </row>
    <row r="60" spans="1:5" ht="15" x14ac:dyDescent="0.2">
      <c r="A60" s="38">
        <v>7</v>
      </c>
      <c r="B60" s="39">
        <v>0</v>
      </c>
      <c r="C60" s="27" t="str">
        <f t="shared" si="0"/>
        <v>No Contract</v>
      </c>
      <c r="D60" s="38"/>
      <c r="E60" s="39"/>
    </row>
    <row r="61" spans="1:5" ht="15" x14ac:dyDescent="0.2">
      <c r="A61" s="38">
        <v>8.5</v>
      </c>
      <c r="B61" s="39">
        <v>1</v>
      </c>
      <c r="C61" s="27" t="str">
        <f t="shared" si="0"/>
        <v>Contract</v>
      </c>
      <c r="D61" s="38"/>
      <c r="E61" s="39"/>
    </row>
    <row r="62" spans="1:5" ht="15" x14ac:dyDescent="0.2">
      <c r="A62" s="38">
        <v>7.2</v>
      </c>
      <c r="B62" s="39">
        <v>0</v>
      </c>
      <c r="C62" s="27" t="str">
        <f t="shared" si="0"/>
        <v>No Contract</v>
      </c>
      <c r="D62" s="38"/>
      <c r="E62" s="39"/>
    </row>
    <row r="63" spans="1:5" ht="15" x14ac:dyDescent="0.2">
      <c r="A63" s="38">
        <v>8.8000000000000007</v>
      </c>
      <c r="B63" s="39">
        <v>1</v>
      </c>
      <c r="C63" s="27" t="str">
        <f t="shared" si="0"/>
        <v>Contract</v>
      </c>
      <c r="D63" s="38"/>
      <c r="E63" s="39"/>
    </row>
    <row r="64" spans="1:5" ht="15" x14ac:dyDescent="0.2">
      <c r="A64" s="38">
        <v>8</v>
      </c>
      <c r="B64" s="39">
        <v>0</v>
      </c>
      <c r="C64" s="27" t="str">
        <f t="shared" si="0"/>
        <v>No Contract</v>
      </c>
      <c r="D64" s="38"/>
      <c r="E64" s="39"/>
    </row>
    <row r="65" spans="1:5" ht="15" x14ac:dyDescent="0.2">
      <c r="A65" s="38">
        <v>8.1</v>
      </c>
      <c r="B65" s="39">
        <v>0</v>
      </c>
      <c r="C65" s="27" t="str">
        <f t="shared" si="0"/>
        <v>No Contract</v>
      </c>
      <c r="D65" s="38"/>
      <c r="E65" s="39"/>
    </row>
    <row r="66" spans="1:5" ht="15" x14ac:dyDescent="0.2">
      <c r="A66" s="38">
        <v>7.1</v>
      </c>
      <c r="B66" s="39">
        <v>0</v>
      </c>
      <c r="C66" s="27" t="str">
        <f t="shared" si="0"/>
        <v>No Contract</v>
      </c>
      <c r="D66" s="38"/>
      <c r="E66" s="39"/>
    </row>
    <row r="67" spans="1:5" ht="15" x14ac:dyDescent="0.2">
      <c r="A67" s="38">
        <v>9</v>
      </c>
      <c r="B67" s="39">
        <v>0</v>
      </c>
      <c r="C67" s="27" t="str">
        <f t="shared" si="0"/>
        <v>No Contract</v>
      </c>
      <c r="D67" s="38"/>
      <c r="E67" s="39"/>
    </row>
    <row r="68" spans="1:5" ht="15" x14ac:dyDescent="0.2">
      <c r="A68" s="38">
        <v>6.2</v>
      </c>
      <c r="B68" s="39">
        <v>0</v>
      </c>
      <c r="C68" s="27" t="str">
        <f t="shared" ref="C68:C131" si="2">IF(B68=1,"Contract","No Contract")</f>
        <v>No Contract</v>
      </c>
      <c r="D68" s="38"/>
      <c r="E68" s="39"/>
    </row>
    <row r="69" spans="1:5" ht="15" x14ac:dyDescent="0.2">
      <c r="A69" s="38">
        <v>8.1999999999999993</v>
      </c>
      <c r="B69" s="39">
        <v>0</v>
      </c>
      <c r="C69" s="27" t="str">
        <f t="shared" si="2"/>
        <v>No Contract</v>
      </c>
      <c r="D69" s="38"/>
      <c r="E69" s="39"/>
    </row>
    <row r="70" spans="1:5" ht="15" x14ac:dyDescent="0.2">
      <c r="A70" s="38">
        <v>5.8</v>
      </c>
      <c r="B70" s="39">
        <v>0</v>
      </c>
      <c r="C70" s="27" t="str">
        <f t="shared" si="2"/>
        <v>No Contract</v>
      </c>
      <c r="D70" s="38"/>
      <c r="E70" s="39"/>
    </row>
    <row r="71" spans="1:5" ht="15" x14ac:dyDescent="0.2">
      <c r="A71" s="38">
        <v>8</v>
      </c>
      <c r="B71" s="39">
        <v>0</v>
      </c>
      <c r="C71" s="27" t="str">
        <f t="shared" si="2"/>
        <v>No Contract</v>
      </c>
      <c r="D71" s="38"/>
      <c r="E71" s="39"/>
    </row>
    <row r="72" spans="1:5" ht="15" x14ac:dyDescent="0.2">
      <c r="A72" s="38">
        <v>7.7</v>
      </c>
      <c r="B72" s="39">
        <v>1</v>
      </c>
      <c r="C72" s="27" t="str">
        <f t="shared" si="2"/>
        <v>Contract</v>
      </c>
      <c r="D72" s="38"/>
      <c r="E72" s="39"/>
    </row>
    <row r="73" spans="1:5" ht="15" x14ac:dyDescent="0.2">
      <c r="A73" s="38">
        <v>7</v>
      </c>
      <c r="B73" s="39">
        <v>0</v>
      </c>
      <c r="C73" s="27" t="str">
        <f t="shared" si="2"/>
        <v>No Contract</v>
      </c>
      <c r="D73" s="38"/>
      <c r="E73" s="39"/>
    </row>
    <row r="74" spans="1:5" ht="15" x14ac:dyDescent="0.2">
      <c r="A74" s="38">
        <v>7.9</v>
      </c>
      <c r="B74" s="39">
        <v>0</v>
      </c>
      <c r="C74" s="27" t="str">
        <f t="shared" si="2"/>
        <v>No Contract</v>
      </c>
      <c r="D74" s="38"/>
      <c r="E74" s="39"/>
    </row>
    <row r="75" spans="1:5" ht="15" x14ac:dyDescent="0.2">
      <c r="A75" s="38">
        <v>9.8000000000000007</v>
      </c>
      <c r="B75" s="39">
        <v>1</v>
      </c>
      <c r="C75" s="27" t="str">
        <f t="shared" si="2"/>
        <v>Contract</v>
      </c>
      <c r="D75" s="38"/>
      <c r="E75" s="39"/>
    </row>
    <row r="76" spans="1:5" ht="15" x14ac:dyDescent="0.2">
      <c r="A76" s="38">
        <v>8.4</v>
      </c>
      <c r="B76" s="39">
        <v>1</v>
      </c>
      <c r="C76" s="27" t="str">
        <f t="shared" si="2"/>
        <v>Contract</v>
      </c>
      <c r="D76" s="38"/>
      <c r="E76" s="39"/>
    </row>
    <row r="77" spans="1:5" ht="15" x14ac:dyDescent="0.2">
      <c r="A77" s="38">
        <v>8.9</v>
      </c>
      <c r="B77" s="39">
        <v>0</v>
      </c>
      <c r="C77" s="27" t="str">
        <f t="shared" si="2"/>
        <v>No Contract</v>
      </c>
      <c r="D77" s="38"/>
      <c r="E77" s="39"/>
    </row>
    <row r="78" spans="1:5" ht="15" x14ac:dyDescent="0.2">
      <c r="A78" s="38">
        <v>7.5</v>
      </c>
      <c r="B78" s="39">
        <v>0</v>
      </c>
      <c r="C78" s="27" t="str">
        <f t="shared" si="2"/>
        <v>No Contract</v>
      </c>
      <c r="D78" s="38"/>
      <c r="E78" s="39"/>
    </row>
    <row r="79" spans="1:5" ht="15" x14ac:dyDescent="0.2">
      <c r="A79" s="38">
        <v>8</v>
      </c>
      <c r="B79" s="39">
        <v>1</v>
      </c>
      <c r="C79" s="27" t="str">
        <f t="shared" si="2"/>
        <v>Contract</v>
      </c>
      <c r="D79" s="38"/>
      <c r="E79" s="39"/>
    </row>
    <row r="80" spans="1:5" ht="15" x14ac:dyDescent="0.2">
      <c r="A80" s="38">
        <v>8.1</v>
      </c>
      <c r="B80" s="39">
        <v>1</v>
      </c>
      <c r="C80" s="27" t="str">
        <f t="shared" si="2"/>
        <v>Contract</v>
      </c>
      <c r="D80" s="38"/>
      <c r="E80" s="39"/>
    </row>
    <row r="81" spans="1:5" ht="15" x14ac:dyDescent="0.2">
      <c r="A81" s="38">
        <v>7.6</v>
      </c>
      <c r="B81" s="39">
        <v>0</v>
      </c>
      <c r="C81" s="27" t="str">
        <f t="shared" si="2"/>
        <v>No Contract</v>
      </c>
      <c r="D81" s="38"/>
      <c r="E81" s="39"/>
    </row>
    <row r="82" spans="1:5" ht="15" x14ac:dyDescent="0.2">
      <c r="A82" s="38">
        <v>8.8000000000000007</v>
      </c>
      <c r="B82" s="39">
        <v>1</v>
      </c>
      <c r="C82" s="27" t="str">
        <f t="shared" si="2"/>
        <v>Contract</v>
      </c>
      <c r="D82" s="38"/>
      <c r="E82" s="39"/>
    </row>
    <row r="83" spans="1:5" ht="15" x14ac:dyDescent="0.2">
      <c r="A83" s="38">
        <v>8</v>
      </c>
      <c r="B83" s="39">
        <v>1</v>
      </c>
      <c r="C83" s="27" t="str">
        <f t="shared" si="2"/>
        <v>Contract</v>
      </c>
      <c r="D83" s="38"/>
      <c r="E83" s="39"/>
    </row>
    <row r="84" spans="1:5" ht="15" x14ac:dyDescent="0.2">
      <c r="A84" s="38">
        <v>8.5</v>
      </c>
      <c r="B84" s="39">
        <v>0</v>
      </c>
      <c r="C84" s="27" t="str">
        <f t="shared" si="2"/>
        <v>No Contract</v>
      </c>
      <c r="D84" s="38"/>
      <c r="E84" s="39"/>
    </row>
    <row r="85" spans="1:5" ht="15" x14ac:dyDescent="0.2">
      <c r="A85" s="38">
        <v>6.5</v>
      </c>
      <c r="B85" s="39">
        <v>0</v>
      </c>
      <c r="C85" s="27" t="str">
        <f t="shared" si="2"/>
        <v>No Contract</v>
      </c>
      <c r="D85" s="38"/>
      <c r="E85" s="39"/>
    </row>
    <row r="86" spans="1:5" ht="15" x14ac:dyDescent="0.2">
      <c r="A86" s="38">
        <v>7.7</v>
      </c>
      <c r="B86" s="39">
        <v>1</v>
      </c>
      <c r="C86" s="27" t="str">
        <f t="shared" si="2"/>
        <v>Contract</v>
      </c>
      <c r="D86" s="38"/>
      <c r="E86" s="39"/>
    </row>
    <row r="87" spans="1:5" ht="15" x14ac:dyDescent="0.2">
      <c r="A87" s="38">
        <v>7.2</v>
      </c>
      <c r="B87" s="39">
        <v>0</v>
      </c>
      <c r="C87" s="27" t="str">
        <f t="shared" si="2"/>
        <v>No Contract</v>
      </c>
      <c r="D87" s="38"/>
      <c r="E87" s="39"/>
    </row>
    <row r="88" spans="1:5" ht="15" x14ac:dyDescent="0.2">
      <c r="A88" s="38">
        <v>6</v>
      </c>
      <c r="B88" s="39">
        <v>0</v>
      </c>
      <c r="C88" s="27" t="str">
        <f t="shared" si="2"/>
        <v>No Contract</v>
      </c>
      <c r="D88" s="38"/>
      <c r="E88" s="39"/>
    </row>
    <row r="89" spans="1:5" ht="15" x14ac:dyDescent="0.2">
      <c r="A89" s="38">
        <v>8.1999999999999993</v>
      </c>
      <c r="B89" s="39">
        <v>1</v>
      </c>
      <c r="C89" s="27" t="str">
        <f t="shared" si="2"/>
        <v>Contract</v>
      </c>
      <c r="D89" s="38"/>
      <c r="E89" s="39"/>
    </row>
    <row r="90" spans="1:5" ht="15" x14ac:dyDescent="0.2">
      <c r="A90" s="38">
        <v>7.4</v>
      </c>
      <c r="B90" s="39">
        <v>0</v>
      </c>
      <c r="C90" s="27" t="str">
        <f t="shared" si="2"/>
        <v>No Contract</v>
      </c>
      <c r="D90" s="38"/>
      <c r="E90" s="39"/>
    </row>
    <row r="91" spans="1:5" ht="15" x14ac:dyDescent="0.2">
      <c r="A91" s="38">
        <v>9.3000000000000007</v>
      </c>
      <c r="B91" s="39">
        <v>1</v>
      </c>
      <c r="C91" s="27" t="str">
        <f t="shared" si="2"/>
        <v>Contract</v>
      </c>
      <c r="D91" s="38"/>
      <c r="E91" s="39"/>
    </row>
    <row r="92" spans="1:5" ht="15" x14ac:dyDescent="0.2">
      <c r="A92" s="38">
        <v>7.9</v>
      </c>
      <c r="B92" s="39">
        <v>1</v>
      </c>
      <c r="C92" s="27" t="str">
        <f t="shared" si="2"/>
        <v>Contract</v>
      </c>
      <c r="D92" s="38"/>
      <c r="E92" s="39"/>
    </row>
    <row r="93" spans="1:5" ht="15" x14ac:dyDescent="0.2">
      <c r="A93" s="38">
        <v>6.5</v>
      </c>
      <c r="B93" s="39">
        <v>0</v>
      </c>
      <c r="C93" s="27" t="str">
        <f t="shared" si="2"/>
        <v>No Contract</v>
      </c>
      <c r="D93" s="38"/>
      <c r="E93" s="39"/>
    </row>
    <row r="94" spans="1:5" ht="15" x14ac:dyDescent="0.2">
      <c r="A94" s="38">
        <v>8.6</v>
      </c>
      <c r="B94" s="39">
        <v>1</v>
      </c>
      <c r="C94" s="27" t="str">
        <f t="shared" si="2"/>
        <v>Contract</v>
      </c>
      <c r="D94" s="38"/>
      <c r="E94" s="39"/>
    </row>
    <row r="95" spans="1:5" ht="15" x14ac:dyDescent="0.2">
      <c r="A95" s="38">
        <v>8.9</v>
      </c>
      <c r="B95" s="39">
        <v>1</v>
      </c>
      <c r="C95" s="27" t="str">
        <f t="shared" si="2"/>
        <v>Contract</v>
      </c>
      <c r="D95" s="38"/>
      <c r="E95" s="39"/>
    </row>
    <row r="96" spans="1:5" ht="15" x14ac:dyDescent="0.2">
      <c r="A96" s="38">
        <v>8.4</v>
      </c>
      <c r="B96" s="39">
        <v>1</v>
      </c>
      <c r="C96" s="27" t="str">
        <f t="shared" si="2"/>
        <v>Contract</v>
      </c>
      <c r="D96" s="38"/>
      <c r="E96" s="39"/>
    </row>
    <row r="97" spans="1:5" ht="15" x14ac:dyDescent="0.2">
      <c r="A97" s="38">
        <v>8.1</v>
      </c>
      <c r="B97" s="39">
        <v>1</v>
      </c>
      <c r="C97" s="27" t="str">
        <f t="shared" si="2"/>
        <v>Contract</v>
      </c>
      <c r="D97" s="38"/>
      <c r="E97" s="39"/>
    </row>
    <row r="98" spans="1:5" ht="15" x14ac:dyDescent="0.2">
      <c r="A98" s="38">
        <v>7.2</v>
      </c>
      <c r="B98" s="39">
        <v>0</v>
      </c>
      <c r="C98" s="27" t="str">
        <f t="shared" si="2"/>
        <v>No Contract</v>
      </c>
      <c r="D98" s="38"/>
      <c r="E98" s="39"/>
    </row>
    <row r="99" spans="1:5" ht="15" x14ac:dyDescent="0.2">
      <c r="A99" s="38">
        <v>7.7</v>
      </c>
      <c r="B99" s="39">
        <v>1</v>
      </c>
      <c r="C99" s="27" t="str">
        <f t="shared" si="2"/>
        <v>Contract</v>
      </c>
      <c r="D99" s="38"/>
      <c r="E99" s="39"/>
    </row>
    <row r="100" spans="1:5" ht="15" x14ac:dyDescent="0.2">
      <c r="A100" s="38">
        <v>7.4</v>
      </c>
      <c r="B100" s="39">
        <v>1</v>
      </c>
      <c r="C100" s="27" t="str">
        <f t="shared" si="2"/>
        <v>Contract</v>
      </c>
      <c r="D100" s="38"/>
      <c r="E100" s="39"/>
    </row>
    <row r="101" spans="1:5" ht="15" x14ac:dyDescent="0.2">
      <c r="A101" s="38">
        <v>7</v>
      </c>
      <c r="B101" s="39">
        <v>1</v>
      </c>
      <c r="C101" s="27" t="str">
        <f t="shared" si="2"/>
        <v>Contract</v>
      </c>
      <c r="D101" s="38"/>
      <c r="E101" s="39"/>
    </row>
    <row r="102" spans="1:5" ht="15" x14ac:dyDescent="0.2">
      <c r="A102" s="38">
        <v>6.1</v>
      </c>
      <c r="B102" s="39">
        <v>0</v>
      </c>
      <c r="C102" s="27" t="str">
        <f t="shared" si="2"/>
        <v>No Contract</v>
      </c>
      <c r="D102" s="38"/>
      <c r="E102" s="39"/>
    </row>
    <row r="103" spans="1:5" ht="15" x14ac:dyDescent="0.2">
      <c r="A103" s="38">
        <v>7.1</v>
      </c>
      <c r="B103" s="39">
        <v>1</v>
      </c>
      <c r="C103" s="27" t="str">
        <f t="shared" si="2"/>
        <v>Contract</v>
      </c>
      <c r="D103" s="38"/>
      <c r="E103" s="39"/>
    </row>
    <row r="104" spans="1:5" ht="15" x14ac:dyDescent="0.2">
      <c r="A104" s="38">
        <v>7.6</v>
      </c>
      <c r="B104" s="39">
        <v>1</v>
      </c>
      <c r="C104" s="27" t="str">
        <f t="shared" si="2"/>
        <v>Contract</v>
      </c>
      <c r="D104" s="38"/>
      <c r="E104" s="39"/>
    </row>
    <row r="105" spans="1:5" ht="15" x14ac:dyDescent="0.2">
      <c r="A105" s="38">
        <v>9</v>
      </c>
      <c r="B105" s="39">
        <v>1</v>
      </c>
      <c r="C105" s="27" t="str">
        <f t="shared" si="2"/>
        <v>Contract</v>
      </c>
      <c r="D105" s="38"/>
      <c r="E105" s="39"/>
    </row>
    <row r="106" spans="1:5" ht="15" x14ac:dyDescent="0.2">
      <c r="A106" s="38">
        <v>8.9</v>
      </c>
      <c r="B106" s="39">
        <v>1</v>
      </c>
      <c r="C106" s="27" t="str">
        <f t="shared" si="2"/>
        <v>Contract</v>
      </c>
      <c r="D106" s="38"/>
      <c r="E106" s="39"/>
    </row>
    <row r="107" spans="1:5" ht="15" x14ac:dyDescent="0.2">
      <c r="A107" s="38">
        <v>7.5</v>
      </c>
      <c r="B107" s="39">
        <v>1</v>
      </c>
      <c r="C107" s="27" t="str">
        <f t="shared" si="2"/>
        <v>Contract</v>
      </c>
      <c r="D107" s="38"/>
      <c r="E107" s="39"/>
    </row>
    <row r="108" spans="1:5" ht="15" x14ac:dyDescent="0.2">
      <c r="A108" s="38">
        <v>9.3000000000000007</v>
      </c>
      <c r="B108" s="39">
        <v>1</v>
      </c>
      <c r="C108" s="27" t="str">
        <f t="shared" si="2"/>
        <v>Contract</v>
      </c>
      <c r="D108" s="38"/>
      <c r="E108" s="39"/>
    </row>
    <row r="109" spans="1:5" ht="15" x14ac:dyDescent="0.2">
      <c r="A109" s="38">
        <v>8</v>
      </c>
      <c r="B109" s="39">
        <v>1</v>
      </c>
      <c r="C109" s="27" t="str">
        <f t="shared" si="2"/>
        <v>Contract</v>
      </c>
      <c r="D109" s="38"/>
      <c r="E109" s="39"/>
    </row>
    <row r="110" spans="1:5" ht="15" x14ac:dyDescent="0.2">
      <c r="A110" s="38">
        <v>7.6</v>
      </c>
      <c r="B110" s="39">
        <v>1</v>
      </c>
      <c r="C110" s="27" t="str">
        <f t="shared" si="2"/>
        <v>Contract</v>
      </c>
      <c r="D110" s="38"/>
      <c r="E110" s="39"/>
    </row>
    <row r="111" spans="1:5" ht="15" x14ac:dyDescent="0.2">
      <c r="A111" s="38">
        <v>7.1</v>
      </c>
      <c r="B111" s="39">
        <v>0</v>
      </c>
      <c r="C111" s="27" t="str">
        <f t="shared" si="2"/>
        <v>No Contract</v>
      </c>
      <c r="D111" s="38"/>
      <c r="E111" s="39"/>
    </row>
    <row r="112" spans="1:5" ht="15" x14ac:dyDescent="0.2">
      <c r="A112" s="38">
        <v>8.1</v>
      </c>
      <c r="B112" s="39">
        <v>1</v>
      </c>
      <c r="C112" s="27" t="str">
        <f t="shared" si="2"/>
        <v>Contract</v>
      </c>
      <c r="D112" s="38"/>
      <c r="E112" s="39"/>
    </row>
    <row r="113" spans="1:5" ht="15" x14ac:dyDescent="0.2">
      <c r="A113" s="38">
        <v>7.9</v>
      </c>
      <c r="B113" s="39">
        <v>0</v>
      </c>
      <c r="C113" s="27" t="str">
        <f t="shared" si="2"/>
        <v>No Contract</v>
      </c>
      <c r="D113" s="38"/>
      <c r="E113" s="39"/>
    </row>
    <row r="114" spans="1:5" ht="15" x14ac:dyDescent="0.2">
      <c r="A114" s="38">
        <v>7.2</v>
      </c>
      <c r="B114" s="39">
        <v>1</v>
      </c>
      <c r="C114" s="27" t="str">
        <f t="shared" si="2"/>
        <v>Contract</v>
      </c>
      <c r="D114" s="38"/>
      <c r="E114" s="39"/>
    </row>
    <row r="115" spans="1:5" ht="15" x14ac:dyDescent="0.2">
      <c r="A115" s="38">
        <v>7.7</v>
      </c>
      <c r="B115" s="39">
        <v>1</v>
      </c>
      <c r="C115" s="27" t="str">
        <f t="shared" si="2"/>
        <v>Contract</v>
      </c>
      <c r="D115" s="38"/>
      <c r="E115" s="39"/>
    </row>
    <row r="116" spans="1:5" ht="15" x14ac:dyDescent="0.2">
      <c r="A116" s="38">
        <v>7.9</v>
      </c>
      <c r="B116" s="39">
        <v>1</v>
      </c>
      <c r="C116" s="27" t="str">
        <f t="shared" si="2"/>
        <v>Contract</v>
      </c>
      <c r="D116" s="38"/>
      <c r="E116" s="39"/>
    </row>
    <row r="117" spans="1:5" ht="15" x14ac:dyDescent="0.2">
      <c r="A117" s="38">
        <v>6.9</v>
      </c>
      <c r="B117" s="39">
        <v>0</v>
      </c>
      <c r="C117" s="27" t="str">
        <f t="shared" si="2"/>
        <v>No Contract</v>
      </c>
      <c r="D117" s="38"/>
      <c r="E117" s="39"/>
    </row>
    <row r="118" spans="1:5" ht="15" x14ac:dyDescent="0.2">
      <c r="A118" s="38">
        <v>9.5</v>
      </c>
      <c r="B118" s="39">
        <v>1</v>
      </c>
      <c r="C118" s="27" t="str">
        <f t="shared" si="2"/>
        <v>Contract</v>
      </c>
      <c r="D118" s="38"/>
      <c r="E118" s="39"/>
    </row>
    <row r="119" spans="1:5" ht="15" x14ac:dyDescent="0.2">
      <c r="A119" s="38">
        <v>7.5</v>
      </c>
      <c r="B119" s="39">
        <v>0</v>
      </c>
      <c r="C119" s="27" t="str">
        <f t="shared" si="2"/>
        <v>No Contract</v>
      </c>
      <c r="D119" s="38"/>
      <c r="E119" s="39"/>
    </row>
    <row r="120" spans="1:5" ht="15" x14ac:dyDescent="0.2">
      <c r="A120" s="38">
        <v>8</v>
      </c>
      <c r="B120" s="39">
        <v>1</v>
      </c>
      <c r="C120" s="27" t="str">
        <f t="shared" si="2"/>
        <v>Contract</v>
      </c>
      <c r="D120" s="38"/>
      <c r="E120" s="39"/>
    </row>
    <row r="121" spans="1:5" ht="15" x14ac:dyDescent="0.2">
      <c r="A121" s="38">
        <v>7.1</v>
      </c>
      <c r="B121" s="39">
        <v>0</v>
      </c>
      <c r="C121" s="27" t="str">
        <f t="shared" si="2"/>
        <v>No Contract</v>
      </c>
      <c r="D121" s="38"/>
      <c r="E121" s="39"/>
    </row>
    <row r="122" spans="1:5" ht="15" x14ac:dyDescent="0.2">
      <c r="A122" s="38">
        <v>8.8000000000000007</v>
      </c>
      <c r="B122" s="39">
        <v>1</v>
      </c>
      <c r="C122" s="27" t="str">
        <f t="shared" si="2"/>
        <v>Contract</v>
      </c>
      <c r="D122" s="38"/>
      <c r="E122" s="39"/>
    </row>
    <row r="123" spans="1:5" ht="15" x14ac:dyDescent="0.2">
      <c r="A123" s="38">
        <v>8</v>
      </c>
      <c r="B123" s="39">
        <v>0</v>
      </c>
      <c r="C123" s="27" t="str">
        <f t="shared" si="2"/>
        <v>No Contract</v>
      </c>
      <c r="D123" s="38"/>
      <c r="E123" s="39"/>
    </row>
    <row r="124" spans="1:5" ht="15" x14ac:dyDescent="0.2">
      <c r="A124" s="38">
        <v>7.7</v>
      </c>
      <c r="B124" s="39">
        <v>0</v>
      </c>
      <c r="C124" s="27" t="str">
        <f t="shared" si="2"/>
        <v>No Contract</v>
      </c>
      <c r="D124" s="38"/>
      <c r="E124" s="39"/>
    </row>
    <row r="125" spans="1:5" ht="15" x14ac:dyDescent="0.2">
      <c r="A125" s="38">
        <v>8.1999999999999993</v>
      </c>
      <c r="B125" s="39">
        <v>1</v>
      </c>
      <c r="C125" s="27" t="str">
        <f t="shared" si="2"/>
        <v>Contract</v>
      </c>
      <c r="D125" s="38"/>
      <c r="E125" s="39"/>
    </row>
    <row r="126" spans="1:5" ht="15" x14ac:dyDescent="0.2">
      <c r="A126" s="38">
        <v>6.5</v>
      </c>
      <c r="B126" s="39">
        <v>0</v>
      </c>
      <c r="C126" s="27" t="str">
        <f t="shared" si="2"/>
        <v>No Contract</v>
      </c>
      <c r="D126" s="38"/>
      <c r="E126" s="39"/>
    </row>
    <row r="127" spans="1:5" ht="15" x14ac:dyDescent="0.2">
      <c r="A127" s="38">
        <v>8.1</v>
      </c>
      <c r="B127" s="39">
        <v>1</v>
      </c>
      <c r="C127" s="27" t="str">
        <f t="shared" si="2"/>
        <v>Contract</v>
      </c>
      <c r="D127" s="38"/>
      <c r="E127" s="39"/>
    </row>
    <row r="128" spans="1:5" ht="15" x14ac:dyDescent="0.2">
      <c r="A128" s="38">
        <v>8.1</v>
      </c>
      <c r="B128" s="39">
        <v>0</v>
      </c>
      <c r="C128" s="27" t="str">
        <f t="shared" si="2"/>
        <v>No Contract</v>
      </c>
      <c r="D128" s="38"/>
      <c r="E128" s="39"/>
    </row>
    <row r="129" spans="1:5" ht="15" x14ac:dyDescent="0.2">
      <c r="A129" s="38">
        <v>6.9</v>
      </c>
      <c r="B129" s="39">
        <v>0</v>
      </c>
      <c r="C129" s="27" t="str">
        <f t="shared" si="2"/>
        <v>No Contract</v>
      </c>
      <c r="D129" s="38"/>
      <c r="E129" s="39"/>
    </row>
    <row r="130" spans="1:5" ht="15" x14ac:dyDescent="0.2">
      <c r="A130" s="38">
        <v>9.3000000000000007</v>
      </c>
      <c r="B130" s="39">
        <v>1</v>
      </c>
      <c r="C130" s="27" t="str">
        <f t="shared" si="2"/>
        <v>Contract</v>
      </c>
      <c r="D130" s="38"/>
      <c r="E130" s="39"/>
    </row>
    <row r="131" spans="1:5" ht="15" x14ac:dyDescent="0.2">
      <c r="A131" s="38">
        <v>6.2</v>
      </c>
      <c r="B131" s="39">
        <v>0</v>
      </c>
      <c r="C131" s="27" t="str">
        <f t="shared" si="2"/>
        <v>No Contract</v>
      </c>
      <c r="D131" s="38"/>
      <c r="E131" s="39"/>
    </row>
    <row r="132" spans="1:5" ht="15" x14ac:dyDescent="0.2">
      <c r="A132" s="38">
        <v>8</v>
      </c>
      <c r="B132" s="39">
        <v>0</v>
      </c>
      <c r="C132" s="27" t="str">
        <f t="shared" ref="C132:C195" si="3">IF(B132=1,"Contract","No Contract")</f>
        <v>No Contract</v>
      </c>
      <c r="D132" s="38"/>
      <c r="E132" s="39"/>
    </row>
    <row r="133" spans="1:5" ht="15" x14ac:dyDescent="0.2">
      <c r="A133" s="38">
        <v>7.1</v>
      </c>
      <c r="B133" s="39">
        <v>0</v>
      </c>
      <c r="C133" s="27" t="str">
        <f t="shared" si="3"/>
        <v>No Contract</v>
      </c>
      <c r="D133" s="38"/>
      <c r="E133" s="39"/>
    </row>
    <row r="134" spans="1:5" ht="15" x14ac:dyDescent="0.2">
      <c r="A134" s="38">
        <v>6.5</v>
      </c>
      <c r="B134" s="39">
        <v>0</v>
      </c>
      <c r="C134" s="27" t="str">
        <f t="shared" si="3"/>
        <v>No Contract</v>
      </c>
      <c r="D134" s="38"/>
      <c r="E134" s="39"/>
    </row>
    <row r="135" spans="1:5" ht="15" x14ac:dyDescent="0.2">
      <c r="A135" s="38">
        <v>7.1</v>
      </c>
      <c r="B135" s="39">
        <v>0</v>
      </c>
      <c r="C135" s="27" t="str">
        <f t="shared" si="3"/>
        <v>No Contract</v>
      </c>
      <c r="D135" s="38"/>
      <c r="E135" s="39"/>
    </row>
    <row r="136" spans="1:5" ht="15" x14ac:dyDescent="0.2">
      <c r="A136" s="38">
        <v>8.1999999999999993</v>
      </c>
      <c r="B136" s="39">
        <v>1</v>
      </c>
      <c r="C136" s="27" t="str">
        <f t="shared" si="3"/>
        <v>Contract</v>
      </c>
      <c r="D136" s="38"/>
      <c r="E136" s="39"/>
    </row>
    <row r="137" spans="1:5" ht="15" x14ac:dyDescent="0.2">
      <c r="A137" s="38">
        <v>7</v>
      </c>
      <c r="B137" s="39">
        <v>1</v>
      </c>
      <c r="C137" s="27" t="str">
        <f t="shared" si="3"/>
        <v>Contract</v>
      </c>
      <c r="D137" s="38"/>
      <c r="E137" s="39"/>
    </row>
    <row r="138" spans="1:5" ht="15" x14ac:dyDescent="0.2">
      <c r="A138" s="38">
        <v>6.7</v>
      </c>
      <c r="B138" s="39">
        <v>0</v>
      </c>
      <c r="C138" s="27" t="str">
        <f t="shared" si="3"/>
        <v>No Contract</v>
      </c>
      <c r="D138" s="38"/>
      <c r="E138" s="39"/>
    </row>
    <row r="139" spans="1:5" ht="15" x14ac:dyDescent="0.2">
      <c r="A139" s="38">
        <v>7.5</v>
      </c>
      <c r="B139" s="39">
        <v>0</v>
      </c>
      <c r="C139" s="27" t="str">
        <f t="shared" si="3"/>
        <v>No Contract</v>
      </c>
      <c r="D139" s="38"/>
      <c r="E139" s="39"/>
    </row>
    <row r="140" spans="1:5" ht="15" x14ac:dyDescent="0.2">
      <c r="A140" s="38">
        <v>7.4</v>
      </c>
      <c r="B140" s="39">
        <v>0</v>
      </c>
      <c r="C140" s="27" t="str">
        <f t="shared" si="3"/>
        <v>No Contract</v>
      </c>
      <c r="D140" s="38"/>
      <c r="E140" s="39"/>
    </row>
    <row r="141" spans="1:5" ht="15" x14ac:dyDescent="0.2">
      <c r="A141" s="38">
        <v>7.4</v>
      </c>
      <c r="B141" s="39">
        <v>0</v>
      </c>
      <c r="C141" s="27" t="str">
        <f t="shared" si="3"/>
        <v>No Contract</v>
      </c>
      <c r="D141" s="38"/>
      <c r="E141" s="39"/>
    </row>
    <row r="142" spans="1:5" ht="15" x14ac:dyDescent="0.2">
      <c r="A142" s="38">
        <v>7.9</v>
      </c>
      <c r="B142" s="39">
        <v>0</v>
      </c>
      <c r="C142" s="27" t="str">
        <f t="shared" si="3"/>
        <v>No Contract</v>
      </c>
      <c r="D142" s="38"/>
      <c r="E142" s="39"/>
    </row>
    <row r="143" spans="1:5" ht="15" x14ac:dyDescent="0.2">
      <c r="A143" s="38">
        <v>8</v>
      </c>
      <c r="B143" s="39">
        <v>1</v>
      </c>
      <c r="C143" s="27" t="str">
        <f t="shared" si="3"/>
        <v>Contract</v>
      </c>
      <c r="D143" s="38"/>
      <c r="E143" s="39"/>
    </row>
    <row r="144" spans="1:5" ht="15" x14ac:dyDescent="0.2">
      <c r="A144" s="38">
        <v>8</v>
      </c>
      <c r="B144" s="39">
        <v>1</v>
      </c>
      <c r="C144" s="27" t="str">
        <f t="shared" si="3"/>
        <v>Contract</v>
      </c>
      <c r="D144" s="38"/>
      <c r="E144" s="39"/>
    </row>
    <row r="145" spans="1:5" ht="15" x14ac:dyDescent="0.2">
      <c r="A145" s="38">
        <v>8.4</v>
      </c>
      <c r="B145" s="39">
        <v>0</v>
      </c>
      <c r="C145" s="27" t="str">
        <f t="shared" si="3"/>
        <v>No Contract</v>
      </c>
      <c r="D145" s="38"/>
      <c r="E145" s="39"/>
    </row>
    <row r="146" spans="1:5" ht="15" x14ac:dyDescent="0.2">
      <c r="A146" s="38">
        <v>8.8000000000000007</v>
      </c>
      <c r="B146" s="39">
        <v>1</v>
      </c>
      <c r="C146" s="27" t="str">
        <f t="shared" si="3"/>
        <v>Contract</v>
      </c>
      <c r="D146" s="38"/>
      <c r="E146" s="39"/>
    </row>
    <row r="147" spans="1:5" ht="15" x14ac:dyDescent="0.2">
      <c r="A147" s="38">
        <v>7.9</v>
      </c>
      <c r="B147" s="39">
        <v>1</v>
      </c>
      <c r="C147" s="27" t="str">
        <f t="shared" si="3"/>
        <v>Contract</v>
      </c>
      <c r="D147" s="38"/>
      <c r="E147" s="39"/>
    </row>
    <row r="148" spans="1:5" ht="15" x14ac:dyDescent="0.2">
      <c r="A148" s="38">
        <v>6</v>
      </c>
      <c r="B148" s="39">
        <v>0</v>
      </c>
      <c r="C148" s="27" t="str">
        <f t="shared" si="3"/>
        <v>No Contract</v>
      </c>
      <c r="D148" s="38"/>
      <c r="E148" s="39"/>
    </row>
    <row r="149" spans="1:5" ht="15" x14ac:dyDescent="0.2">
      <c r="A149" s="38">
        <v>8.1999999999999993</v>
      </c>
      <c r="B149" s="39">
        <v>0</v>
      </c>
      <c r="C149" s="27" t="str">
        <f t="shared" si="3"/>
        <v>No Contract</v>
      </c>
      <c r="D149" s="38"/>
      <c r="E149" s="39"/>
    </row>
    <row r="150" spans="1:5" ht="15" x14ac:dyDescent="0.2">
      <c r="A150" s="38">
        <v>8.4</v>
      </c>
      <c r="B150" s="39">
        <v>1</v>
      </c>
      <c r="C150" s="27" t="str">
        <f t="shared" si="3"/>
        <v>Contract</v>
      </c>
      <c r="D150" s="38"/>
      <c r="E150" s="39"/>
    </row>
    <row r="151" spans="1:5" ht="15" x14ac:dyDescent="0.2">
      <c r="A151" s="38">
        <v>7.4</v>
      </c>
      <c r="B151" s="39">
        <v>0</v>
      </c>
      <c r="C151" s="27" t="str">
        <f t="shared" si="3"/>
        <v>No Contract</v>
      </c>
      <c r="D151" s="38"/>
      <c r="E151" s="39"/>
    </row>
    <row r="152" spans="1:5" ht="15" x14ac:dyDescent="0.2">
      <c r="A152" s="38">
        <v>8</v>
      </c>
      <c r="B152" s="39">
        <v>0</v>
      </c>
      <c r="C152" s="27" t="str">
        <f t="shared" si="3"/>
        <v>No Contract</v>
      </c>
      <c r="D152" s="38"/>
      <c r="E152" s="39"/>
    </row>
    <row r="153" spans="1:5" ht="15" x14ac:dyDescent="0.2">
      <c r="A153" s="38">
        <v>6.6</v>
      </c>
      <c r="B153" s="39">
        <v>0</v>
      </c>
      <c r="C153" s="27" t="str">
        <f t="shared" si="3"/>
        <v>No Contract</v>
      </c>
      <c r="D153" s="38"/>
      <c r="E153" s="39"/>
    </row>
    <row r="154" spans="1:5" ht="15" x14ac:dyDescent="0.2">
      <c r="A154" s="38">
        <v>7.6</v>
      </c>
      <c r="B154" s="39">
        <v>0</v>
      </c>
      <c r="C154" s="27" t="str">
        <f t="shared" si="3"/>
        <v>No Contract</v>
      </c>
      <c r="D154" s="38"/>
      <c r="E154" s="39"/>
    </row>
    <row r="155" spans="1:5" ht="15" x14ac:dyDescent="0.2">
      <c r="A155" s="38">
        <v>7.5</v>
      </c>
      <c r="B155" s="39">
        <v>0</v>
      </c>
      <c r="C155" s="27" t="str">
        <f t="shared" si="3"/>
        <v>No Contract</v>
      </c>
      <c r="D155" s="38"/>
      <c r="E155" s="39"/>
    </row>
    <row r="156" spans="1:5" ht="15" x14ac:dyDescent="0.2">
      <c r="A156" s="38">
        <v>7.1</v>
      </c>
      <c r="B156" s="39">
        <v>0</v>
      </c>
      <c r="C156" s="27" t="str">
        <f t="shared" si="3"/>
        <v>No Contract</v>
      </c>
      <c r="D156" s="38"/>
      <c r="E156" s="39"/>
    </row>
    <row r="157" spans="1:5" ht="15" x14ac:dyDescent="0.2">
      <c r="A157" s="38">
        <v>7.9</v>
      </c>
      <c r="B157" s="39">
        <v>0</v>
      </c>
      <c r="C157" s="27" t="str">
        <f t="shared" si="3"/>
        <v>No Contract</v>
      </c>
      <c r="D157" s="38"/>
      <c r="E157" s="39"/>
    </row>
    <row r="158" spans="1:5" ht="15" x14ac:dyDescent="0.2">
      <c r="A158" s="38">
        <v>7.6</v>
      </c>
      <c r="B158" s="39">
        <v>0</v>
      </c>
      <c r="C158" s="27" t="str">
        <f t="shared" si="3"/>
        <v>No Contract</v>
      </c>
      <c r="D158" s="38"/>
      <c r="E158" s="39"/>
    </row>
    <row r="159" spans="1:5" ht="15" x14ac:dyDescent="0.2">
      <c r="A159" s="38">
        <v>7.1</v>
      </c>
      <c r="B159" s="39">
        <v>0</v>
      </c>
      <c r="C159" s="27" t="str">
        <f t="shared" si="3"/>
        <v>No Contract</v>
      </c>
      <c r="D159" s="38"/>
      <c r="E159" s="39"/>
    </row>
    <row r="160" spans="1:5" ht="15" x14ac:dyDescent="0.2">
      <c r="A160" s="38">
        <v>7.6</v>
      </c>
      <c r="B160" s="39">
        <v>0</v>
      </c>
      <c r="C160" s="27" t="str">
        <f t="shared" si="3"/>
        <v>No Contract</v>
      </c>
      <c r="D160" s="38"/>
      <c r="E160" s="39"/>
    </row>
    <row r="161" spans="1:5" ht="15" x14ac:dyDescent="0.2">
      <c r="A161" s="38">
        <v>8.1999999999999993</v>
      </c>
      <c r="B161" s="39">
        <v>1</v>
      </c>
      <c r="C161" s="27" t="str">
        <f t="shared" si="3"/>
        <v>Contract</v>
      </c>
      <c r="D161" s="38"/>
      <c r="E161" s="39"/>
    </row>
    <row r="162" spans="1:5" ht="15" x14ac:dyDescent="0.2">
      <c r="A162" s="38">
        <v>6.9</v>
      </c>
      <c r="B162" s="39">
        <v>0</v>
      </c>
      <c r="C162" s="27" t="str">
        <f t="shared" si="3"/>
        <v>No Contract</v>
      </c>
      <c r="D162" s="38"/>
      <c r="E162" s="39"/>
    </row>
    <row r="163" spans="1:5" ht="15" x14ac:dyDescent="0.2">
      <c r="A163" s="38">
        <v>8.1</v>
      </c>
      <c r="B163" s="39">
        <v>1</v>
      </c>
      <c r="C163" s="27" t="str">
        <f t="shared" si="3"/>
        <v>Contract</v>
      </c>
      <c r="D163" s="38"/>
      <c r="E163" s="39"/>
    </row>
    <row r="164" spans="1:5" ht="15" x14ac:dyDescent="0.2">
      <c r="A164" s="38">
        <v>7.6</v>
      </c>
      <c r="B164" s="39">
        <v>1</v>
      </c>
      <c r="C164" s="27" t="str">
        <f t="shared" si="3"/>
        <v>Contract</v>
      </c>
      <c r="D164" s="38"/>
      <c r="E164" s="39"/>
    </row>
    <row r="165" spans="1:5" ht="15" x14ac:dyDescent="0.2">
      <c r="A165" s="38">
        <v>8.4</v>
      </c>
      <c r="B165" s="39">
        <v>1</v>
      </c>
      <c r="C165" s="27" t="str">
        <f t="shared" si="3"/>
        <v>Contract</v>
      </c>
      <c r="D165" s="38"/>
      <c r="E165" s="39"/>
    </row>
    <row r="166" spans="1:5" ht="15" x14ac:dyDescent="0.2">
      <c r="A166" s="38">
        <v>7.4</v>
      </c>
      <c r="B166" s="39">
        <v>0</v>
      </c>
      <c r="C166" s="27" t="str">
        <f t="shared" si="3"/>
        <v>No Contract</v>
      </c>
      <c r="D166" s="38"/>
      <c r="E166" s="39"/>
    </row>
    <row r="167" spans="1:5" ht="15" x14ac:dyDescent="0.2">
      <c r="A167" s="38">
        <v>7.9</v>
      </c>
      <c r="B167" s="39">
        <v>0</v>
      </c>
      <c r="C167" s="27" t="str">
        <f t="shared" si="3"/>
        <v>No Contract</v>
      </c>
      <c r="D167" s="38"/>
      <c r="E167" s="39"/>
    </row>
    <row r="168" spans="1:5" ht="15" x14ac:dyDescent="0.2">
      <c r="A168" s="38">
        <v>7.2</v>
      </c>
      <c r="B168" s="39">
        <v>0</v>
      </c>
      <c r="C168" s="27" t="str">
        <f t="shared" si="3"/>
        <v>No Contract</v>
      </c>
      <c r="D168" s="38"/>
      <c r="E168" s="39"/>
    </row>
    <row r="169" spans="1:5" ht="15" x14ac:dyDescent="0.2">
      <c r="A169" s="38">
        <v>7.6</v>
      </c>
      <c r="B169" s="39">
        <v>0</v>
      </c>
      <c r="C169" s="27" t="str">
        <f t="shared" si="3"/>
        <v>No Contract</v>
      </c>
      <c r="D169" s="38"/>
      <c r="E169" s="39"/>
    </row>
    <row r="170" spans="1:5" ht="15" x14ac:dyDescent="0.2">
      <c r="A170" s="38">
        <v>6.7</v>
      </c>
      <c r="B170" s="39">
        <v>0</v>
      </c>
      <c r="C170" s="27" t="str">
        <f t="shared" si="3"/>
        <v>No Contract</v>
      </c>
      <c r="D170" s="38"/>
      <c r="E170" s="39"/>
    </row>
    <row r="171" spans="1:5" ht="15" x14ac:dyDescent="0.2">
      <c r="A171" s="38">
        <v>7.4</v>
      </c>
      <c r="B171" s="39">
        <v>1</v>
      </c>
      <c r="C171" s="27" t="str">
        <f t="shared" si="3"/>
        <v>Contract</v>
      </c>
      <c r="D171" s="38"/>
      <c r="E171" s="39"/>
    </row>
    <row r="172" spans="1:5" ht="15" x14ac:dyDescent="0.2">
      <c r="A172" s="38">
        <v>6.2</v>
      </c>
      <c r="B172" s="39">
        <v>1</v>
      </c>
      <c r="C172" s="27" t="str">
        <f t="shared" si="3"/>
        <v>Contract</v>
      </c>
      <c r="D172" s="38"/>
      <c r="E172" s="39"/>
    </row>
    <row r="173" spans="1:5" ht="15" x14ac:dyDescent="0.2">
      <c r="A173" s="38">
        <v>7.5</v>
      </c>
      <c r="B173" s="39">
        <v>1</v>
      </c>
      <c r="C173" s="27" t="str">
        <f t="shared" si="3"/>
        <v>Contract</v>
      </c>
      <c r="D173" s="38"/>
      <c r="E173" s="39"/>
    </row>
    <row r="174" spans="1:5" ht="15" x14ac:dyDescent="0.2">
      <c r="A174" s="38">
        <v>7.4</v>
      </c>
      <c r="B174" s="39">
        <v>1</v>
      </c>
      <c r="C174" s="27" t="str">
        <f t="shared" si="3"/>
        <v>Contract</v>
      </c>
      <c r="D174" s="38"/>
      <c r="E174" s="39"/>
    </row>
    <row r="175" spans="1:5" ht="15" x14ac:dyDescent="0.2">
      <c r="A175" s="38">
        <v>7.9</v>
      </c>
      <c r="B175" s="39">
        <v>0</v>
      </c>
      <c r="C175" s="27" t="str">
        <f t="shared" si="3"/>
        <v>No Contract</v>
      </c>
      <c r="D175" s="38"/>
      <c r="E175" s="39"/>
    </row>
    <row r="176" spans="1:5" ht="15" x14ac:dyDescent="0.2">
      <c r="A176" s="38">
        <v>6.5</v>
      </c>
      <c r="B176" s="39">
        <v>0</v>
      </c>
      <c r="C176" s="27" t="str">
        <f t="shared" si="3"/>
        <v>No Contract</v>
      </c>
      <c r="D176" s="38"/>
      <c r="E176" s="39"/>
    </row>
    <row r="177" spans="1:5" ht="15" x14ac:dyDescent="0.2">
      <c r="A177" s="38">
        <v>8.6</v>
      </c>
      <c r="B177" s="39">
        <v>1</v>
      </c>
      <c r="C177" s="27" t="str">
        <f t="shared" si="3"/>
        <v>Contract</v>
      </c>
      <c r="D177" s="38"/>
      <c r="E177" s="39"/>
    </row>
    <row r="178" spans="1:5" ht="15" x14ac:dyDescent="0.2">
      <c r="A178" s="38">
        <v>8.6</v>
      </c>
      <c r="B178" s="39">
        <v>1</v>
      </c>
      <c r="C178" s="27" t="str">
        <f t="shared" si="3"/>
        <v>Contract</v>
      </c>
      <c r="D178" s="38"/>
      <c r="E178" s="39"/>
    </row>
    <row r="179" spans="1:5" ht="15" x14ac:dyDescent="0.2">
      <c r="A179" s="38">
        <v>8</v>
      </c>
      <c r="B179" s="39">
        <v>1</v>
      </c>
      <c r="C179" s="27" t="str">
        <f t="shared" si="3"/>
        <v>Contract</v>
      </c>
      <c r="D179" s="38"/>
      <c r="E179" s="39"/>
    </row>
    <row r="180" spans="1:5" ht="15" x14ac:dyDescent="0.2">
      <c r="A180" s="38">
        <v>8.1</v>
      </c>
      <c r="B180" s="39">
        <v>0</v>
      </c>
      <c r="C180" s="27" t="str">
        <f t="shared" si="3"/>
        <v>No Contract</v>
      </c>
      <c r="D180" s="38"/>
      <c r="E180" s="39"/>
    </row>
    <row r="181" spans="1:5" ht="15" x14ac:dyDescent="0.2">
      <c r="A181" s="38">
        <v>8.1999999999999993</v>
      </c>
      <c r="B181" s="39">
        <v>1</v>
      </c>
      <c r="C181" s="27" t="str">
        <f t="shared" si="3"/>
        <v>Contract</v>
      </c>
      <c r="D181" s="38"/>
      <c r="E181" s="39"/>
    </row>
    <row r="182" spans="1:5" ht="15" x14ac:dyDescent="0.2">
      <c r="A182" s="38">
        <v>7.2</v>
      </c>
      <c r="B182" s="39">
        <v>1</v>
      </c>
      <c r="C182" s="27" t="str">
        <f t="shared" si="3"/>
        <v>Contract</v>
      </c>
      <c r="D182" s="38"/>
      <c r="E182" s="39"/>
    </row>
    <row r="183" spans="1:5" ht="15" x14ac:dyDescent="0.2">
      <c r="A183" s="38">
        <v>8.4</v>
      </c>
      <c r="B183" s="39">
        <v>1</v>
      </c>
      <c r="C183" s="27" t="str">
        <f t="shared" si="3"/>
        <v>Contract</v>
      </c>
      <c r="D183" s="38"/>
      <c r="E183" s="39"/>
    </row>
    <row r="184" spans="1:5" ht="15" x14ac:dyDescent="0.2">
      <c r="A184" s="38">
        <v>9.4</v>
      </c>
      <c r="B184" s="39">
        <v>1</v>
      </c>
      <c r="C184" s="27" t="str">
        <f t="shared" si="3"/>
        <v>Contract</v>
      </c>
      <c r="D184" s="38"/>
      <c r="E184" s="39"/>
    </row>
    <row r="185" spans="1:5" ht="15" x14ac:dyDescent="0.2">
      <c r="A185" s="38">
        <v>9.4</v>
      </c>
      <c r="B185" s="39">
        <v>1</v>
      </c>
      <c r="C185" s="27" t="str">
        <f t="shared" si="3"/>
        <v>Contract</v>
      </c>
      <c r="D185" s="38"/>
      <c r="E185" s="39"/>
    </row>
    <row r="186" spans="1:5" ht="15" x14ac:dyDescent="0.2">
      <c r="A186" s="38">
        <v>7.5</v>
      </c>
      <c r="B186" s="39">
        <v>0</v>
      </c>
      <c r="C186" s="27" t="str">
        <f t="shared" si="3"/>
        <v>No Contract</v>
      </c>
      <c r="D186" s="38"/>
      <c r="E186" s="39"/>
    </row>
    <row r="187" spans="1:5" ht="15" x14ac:dyDescent="0.2">
      <c r="A187" s="38">
        <v>6.6</v>
      </c>
      <c r="B187" s="39">
        <v>0</v>
      </c>
      <c r="C187" s="27" t="str">
        <f t="shared" si="3"/>
        <v>No Contract</v>
      </c>
      <c r="D187" s="38"/>
      <c r="E187" s="39"/>
    </row>
    <row r="188" spans="1:5" ht="15" x14ac:dyDescent="0.2">
      <c r="A188" s="38">
        <v>4.3</v>
      </c>
      <c r="B188" s="39">
        <v>0</v>
      </c>
      <c r="C188" s="27" t="str">
        <f t="shared" si="3"/>
        <v>No Contract</v>
      </c>
      <c r="D188" s="38"/>
      <c r="E188" s="39"/>
    </row>
    <row r="189" spans="1:5" ht="15" x14ac:dyDescent="0.2">
      <c r="A189" s="38">
        <v>6.6</v>
      </c>
      <c r="B189" s="39">
        <v>1</v>
      </c>
      <c r="C189" s="27" t="str">
        <f t="shared" si="3"/>
        <v>Contract</v>
      </c>
      <c r="D189" s="38"/>
      <c r="E189" s="39"/>
    </row>
    <row r="190" spans="1:5" ht="15" x14ac:dyDescent="0.2">
      <c r="A190" s="38">
        <v>7.4</v>
      </c>
      <c r="B190" s="39">
        <v>0</v>
      </c>
      <c r="C190" s="27" t="str">
        <f t="shared" si="3"/>
        <v>No Contract</v>
      </c>
      <c r="D190" s="38"/>
      <c r="E190" s="39"/>
    </row>
    <row r="191" spans="1:5" ht="15" x14ac:dyDescent="0.2">
      <c r="A191" s="38">
        <v>7.1</v>
      </c>
      <c r="B191" s="39">
        <v>0</v>
      </c>
      <c r="C191" s="27" t="str">
        <f t="shared" si="3"/>
        <v>No Contract</v>
      </c>
      <c r="D191" s="38"/>
      <c r="E191" s="39"/>
    </row>
    <row r="192" spans="1:5" ht="15" x14ac:dyDescent="0.2">
      <c r="A192" s="38">
        <v>6.7</v>
      </c>
      <c r="B192" s="39">
        <v>1</v>
      </c>
      <c r="C192" s="27" t="str">
        <f t="shared" si="3"/>
        <v>Contract</v>
      </c>
      <c r="D192" s="38"/>
      <c r="E192" s="39"/>
    </row>
    <row r="193" spans="1:5" ht="15" x14ac:dyDescent="0.2">
      <c r="A193" s="38">
        <v>6.7</v>
      </c>
      <c r="B193" s="39">
        <v>0</v>
      </c>
      <c r="C193" s="27" t="str">
        <f t="shared" si="3"/>
        <v>No Contract</v>
      </c>
      <c r="D193" s="38"/>
      <c r="E193" s="39"/>
    </row>
    <row r="194" spans="1:5" ht="15" x14ac:dyDescent="0.2">
      <c r="A194" s="38">
        <v>7.2</v>
      </c>
      <c r="B194" s="39">
        <v>0</v>
      </c>
      <c r="C194" s="27" t="str">
        <f t="shared" si="3"/>
        <v>No Contract</v>
      </c>
      <c r="D194" s="38"/>
      <c r="E194" s="39"/>
    </row>
    <row r="195" spans="1:5" ht="15" x14ac:dyDescent="0.2">
      <c r="A195" s="38">
        <v>7.1</v>
      </c>
      <c r="B195" s="39">
        <v>0</v>
      </c>
      <c r="C195" s="27" t="str">
        <f t="shared" si="3"/>
        <v>No Contract</v>
      </c>
      <c r="D195" s="38"/>
      <c r="E195" s="39"/>
    </row>
    <row r="196" spans="1:5" ht="15" x14ac:dyDescent="0.2">
      <c r="A196" s="38">
        <v>6</v>
      </c>
      <c r="B196" s="39">
        <v>0</v>
      </c>
      <c r="C196" s="27" t="str">
        <f t="shared" ref="C196:C201" si="4">IF(B196=1,"Contract","No Contract")</f>
        <v>No Contract</v>
      </c>
      <c r="D196" s="38"/>
      <c r="E196" s="39"/>
    </row>
    <row r="197" spans="1:5" ht="15" x14ac:dyDescent="0.2">
      <c r="A197" s="38">
        <v>8.4</v>
      </c>
      <c r="B197" s="39">
        <v>0</v>
      </c>
      <c r="C197" s="27" t="str">
        <f t="shared" si="4"/>
        <v>No Contract</v>
      </c>
      <c r="D197" s="38"/>
      <c r="E197" s="39"/>
    </row>
    <row r="198" spans="1:5" ht="15" x14ac:dyDescent="0.2">
      <c r="A198" s="38">
        <v>8.6</v>
      </c>
      <c r="B198" s="39">
        <v>1</v>
      </c>
      <c r="C198" s="27" t="str">
        <f t="shared" si="4"/>
        <v>Contract</v>
      </c>
      <c r="D198" s="38"/>
      <c r="E198" s="39"/>
    </row>
    <row r="199" spans="1:5" ht="15" x14ac:dyDescent="0.2">
      <c r="A199" s="38">
        <v>7.9</v>
      </c>
      <c r="B199" s="39">
        <v>1</v>
      </c>
      <c r="C199" s="27" t="str">
        <f t="shared" si="4"/>
        <v>Contract</v>
      </c>
      <c r="D199" s="38"/>
      <c r="E199" s="39"/>
    </row>
    <row r="200" spans="1:5" ht="15" x14ac:dyDescent="0.2">
      <c r="A200" s="38">
        <v>7.6</v>
      </c>
      <c r="B200" s="39">
        <v>1</v>
      </c>
      <c r="C200" s="27" t="str">
        <f t="shared" si="4"/>
        <v>Contract</v>
      </c>
      <c r="D200" s="38"/>
      <c r="E200" s="39"/>
    </row>
    <row r="201" spans="1:5" ht="15" x14ac:dyDescent="0.2">
      <c r="A201" s="38">
        <v>8.5</v>
      </c>
      <c r="B201" s="39">
        <v>1</v>
      </c>
      <c r="C201" s="27" t="str">
        <f t="shared" si="4"/>
        <v>Contract</v>
      </c>
      <c r="D201" s="38"/>
      <c r="E201" s="39"/>
    </row>
    <row r="202" spans="1:5" ht="15" x14ac:dyDescent="0.2">
      <c r="B202" s="28"/>
      <c r="E202" s="28"/>
    </row>
    <row r="203" spans="1:5" ht="15" x14ac:dyDescent="0.2">
      <c r="B203" s="28"/>
      <c r="E203" s="28"/>
    </row>
    <row r="204" spans="1:5" ht="15" x14ac:dyDescent="0.2">
      <c r="B204" s="28"/>
      <c r="E204" s="28"/>
    </row>
    <row r="205" spans="1:5" ht="15" x14ac:dyDescent="0.2">
      <c r="B205" s="28"/>
      <c r="E205" s="28"/>
    </row>
    <row r="206" spans="1:5" ht="15" x14ac:dyDescent="0.2">
      <c r="B206" s="28"/>
      <c r="E206" s="28"/>
    </row>
    <row r="207" spans="1:5" ht="15" x14ac:dyDescent="0.2">
      <c r="B207" s="28"/>
      <c r="E207" s="28"/>
    </row>
    <row r="208" spans="1:5" ht="15" x14ac:dyDescent="0.2">
      <c r="B208" s="28"/>
      <c r="E208" s="28"/>
    </row>
    <row r="209" spans="2:5" ht="15" x14ac:dyDescent="0.2">
      <c r="B209" s="28"/>
      <c r="E209" s="28"/>
    </row>
    <row r="210" spans="2:5" ht="15" x14ac:dyDescent="0.2">
      <c r="B210" s="28"/>
      <c r="E210" s="28"/>
    </row>
    <row r="211" spans="2:5" ht="15" x14ac:dyDescent="0.2">
      <c r="B211" s="28"/>
      <c r="E211" s="28"/>
    </row>
    <row r="212" spans="2:5" ht="15" x14ac:dyDescent="0.2">
      <c r="B212" s="28"/>
      <c r="E212" s="28"/>
    </row>
    <row r="213" spans="2:5" ht="15" x14ac:dyDescent="0.2">
      <c r="B213" s="28"/>
      <c r="E213" s="28"/>
    </row>
    <row r="214" spans="2:5" ht="15" x14ac:dyDescent="0.2">
      <c r="B214" s="28"/>
      <c r="E214" s="28"/>
    </row>
    <row r="215" spans="2:5" ht="15" x14ac:dyDescent="0.2">
      <c r="B215" s="28"/>
      <c r="E215" s="28"/>
    </row>
    <row r="216" spans="2:5" ht="15" x14ac:dyDescent="0.2">
      <c r="B216" s="28"/>
      <c r="E216" s="28"/>
    </row>
    <row r="217" spans="2:5" ht="15" x14ac:dyDescent="0.2">
      <c r="B217" s="28"/>
      <c r="E217" s="28"/>
    </row>
    <row r="218" spans="2:5" ht="15" x14ac:dyDescent="0.2">
      <c r="B218" s="28"/>
      <c r="E218" s="28"/>
    </row>
    <row r="219" spans="2:5" ht="15" x14ac:dyDescent="0.2">
      <c r="B219" s="28"/>
      <c r="E219" s="28"/>
    </row>
    <row r="220" spans="2:5" ht="15" x14ac:dyDescent="0.2">
      <c r="B220" s="28"/>
      <c r="E220" s="28"/>
    </row>
    <row r="221" spans="2:5" ht="15" x14ac:dyDescent="0.2">
      <c r="B221" s="28"/>
      <c r="E221" s="28"/>
    </row>
    <row r="222" spans="2:5" ht="15" x14ac:dyDescent="0.2">
      <c r="B222" s="28"/>
      <c r="E222" s="28"/>
    </row>
    <row r="223" spans="2:5" ht="15" x14ac:dyDescent="0.2">
      <c r="B223" s="28"/>
      <c r="E223" s="28"/>
    </row>
    <row r="224" spans="2:5" ht="15" x14ac:dyDescent="0.2">
      <c r="B224" s="28"/>
      <c r="E224" s="28"/>
    </row>
    <row r="225" spans="2:5" ht="15" x14ac:dyDescent="0.2">
      <c r="B225" s="28"/>
      <c r="E225" s="28"/>
    </row>
    <row r="226" spans="2:5" ht="15" x14ac:dyDescent="0.2">
      <c r="B226" s="28"/>
      <c r="E226" s="28"/>
    </row>
    <row r="227" spans="2:5" ht="15" x14ac:dyDescent="0.2">
      <c r="B227" s="28"/>
      <c r="E227" s="28"/>
    </row>
    <row r="228" spans="2:5" ht="15" x14ac:dyDescent="0.2">
      <c r="B228" s="28"/>
      <c r="E228" s="28"/>
    </row>
    <row r="229" spans="2:5" ht="15" x14ac:dyDescent="0.2">
      <c r="B229" s="28"/>
      <c r="E229" s="28"/>
    </row>
    <row r="230" spans="2:5" ht="15" x14ac:dyDescent="0.2">
      <c r="B230" s="28"/>
      <c r="E230" s="28"/>
    </row>
    <row r="231" spans="2:5" ht="15" x14ac:dyDescent="0.2">
      <c r="B231" s="28"/>
      <c r="E231" s="28"/>
    </row>
    <row r="232" spans="2:5" ht="15" x14ac:dyDescent="0.2">
      <c r="B232" s="28"/>
      <c r="E232" s="28"/>
    </row>
    <row r="233" spans="2:5" ht="15" x14ac:dyDescent="0.2">
      <c r="B233" s="28"/>
      <c r="E233" s="28"/>
    </row>
    <row r="234" spans="2:5" ht="15" x14ac:dyDescent="0.2">
      <c r="B234" s="28"/>
      <c r="E234" s="28"/>
    </row>
    <row r="235" spans="2:5" ht="15" x14ac:dyDescent="0.2">
      <c r="B235" s="28"/>
      <c r="E235" s="28"/>
    </row>
    <row r="236" spans="2:5" ht="15" x14ac:dyDescent="0.2">
      <c r="B236" s="28"/>
      <c r="E236" s="28"/>
    </row>
    <row r="237" spans="2:5" ht="15" x14ac:dyDescent="0.2">
      <c r="B237" s="28"/>
      <c r="E237" s="28"/>
    </row>
    <row r="238" spans="2:5" ht="15" x14ac:dyDescent="0.2">
      <c r="B238" s="28"/>
      <c r="E238" s="28"/>
    </row>
    <row r="239" spans="2:5" ht="15" x14ac:dyDescent="0.2">
      <c r="B239" s="28"/>
      <c r="E239" s="28"/>
    </row>
    <row r="240" spans="2:5" ht="15" x14ac:dyDescent="0.2">
      <c r="B240" s="28"/>
      <c r="E240" s="28"/>
    </row>
    <row r="241" spans="2:5" ht="15" x14ac:dyDescent="0.2">
      <c r="B241" s="28"/>
      <c r="E241" s="28"/>
    </row>
    <row r="242" spans="2:5" ht="15" x14ac:dyDescent="0.2">
      <c r="B242" s="28"/>
      <c r="E242" s="28"/>
    </row>
    <row r="243" spans="2:5" ht="15" x14ac:dyDescent="0.2">
      <c r="B243" s="28"/>
      <c r="E243" s="28"/>
    </row>
    <row r="244" spans="2:5" ht="15" x14ac:dyDescent="0.2">
      <c r="B244" s="28"/>
      <c r="E244" s="28"/>
    </row>
    <row r="245" spans="2:5" ht="15" x14ac:dyDescent="0.2">
      <c r="B245" s="28"/>
      <c r="E245" s="28"/>
    </row>
  </sheetData>
  <sortState xmlns:xlrd2="http://schemas.microsoft.com/office/spreadsheetml/2017/richdata2" ref="G17:G20">
    <sortCondition ref="G17"/>
  </sortState>
  <pageMargins left="0.7" right="0.7" top="0.75" bottom="0.75" header="0.3" footer="0.3"/>
  <pageSetup orientation="portrait"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R249"/>
  <sheetViews>
    <sheetView zoomScale="68" zoomScaleNormal="68" workbookViewId="0">
      <selection activeCell="V23" sqref="V23"/>
    </sheetView>
  </sheetViews>
  <sheetFormatPr defaultColWidth="8.85546875" defaultRowHeight="12.75" x14ac:dyDescent="0.2"/>
  <cols>
    <col min="1" max="1" width="6.7109375" style="27" bestFit="1" customWidth="1"/>
    <col min="2" max="2" width="13.7109375" style="27" bestFit="1" customWidth="1"/>
    <col min="3" max="3" width="14.5703125" bestFit="1" customWidth="1"/>
    <col min="11" max="11" width="9.42578125" style="27" bestFit="1" customWidth="1"/>
    <col min="12" max="12" width="13.7109375" style="27" bestFit="1" customWidth="1"/>
    <col min="21" max="21" width="6.42578125" style="27" bestFit="1" customWidth="1"/>
    <col min="22" max="22" width="13.7109375" style="27" bestFit="1" customWidth="1"/>
    <col min="31" max="31" width="11.7109375" style="27" bestFit="1" customWidth="1"/>
    <col min="32" max="32" width="13.7109375" style="27" bestFit="1" customWidth="1"/>
    <col min="41" max="41" width="6.7109375" style="27" bestFit="1" customWidth="1"/>
    <col min="42" max="42" width="13.7109375" style="27" bestFit="1" customWidth="1"/>
    <col min="50" max="50" width="11.85546875" style="27" bestFit="1" customWidth="1"/>
    <col min="51" max="51" width="13.7109375" style="27" bestFit="1" customWidth="1"/>
    <col min="61" max="61" width="6.5703125" style="27" bestFit="1" customWidth="1"/>
    <col min="62" max="62" width="10" style="27" bestFit="1" customWidth="1"/>
    <col min="72" max="72" width="11.85546875" style="27" bestFit="1" customWidth="1"/>
    <col min="73" max="73" width="13.7109375" style="27" bestFit="1" customWidth="1"/>
    <col min="82" max="82" width="11.85546875" style="27" bestFit="1" customWidth="1"/>
    <col min="83" max="83" width="13.7109375" style="27" bestFit="1" customWidth="1"/>
    <col min="93" max="93" width="12.28515625" style="27" bestFit="1" customWidth="1"/>
    <col min="94" max="94" width="13.7109375" style="27" bestFit="1" customWidth="1"/>
    <col min="103" max="103" width="15.5703125" style="27" bestFit="1" customWidth="1"/>
    <col min="104" max="104" width="13.7109375" style="27" bestFit="1" customWidth="1"/>
    <col min="114" max="114" width="9.140625" style="27" bestFit="1" customWidth="1"/>
    <col min="115" max="115" width="13.7109375" style="27" bestFit="1" customWidth="1"/>
    <col min="124" max="124" width="14" style="27" bestFit="1" customWidth="1"/>
    <col min="125" max="125" width="13.7109375" style="27" bestFit="1" customWidth="1"/>
    <col min="134" max="134" width="12.5703125" style="27" bestFit="1" customWidth="1"/>
    <col min="135" max="135" width="13.7109375" style="27" bestFit="1" customWidth="1"/>
    <col min="145" max="145" width="11" style="27" bestFit="1" customWidth="1"/>
    <col min="146" max="146" width="13.7109375" style="27" bestFit="1" customWidth="1"/>
  </cols>
  <sheetData>
    <row r="1" spans="1:146" s="27" customFormat="1" x14ac:dyDescent="0.2"/>
    <row r="2" spans="1:146" s="27" customFormat="1" x14ac:dyDescent="0.2"/>
    <row r="3" spans="1:146" s="27" customFormat="1" x14ac:dyDescent="0.2"/>
    <row r="4" spans="1:146" s="27" customFormat="1" x14ac:dyDescent="0.2"/>
    <row r="5" spans="1:146" ht="15" x14ac:dyDescent="0.2">
      <c r="A5" s="24" t="s">
        <v>256</v>
      </c>
      <c r="B5" s="24" t="s">
        <v>268</v>
      </c>
      <c r="C5" s="24"/>
      <c r="D5" s="24"/>
      <c r="E5" s="24"/>
      <c r="F5" s="24"/>
      <c r="G5" s="24"/>
      <c r="H5" s="24"/>
      <c r="I5" s="24"/>
      <c r="J5" s="24"/>
      <c r="K5" s="24" t="s">
        <v>41</v>
      </c>
      <c r="L5" s="24" t="s">
        <v>268</v>
      </c>
      <c r="M5" s="24"/>
      <c r="N5" s="24"/>
      <c r="O5" s="24"/>
      <c r="P5" s="24"/>
      <c r="Q5" s="24"/>
      <c r="R5" s="27"/>
      <c r="S5" s="27"/>
      <c r="U5" s="24" t="s">
        <v>2</v>
      </c>
      <c r="V5" s="24" t="s">
        <v>268</v>
      </c>
      <c r="AE5" s="24" t="s">
        <v>42</v>
      </c>
      <c r="AF5" s="24" t="s">
        <v>268</v>
      </c>
      <c r="AO5" s="24" t="s">
        <v>44</v>
      </c>
      <c r="AP5" s="24" t="s">
        <v>268</v>
      </c>
      <c r="AX5" s="24" t="s">
        <v>47</v>
      </c>
      <c r="AY5" s="24" t="s">
        <v>268</v>
      </c>
      <c r="BI5" s="24" t="s">
        <v>7</v>
      </c>
      <c r="BJ5" s="24" t="s">
        <v>268</v>
      </c>
      <c r="BT5" s="24" t="s">
        <v>286</v>
      </c>
      <c r="BU5" s="24" t="s">
        <v>268</v>
      </c>
      <c r="CD5" s="24" t="s">
        <v>50</v>
      </c>
      <c r="CE5" s="24" t="s">
        <v>268</v>
      </c>
      <c r="CO5" s="24" t="s">
        <v>52</v>
      </c>
      <c r="CP5" s="24" t="s">
        <v>268</v>
      </c>
      <c r="CY5" s="24" t="s">
        <v>257</v>
      </c>
      <c r="CZ5" s="24" t="s">
        <v>268</v>
      </c>
      <c r="DJ5" s="24" t="s">
        <v>53</v>
      </c>
      <c r="DK5" s="24" t="s">
        <v>268</v>
      </c>
      <c r="DT5" s="24" t="s">
        <v>261</v>
      </c>
      <c r="DU5" s="24" t="s">
        <v>268</v>
      </c>
      <c r="ED5" s="24" t="s">
        <v>262</v>
      </c>
      <c r="EE5" s="24" t="s">
        <v>268</v>
      </c>
      <c r="EO5" s="24" t="s">
        <v>290</v>
      </c>
      <c r="EP5" s="24" t="s">
        <v>268</v>
      </c>
    </row>
    <row r="6" spans="1:146" ht="15" x14ac:dyDescent="0.2">
      <c r="A6" s="39">
        <v>3</v>
      </c>
      <c r="B6" s="38">
        <v>8.4</v>
      </c>
      <c r="C6" s="39"/>
      <c r="D6" s="39"/>
      <c r="E6" s="39"/>
      <c r="F6" s="38"/>
      <c r="G6" s="38"/>
      <c r="H6" s="38"/>
      <c r="I6" s="38"/>
      <c r="J6" s="38"/>
      <c r="K6" s="39">
        <v>0</v>
      </c>
      <c r="L6" s="38">
        <v>8.4</v>
      </c>
      <c r="M6" s="38"/>
      <c r="N6" s="38"/>
      <c r="O6" s="38"/>
      <c r="P6" s="38"/>
      <c r="Q6" s="39"/>
      <c r="R6" s="27"/>
      <c r="S6" s="27"/>
      <c r="U6" s="39">
        <v>1</v>
      </c>
      <c r="V6" s="38">
        <v>8.4</v>
      </c>
      <c r="AE6" s="39">
        <v>1</v>
      </c>
      <c r="AF6" s="38">
        <v>8.4</v>
      </c>
      <c r="AO6" s="38">
        <v>8.5</v>
      </c>
      <c r="AP6" s="38">
        <v>8.4</v>
      </c>
      <c r="AX6" s="38">
        <v>3.9</v>
      </c>
      <c r="AY6" s="38">
        <v>8.4</v>
      </c>
      <c r="BI6" s="38">
        <v>4.8</v>
      </c>
      <c r="BJ6" s="38">
        <v>8.4</v>
      </c>
      <c r="BT6" s="38">
        <v>4.9000000000000004</v>
      </c>
      <c r="BU6" s="38">
        <v>8.4</v>
      </c>
      <c r="CD6" s="38">
        <v>6</v>
      </c>
      <c r="CE6" s="38">
        <v>8.4</v>
      </c>
      <c r="CO6" s="38">
        <v>6.8</v>
      </c>
      <c r="CP6" s="38">
        <v>8.4</v>
      </c>
      <c r="CY6" s="38">
        <v>5</v>
      </c>
      <c r="CZ6" s="38">
        <v>8.4</v>
      </c>
      <c r="DJ6" s="38">
        <v>5.0999999999999996</v>
      </c>
      <c r="DK6" s="38">
        <v>8.4</v>
      </c>
      <c r="DT6" s="38">
        <v>3.7</v>
      </c>
      <c r="DU6" s="38">
        <v>8.4</v>
      </c>
      <c r="ED6" s="38">
        <v>5.9</v>
      </c>
      <c r="EE6" s="38">
        <v>8.4</v>
      </c>
      <c r="EO6" s="39">
        <v>1</v>
      </c>
      <c r="EP6" s="38">
        <v>8.4</v>
      </c>
    </row>
    <row r="7" spans="1:146" ht="15" x14ac:dyDescent="0.2">
      <c r="A7" s="39">
        <v>13</v>
      </c>
      <c r="B7" s="38">
        <v>7.5</v>
      </c>
      <c r="C7" s="39"/>
      <c r="D7" s="39"/>
      <c r="E7" s="39"/>
      <c r="F7" s="38"/>
      <c r="G7" s="38"/>
      <c r="H7" s="38"/>
      <c r="I7" s="38"/>
      <c r="J7" s="38"/>
      <c r="K7" s="39">
        <v>1</v>
      </c>
      <c r="L7" s="38">
        <v>7.5</v>
      </c>
      <c r="M7" s="38"/>
      <c r="N7" s="38"/>
      <c r="O7" s="38"/>
      <c r="P7" s="38"/>
      <c r="Q7" s="39"/>
      <c r="R7" s="27"/>
      <c r="S7" s="27"/>
      <c r="U7" s="39">
        <v>0</v>
      </c>
      <c r="V7" s="38">
        <v>7.5</v>
      </c>
      <c r="AE7" s="39">
        <v>0</v>
      </c>
      <c r="AF7" s="38">
        <v>7.5</v>
      </c>
      <c r="AO7" s="38">
        <v>8.1999999999999993</v>
      </c>
      <c r="AP7" s="38">
        <v>7.5</v>
      </c>
      <c r="AX7" s="38">
        <v>2.7</v>
      </c>
      <c r="AY7" s="38">
        <v>7.5</v>
      </c>
      <c r="BI7" s="38">
        <v>3.4</v>
      </c>
      <c r="BJ7" s="38">
        <v>7.5</v>
      </c>
      <c r="BT7" s="38">
        <v>7.9</v>
      </c>
      <c r="BU7" s="38">
        <v>7.5</v>
      </c>
      <c r="CD7" s="38">
        <v>3.1</v>
      </c>
      <c r="CE7" s="38">
        <v>7.5</v>
      </c>
      <c r="CO7" s="38">
        <v>5.3</v>
      </c>
      <c r="CP7" s="38">
        <v>7.5</v>
      </c>
      <c r="CY7" s="38">
        <v>3.9</v>
      </c>
      <c r="CZ7" s="38">
        <v>7.5</v>
      </c>
      <c r="DJ7" s="38">
        <v>4.3</v>
      </c>
      <c r="DK7" s="38">
        <v>7.5</v>
      </c>
      <c r="DT7" s="38">
        <v>4.9000000000000004</v>
      </c>
      <c r="DU7" s="38">
        <v>7.5</v>
      </c>
      <c r="ED7" s="38">
        <v>7.2</v>
      </c>
      <c r="EE7" s="38">
        <v>7.5</v>
      </c>
      <c r="EO7" s="39">
        <v>0</v>
      </c>
      <c r="EP7" s="38">
        <v>7.5</v>
      </c>
    </row>
    <row r="8" spans="1:146" ht="15" x14ac:dyDescent="0.2">
      <c r="A8" s="39">
        <v>12</v>
      </c>
      <c r="B8" s="38">
        <v>9</v>
      </c>
      <c r="C8" s="39"/>
      <c r="D8" s="39"/>
      <c r="E8" s="39"/>
      <c r="F8" s="38"/>
      <c r="G8" s="38"/>
      <c r="H8" s="38"/>
      <c r="I8" s="38"/>
      <c r="J8" s="38"/>
      <c r="K8" s="39">
        <v>0</v>
      </c>
      <c r="L8" s="38">
        <v>9</v>
      </c>
      <c r="M8" s="38"/>
      <c r="N8" s="38"/>
      <c r="O8" s="38"/>
      <c r="P8" s="38"/>
      <c r="Q8" s="39"/>
      <c r="R8" s="27"/>
      <c r="S8" s="27"/>
      <c r="U8" s="39">
        <v>1</v>
      </c>
      <c r="V8" s="38">
        <v>9</v>
      </c>
      <c r="AE8" s="39">
        <v>1</v>
      </c>
      <c r="AF8" s="38">
        <v>9</v>
      </c>
      <c r="AO8" s="38">
        <v>9.1999999999999993</v>
      </c>
      <c r="AP8" s="38">
        <v>9</v>
      </c>
      <c r="AX8" s="38">
        <v>3.4</v>
      </c>
      <c r="AY8" s="38">
        <v>9</v>
      </c>
      <c r="BI8" s="38">
        <v>5.4</v>
      </c>
      <c r="BJ8" s="38">
        <v>9</v>
      </c>
      <c r="BT8" s="38">
        <v>7.4</v>
      </c>
      <c r="BU8" s="38">
        <v>9</v>
      </c>
      <c r="CD8" s="38">
        <v>5.8</v>
      </c>
      <c r="CE8" s="38">
        <v>9</v>
      </c>
      <c r="CO8" s="38">
        <v>4.5</v>
      </c>
      <c r="CP8" s="38">
        <v>9</v>
      </c>
      <c r="CY8" s="38">
        <v>5.4</v>
      </c>
      <c r="CZ8" s="38">
        <v>9</v>
      </c>
      <c r="DJ8" s="38">
        <v>4</v>
      </c>
      <c r="DK8" s="38">
        <v>9</v>
      </c>
      <c r="DT8" s="38">
        <v>4.5</v>
      </c>
      <c r="DU8" s="38">
        <v>9</v>
      </c>
      <c r="ED8" s="38">
        <v>5.6</v>
      </c>
      <c r="EE8" s="38">
        <v>9</v>
      </c>
      <c r="EO8" s="39">
        <v>1</v>
      </c>
      <c r="EP8" s="38">
        <v>9</v>
      </c>
    </row>
    <row r="9" spans="1:146" ht="15" x14ac:dyDescent="0.2">
      <c r="A9" s="39">
        <v>14</v>
      </c>
      <c r="B9" s="38">
        <v>7.2</v>
      </c>
      <c r="C9" s="39"/>
      <c r="D9" s="39"/>
      <c r="E9" s="39"/>
      <c r="F9" s="38"/>
      <c r="G9" s="38"/>
      <c r="H9" s="38"/>
      <c r="I9" s="38"/>
      <c r="J9" s="38"/>
      <c r="K9" s="39">
        <v>1</v>
      </c>
      <c r="L9" s="38">
        <v>7.2</v>
      </c>
      <c r="M9" s="38"/>
      <c r="N9" s="38"/>
      <c r="O9" s="38"/>
      <c r="P9" s="38"/>
      <c r="Q9" s="39"/>
      <c r="R9" s="27"/>
      <c r="S9" s="27"/>
      <c r="U9" s="39">
        <v>1</v>
      </c>
      <c r="V9" s="38">
        <v>7.2</v>
      </c>
      <c r="AE9" s="39">
        <v>0</v>
      </c>
      <c r="AF9" s="38">
        <v>7.2</v>
      </c>
      <c r="AO9" s="38">
        <v>6.4</v>
      </c>
      <c r="AP9" s="38">
        <v>7.2</v>
      </c>
      <c r="AX9" s="38">
        <v>3.3</v>
      </c>
      <c r="AY9" s="38">
        <v>7.2</v>
      </c>
      <c r="BI9" s="38">
        <v>4.7</v>
      </c>
      <c r="BJ9" s="38">
        <v>7.2</v>
      </c>
      <c r="BT9" s="38">
        <v>4.7</v>
      </c>
      <c r="BU9" s="38">
        <v>7.2</v>
      </c>
      <c r="CD9" s="38">
        <v>4.5</v>
      </c>
      <c r="CE9" s="38">
        <v>7.2</v>
      </c>
      <c r="CO9" s="38">
        <v>8.8000000000000007</v>
      </c>
      <c r="CP9" s="38">
        <v>7.2</v>
      </c>
      <c r="CY9" s="38">
        <v>4.3</v>
      </c>
      <c r="CZ9" s="38">
        <v>7.2</v>
      </c>
      <c r="DJ9" s="38">
        <v>4.0999999999999996</v>
      </c>
      <c r="DK9" s="38">
        <v>7.2</v>
      </c>
      <c r="DT9" s="38">
        <v>3</v>
      </c>
      <c r="DU9" s="38">
        <v>7.2</v>
      </c>
      <c r="ED9" s="38">
        <v>3.7</v>
      </c>
      <c r="EE9" s="38">
        <v>7.2</v>
      </c>
      <c r="EO9" s="39">
        <v>0</v>
      </c>
      <c r="EP9" s="38">
        <v>7.2</v>
      </c>
    </row>
    <row r="10" spans="1:146" ht="15" x14ac:dyDescent="0.2">
      <c r="A10" s="39">
        <v>9</v>
      </c>
      <c r="B10" s="38">
        <v>9</v>
      </c>
      <c r="C10" s="39"/>
      <c r="D10" s="39"/>
      <c r="E10" s="39"/>
      <c r="F10" s="38"/>
      <c r="G10" s="38"/>
      <c r="H10" s="38"/>
      <c r="I10" s="38"/>
      <c r="J10" s="38"/>
      <c r="K10" s="39">
        <v>0</v>
      </c>
      <c r="L10" s="38">
        <v>9</v>
      </c>
      <c r="M10" s="38"/>
      <c r="N10" s="38"/>
      <c r="O10" s="38"/>
      <c r="P10" s="38"/>
      <c r="Q10" s="39"/>
      <c r="R10" s="27"/>
      <c r="S10" s="27"/>
      <c r="U10" s="39">
        <v>0</v>
      </c>
      <c r="V10" s="38">
        <v>9</v>
      </c>
      <c r="AE10" s="39">
        <v>1</v>
      </c>
      <c r="AF10" s="38">
        <v>9</v>
      </c>
      <c r="AO10" s="38">
        <v>9</v>
      </c>
      <c r="AP10" s="38">
        <v>9</v>
      </c>
      <c r="AX10" s="38">
        <v>3.4</v>
      </c>
      <c r="AY10" s="38">
        <v>9</v>
      </c>
      <c r="BI10" s="38">
        <v>2.2000000000000002</v>
      </c>
      <c r="BJ10" s="38">
        <v>9</v>
      </c>
      <c r="BT10" s="38">
        <v>6</v>
      </c>
      <c r="BU10" s="38">
        <v>9</v>
      </c>
      <c r="CD10" s="38">
        <v>4.5</v>
      </c>
      <c r="CE10" s="38">
        <v>9</v>
      </c>
      <c r="CO10" s="38">
        <v>6.8</v>
      </c>
      <c r="CP10" s="38">
        <v>9</v>
      </c>
      <c r="CY10" s="38">
        <v>4.5</v>
      </c>
      <c r="CZ10" s="38">
        <v>9</v>
      </c>
      <c r="DJ10" s="38">
        <v>3.5</v>
      </c>
      <c r="DK10" s="38">
        <v>9</v>
      </c>
      <c r="DT10" s="38">
        <v>3.5</v>
      </c>
      <c r="DU10" s="38">
        <v>9</v>
      </c>
      <c r="ED10" s="38">
        <v>6.9</v>
      </c>
      <c r="EE10" s="38">
        <v>9</v>
      </c>
      <c r="EO10" s="39">
        <v>0</v>
      </c>
      <c r="EP10" s="38">
        <v>9</v>
      </c>
    </row>
    <row r="11" spans="1:146" ht="15" x14ac:dyDescent="0.2">
      <c r="A11" s="39">
        <v>8</v>
      </c>
      <c r="B11" s="38">
        <v>6.1</v>
      </c>
      <c r="C11" s="39"/>
      <c r="D11" s="39"/>
      <c r="E11" s="39"/>
      <c r="F11" s="38"/>
      <c r="G11" s="38"/>
      <c r="H11" s="38"/>
      <c r="I11" s="38"/>
      <c r="J11" s="38"/>
      <c r="K11" s="39">
        <v>1</v>
      </c>
      <c r="L11" s="38">
        <v>6.1</v>
      </c>
      <c r="M11" s="38"/>
      <c r="N11" s="38"/>
      <c r="O11" s="38"/>
      <c r="P11" s="38"/>
      <c r="Q11" s="39"/>
      <c r="R11" s="27"/>
      <c r="S11" s="27"/>
      <c r="U11" s="39">
        <v>1</v>
      </c>
      <c r="V11" s="38">
        <v>6.1</v>
      </c>
      <c r="AE11" s="39">
        <v>0</v>
      </c>
      <c r="AF11" s="38">
        <v>6.1</v>
      </c>
      <c r="AO11" s="38">
        <v>6.5</v>
      </c>
      <c r="AP11" s="38">
        <v>6.1</v>
      </c>
      <c r="AX11" s="38">
        <v>2.8</v>
      </c>
      <c r="AY11" s="38">
        <v>6.1</v>
      </c>
      <c r="BI11" s="38">
        <v>4</v>
      </c>
      <c r="BJ11" s="38">
        <v>6.1</v>
      </c>
      <c r="BT11" s="38">
        <v>4.3</v>
      </c>
      <c r="BU11" s="38">
        <v>6.1</v>
      </c>
      <c r="CD11" s="38">
        <v>3.7</v>
      </c>
      <c r="CE11" s="38">
        <v>6.1</v>
      </c>
      <c r="CO11" s="38">
        <v>8.5</v>
      </c>
      <c r="CP11" s="38">
        <v>6.1</v>
      </c>
      <c r="CY11" s="38">
        <v>3.6</v>
      </c>
      <c r="CZ11" s="38">
        <v>6.1</v>
      </c>
      <c r="DJ11" s="38">
        <v>4.7</v>
      </c>
      <c r="DK11" s="38">
        <v>6.1</v>
      </c>
      <c r="DT11" s="38">
        <v>3.3</v>
      </c>
      <c r="DU11" s="38">
        <v>6.1</v>
      </c>
      <c r="ED11" s="38">
        <v>4.0999999999999996</v>
      </c>
      <c r="EE11" s="38">
        <v>6.1</v>
      </c>
      <c r="EO11" s="39">
        <v>0</v>
      </c>
      <c r="EP11" s="38">
        <v>6.1</v>
      </c>
    </row>
    <row r="12" spans="1:146" ht="15" x14ac:dyDescent="0.2">
      <c r="A12" s="39">
        <v>2</v>
      </c>
      <c r="B12" s="38">
        <v>7.2</v>
      </c>
      <c r="C12" s="39"/>
      <c r="D12" s="39"/>
      <c r="E12" s="39"/>
      <c r="F12" s="38"/>
      <c r="G12" s="38"/>
      <c r="H12" s="38"/>
      <c r="I12" s="38"/>
      <c r="J12" s="38"/>
      <c r="K12" s="39">
        <v>1</v>
      </c>
      <c r="L12" s="38">
        <v>7.2</v>
      </c>
      <c r="M12" s="38"/>
      <c r="N12" s="38"/>
      <c r="O12" s="38"/>
      <c r="P12" s="38"/>
      <c r="Q12" s="39"/>
      <c r="R12" s="27"/>
      <c r="S12" s="27"/>
      <c r="U12" s="39">
        <v>1</v>
      </c>
      <c r="V12" s="38">
        <v>7.2</v>
      </c>
      <c r="AE12" s="39">
        <v>0</v>
      </c>
      <c r="AF12" s="38">
        <v>7.2</v>
      </c>
      <c r="AO12" s="38">
        <v>6.9</v>
      </c>
      <c r="AP12" s="38">
        <v>7.2</v>
      </c>
      <c r="AX12" s="38">
        <v>3.7</v>
      </c>
      <c r="AY12" s="38">
        <v>7.2</v>
      </c>
      <c r="BI12" s="38">
        <v>2.1</v>
      </c>
      <c r="BJ12" s="38">
        <v>7.2</v>
      </c>
      <c r="BT12" s="38">
        <v>2.2999999999999998</v>
      </c>
      <c r="BU12" s="38">
        <v>7.2</v>
      </c>
      <c r="CD12" s="38">
        <v>5.4</v>
      </c>
      <c r="CE12" s="38">
        <v>7.2</v>
      </c>
      <c r="CO12" s="38">
        <v>8.9</v>
      </c>
      <c r="CP12" s="38">
        <v>7.2</v>
      </c>
      <c r="CY12" s="38">
        <v>2.1</v>
      </c>
      <c r="CZ12" s="38">
        <v>7.2</v>
      </c>
      <c r="DJ12" s="38">
        <v>4.2</v>
      </c>
      <c r="DK12" s="38">
        <v>7.2</v>
      </c>
      <c r="DT12" s="38">
        <v>2</v>
      </c>
      <c r="DU12" s="38">
        <v>7.2</v>
      </c>
      <c r="ED12" s="38">
        <v>2.6</v>
      </c>
      <c r="EE12" s="38">
        <v>7.2</v>
      </c>
      <c r="EO12" s="39">
        <v>1</v>
      </c>
      <c r="EP12" s="38">
        <v>7.2</v>
      </c>
    </row>
    <row r="13" spans="1:146" ht="15" x14ac:dyDescent="0.2">
      <c r="A13" s="39">
        <v>9</v>
      </c>
      <c r="B13" s="38">
        <v>7.7</v>
      </c>
      <c r="C13" s="39"/>
      <c r="D13" s="39"/>
      <c r="E13" s="39"/>
      <c r="F13" s="38"/>
      <c r="G13" s="38"/>
      <c r="H13" s="38"/>
      <c r="I13" s="38"/>
      <c r="J13" s="38"/>
      <c r="K13" s="39">
        <v>0</v>
      </c>
      <c r="L13" s="38">
        <v>7.7</v>
      </c>
      <c r="M13" s="38"/>
      <c r="N13" s="38"/>
      <c r="O13" s="38"/>
      <c r="P13" s="38"/>
      <c r="Q13" s="39"/>
      <c r="R13" s="27"/>
      <c r="S13" s="27"/>
      <c r="U13" s="39">
        <v>1</v>
      </c>
      <c r="V13" s="38">
        <v>7.7</v>
      </c>
      <c r="AE13" s="39">
        <v>0</v>
      </c>
      <c r="AF13" s="38">
        <v>7.7</v>
      </c>
      <c r="AO13" s="38">
        <v>6.2</v>
      </c>
      <c r="AP13" s="38">
        <v>7.7</v>
      </c>
      <c r="AX13" s="38">
        <v>3.3</v>
      </c>
      <c r="AY13" s="38">
        <v>7.7</v>
      </c>
      <c r="BI13" s="38">
        <v>4.5999999999999996</v>
      </c>
      <c r="BJ13" s="38">
        <v>7.7</v>
      </c>
      <c r="BT13" s="38">
        <v>3.6</v>
      </c>
      <c r="BU13" s="38">
        <v>7.7</v>
      </c>
      <c r="CD13" s="38">
        <v>5.0999999999999996</v>
      </c>
      <c r="CE13" s="38">
        <v>7.7</v>
      </c>
      <c r="CO13" s="38">
        <v>6.9</v>
      </c>
      <c r="CP13" s="38">
        <v>7.7</v>
      </c>
      <c r="CY13" s="38">
        <v>4.3</v>
      </c>
      <c r="CZ13" s="38">
        <v>7.7</v>
      </c>
      <c r="DJ13" s="38">
        <v>6.3</v>
      </c>
      <c r="DK13" s="38">
        <v>7.7</v>
      </c>
      <c r="DT13" s="38">
        <v>3.7</v>
      </c>
      <c r="DU13" s="38">
        <v>7.7</v>
      </c>
      <c r="ED13" s="38">
        <v>4.8</v>
      </c>
      <c r="EE13" s="38">
        <v>7.7</v>
      </c>
      <c r="EO13" s="39">
        <v>0</v>
      </c>
      <c r="EP13" s="38">
        <v>7.7</v>
      </c>
    </row>
    <row r="14" spans="1:146" ht="15" x14ac:dyDescent="0.2">
      <c r="A14" s="39">
        <v>7</v>
      </c>
      <c r="B14" s="38">
        <v>8.1999999999999993</v>
      </c>
      <c r="C14" s="39"/>
      <c r="D14" s="39"/>
      <c r="E14" s="39"/>
      <c r="F14" s="38"/>
      <c r="G14" s="38"/>
      <c r="H14" s="38"/>
      <c r="I14" s="38"/>
      <c r="J14" s="38"/>
      <c r="K14" s="39">
        <v>1</v>
      </c>
      <c r="L14" s="38">
        <v>8.1999999999999993</v>
      </c>
      <c r="M14" s="38"/>
      <c r="N14" s="38"/>
      <c r="O14" s="38"/>
      <c r="P14" s="38"/>
      <c r="Q14" s="39"/>
      <c r="R14" s="27"/>
      <c r="S14" s="27"/>
      <c r="U14" s="39">
        <v>1</v>
      </c>
      <c r="V14" s="38">
        <v>8.1999999999999993</v>
      </c>
      <c r="AE14" s="39">
        <v>0</v>
      </c>
      <c r="AF14" s="38">
        <v>8.1999999999999993</v>
      </c>
      <c r="AO14" s="38">
        <v>5.8</v>
      </c>
      <c r="AP14" s="38">
        <v>8.1999999999999993</v>
      </c>
      <c r="AX14" s="38">
        <v>3.6</v>
      </c>
      <c r="AY14" s="38">
        <v>8.1999999999999993</v>
      </c>
      <c r="BI14" s="38">
        <v>3.7</v>
      </c>
      <c r="BJ14" s="38">
        <v>8.1999999999999993</v>
      </c>
      <c r="BT14" s="38">
        <v>5.9</v>
      </c>
      <c r="BU14" s="38">
        <v>8.1999999999999993</v>
      </c>
      <c r="CD14" s="38">
        <v>5.8</v>
      </c>
      <c r="CE14" s="38">
        <v>8.1999999999999993</v>
      </c>
      <c r="CO14" s="38">
        <v>9.3000000000000007</v>
      </c>
      <c r="CP14" s="38">
        <v>8.1999999999999993</v>
      </c>
      <c r="CY14" s="38">
        <v>4.4000000000000004</v>
      </c>
      <c r="CZ14" s="38">
        <v>8.1999999999999993</v>
      </c>
      <c r="DJ14" s="38">
        <v>6.1</v>
      </c>
      <c r="DK14" s="38">
        <v>8.1999999999999993</v>
      </c>
      <c r="DT14" s="38">
        <v>4.5999999999999996</v>
      </c>
      <c r="DU14" s="38">
        <v>8.1999999999999993</v>
      </c>
      <c r="ED14" s="38">
        <v>6.7</v>
      </c>
      <c r="EE14" s="38">
        <v>8.1999999999999993</v>
      </c>
      <c r="EO14" s="39">
        <v>1</v>
      </c>
      <c r="EP14" s="38">
        <v>8.1999999999999993</v>
      </c>
    </row>
    <row r="15" spans="1:146" ht="15" x14ac:dyDescent="0.2">
      <c r="A15" s="39">
        <v>9</v>
      </c>
      <c r="B15" s="38">
        <v>6.7</v>
      </c>
      <c r="C15" s="39"/>
      <c r="D15" s="39"/>
      <c r="E15" s="39"/>
      <c r="F15" s="38"/>
      <c r="G15" s="38"/>
      <c r="H15" s="38"/>
      <c r="I15" s="38"/>
      <c r="J15" s="38"/>
      <c r="K15" s="39">
        <v>0</v>
      </c>
      <c r="L15" s="38">
        <v>6.7</v>
      </c>
      <c r="M15" s="38"/>
      <c r="N15" s="38"/>
      <c r="O15" s="38"/>
      <c r="P15" s="38"/>
      <c r="Q15" s="39"/>
      <c r="R15" s="27"/>
      <c r="S15" s="27"/>
      <c r="U15" s="39">
        <v>1</v>
      </c>
      <c r="V15" s="38">
        <v>6.7</v>
      </c>
      <c r="AE15" s="39">
        <v>0</v>
      </c>
      <c r="AF15" s="38">
        <v>6.7</v>
      </c>
      <c r="AO15" s="38">
        <v>6.4</v>
      </c>
      <c r="AP15" s="38">
        <v>6.7</v>
      </c>
      <c r="AX15" s="38">
        <v>4.5</v>
      </c>
      <c r="AY15" s="38">
        <v>6.7</v>
      </c>
      <c r="BI15" s="38">
        <v>4.7</v>
      </c>
      <c r="BJ15" s="38">
        <v>6.7</v>
      </c>
      <c r="BT15" s="38">
        <v>5.7</v>
      </c>
      <c r="BU15" s="38">
        <v>6.7</v>
      </c>
      <c r="CD15" s="38">
        <v>5.7</v>
      </c>
      <c r="CE15" s="38">
        <v>6.7</v>
      </c>
      <c r="CO15" s="38">
        <v>8.4</v>
      </c>
      <c r="CP15" s="38">
        <v>6.7</v>
      </c>
      <c r="CY15" s="38">
        <v>4.0999999999999996</v>
      </c>
      <c r="CZ15" s="38">
        <v>6.7</v>
      </c>
      <c r="DJ15" s="38">
        <v>5.8</v>
      </c>
      <c r="DK15" s="38">
        <v>6.7</v>
      </c>
      <c r="DT15" s="38">
        <v>4.4000000000000004</v>
      </c>
      <c r="DU15" s="38">
        <v>6.7</v>
      </c>
      <c r="ED15" s="38">
        <v>6.1</v>
      </c>
      <c r="EE15" s="38">
        <v>6.7</v>
      </c>
      <c r="EO15" s="39">
        <v>0</v>
      </c>
      <c r="EP15" s="38">
        <v>6.7</v>
      </c>
    </row>
    <row r="16" spans="1:146" ht="15" x14ac:dyDescent="0.2">
      <c r="A16" s="39">
        <v>10</v>
      </c>
      <c r="B16" s="38">
        <v>8.4</v>
      </c>
      <c r="C16" s="39"/>
      <c r="D16" s="39"/>
      <c r="E16" s="39"/>
      <c r="F16" s="38"/>
      <c r="G16" s="38"/>
      <c r="H16" s="38"/>
      <c r="I16" s="38"/>
      <c r="J16" s="38"/>
      <c r="K16" s="39">
        <v>0</v>
      </c>
      <c r="L16" s="38">
        <v>8.4</v>
      </c>
      <c r="M16" s="38"/>
      <c r="N16" s="38"/>
      <c r="O16" s="38"/>
      <c r="P16" s="38"/>
      <c r="Q16" s="39"/>
      <c r="R16" s="27"/>
      <c r="S16" s="27"/>
      <c r="U16" s="39">
        <v>0</v>
      </c>
      <c r="V16" s="38">
        <v>8.4</v>
      </c>
      <c r="AE16" s="39">
        <v>1</v>
      </c>
      <c r="AF16" s="38">
        <v>8.4</v>
      </c>
      <c r="AO16" s="38">
        <v>8.6999999999999993</v>
      </c>
      <c r="AP16" s="38">
        <v>8.4</v>
      </c>
      <c r="AX16" s="38">
        <v>3.2</v>
      </c>
      <c r="AY16" s="38">
        <v>8.4</v>
      </c>
      <c r="BI16" s="38">
        <v>2.7</v>
      </c>
      <c r="BJ16" s="38">
        <v>8.4</v>
      </c>
      <c r="BT16" s="38">
        <v>6.8</v>
      </c>
      <c r="BU16" s="38">
        <v>8.4</v>
      </c>
      <c r="CD16" s="38">
        <v>4.5999999999999996</v>
      </c>
      <c r="CE16" s="38">
        <v>8.4</v>
      </c>
      <c r="CO16" s="38">
        <v>6.8</v>
      </c>
      <c r="CP16" s="38">
        <v>8.4</v>
      </c>
      <c r="CY16" s="38">
        <v>3.8</v>
      </c>
      <c r="CZ16" s="38">
        <v>8.4</v>
      </c>
      <c r="DJ16" s="38">
        <v>3.7</v>
      </c>
      <c r="DK16" s="38">
        <v>8.4</v>
      </c>
      <c r="DT16" s="38">
        <v>4</v>
      </c>
      <c r="DU16" s="38">
        <v>8.4</v>
      </c>
      <c r="ED16" s="38">
        <v>4.8</v>
      </c>
      <c r="EE16" s="38">
        <v>8.4</v>
      </c>
      <c r="EO16" s="39">
        <v>1</v>
      </c>
      <c r="EP16" s="38">
        <v>8.4</v>
      </c>
    </row>
    <row r="17" spans="1:148" ht="15" x14ac:dyDescent="0.2">
      <c r="A17" s="39">
        <v>4</v>
      </c>
      <c r="B17" s="38">
        <v>6.6</v>
      </c>
      <c r="C17" s="39"/>
      <c r="D17" s="39"/>
      <c r="E17" s="39"/>
      <c r="F17" s="38"/>
      <c r="G17" s="38"/>
      <c r="H17" s="38"/>
      <c r="I17" s="38"/>
      <c r="J17" s="38"/>
      <c r="K17" s="39">
        <v>0</v>
      </c>
      <c r="L17" s="38">
        <v>6.6</v>
      </c>
      <c r="M17" s="38"/>
      <c r="N17" s="38"/>
      <c r="O17" s="38"/>
      <c r="P17" s="38"/>
      <c r="Q17" s="39"/>
      <c r="R17" s="27"/>
      <c r="S17" s="27"/>
      <c r="U17" s="39">
        <v>1</v>
      </c>
      <c r="V17" s="38">
        <v>6.6</v>
      </c>
      <c r="AE17" s="39">
        <v>0</v>
      </c>
      <c r="AF17" s="38">
        <v>6.6</v>
      </c>
      <c r="AO17" s="38">
        <v>6.1</v>
      </c>
      <c r="AP17" s="38">
        <v>6.6</v>
      </c>
      <c r="AX17" s="38">
        <v>4.9000000000000004</v>
      </c>
      <c r="AY17" s="38">
        <v>6.6</v>
      </c>
      <c r="BI17" s="38">
        <v>4.4000000000000004</v>
      </c>
      <c r="BJ17" s="38">
        <v>6.6</v>
      </c>
      <c r="BT17" s="38">
        <v>3.9</v>
      </c>
      <c r="BU17" s="38">
        <v>6.6</v>
      </c>
      <c r="CD17" s="38">
        <v>6.4</v>
      </c>
      <c r="CE17" s="38">
        <v>6.6</v>
      </c>
      <c r="CO17" s="38">
        <v>8.1999999999999993</v>
      </c>
      <c r="CP17" s="38">
        <v>6.6</v>
      </c>
      <c r="CY17" s="38">
        <v>3</v>
      </c>
      <c r="CZ17" s="38">
        <v>6.6</v>
      </c>
      <c r="DJ17" s="38">
        <v>4.9000000000000004</v>
      </c>
      <c r="DK17" s="38">
        <v>6.6</v>
      </c>
      <c r="DT17" s="38">
        <v>3.2</v>
      </c>
      <c r="DU17" s="38">
        <v>6.6</v>
      </c>
      <c r="ED17" s="38">
        <v>3.9</v>
      </c>
      <c r="EE17" s="38">
        <v>6.6</v>
      </c>
      <c r="EO17" s="39">
        <v>0</v>
      </c>
      <c r="EP17" s="38">
        <v>6.6</v>
      </c>
    </row>
    <row r="18" spans="1:148" ht="15" x14ac:dyDescent="0.2">
      <c r="A18" s="39">
        <v>13</v>
      </c>
      <c r="B18" s="38">
        <v>7.9</v>
      </c>
      <c r="C18" s="39"/>
      <c r="D18" s="39"/>
      <c r="E18" s="39"/>
      <c r="F18" s="38"/>
      <c r="G18" s="38"/>
      <c r="H18" s="38"/>
      <c r="I18" s="38"/>
      <c r="J18" s="38"/>
      <c r="K18" s="39">
        <v>1</v>
      </c>
      <c r="L18" s="38">
        <v>7.9</v>
      </c>
      <c r="M18" s="38"/>
      <c r="N18" s="38"/>
      <c r="O18" s="38"/>
      <c r="P18" s="38"/>
      <c r="Q18" s="39"/>
      <c r="R18" s="27"/>
      <c r="S18" s="27"/>
      <c r="U18" s="39">
        <v>0</v>
      </c>
      <c r="V18" s="38">
        <v>7.9</v>
      </c>
      <c r="AE18" s="39">
        <v>1</v>
      </c>
      <c r="AF18" s="38">
        <v>7.9</v>
      </c>
      <c r="AO18" s="38">
        <v>9.5</v>
      </c>
      <c r="AP18" s="38">
        <v>7.9</v>
      </c>
      <c r="AX18" s="38">
        <v>5.6</v>
      </c>
      <c r="AY18" s="38">
        <v>7.9</v>
      </c>
      <c r="BI18" s="38">
        <v>5</v>
      </c>
      <c r="BJ18" s="38">
        <v>7.9</v>
      </c>
      <c r="BT18" s="38">
        <v>6.9</v>
      </c>
      <c r="BU18" s="38">
        <v>7.9</v>
      </c>
      <c r="CD18" s="38">
        <v>6.6</v>
      </c>
      <c r="CE18" s="38">
        <v>7.9</v>
      </c>
      <c r="CO18" s="38">
        <v>7.6</v>
      </c>
      <c r="CP18" s="38">
        <v>7.9</v>
      </c>
      <c r="CY18" s="38">
        <v>5.0999999999999996</v>
      </c>
      <c r="CZ18" s="38">
        <v>7.9</v>
      </c>
      <c r="DJ18" s="38">
        <v>4.5</v>
      </c>
      <c r="DK18" s="38">
        <v>7.9</v>
      </c>
      <c r="DT18" s="38">
        <v>4.4000000000000004</v>
      </c>
      <c r="DU18" s="38">
        <v>7.9</v>
      </c>
      <c r="ED18" s="38">
        <v>6.9</v>
      </c>
      <c r="EE18" s="38">
        <v>7.9</v>
      </c>
      <c r="EO18" s="39">
        <v>1</v>
      </c>
      <c r="EP18" s="38">
        <v>7.9</v>
      </c>
    </row>
    <row r="19" spans="1:148" ht="15" x14ac:dyDescent="0.2">
      <c r="A19" s="39">
        <v>7</v>
      </c>
      <c r="B19" s="38">
        <v>8.1999999999999993</v>
      </c>
      <c r="C19" s="39"/>
      <c r="D19" s="39"/>
      <c r="E19" s="39"/>
      <c r="F19" s="38"/>
      <c r="G19" s="38"/>
      <c r="H19" s="38"/>
      <c r="I19" s="38"/>
      <c r="J19" s="38"/>
      <c r="K19" s="39">
        <v>1</v>
      </c>
      <c r="L19" s="38">
        <v>8.1999999999999993</v>
      </c>
      <c r="M19" s="38"/>
      <c r="N19" s="38"/>
      <c r="O19" s="38"/>
      <c r="P19" s="38"/>
      <c r="Q19" s="39"/>
      <c r="R19" s="27"/>
      <c r="S19" s="27"/>
      <c r="U19" s="39">
        <v>0</v>
      </c>
      <c r="V19" s="38">
        <v>8.1999999999999993</v>
      </c>
      <c r="AE19" s="39">
        <v>1</v>
      </c>
      <c r="AF19" s="38">
        <v>8.1999999999999993</v>
      </c>
      <c r="AO19" s="38">
        <v>9.1999999999999993</v>
      </c>
      <c r="AP19" s="38">
        <v>8.1999999999999993</v>
      </c>
      <c r="AX19" s="38">
        <v>3.9</v>
      </c>
      <c r="AY19" s="38">
        <v>8.1999999999999993</v>
      </c>
      <c r="BI19" s="38">
        <v>2.4</v>
      </c>
      <c r="BJ19" s="38">
        <v>8.1999999999999993</v>
      </c>
      <c r="BT19" s="38">
        <v>8.4</v>
      </c>
      <c r="BU19" s="38">
        <v>8.1999999999999993</v>
      </c>
      <c r="CD19" s="38">
        <v>4.8</v>
      </c>
      <c r="CE19" s="38">
        <v>8.1999999999999993</v>
      </c>
      <c r="CO19" s="38">
        <v>7.1</v>
      </c>
      <c r="CP19" s="38">
        <v>8.1999999999999993</v>
      </c>
      <c r="CY19" s="38">
        <v>4.5</v>
      </c>
      <c r="CZ19" s="38">
        <v>8.1999999999999993</v>
      </c>
      <c r="DJ19" s="38">
        <v>2.6</v>
      </c>
      <c r="DK19" s="38">
        <v>8.1999999999999993</v>
      </c>
      <c r="DT19" s="38">
        <v>4.2</v>
      </c>
      <c r="DU19" s="38">
        <v>8.1999999999999993</v>
      </c>
      <c r="ED19" s="38">
        <v>5.5</v>
      </c>
      <c r="EE19" s="38">
        <v>8.1999999999999993</v>
      </c>
      <c r="EO19" s="39">
        <v>0</v>
      </c>
      <c r="EP19" s="38">
        <v>8.1999999999999993</v>
      </c>
    </row>
    <row r="20" spans="1:148" ht="15" x14ac:dyDescent="0.2">
      <c r="A20" s="39">
        <v>15</v>
      </c>
      <c r="B20" s="38">
        <v>7.6</v>
      </c>
      <c r="C20" s="39"/>
      <c r="D20" s="39"/>
      <c r="E20" s="39"/>
      <c r="F20" s="38"/>
      <c r="G20" s="38"/>
      <c r="H20" s="38"/>
      <c r="I20" s="38"/>
      <c r="J20" s="38"/>
      <c r="K20" s="39">
        <v>0</v>
      </c>
      <c r="L20" s="38">
        <v>7.6</v>
      </c>
      <c r="M20" s="38"/>
      <c r="N20" s="38"/>
      <c r="O20" s="38"/>
      <c r="P20" s="38"/>
      <c r="Q20" s="39"/>
      <c r="R20" s="27"/>
      <c r="S20" s="27"/>
      <c r="U20" s="39">
        <v>1</v>
      </c>
      <c r="V20" s="38">
        <v>7.6</v>
      </c>
      <c r="AE20" s="39">
        <v>1</v>
      </c>
      <c r="AF20" s="38">
        <v>7.6</v>
      </c>
      <c r="AO20" s="38">
        <v>6.3</v>
      </c>
      <c r="AP20" s="38">
        <v>7.6</v>
      </c>
      <c r="AX20" s="38">
        <v>4.5</v>
      </c>
      <c r="AY20" s="38">
        <v>7.6</v>
      </c>
      <c r="BI20" s="38">
        <v>4.5</v>
      </c>
      <c r="BJ20" s="38">
        <v>7.6</v>
      </c>
      <c r="BT20" s="38">
        <v>6.8</v>
      </c>
      <c r="BU20" s="38">
        <v>7.6</v>
      </c>
      <c r="CD20" s="38">
        <v>5.9</v>
      </c>
      <c r="CE20" s="38">
        <v>7.6</v>
      </c>
      <c r="CO20" s="38">
        <v>8.8000000000000007</v>
      </c>
      <c r="CP20" s="38">
        <v>7.6</v>
      </c>
      <c r="CY20" s="38">
        <v>4.8</v>
      </c>
      <c r="CZ20" s="38">
        <v>7.6</v>
      </c>
      <c r="DJ20" s="38">
        <v>6.2</v>
      </c>
      <c r="DK20" s="38">
        <v>7.6</v>
      </c>
      <c r="DT20" s="38">
        <v>5.2</v>
      </c>
      <c r="DU20" s="38">
        <v>7.6</v>
      </c>
      <c r="ED20" s="38">
        <v>6.9</v>
      </c>
      <c r="EE20" s="38">
        <v>7.6</v>
      </c>
      <c r="EO20" s="39">
        <v>1</v>
      </c>
      <c r="EP20" s="38">
        <v>7.6</v>
      </c>
    </row>
    <row r="21" spans="1:148" ht="15" x14ac:dyDescent="0.2">
      <c r="A21" s="39">
        <v>1</v>
      </c>
      <c r="B21" s="38">
        <v>7.1</v>
      </c>
      <c r="C21" s="39"/>
      <c r="D21" s="39"/>
      <c r="E21" s="39"/>
      <c r="F21" s="38"/>
      <c r="G21" s="38"/>
      <c r="H21" s="38"/>
      <c r="I21" s="38"/>
      <c r="J21" s="38"/>
      <c r="K21" s="39">
        <v>0</v>
      </c>
      <c r="L21" s="38">
        <v>7.1</v>
      </c>
      <c r="M21" s="38"/>
      <c r="N21" s="38"/>
      <c r="O21" s="38"/>
      <c r="P21" s="38"/>
      <c r="Q21" s="39"/>
      <c r="R21" s="27"/>
      <c r="S21" s="27"/>
      <c r="U21" s="39">
        <v>0</v>
      </c>
      <c r="V21" s="38">
        <v>7.1</v>
      </c>
      <c r="AE21" s="39">
        <v>0</v>
      </c>
      <c r="AF21" s="38">
        <v>7.1</v>
      </c>
      <c r="AO21" s="38">
        <v>8.6999999999999993</v>
      </c>
      <c r="AP21" s="38">
        <v>7.1</v>
      </c>
      <c r="AX21" s="38">
        <v>3.2</v>
      </c>
      <c r="AY21" s="38">
        <v>7.1</v>
      </c>
      <c r="BI21" s="38">
        <v>3.2</v>
      </c>
      <c r="BJ21" s="38">
        <v>7.1</v>
      </c>
      <c r="BT21" s="38">
        <v>7.8</v>
      </c>
      <c r="BU21" s="38">
        <v>7.1</v>
      </c>
      <c r="CD21" s="38">
        <v>3.8</v>
      </c>
      <c r="CE21" s="38">
        <v>7.1</v>
      </c>
      <c r="CO21" s="38">
        <v>4.9000000000000004</v>
      </c>
      <c r="CP21" s="38">
        <v>7.1</v>
      </c>
      <c r="CY21" s="38">
        <v>4.3</v>
      </c>
      <c r="CZ21" s="38">
        <v>7.1</v>
      </c>
      <c r="DJ21" s="38">
        <v>3.9</v>
      </c>
      <c r="DK21" s="38">
        <v>7.1</v>
      </c>
      <c r="DT21" s="38">
        <v>4.5</v>
      </c>
      <c r="DU21" s="38">
        <v>7.1</v>
      </c>
      <c r="DV21" s="2" t="s">
        <v>421</v>
      </c>
      <c r="ED21" s="38">
        <v>6.8</v>
      </c>
      <c r="EE21" s="38">
        <v>7.1</v>
      </c>
      <c r="EF21" s="2" t="s">
        <v>421</v>
      </c>
      <c r="EO21" s="39">
        <v>0</v>
      </c>
      <c r="EP21" s="38">
        <v>7.1</v>
      </c>
      <c r="ER21" s="2" t="s">
        <v>421</v>
      </c>
    </row>
    <row r="22" spans="1:148" ht="15" x14ac:dyDescent="0.2">
      <c r="A22" s="39">
        <v>4</v>
      </c>
      <c r="B22" s="38">
        <v>7.2</v>
      </c>
      <c r="C22" s="39"/>
      <c r="D22" s="39"/>
      <c r="E22" s="39"/>
      <c r="F22" s="38"/>
      <c r="G22" s="38"/>
      <c r="H22" s="38"/>
      <c r="I22" s="38"/>
      <c r="J22" s="38"/>
      <c r="K22" s="39">
        <v>1</v>
      </c>
      <c r="L22" s="38">
        <v>7.2</v>
      </c>
      <c r="M22" s="38"/>
      <c r="N22" s="38"/>
      <c r="O22" s="38"/>
      <c r="P22" s="38"/>
      <c r="Q22" s="39"/>
      <c r="R22" s="27"/>
      <c r="S22" s="27"/>
      <c r="U22" s="39">
        <v>1</v>
      </c>
      <c r="V22" s="38">
        <v>7.2</v>
      </c>
      <c r="AE22" s="39">
        <v>1</v>
      </c>
      <c r="AF22" s="38">
        <v>7.2</v>
      </c>
      <c r="AO22" s="38">
        <v>5.7</v>
      </c>
      <c r="AP22" s="38">
        <v>7.2</v>
      </c>
      <c r="AX22" s="38">
        <v>4</v>
      </c>
      <c r="AY22" s="38">
        <v>7.2</v>
      </c>
      <c r="BI22" s="38">
        <v>3.3</v>
      </c>
      <c r="BJ22" s="38">
        <v>7.2</v>
      </c>
      <c r="BT22" s="38">
        <v>5.5</v>
      </c>
      <c r="BU22" s="38">
        <v>7.2</v>
      </c>
      <c r="CD22" s="38">
        <v>5.0999999999999996</v>
      </c>
      <c r="CE22" s="38">
        <v>7.2</v>
      </c>
      <c r="CO22" s="38">
        <v>6.2</v>
      </c>
      <c r="CP22" s="38">
        <v>7.2</v>
      </c>
      <c r="CQ22" s="2" t="s">
        <v>422</v>
      </c>
      <c r="CY22" s="38">
        <v>4.2</v>
      </c>
      <c r="CZ22" s="38">
        <v>7.2</v>
      </c>
      <c r="DJ22" s="38">
        <v>6.2</v>
      </c>
      <c r="DK22" s="38">
        <v>7.2</v>
      </c>
      <c r="DM22" s="2" t="s">
        <v>422</v>
      </c>
      <c r="DT22" s="38">
        <v>4.5</v>
      </c>
      <c r="DU22" s="38">
        <v>7.2</v>
      </c>
      <c r="ED22" s="38">
        <v>6</v>
      </c>
      <c r="EE22" s="38">
        <v>7.2</v>
      </c>
      <c r="EO22" s="39">
        <v>1</v>
      </c>
      <c r="EP22" s="38">
        <v>7.2</v>
      </c>
    </row>
    <row r="23" spans="1:148" ht="15" x14ac:dyDescent="0.2">
      <c r="A23" s="39">
        <v>8</v>
      </c>
      <c r="B23" s="38">
        <v>8.1999999999999993</v>
      </c>
      <c r="C23" s="39"/>
      <c r="D23" s="39"/>
      <c r="E23" s="39"/>
      <c r="F23" s="38"/>
      <c r="G23" s="38"/>
      <c r="H23" s="38"/>
      <c r="I23" s="38"/>
      <c r="J23" s="38"/>
      <c r="K23" s="39">
        <v>0</v>
      </c>
      <c r="L23" s="38">
        <v>8.1999999999999993</v>
      </c>
      <c r="M23" s="38"/>
      <c r="N23" s="38"/>
      <c r="O23" s="38"/>
      <c r="P23" s="38"/>
      <c r="Q23" s="39"/>
      <c r="R23" s="27"/>
      <c r="S23" s="27"/>
      <c r="U23" s="39">
        <v>1</v>
      </c>
      <c r="V23" s="38">
        <v>8.1999999999999993</v>
      </c>
      <c r="AE23" s="39">
        <v>0</v>
      </c>
      <c r="AF23" s="38">
        <v>8.1999999999999993</v>
      </c>
      <c r="AO23" s="38">
        <v>5.9</v>
      </c>
      <c r="AP23" s="38">
        <v>8.1999999999999993</v>
      </c>
      <c r="AX23" s="38">
        <v>4.0999999999999996</v>
      </c>
      <c r="AY23" s="38">
        <v>8.1999999999999993</v>
      </c>
      <c r="BI23" s="38">
        <v>3.5</v>
      </c>
      <c r="BJ23" s="38">
        <v>8.1999999999999993</v>
      </c>
      <c r="BT23" s="38">
        <v>6.4</v>
      </c>
      <c r="BU23" s="38">
        <v>8.1999999999999993</v>
      </c>
      <c r="CD23" s="38">
        <v>5.5</v>
      </c>
      <c r="CE23" s="38">
        <v>8.1999999999999993</v>
      </c>
      <c r="CO23" s="38">
        <v>8.4</v>
      </c>
      <c r="CP23" s="38">
        <v>8.1999999999999993</v>
      </c>
      <c r="CY23" s="38">
        <v>5.7</v>
      </c>
      <c r="CZ23" s="38">
        <v>8.1999999999999993</v>
      </c>
      <c r="DB23" s="2" t="s">
        <v>421</v>
      </c>
      <c r="DJ23" s="38">
        <v>5.8</v>
      </c>
      <c r="DK23" s="38">
        <v>8.1999999999999993</v>
      </c>
      <c r="DT23" s="38">
        <v>4.8</v>
      </c>
      <c r="DU23" s="38">
        <v>8.1999999999999993</v>
      </c>
      <c r="ED23" s="38">
        <v>7.2</v>
      </c>
      <c r="EE23" s="38">
        <v>8.1999999999999993</v>
      </c>
      <c r="EO23" s="39">
        <v>0</v>
      </c>
      <c r="EP23" s="38">
        <v>8.1999999999999993</v>
      </c>
    </row>
    <row r="24" spans="1:148" ht="15" x14ac:dyDescent="0.2">
      <c r="A24" s="39">
        <v>12</v>
      </c>
      <c r="B24" s="38">
        <v>7.9</v>
      </c>
      <c r="C24" s="39"/>
      <c r="D24" s="39"/>
      <c r="E24" s="39"/>
      <c r="F24" s="38"/>
      <c r="G24" s="38"/>
      <c r="H24" s="38"/>
      <c r="I24" s="38"/>
      <c r="J24" s="38"/>
      <c r="K24" s="39">
        <v>1</v>
      </c>
      <c r="L24" s="38">
        <v>7.9</v>
      </c>
      <c r="M24" s="38"/>
      <c r="N24" s="38"/>
      <c r="O24" s="38"/>
      <c r="P24" s="38"/>
      <c r="Q24" s="39"/>
      <c r="R24" s="27"/>
      <c r="S24" s="27"/>
      <c r="U24" s="39">
        <v>1</v>
      </c>
      <c r="V24" s="38">
        <v>7.9</v>
      </c>
      <c r="AE24" s="39">
        <v>0</v>
      </c>
      <c r="AF24" s="38">
        <v>7.9</v>
      </c>
      <c r="AO24" s="38">
        <v>5.6</v>
      </c>
      <c r="AP24" s="38">
        <v>7.9</v>
      </c>
      <c r="AX24" s="38">
        <v>3.4</v>
      </c>
      <c r="AY24" s="38">
        <v>7.9</v>
      </c>
      <c r="BI24" s="38">
        <v>3.7</v>
      </c>
      <c r="BJ24" s="38">
        <v>7.9</v>
      </c>
      <c r="BT24" s="38">
        <v>5.7</v>
      </c>
      <c r="BU24" s="38">
        <v>7.9</v>
      </c>
      <c r="CD24" s="38">
        <v>5.6</v>
      </c>
      <c r="CE24" s="38">
        <v>7.9</v>
      </c>
      <c r="CO24" s="38">
        <v>9.1</v>
      </c>
      <c r="CP24" s="38">
        <v>7.9</v>
      </c>
      <c r="CY24" s="38">
        <v>5</v>
      </c>
      <c r="CZ24" s="38">
        <v>7.9</v>
      </c>
      <c r="DJ24" s="38">
        <v>6</v>
      </c>
      <c r="DK24" s="38">
        <v>7.9</v>
      </c>
      <c r="DT24" s="38">
        <v>4.5</v>
      </c>
      <c r="DU24" s="38">
        <v>7.9</v>
      </c>
      <c r="ED24" s="38">
        <v>6.4</v>
      </c>
      <c r="EE24" s="38">
        <v>7.9</v>
      </c>
      <c r="EO24" s="39">
        <v>1</v>
      </c>
      <c r="EP24" s="38">
        <v>7.9</v>
      </c>
    </row>
    <row r="25" spans="1:148" ht="15" x14ac:dyDescent="0.2">
      <c r="A25" s="39">
        <v>13</v>
      </c>
      <c r="B25" s="38">
        <v>8.8000000000000007</v>
      </c>
      <c r="C25" s="39"/>
      <c r="D25" s="39"/>
      <c r="E25" s="39"/>
      <c r="F25" s="38"/>
      <c r="G25" s="38"/>
      <c r="H25" s="38"/>
      <c r="I25" s="38"/>
      <c r="J25" s="38"/>
      <c r="K25" s="39">
        <v>0</v>
      </c>
      <c r="L25" s="38">
        <v>8.8000000000000007</v>
      </c>
      <c r="M25" s="38"/>
      <c r="N25" s="38"/>
      <c r="O25" s="38"/>
      <c r="P25" s="38"/>
      <c r="Q25" s="39"/>
      <c r="R25" s="27"/>
      <c r="S25" s="27"/>
      <c r="U25" s="39">
        <v>1</v>
      </c>
      <c r="V25" s="38">
        <v>8.8000000000000007</v>
      </c>
      <c r="AE25" s="39">
        <v>0</v>
      </c>
      <c r="AF25" s="38">
        <v>8.8000000000000007</v>
      </c>
      <c r="AO25" s="38">
        <v>9.1</v>
      </c>
      <c r="AP25" s="38">
        <v>8.8000000000000007</v>
      </c>
      <c r="AX25" s="38">
        <v>4.5</v>
      </c>
      <c r="AY25" s="38">
        <v>8.8000000000000007</v>
      </c>
      <c r="BI25" s="38">
        <v>5.3</v>
      </c>
      <c r="BJ25" s="38">
        <v>8.8000000000000007</v>
      </c>
      <c r="BT25" s="38">
        <v>5.3</v>
      </c>
      <c r="BU25" s="38">
        <v>8.8000000000000007</v>
      </c>
      <c r="BV25" s="2"/>
      <c r="CD25" s="38">
        <v>7.1</v>
      </c>
      <c r="CE25" s="38">
        <v>8.8000000000000007</v>
      </c>
      <c r="CF25" s="2" t="s">
        <v>421</v>
      </c>
      <c r="CO25" s="38">
        <v>8.4</v>
      </c>
      <c r="CP25" s="38">
        <v>8.8000000000000007</v>
      </c>
      <c r="CY25" s="38">
        <v>4.5</v>
      </c>
      <c r="CZ25" s="38">
        <v>8.8000000000000007</v>
      </c>
      <c r="DJ25" s="38">
        <v>6.1</v>
      </c>
      <c r="DK25" s="38">
        <v>8.8000000000000007</v>
      </c>
      <c r="DT25" s="38">
        <v>4.4000000000000004</v>
      </c>
      <c r="DU25" s="38">
        <v>8.8000000000000007</v>
      </c>
      <c r="ED25" s="38">
        <v>6</v>
      </c>
      <c r="EE25" s="38">
        <v>8.8000000000000007</v>
      </c>
      <c r="EO25" s="39">
        <v>1</v>
      </c>
      <c r="EP25" s="38">
        <v>8.8000000000000007</v>
      </c>
    </row>
    <row r="26" spans="1:148" ht="15" x14ac:dyDescent="0.2">
      <c r="A26" s="39">
        <v>8</v>
      </c>
      <c r="B26" s="38">
        <v>7</v>
      </c>
      <c r="C26" s="39"/>
      <c r="D26" s="39"/>
      <c r="E26" s="39"/>
      <c r="F26" s="38"/>
      <c r="G26" s="38"/>
      <c r="H26" s="38"/>
      <c r="I26" s="38"/>
      <c r="J26" s="38"/>
      <c r="K26" s="39">
        <v>0</v>
      </c>
      <c r="L26" s="38">
        <v>7</v>
      </c>
      <c r="M26" s="38"/>
      <c r="N26" s="38"/>
      <c r="O26" s="38"/>
      <c r="P26" s="38"/>
      <c r="Q26" s="39"/>
      <c r="U26" s="39">
        <v>1</v>
      </c>
      <c r="V26" s="38">
        <v>7</v>
      </c>
      <c r="AE26" s="39">
        <v>0</v>
      </c>
      <c r="AF26" s="38">
        <v>7</v>
      </c>
      <c r="AO26" s="38">
        <v>5.2</v>
      </c>
      <c r="AP26" s="38">
        <v>7</v>
      </c>
      <c r="AX26" s="38">
        <v>3.8</v>
      </c>
      <c r="AY26" s="38">
        <v>7</v>
      </c>
      <c r="BI26" s="38">
        <v>3.9</v>
      </c>
      <c r="BJ26" s="38">
        <v>7</v>
      </c>
      <c r="BT26" s="38">
        <v>4.3</v>
      </c>
      <c r="BU26" s="38">
        <v>7</v>
      </c>
      <c r="CD26" s="38">
        <v>5</v>
      </c>
      <c r="CE26" s="38">
        <v>7</v>
      </c>
      <c r="CO26" s="38">
        <v>8.4</v>
      </c>
      <c r="CP26" s="38">
        <v>7</v>
      </c>
      <c r="CY26" s="38">
        <v>3.3</v>
      </c>
      <c r="CZ26" s="38">
        <v>7</v>
      </c>
      <c r="DJ26" s="38">
        <v>4.9000000000000004</v>
      </c>
      <c r="DK26" s="38">
        <v>7</v>
      </c>
      <c r="DT26" s="38">
        <v>3.3</v>
      </c>
      <c r="DU26" s="38">
        <v>7</v>
      </c>
      <c r="ED26" s="38">
        <v>5.2</v>
      </c>
      <c r="EE26" s="38">
        <v>7</v>
      </c>
      <c r="EO26" s="39">
        <v>0</v>
      </c>
      <c r="EP26" s="38">
        <v>7</v>
      </c>
    </row>
    <row r="27" spans="1:148" ht="15" x14ac:dyDescent="0.2">
      <c r="A27" s="39">
        <v>12</v>
      </c>
      <c r="B27" s="38">
        <v>9.9</v>
      </c>
      <c r="C27" s="39"/>
      <c r="D27" s="39"/>
      <c r="E27" s="39"/>
      <c r="F27" s="38"/>
      <c r="G27" s="38"/>
      <c r="H27" s="38"/>
      <c r="I27" s="38"/>
      <c r="J27" s="38"/>
      <c r="K27" s="39">
        <v>1</v>
      </c>
      <c r="L27" s="38">
        <v>9.9</v>
      </c>
      <c r="M27" s="38"/>
      <c r="N27" s="38"/>
      <c r="O27" s="38"/>
      <c r="P27" s="38"/>
      <c r="Q27" s="39"/>
      <c r="U27" s="39">
        <v>1</v>
      </c>
      <c r="V27" s="38">
        <v>9.9</v>
      </c>
      <c r="AE27" s="39">
        <v>1</v>
      </c>
      <c r="AF27" s="38">
        <v>9.9</v>
      </c>
      <c r="AO27" s="38">
        <v>9.6</v>
      </c>
      <c r="AP27" s="38">
        <v>9.9</v>
      </c>
      <c r="AX27" s="38">
        <v>5.7</v>
      </c>
      <c r="AY27" s="38">
        <v>9.9</v>
      </c>
      <c r="BI27" s="38">
        <v>5.4</v>
      </c>
      <c r="BJ27" s="38">
        <v>9.9</v>
      </c>
      <c r="BT27" s="38">
        <v>8.3000000000000007</v>
      </c>
      <c r="BU27" s="38">
        <v>9.9</v>
      </c>
      <c r="CD27" s="38">
        <v>7.8</v>
      </c>
      <c r="CE27" s="38">
        <v>9.9</v>
      </c>
      <c r="CO27" s="38">
        <v>4.5</v>
      </c>
      <c r="CP27" s="38">
        <v>9.9</v>
      </c>
      <c r="CY27" s="38">
        <v>4.3</v>
      </c>
      <c r="CZ27" s="38">
        <v>9.9</v>
      </c>
      <c r="DJ27" s="38">
        <v>3</v>
      </c>
      <c r="DK27" s="38">
        <v>9.9</v>
      </c>
      <c r="DT27" s="38">
        <v>4.3</v>
      </c>
      <c r="DU27" s="38">
        <v>9.9</v>
      </c>
      <c r="ED27" s="38">
        <v>7.7</v>
      </c>
      <c r="EE27" s="38">
        <v>9.9</v>
      </c>
      <c r="EO27" s="39">
        <v>1</v>
      </c>
      <c r="EP27" s="38">
        <v>9.9</v>
      </c>
    </row>
    <row r="28" spans="1:148" ht="15" x14ac:dyDescent="0.2">
      <c r="A28" s="39">
        <v>3</v>
      </c>
      <c r="B28" s="38">
        <v>8.1</v>
      </c>
      <c r="C28" s="2" t="s">
        <v>421</v>
      </c>
      <c r="D28" s="39"/>
      <c r="E28" s="39"/>
      <c r="F28" s="38"/>
      <c r="G28" s="38"/>
      <c r="H28" s="38"/>
      <c r="I28" s="38"/>
      <c r="J28" s="38"/>
      <c r="K28" s="39">
        <v>0</v>
      </c>
      <c r="L28" s="38">
        <v>8.1</v>
      </c>
      <c r="M28" s="38"/>
      <c r="N28" s="38"/>
      <c r="O28" s="38"/>
      <c r="P28" s="38"/>
      <c r="Q28" s="39"/>
      <c r="U28" s="39">
        <v>0</v>
      </c>
      <c r="V28" s="38">
        <v>8.1</v>
      </c>
      <c r="X28" s="2" t="s">
        <v>422</v>
      </c>
      <c r="AE28" s="39">
        <v>1</v>
      </c>
      <c r="AF28" s="38">
        <v>8.1</v>
      </c>
      <c r="AO28" s="38">
        <v>8.6</v>
      </c>
      <c r="AP28" s="38">
        <v>8.1</v>
      </c>
      <c r="AX28" s="38">
        <v>3.6</v>
      </c>
      <c r="AY28" s="38">
        <v>8.1</v>
      </c>
      <c r="BI28" s="38">
        <v>3.5</v>
      </c>
      <c r="BJ28" s="38">
        <v>8.1</v>
      </c>
      <c r="BT28" s="38">
        <v>7.3</v>
      </c>
      <c r="BU28" s="38">
        <v>8.1</v>
      </c>
      <c r="BV28" s="2" t="s">
        <v>421</v>
      </c>
      <c r="CD28" s="38">
        <v>4.7</v>
      </c>
      <c r="CE28" s="38">
        <v>8.1</v>
      </c>
      <c r="CO28" s="38">
        <v>3.7</v>
      </c>
      <c r="CP28" s="38">
        <v>8.1</v>
      </c>
      <c r="CY28" s="38">
        <v>4.8</v>
      </c>
      <c r="CZ28" s="38">
        <v>8.1</v>
      </c>
      <c r="DJ28" s="38">
        <v>3.4</v>
      </c>
      <c r="DK28" s="38">
        <v>8.1</v>
      </c>
      <c r="DT28" s="38">
        <v>4</v>
      </c>
      <c r="DU28" s="38">
        <v>8.1</v>
      </c>
      <c r="ED28" s="38">
        <v>5.0999999999999996</v>
      </c>
      <c r="EE28" s="38">
        <v>8.1</v>
      </c>
      <c r="EO28" s="39">
        <v>1</v>
      </c>
      <c r="EP28" s="38">
        <v>8.1</v>
      </c>
    </row>
    <row r="29" spans="1:148" ht="15" x14ac:dyDescent="0.2">
      <c r="A29" s="39">
        <v>10</v>
      </c>
      <c r="B29" s="38">
        <v>8</v>
      </c>
      <c r="C29" s="39"/>
      <c r="D29" s="39"/>
      <c r="E29" s="39"/>
      <c r="F29" s="38"/>
      <c r="G29" s="38"/>
      <c r="H29" s="38"/>
      <c r="I29" s="38"/>
      <c r="J29" s="38"/>
      <c r="K29" s="39">
        <v>0</v>
      </c>
      <c r="L29" s="38">
        <v>8</v>
      </c>
      <c r="M29" s="38"/>
      <c r="N29" s="2" t="s">
        <v>422</v>
      </c>
      <c r="O29" s="38"/>
      <c r="P29" s="38"/>
      <c r="Q29" s="39"/>
      <c r="U29" s="39">
        <v>1</v>
      </c>
      <c r="V29" s="38">
        <v>8</v>
      </c>
      <c r="AE29" s="39">
        <v>1</v>
      </c>
      <c r="AF29" s="38">
        <v>8</v>
      </c>
      <c r="AH29" s="2" t="s">
        <v>421</v>
      </c>
      <c r="AO29" s="38">
        <v>9.3000000000000007</v>
      </c>
      <c r="AP29" s="38">
        <v>8</v>
      </c>
      <c r="AX29" s="38">
        <v>2.4</v>
      </c>
      <c r="AY29" s="38">
        <v>8</v>
      </c>
      <c r="BI29" s="38">
        <v>2.2000000000000002</v>
      </c>
      <c r="BJ29" s="38">
        <v>8</v>
      </c>
      <c r="BK29" s="2" t="s">
        <v>421</v>
      </c>
      <c r="BT29" s="38">
        <v>7.2</v>
      </c>
      <c r="BU29" s="38">
        <v>8</v>
      </c>
      <c r="CD29" s="38">
        <v>4.5</v>
      </c>
      <c r="CE29" s="38">
        <v>8</v>
      </c>
      <c r="CO29" s="38">
        <v>6.2</v>
      </c>
      <c r="CP29" s="38">
        <v>8</v>
      </c>
      <c r="CY29" s="38">
        <v>6.7</v>
      </c>
      <c r="CZ29" s="38">
        <v>8</v>
      </c>
      <c r="DJ29" s="38">
        <v>4.4000000000000004</v>
      </c>
      <c r="DK29" s="38">
        <v>8</v>
      </c>
      <c r="DT29" s="38">
        <v>4.5</v>
      </c>
      <c r="DU29" s="38">
        <v>8</v>
      </c>
      <c r="ED29" s="38">
        <v>7.2</v>
      </c>
      <c r="EE29" s="38">
        <v>8</v>
      </c>
      <c r="EO29" s="39">
        <v>1</v>
      </c>
      <c r="EP29" s="38">
        <v>8</v>
      </c>
    </row>
    <row r="30" spans="1:148" ht="15" x14ac:dyDescent="0.2">
      <c r="A30" s="39">
        <v>5</v>
      </c>
      <c r="B30" s="38">
        <v>5.5</v>
      </c>
      <c r="C30" s="39"/>
      <c r="D30" s="39"/>
      <c r="E30" s="39"/>
      <c r="F30" s="38"/>
      <c r="G30" s="38"/>
      <c r="H30" s="38"/>
      <c r="I30" s="38"/>
      <c r="J30" s="38"/>
      <c r="K30" s="39">
        <v>0</v>
      </c>
      <c r="L30" s="38">
        <v>5.5</v>
      </c>
      <c r="M30" s="38"/>
      <c r="N30" s="38"/>
      <c r="O30" s="38"/>
      <c r="P30" s="38"/>
      <c r="Q30" s="39"/>
      <c r="U30" s="39">
        <v>1</v>
      </c>
      <c r="V30" s="38">
        <v>5.5</v>
      </c>
      <c r="AE30" s="39">
        <v>0</v>
      </c>
      <c r="AF30" s="38">
        <v>5.5</v>
      </c>
      <c r="AO30" s="38">
        <v>6</v>
      </c>
      <c r="AP30" s="38">
        <v>5.5</v>
      </c>
      <c r="AQ30" s="2" t="s">
        <v>421</v>
      </c>
      <c r="AX30" s="38">
        <v>4.0999999999999996</v>
      </c>
      <c r="AY30" s="38">
        <v>5.5</v>
      </c>
      <c r="BA30" s="2" t="s">
        <v>421</v>
      </c>
      <c r="BI30" s="38">
        <v>3.5</v>
      </c>
      <c r="BJ30" s="38">
        <v>5.5</v>
      </c>
      <c r="BT30" s="38">
        <v>5.3</v>
      </c>
      <c r="BU30" s="38">
        <v>5.5</v>
      </c>
      <c r="CD30" s="38">
        <v>5.3</v>
      </c>
      <c r="CE30" s="38">
        <v>5.5</v>
      </c>
      <c r="CO30" s="38">
        <v>8</v>
      </c>
      <c r="CP30" s="38">
        <v>5.5</v>
      </c>
      <c r="CY30" s="38">
        <v>4.7</v>
      </c>
      <c r="CZ30" s="38">
        <v>5.5</v>
      </c>
      <c r="DJ30" s="38">
        <v>5.3</v>
      </c>
      <c r="DK30" s="38">
        <v>5.5</v>
      </c>
      <c r="DT30" s="38">
        <v>4</v>
      </c>
      <c r="DU30" s="38">
        <v>5.5</v>
      </c>
      <c r="ED30" s="38">
        <v>4.7</v>
      </c>
      <c r="EE30" s="38">
        <v>5.5</v>
      </c>
      <c r="EO30" s="39">
        <v>0</v>
      </c>
      <c r="EP30" s="38">
        <v>5.5</v>
      </c>
    </row>
    <row r="31" spans="1:148" ht="15" x14ac:dyDescent="0.2">
      <c r="A31" s="39">
        <v>3</v>
      </c>
      <c r="B31" s="38">
        <v>7</v>
      </c>
      <c r="C31" s="39"/>
      <c r="D31" s="39"/>
      <c r="E31" s="39"/>
      <c r="F31" s="38"/>
      <c r="G31" s="38"/>
      <c r="H31" s="38"/>
      <c r="I31" s="38"/>
      <c r="J31" s="38"/>
      <c r="K31" s="39">
        <v>0</v>
      </c>
      <c r="L31" s="38">
        <v>7</v>
      </c>
      <c r="M31" s="38"/>
      <c r="N31" s="38"/>
      <c r="O31" s="38"/>
      <c r="P31" s="38"/>
      <c r="Q31" s="39"/>
      <c r="U31" s="39">
        <v>1</v>
      </c>
      <c r="V31" s="38">
        <v>7</v>
      </c>
      <c r="AE31" s="39">
        <v>0</v>
      </c>
      <c r="AF31" s="38">
        <v>7</v>
      </c>
      <c r="AO31" s="38">
        <v>6.4</v>
      </c>
      <c r="AP31" s="38">
        <v>7</v>
      </c>
      <c r="AX31" s="38">
        <v>3.6</v>
      </c>
      <c r="AY31" s="38">
        <v>7</v>
      </c>
      <c r="BI31" s="38">
        <v>4</v>
      </c>
      <c r="BJ31" s="38">
        <v>7</v>
      </c>
      <c r="BT31" s="38">
        <v>3.9</v>
      </c>
      <c r="BU31" s="38">
        <v>7</v>
      </c>
      <c r="CD31" s="38">
        <v>5.3</v>
      </c>
      <c r="CE31" s="38">
        <v>7</v>
      </c>
      <c r="CO31" s="38">
        <v>7.1</v>
      </c>
      <c r="CP31" s="38">
        <v>7</v>
      </c>
      <c r="CY31" s="38">
        <v>5.6</v>
      </c>
      <c r="CZ31" s="38">
        <v>7</v>
      </c>
      <c r="DJ31" s="38">
        <v>6.6</v>
      </c>
      <c r="DK31" s="38">
        <v>7</v>
      </c>
      <c r="DT31" s="38">
        <v>3.9</v>
      </c>
      <c r="DU31" s="38">
        <v>7</v>
      </c>
      <c r="ED31" s="38">
        <v>6.1</v>
      </c>
      <c r="EE31" s="38">
        <v>7</v>
      </c>
      <c r="EO31" s="39">
        <v>0</v>
      </c>
      <c r="EP31" s="38">
        <v>7</v>
      </c>
    </row>
    <row r="32" spans="1:148" ht="15" x14ac:dyDescent="0.2">
      <c r="A32" s="39">
        <v>9</v>
      </c>
      <c r="B32" s="38">
        <v>7</v>
      </c>
      <c r="C32" s="39"/>
      <c r="D32" s="39"/>
      <c r="E32" s="39"/>
      <c r="F32" s="38"/>
      <c r="G32" s="38"/>
      <c r="H32" s="38"/>
      <c r="I32" s="38"/>
      <c r="J32" s="38"/>
      <c r="K32" s="39">
        <v>0</v>
      </c>
      <c r="L32" s="38">
        <v>7</v>
      </c>
      <c r="M32" s="38"/>
      <c r="N32" s="38"/>
      <c r="O32" s="38"/>
      <c r="P32" s="38"/>
      <c r="Q32" s="39"/>
      <c r="U32" s="39">
        <v>0</v>
      </c>
      <c r="V32" s="38">
        <v>7</v>
      </c>
      <c r="AE32" s="39">
        <v>0</v>
      </c>
      <c r="AF32" s="38">
        <v>7</v>
      </c>
      <c r="AO32" s="38">
        <v>8.5</v>
      </c>
      <c r="AP32" s="38">
        <v>7</v>
      </c>
      <c r="AX32" s="38">
        <v>3</v>
      </c>
      <c r="AY32" s="38">
        <v>7</v>
      </c>
      <c r="BI32" s="38">
        <v>4.0999999999999996</v>
      </c>
      <c r="BJ32" s="38">
        <v>7</v>
      </c>
      <c r="BT32" s="38">
        <v>7.6</v>
      </c>
      <c r="BU32" s="38">
        <v>7</v>
      </c>
      <c r="CD32" s="38">
        <v>3.7</v>
      </c>
      <c r="CE32" s="38">
        <v>7</v>
      </c>
      <c r="CO32" s="38">
        <v>4.8</v>
      </c>
      <c r="CP32" s="38">
        <v>7</v>
      </c>
      <c r="CY32" s="38">
        <v>5.3</v>
      </c>
      <c r="CZ32" s="38">
        <v>7</v>
      </c>
      <c r="DJ32" s="38">
        <v>3.8</v>
      </c>
      <c r="DK32" s="38">
        <v>7</v>
      </c>
      <c r="DT32" s="38">
        <v>4.4000000000000004</v>
      </c>
      <c r="DU32" s="38">
        <v>7</v>
      </c>
      <c r="ED32" s="38">
        <v>5.8</v>
      </c>
      <c r="EE32" s="38">
        <v>7</v>
      </c>
      <c r="EO32" s="39">
        <v>1</v>
      </c>
      <c r="EP32" s="38">
        <v>7</v>
      </c>
    </row>
    <row r="33" spans="1:146" ht="15" x14ac:dyDescent="0.2">
      <c r="A33" s="39">
        <v>4</v>
      </c>
      <c r="B33" s="38">
        <v>5.6</v>
      </c>
      <c r="C33" s="39"/>
      <c r="D33" s="39"/>
      <c r="E33" s="39"/>
      <c r="F33" s="38"/>
      <c r="G33" s="38"/>
      <c r="H33" s="38"/>
      <c r="I33" s="38"/>
      <c r="J33" s="38"/>
      <c r="K33" s="39">
        <v>1</v>
      </c>
      <c r="L33" s="38">
        <v>5.6</v>
      </c>
      <c r="M33" s="38"/>
      <c r="N33" s="38"/>
      <c r="O33" s="38"/>
      <c r="P33" s="38"/>
      <c r="Q33" s="39"/>
      <c r="U33" s="39">
        <v>1</v>
      </c>
      <c r="V33" s="38">
        <v>5.6</v>
      </c>
      <c r="AE33" s="39">
        <v>0</v>
      </c>
      <c r="AF33" s="38">
        <v>5.6</v>
      </c>
      <c r="AO33" s="38">
        <v>7</v>
      </c>
      <c r="AP33" s="38">
        <v>5.6</v>
      </c>
      <c r="AX33" s="38">
        <v>3.3</v>
      </c>
      <c r="AY33" s="38">
        <v>5.6</v>
      </c>
      <c r="BI33" s="38">
        <v>2.6</v>
      </c>
      <c r="BJ33" s="38">
        <v>5.6</v>
      </c>
      <c r="BT33" s="38">
        <v>4.8</v>
      </c>
      <c r="BU33" s="38">
        <v>5.6</v>
      </c>
      <c r="CD33" s="38">
        <v>4.2</v>
      </c>
      <c r="CE33" s="38">
        <v>5.6</v>
      </c>
      <c r="CO33" s="38">
        <v>9</v>
      </c>
      <c r="CP33" s="38">
        <v>5.6</v>
      </c>
      <c r="CY33" s="38">
        <v>4.3</v>
      </c>
      <c r="CZ33" s="38">
        <v>5.6</v>
      </c>
      <c r="DJ33" s="38">
        <v>5.2</v>
      </c>
      <c r="DK33" s="38">
        <v>5.6</v>
      </c>
      <c r="DT33" s="38">
        <v>3.7</v>
      </c>
      <c r="DU33" s="38">
        <v>5.6</v>
      </c>
      <c r="ED33" s="38">
        <v>5.5</v>
      </c>
      <c r="EE33" s="38">
        <v>5.6</v>
      </c>
      <c r="EO33" s="39">
        <v>0</v>
      </c>
      <c r="EP33" s="38">
        <v>5.6</v>
      </c>
    </row>
    <row r="34" spans="1:146" ht="15" x14ac:dyDescent="0.2">
      <c r="A34" s="39">
        <v>13</v>
      </c>
      <c r="B34" s="38">
        <v>7.2</v>
      </c>
      <c r="C34" s="39"/>
      <c r="D34" s="39"/>
      <c r="E34" s="39"/>
      <c r="F34" s="38"/>
      <c r="G34" s="38"/>
      <c r="H34" s="38"/>
      <c r="I34" s="38"/>
      <c r="J34" s="38"/>
      <c r="K34" s="39">
        <v>0</v>
      </c>
      <c r="L34" s="38">
        <v>7.2</v>
      </c>
      <c r="M34" s="38"/>
      <c r="N34" s="38"/>
      <c r="O34" s="38"/>
      <c r="P34" s="38"/>
      <c r="Q34" s="39"/>
      <c r="U34" s="39">
        <v>0</v>
      </c>
      <c r="V34" s="38">
        <v>7.2</v>
      </c>
      <c r="AE34" s="39">
        <v>0</v>
      </c>
      <c r="AF34" s="38">
        <v>7.2</v>
      </c>
      <c r="AO34" s="38">
        <v>8.5</v>
      </c>
      <c r="AP34" s="38">
        <v>7.2</v>
      </c>
      <c r="AX34" s="38">
        <v>3</v>
      </c>
      <c r="AY34" s="38">
        <v>7.2</v>
      </c>
      <c r="BI34" s="38">
        <v>2.2999999999999998</v>
      </c>
      <c r="BJ34" s="38">
        <v>7.2</v>
      </c>
      <c r="BT34" s="38">
        <v>7.6</v>
      </c>
      <c r="BU34" s="38">
        <v>7.2</v>
      </c>
      <c r="CD34" s="38">
        <v>3.7</v>
      </c>
      <c r="CE34" s="38">
        <v>7.2</v>
      </c>
      <c r="CO34" s="38">
        <v>4.8</v>
      </c>
      <c r="CP34" s="38">
        <v>7.2</v>
      </c>
      <c r="CY34" s="38">
        <v>5.7</v>
      </c>
      <c r="CZ34" s="38">
        <v>7.2</v>
      </c>
      <c r="DJ34" s="38">
        <v>3.8</v>
      </c>
      <c r="DK34" s="38">
        <v>7.2</v>
      </c>
      <c r="DT34" s="38">
        <v>4.4000000000000004</v>
      </c>
      <c r="DU34" s="38">
        <v>7.2</v>
      </c>
      <c r="ED34" s="38">
        <v>6</v>
      </c>
      <c r="EE34" s="38">
        <v>7.2</v>
      </c>
      <c r="EO34" s="39">
        <v>0</v>
      </c>
      <c r="EP34" s="38">
        <v>7.2</v>
      </c>
    </row>
    <row r="35" spans="1:146" ht="15" x14ac:dyDescent="0.2">
      <c r="A35" s="39">
        <v>4</v>
      </c>
      <c r="B35" s="38">
        <v>6.2</v>
      </c>
      <c r="C35" s="39"/>
      <c r="D35" s="39"/>
      <c r="E35" s="39"/>
      <c r="F35" s="38"/>
      <c r="G35" s="38"/>
      <c r="H35" s="38"/>
      <c r="I35" s="38"/>
      <c r="J35" s="38"/>
      <c r="K35" s="39">
        <v>1</v>
      </c>
      <c r="L35" s="38">
        <v>6.2</v>
      </c>
      <c r="M35" s="38"/>
      <c r="N35" s="38"/>
      <c r="O35" s="38"/>
      <c r="P35" s="38"/>
      <c r="Q35" s="39"/>
      <c r="U35" s="39">
        <v>1</v>
      </c>
      <c r="V35" s="38">
        <v>6.2</v>
      </c>
      <c r="AE35" s="39">
        <v>0</v>
      </c>
      <c r="AF35" s="38">
        <v>6.2</v>
      </c>
      <c r="AO35" s="38">
        <v>7.6</v>
      </c>
      <c r="AP35" s="38">
        <v>6.2</v>
      </c>
      <c r="AX35" s="38">
        <v>3.6</v>
      </c>
      <c r="AY35" s="38">
        <v>6.2</v>
      </c>
      <c r="BI35" s="38">
        <v>5.0999999999999996</v>
      </c>
      <c r="BJ35" s="38">
        <v>6.2</v>
      </c>
      <c r="BT35" s="38">
        <v>4.2</v>
      </c>
      <c r="BU35" s="38">
        <v>6.2</v>
      </c>
      <c r="CD35" s="38">
        <v>4.5999999999999996</v>
      </c>
      <c r="CE35" s="38">
        <v>6.2</v>
      </c>
      <c r="CO35" s="38">
        <v>7.7</v>
      </c>
      <c r="CP35" s="38">
        <v>6.2</v>
      </c>
      <c r="CY35" s="38">
        <v>4.7</v>
      </c>
      <c r="CZ35" s="38">
        <v>6.2</v>
      </c>
      <c r="DJ35" s="38">
        <v>5.5</v>
      </c>
      <c r="DK35" s="38">
        <v>6.2</v>
      </c>
      <c r="DT35" s="38">
        <v>3.5</v>
      </c>
      <c r="DU35" s="38">
        <v>6.2</v>
      </c>
      <c r="ED35" s="38">
        <v>4</v>
      </c>
      <c r="EE35" s="38">
        <v>6.2</v>
      </c>
      <c r="EO35" s="39">
        <v>0</v>
      </c>
      <c r="EP35" s="38">
        <v>6.2</v>
      </c>
    </row>
    <row r="36" spans="1:146" ht="15" x14ac:dyDescent="0.2">
      <c r="A36" s="39">
        <v>13</v>
      </c>
      <c r="B36" s="38">
        <v>7.1</v>
      </c>
      <c r="C36" s="39"/>
      <c r="D36" s="39"/>
      <c r="E36" s="39"/>
      <c r="F36" s="38"/>
      <c r="G36" s="38"/>
      <c r="H36" s="38"/>
      <c r="I36" s="38"/>
      <c r="J36" s="38"/>
      <c r="K36" s="39">
        <v>1</v>
      </c>
      <c r="L36" s="38">
        <v>7.1</v>
      </c>
      <c r="M36" s="38"/>
      <c r="N36" s="38"/>
      <c r="O36" s="38"/>
      <c r="P36" s="38"/>
      <c r="Q36" s="39"/>
      <c r="U36" s="39">
        <v>0</v>
      </c>
      <c r="V36" s="38">
        <v>7.1</v>
      </c>
      <c r="AE36" s="39">
        <v>1</v>
      </c>
      <c r="AF36" s="38">
        <v>7.1</v>
      </c>
      <c r="AO36" s="38">
        <v>6.9</v>
      </c>
      <c r="AP36" s="38">
        <v>7.1</v>
      </c>
      <c r="AX36" s="38">
        <v>3.4</v>
      </c>
      <c r="AY36" s="38">
        <v>7.1</v>
      </c>
      <c r="BI36" s="38">
        <v>4.5</v>
      </c>
      <c r="BJ36" s="38">
        <v>7.1</v>
      </c>
      <c r="BT36" s="38">
        <v>6.4</v>
      </c>
      <c r="BU36" s="38">
        <v>7.1</v>
      </c>
      <c r="CD36" s="38">
        <v>4.7</v>
      </c>
      <c r="CE36" s="38">
        <v>7.1</v>
      </c>
      <c r="CO36" s="38">
        <v>5.2</v>
      </c>
      <c r="CP36" s="38">
        <v>7.1</v>
      </c>
      <c r="CY36" s="38">
        <v>3.7</v>
      </c>
      <c r="CZ36" s="38">
        <v>7.1</v>
      </c>
      <c r="DJ36" s="38">
        <v>2.7</v>
      </c>
      <c r="DK36" s="38">
        <v>7.1</v>
      </c>
      <c r="DT36" s="38">
        <v>3.3</v>
      </c>
      <c r="DU36" s="38">
        <v>7.1</v>
      </c>
      <c r="ED36" s="38">
        <v>4.3</v>
      </c>
      <c r="EE36" s="38">
        <v>7.1</v>
      </c>
      <c r="EO36" s="39">
        <v>0</v>
      </c>
      <c r="EP36" s="38">
        <v>7.1</v>
      </c>
    </row>
    <row r="37" spans="1:146" ht="15" x14ac:dyDescent="0.2">
      <c r="A37" s="39">
        <v>2</v>
      </c>
      <c r="B37" s="38">
        <v>6.2</v>
      </c>
      <c r="C37" s="39"/>
      <c r="D37" s="39"/>
      <c r="E37" s="39"/>
      <c r="F37" s="38"/>
      <c r="G37" s="38"/>
      <c r="H37" s="38"/>
      <c r="I37" s="38"/>
      <c r="J37" s="38"/>
      <c r="K37" s="39">
        <v>0</v>
      </c>
      <c r="L37" s="38">
        <v>6.2</v>
      </c>
      <c r="M37" s="38"/>
      <c r="N37" s="38"/>
      <c r="O37" s="38"/>
      <c r="P37" s="38"/>
      <c r="Q37" s="39"/>
      <c r="U37" s="39">
        <v>1</v>
      </c>
      <c r="V37" s="38">
        <v>6.2</v>
      </c>
      <c r="AE37" s="39">
        <v>0</v>
      </c>
      <c r="AF37" s="38">
        <v>6.2</v>
      </c>
      <c r="AO37" s="38">
        <v>8.1</v>
      </c>
      <c r="AP37" s="38">
        <v>6.2</v>
      </c>
      <c r="AX37" s="38">
        <v>2.5</v>
      </c>
      <c r="AY37" s="38">
        <v>6.2</v>
      </c>
      <c r="BI37" s="38">
        <v>2.2999999999999998</v>
      </c>
      <c r="BJ37" s="38">
        <v>6.2</v>
      </c>
      <c r="BT37" s="38">
        <v>5.0999999999999996</v>
      </c>
      <c r="BU37" s="38">
        <v>6.2</v>
      </c>
      <c r="CD37" s="38">
        <v>3.8</v>
      </c>
      <c r="CE37" s="38">
        <v>6.2</v>
      </c>
      <c r="CO37" s="38">
        <v>6.6</v>
      </c>
      <c r="CP37" s="38">
        <v>6.2</v>
      </c>
      <c r="CY37" s="38">
        <v>3</v>
      </c>
      <c r="CZ37" s="38">
        <v>6.2</v>
      </c>
      <c r="DJ37" s="38">
        <v>3.5</v>
      </c>
      <c r="DK37" s="38">
        <v>6.2</v>
      </c>
      <c r="DT37" s="38">
        <v>3</v>
      </c>
      <c r="DU37" s="38">
        <v>6.2</v>
      </c>
      <c r="ED37" s="38">
        <v>4.5</v>
      </c>
      <c r="EE37" s="38">
        <v>6.2</v>
      </c>
      <c r="EO37" s="39">
        <v>0</v>
      </c>
      <c r="EP37" s="38">
        <v>6.2</v>
      </c>
    </row>
    <row r="38" spans="1:146" ht="15" x14ac:dyDescent="0.2">
      <c r="A38" s="39">
        <v>15</v>
      </c>
      <c r="B38" s="38">
        <v>7.6</v>
      </c>
      <c r="C38" s="39"/>
      <c r="D38" s="39"/>
      <c r="E38" s="39"/>
      <c r="F38" s="38"/>
      <c r="G38" s="38"/>
      <c r="H38" s="38"/>
      <c r="I38" s="38"/>
      <c r="J38" s="38"/>
      <c r="K38" s="39">
        <v>1</v>
      </c>
      <c r="L38" s="38">
        <v>7.6</v>
      </c>
      <c r="M38" s="38"/>
      <c r="N38" s="38"/>
      <c r="O38" s="38"/>
      <c r="P38" s="38"/>
      <c r="Q38" s="39"/>
      <c r="U38" s="39">
        <v>1</v>
      </c>
      <c r="V38" s="38">
        <v>7.6</v>
      </c>
      <c r="AE38" s="39">
        <v>0</v>
      </c>
      <c r="AF38" s="38">
        <v>7.6</v>
      </c>
      <c r="AO38" s="38">
        <v>6.7</v>
      </c>
      <c r="AP38" s="38">
        <v>7.6</v>
      </c>
      <c r="AX38" s="38">
        <v>3.7</v>
      </c>
      <c r="AY38" s="38">
        <v>7.6</v>
      </c>
      <c r="BI38" s="38">
        <v>5.3</v>
      </c>
      <c r="BJ38" s="38">
        <v>7.6</v>
      </c>
      <c r="BT38" s="38">
        <v>5.0999999999999996</v>
      </c>
      <c r="BU38" s="38">
        <v>7.6</v>
      </c>
      <c r="CD38" s="38">
        <v>4.9000000000000004</v>
      </c>
      <c r="CE38" s="38">
        <v>7.6</v>
      </c>
      <c r="CO38" s="38">
        <v>9.1999999999999993</v>
      </c>
      <c r="CP38" s="38">
        <v>7.6</v>
      </c>
      <c r="CY38" s="38">
        <v>3.5</v>
      </c>
      <c r="CZ38" s="38">
        <v>7.6</v>
      </c>
      <c r="DJ38" s="38">
        <v>4.5</v>
      </c>
      <c r="DK38" s="38">
        <v>7.6</v>
      </c>
      <c r="DT38" s="38">
        <v>3.4</v>
      </c>
      <c r="DU38" s="38">
        <v>7.6</v>
      </c>
      <c r="ED38" s="38">
        <v>5.3</v>
      </c>
      <c r="EE38" s="38">
        <v>7.6</v>
      </c>
      <c r="EO38" s="39">
        <v>0</v>
      </c>
      <c r="EP38" s="38">
        <v>7.6</v>
      </c>
    </row>
    <row r="39" spans="1:146" ht="15" x14ac:dyDescent="0.2">
      <c r="A39" s="39">
        <v>10</v>
      </c>
      <c r="B39" s="38">
        <v>9</v>
      </c>
      <c r="C39" s="39"/>
      <c r="D39" s="39"/>
      <c r="E39" s="39"/>
      <c r="F39" s="38"/>
      <c r="G39" s="38"/>
      <c r="H39" s="38"/>
      <c r="I39" s="38"/>
      <c r="J39" s="38"/>
      <c r="K39" s="39">
        <v>1</v>
      </c>
      <c r="L39" s="38">
        <v>9</v>
      </c>
      <c r="M39" s="38"/>
      <c r="N39" s="38"/>
      <c r="O39" s="38"/>
      <c r="P39" s="38"/>
      <c r="Q39" s="39"/>
      <c r="U39" s="39">
        <v>1</v>
      </c>
      <c r="V39" s="38">
        <v>9</v>
      </c>
      <c r="AE39" s="39">
        <v>0</v>
      </c>
      <c r="AF39" s="38">
        <v>9</v>
      </c>
      <c r="AO39" s="38">
        <v>8</v>
      </c>
      <c r="AP39" s="38">
        <v>9</v>
      </c>
      <c r="AX39" s="38">
        <v>3.3</v>
      </c>
      <c r="AY39" s="38">
        <v>9</v>
      </c>
      <c r="BI39" s="38">
        <v>5.5</v>
      </c>
      <c r="BJ39" s="38">
        <v>9</v>
      </c>
      <c r="BT39" s="38">
        <v>4.5999999999999996</v>
      </c>
      <c r="BU39" s="38">
        <v>9</v>
      </c>
      <c r="CD39" s="38">
        <v>4.7</v>
      </c>
      <c r="CE39" s="38">
        <v>9</v>
      </c>
      <c r="CO39" s="38">
        <v>8.6999999999999993</v>
      </c>
      <c r="CP39" s="38">
        <v>9</v>
      </c>
      <c r="CY39" s="38">
        <v>4.7</v>
      </c>
      <c r="CZ39" s="38">
        <v>9</v>
      </c>
      <c r="DJ39" s="38">
        <v>6.6</v>
      </c>
      <c r="DK39" s="38">
        <v>9</v>
      </c>
      <c r="DT39" s="38">
        <v>4.2</v>
      </c>
      <c r="DU39" s="38">
        <v>9</v>
      </c>
      <c r="ED39" s="38">
        <v>5.7</v>
      </c>
      <c r="EE39" s="38">
        <v>9</v>
      </c>
      <c r="EO39" s="39">
        <v>1</v>
      </c>
      <c r="EP39" s="38">
        <v>9</v>
      </c>
    </row>
    <row r="40" spans="1:146" ht="15" x14ac:dyDescent="0.2">
      <c r="A40" s="39">
        <v>6</v>
      </c>
      <c r="B40" s="38">
        <v>6.7</v>
      </c>
      <c r="C40" s="39"/>
      <c r="D40" s="39"/>
      <c r="E40" s="39"/>
      <c r="F40" s="38"/>
      <c r="G40" s="38"/>
      <c r="H40" s="38"/>
      <c r="I40" s="38"/>
      <c r="J40" s="38"/>
      <c r="K40" s="39">
        <v>0</v>
      </c>
      <c r="L40" s="38">
        <v>6.7</v>
      </c>
      <c r="M40" s="38"/>
      <c r="N40" s="38"/>
      <c r="O40" s="38"/>
      <c r="P40" s="38"/>
      <c r="Q40" s="39"/>
      <c r="U40" s="39">
        <v>1</v>
      </c>
      <c r="V40" s="38">
        <v>6.7</v>
      </c>
      <c r="AE40" s="39">
        <v>0</v>
      </c>
      <c r="AF40" s="38">
        <v>6.7</v>
      </c>
      <c r="AO40" s="38">
        <v>6.7</v>
      </c>
      <c r="AP40" s="38">
        <v>6.7</v>
      </c>
      <c r="AX40" s="38">
        <v>4</v>
      </c>
      <c r="AY40" s="38">
        <v>6.7</v>
      </c>
      <c r="BI40" s="38">
        <v>3</v>
      </c>
      <c r="BJ40" s="38">
        <v>6.7</v>
      </c>
      <c r="BT40" s="38">
        <v>5.4</v>
      </c>
      <c r="BU40" s="38">
        <v>6.7</v>
      </c>
      <c r="CD40" s="38">
        <v>6.8</v>
      </c>
      <c r="CE40" s="38">
        <v>6.7</v>
      </c>
      <c r="CO40" s="38">
        <v>8.4</v>
      </c>
      <c r="CP40" s="38">
        <v>6.7</v>
      </c>
      <c r="CY40" s="38">
        <v>2.5</v>
      </c>
      <c r="CZ40" s="38">
        <v>6.7</v>
      </c>
      <c r="DJ40" s="38">
        <v>4.3</v>
      </c>
      <c r="DK40" s="38">
        <v>6.7</v>
      </c>
      <c r="DT40" s="38">
        <v>3.5</v>
      </c>
      <c r="DU40" s="38">
        <v>6.7</v>
      </c>
      <c r="ED40" s="38">
        <v>5</v>
      </c>
      <c r="EE40" s="38">
        <v>6.7</v>
      </c>
      <c r="EO40" s="39">
        <v>0</v>
      </c>
      <c r="EP40" s="38">
        <v>6.7</v>
      </c>
    </row>
    <row r="41" spans="1:146" ht="15" x14ac:dyDescent="0.2">
      <c r="A41" s="39">
        <v>3</v>
      </c>
      <c r="B41" s="38">
        <v>7.1</v>
      </c>
      <c r="C41" s="39"/>
      <c r="D41" s="39"/>
      <c r="E41" s="39"/>
      <c r="F41" s="38"/>
      <c r="G41" s="38"/>
      <c r="H41" s="38"/>
      <c r="I41" s="38"/>
      <c r="J41" s="38"/>
      <c r="K41" s="39">
        <v>0</v>
      </c>
      <c r="L41" s="38">
        <v>7.1</v>
      </c>
      <c r="M41" s="38"/>
      <c r="N41" s="38"/>
      <c r="O41" s="38"/>
      <c r="P41" s="38"/>
      <c r="Q41" s="39"/>
      <c r="U41" s="39">
        <v>0</v>
      </c>
      <c r="V41" s="38">
        <v>7.1</v>
      </c>
      <c r="AE41" s="39">
        <v>0</v>
      </c>
      <c r="AF41" s="38">
        <v>7.1</v>
      </c>
      <c r="AO41" s="38">
        <v>8.6999999999999993</v>
      </c>
      <c r="AP41" s="38">
        <v>7.1</v>
      </c>
      <c r="AX41" s="38">
        <v>3.2</v>
      </c>
      <c r="AY41" s="38">
        <v>7.1</v>
      </c>
      <c r="BI41" s="38">
        <v>3.5</v>
      </c>
      <c r="BJ41" s="38">
        <v>7.1</v>
      </c>
      <c r="BT41" s="38">
        <v>6.1</v>
      </c>
      <c r="BU41" s="38">
        <v>7.1</v>
      </c>
      <c r="CD41" s="38">
        <v>2.9</v>
      </c>
      <c r="CE41" s="38">
        <v>7.1</v>
      </c>
      <c r="CO41" s="38">
        <v>5.6</v>
      </c>
      <c r="CP41" s="38">
        <v>7.1</v>
      </c>
      <c r="CY41" s="38">
        <v>3.1</v>
      </c>
      <c r="CZ41" s="38">
        <v>7.1</v>
      </c>
      <c r="DJ41" s="38">
        <v>2.9</v>
      </c>
      <c r="DK41" s="38">
        <v>7.1</v>
      </c>
      <c r="DT41" s="38">
        <v>2.5</v>
      </c>
      <c r="DU41" s="38">
        <v>7.1</v>
      </c>
      <c r="ED41" s="38">
        <v>4.3</v>
      </c>
      <c r="EE41" s="38">
        <v>7.1</v>
      </c>
      <c r="EO41" s="39">
        <v>0</v>
      </c>
      <c r="EP41" s="38">
        <v>7.1</v>
      </c>
    </row>
    <row r="42" spans="1:146" ht="15" x14ac:dyDescent="0.2">
      <c r="A42" s="39">
        <v>9</v>
      </c>
      <c r="B42" s="38">
        <v>7.2</v>
      </c>
      <c r="C42" s="39"/>
      <c r="D42" s="39"/>
      <c r="E42" s="39"/>
      <c r="F42" s="38"/>
      <c r="G42" s="38"/>
      <c r="H42" s="38"/>
      <c r="I42" s="38"/>
      <c r="J42" s="38"/>
      <c r="K42" s="39">
        <v>0</v>
      </c>
      <c r="L42" s="38">
        <v>7.2</v>
      </c>
      <c r="M42" s="38"/>
      <c r="N42" s="38"/>
      <c r="O42" s="38"/>
      <c r="P42" s="38"/>
      <c r="Q42" s="39"/>
      <c r="U42" s="39">
        <v>0</v>
      </c>
      <c r="V42" s="38">
        <v>7.2</v>
      </c>
      <c r="AE42" s="39">
        <v>1</v>
      </c>
      <c r="AF42" s="38">
        <v>7.2</v>
      </c>
      <c r="AO42" s="38">
        <v>9</v>
      </c>
      <c r="AP42" s="38">
        <v>7.2</v>
      </c>
      <c r="AX42" s="38">
        <v>3.4</v>
      </c>
      <c r="AY42" s="38">
        <v>7.2</v>
      </c>
      <c r="BI42" s="38">
        <v>3.9</v>
      </c>
      <c r="BJ42" s="38">
        <v>7.2</v>
      </c>
      <c r="BT42" s="38">
        <v>6</v>
      </c>
      <c r="BU42" s="38">
        <v>7.2</v>
      </c>
      <c r="CD42" s="38">
        <v>4.5</v>
      </c>
      <c r="CE42" s="38">
        <v>7.2</v>
      </c>
      <c r="CO42" s="38">
        <v>6.8</v>
      </c>
      <c r="CP42" s="38">
        <v>7.2</v>
      </c>
      <c r="CY42" s="38">
        <v>3.9</v>
      </c>
      <c r="CZ42" s="38">
        <v>7.2</v>
      </c>
      <c r="DJ42" s="38">
        <v>3.5</v>
      </c>
      <c r="DK42" s="38">
        <v>7.2</v>
      </c>
      <c r="DT42" s="38">
        <v>3.5</v>
      </c>
      <c r="DU42" s="38">
        <v>7.2</v>
      </c>
      <c r="ED42" s="38">
        <v>4.5999999999999996</v>
      </c>
      <c r="EE42" s="38">
        <v>7.2</v>
      </c>
      <c r="EO42" s="39">
        <v>1</v>
      </c>
      <c r="EP42" s="38">
        <v>7.2</v>
      </c>
    </row>
    <row r="43" spans="1:146" ht="15" x14ac:dyDescent="0.2">
      <c r="A43" s="39">
        <v>10</v>
      </c>
      <c r="B43" s="38">
        <v>9.9</v>
      </c>
      <c r="C43" s="39"/>
      <c r="D43" s="39"/>
      <c r="E43" s="39"/>
      <c r="F43" s="38"/>
      <c r="G43" s="38"/>
      <c r="H43" s="38"/>
      <c r="I43" s="38"/>
      <c r="J43" s="38"/>
      <c r="K43" s="39">
        <v>0</v>
      </c>
      <c r="L43" s="38">
        <v>9.9</v>
      </c>
      <c r="M43" s="38"/>
      <c r="N43" s="38"/>
      <c r="O43" s="38"/>
      <c r="P43" s="38"/>
      <c r="Q43" s="39"/>
      <c r="U43" s="39">
        <v>1</v>
      </c>
      <c r="V43" s="38">
        <v>9.9</v>
      </c>
      <c r="AE43" s="39">
        <v>1</v>
      </c>
      <c r="AF43" s="38">
        <v>9.9</v>
      </c>
      <c r="AO43" s="38">
        <v>9.6</v>
      </c>
      <c r="AP43" s="38">
        <v>9.9</v>
      </c>
      <c r="AX43" s="38">
        <v>4.0999999999999996</v>
      </c>
      <c r="AY43" s="38">
        <v>9.9</v>
      </c>
      <c r="BI43" s="38">
        <v>2.9</v>
      </c>
      <c r="BJ43" s="38">
        <v>9.9</v>
      </c>
      <c r="BT43" s="38">
        <v>7.7</v>
      </c>
      <c r="BU43" s="38">
        <v>9.9</v>
      </c>
      <c r="CD43" s="38">
        <v>5.5</v>
      </c>
      <c r="CE43" s="38">
        <v>9.9</v>
      </c>
      <c r="CO43" s="38">
        <v>7.7</v>
      </c>
      <c r="CP43" s="38">
        <v>9.9</v>
      </c>
      <c r="CY43" s="38">
        <v>5.2</v>
      </c>
      <c r="CZ43" s="38">
        <v>9.9</v>
      </c>
      <c r="DJ43" s="38">
        <v>4.5999999999999996</v>
      </c>
      <c r="DK43" s="38">
        <v>9.9</v>
      </c>
      <c r="DT43" s="38">
        <v>4.9000000000000004</v>
      </c>
      <c r="DU43" s="38">
        <v>9.9</v>
      </c>
      <c r="ED43" s="38">
        <v>8.1</v>
      </c>
      <c r="EE43" s="38">
        <v>9.9</v>
      </c>
      <c r="EO43" s="39">
        <v>1</v>
      </c>
      <c r="EP43" s="38">
        <v>9.9</v>
      </c>
    </row>
    <row r="44" spans="1:146" ht="15" x14ac:dyDescent="0.2">
      <c r="A44" s="39">
        <v>12</v>
      </c>
      <c r="B44" s="38">
        <v>7.6</v>
      </c>
      <c r="C44" s="39"/>
      <c r="D44" s="39"/>
      <c r="E44" s="39"/>
      <c r="F44" s="38"/>
      <c r="G44" s="38"/>
      <c r="H44" s="38"/>
      <c r="I44" s="38"/>
      <c r="J44" s="38"/>
      <c r="K44" s="39">
        <v>1</v>
      </c>
      <c r="L44" s="38">
        <v>7.6</v>
      </c>
      <c r="M44" s="38"/>
      <c r="N44" s="38"/>
      <c r="O44" s="38"/>
      <c r="P44" s="38"/>
      <c r="Q44" s="39"/>
      <c r="U44" s="39">
        <v>1</v>
      </c>
      <c r="V44" s="38">
        <v>7.6</v>
      </c>
      <c r="AE44" s="39">
        <v>0</v>
      </c>
      <c r="AF44" s="38">
        <v>7.6</v>
      </c>
      <c r="AO44" s="38">
        <v>8.1999999999999993</v>
      </c>
      <c r="AP44" s="38">
        <v>7.6</v>
      </c>
      <c r="AX44" s="38">
        <v>3.6</v>
      </c>
      <c r="AY44" s="38">
        <v>7.6</v>
      </c>
      <c r="BI44" s="38">
        <v>5.8</v>
      </c>
      <c r="BJ44" s="38">
        <v>7.6</v>
      </c>
      <c r="BT44" s="38">
        <v>4.9000000000000004</v>
      </c>
      <c r="BU44" s="38">
        <v>7.6</v>
      </c>
      <c r="CD44" s="38">
        <v>5</v>
      </c>
      <c r="CE44" s="38">
        <v>7.6</v>
      </c>
      <c r="CO44" s="38">
        <v>9</v>
      </c>
      <c r="CP44" s="38">
        <v>7.6</v>
      </c>
      <c r="CY44" s="38">
        <v>4.7</v>
      </c>
      <c r="CZ44" s="38">
        <v>7.6</v>
      </c>
      <c r="DJ44" s="38">
        <v>6.9</v>
      </c>
      <c r="DK44" s="38">
        <v>7.6</v>
      </c>
      <c r="DT44" s="38">
        <v>4.5</v>
      </c>
      <c r="DU44" s="38">
        <v>7.6</v>
      </c>
      <c r="ED44" s="38">
        <v>6.2</v>
      </c>
      <c r="EE44" s="38">
        <v>7.6</v>
      </c>
      <c r="EO44" s="39">
        <v>0</v>
      </c>
      <c r="EP44" s="38">
        <v>7.6</v>
      </c>
    </row>
    <row r="45" spans="1:146" ht="15" x14ac:dyDescent="0.2">
      <c r="A45" s="39">
        <v>9</v>
      </c>
      <c r="B45" s="38">
        <v>5.8</v>
      </c>
      <c r="C45" s="39"/>
      <c r="D45" s="39"/>
      <c r="E45" s="39"/>
      <c r="F45" s="38"/>
      <c r="G45" s="38"/>
      <c r="H45" s="38"/>
      <c r="I45" s="38"/>
      <c r="J45" s="38"/>
      <c r="K45" s="39">
        <v>0</v>
      </c>
      <c r="L45" s="38">
        <v>5.8</v>
      </c>
      <c r="M45" s="38"/>
      <c r="N45" s="38"/>
      <c r="O45" s="38"/>
      <c r="P45" s="38"/>
      <c r="Q45" s="39"/>
      <c r="U45" s="39">
        <v>1</v>
      </c>
      <c r="V45" s="38">
        <v>5.8</v>
      </c>
      <c r="AE45" s="39">
        <v>0</v>
      </c>
      <c r="AF45" s="38">
        <v>5.8</v>
      </c>
      <c r="AO45" s="38">
        <v>6.1</v>
      </c>
      <c r="AP45" s="38">
        <v>5.8</v>
      </c>
      <c r="AX45" s="38">
        <v>4.9000000000000004</v>
      </c>
      <c r="AY45" s="38">
        <v>5.8</v>
      </c>
      <c r="BI45" s="38">
        <v>5.0999999999999996</v>
      </c>
      <c r="BJ45" s="38">
        <v>5.8</v>
      </c>
      <c r="BT45" s="38">
        <v>3.9</v>
      </c>
      <c r="BU45" s="38">
        <v>5.8</v>
      </c>
      <c r="CD45" s="38">
        <v>6.4</v>
      </c>
      <c r="CE45" s="38">
        <v>5.8</v>
      </c>
      <c r="CO45" s="38">
        <v>8.1999999999999993</v>
      </c>
      <c r="CP45" s="38">
        <v>5.8</v>
      </c>
      <c r="CY45" s="38">
        <v>4.5</v>
      </c>
      <c r="CZ45" s="38">
        <v>5.8</v>
      </c>
      <c r="DJ45" s="38">
        <v>4.9000000000000004</v>
      </c>
      <c r="DK45" s="38">
        <v>5.8</v>
      </c>
      <c r="DT45" s="38">
        <v>3.2</v>
      </c>
      <c r="DU45" s="38">
        <v>5.8</v>
      </c>
      <c r="ED45" s="38">
        <v>4.8</v>
      </c>
      <c r="EE45" s="38">
        <v>5.8</v>
      </c>
      <c r="EO45" s="39">
        <v>0</v>
      </c>
      <c r="EP45" s="38">
        <v>5.8</v>
      </c>
    </row>
    <row r="46" spans="1:146" ht="15" x14ac:dyDescent="0.2">
      <c r="A46" s="39">
        <v>6</v>
      </c>
      <c r="B46" s="38">
        <v>8.4</v>
      </c>
      <c r="C46" s="39"/>
      <c r="D46" s="39"/>
      <c r="E46" s="39"/>
      <c r="F46" s="38"/>
      <c r="G46" s="38"/>
      <c r="H46" s="38"/>
      <c r="I46" s="38"/>
      <c r="J46" s="38"/>
      <c r="K46" s="39">
        <v>1</v>
      </c>
      <c r="L46" s="38">
        <v>8.4</v>
      </c>
      <c r="M46" s="38"/>
      <c r="N46" s="38"/>
      <c r="O46" s="38"/>
      <c r="P46" s="38"/>
      <c r="Q46" s="39"/>
      <c r="U46" s="39">
        <v>1</v>
      </c>
      <c r="V46" s="38">
        <v>8.4</v>
      </c>
      <c r="AE46" s="39">
        <v>0</v>
      </c>
      <c r="AF46" s="38">
        <v>8.4</v>
      </c>
      <c r="AO46" s="38">
        <v>8.3000000000000007</v>
      </c>
      <c r="AP46" s="38">
        <v>8.4</v>
      </c>
      <c r="AX46" s="38">
        <v>3.4</v>
      </c>
      <c r="AY46" s="38">
        <v>8.4</v>
      </c>
      <c r="BI46" s="38">
        <v>3.1</v>
      </c>
      <c r="BJ46" s="38">
        <v>8.4</v>
      </c>
      <c r="BT46" s="38">
        <v>4.5999999999999996</v>
      </c>
      <c r="BU46" s="38">
        <v>8.4</v>
      </c>
      <c r="CD46" s="38">
        <v>5.2</v>
      </c>
      <c r="CE46" s="38">
        <v>8.4</v>
      </c>
      <c r="CO46" s="38">
        <v>9.1</v>
      </c>
      <c r="CP46" s="38">
        <v>8.4</v>
      </c>
      <c r="CY46" s="38">
        <v>4.5999999999999996</v>
      </c>
      <c r="CZ46" s="38">
        <v>8.4</v>
      </c>
      <c r="DJ46" s="38">
        <v>5.8</v>
      </c>
      <c r="DK46" s="38">
        <v>8.4</v>
      </c>
      <c r="DT46" s="38">
        <v>3.9</v>
      </c>
      <c r="DU46" s="38">
        <v>8.4</v>
      </c>
      <c r="ED46" s="38">
        <v>5.5</v>
      </c>
      <c r="EE46" s="38">
        <v>8.4</v>
      </c>
      <c r="EO46" s="39">
        <v>1</v>
      </c>
      <c r="EP46" s="38">
        <v>8.4</v>
      </c>
    </row>
    <row r="47" spans="1:146" ht="15" x14ac:dyDescent="0.2">
      <c r="A47" s="39">
        <v>2</v>
      </c>
      <c r="B47" s="38">
        <v>7.9</v>
      </c>
      <c r="C47" s="39"/>
      <c r="D47" s="39"/>
      <c r="E47" s="39"/>
      <c r="F47" s="38"/>
      <c r="G47" s="38"/>
      <c r="H47" s="38"/>
      <c r="I47" s="38"/>
      <c r="J47" s="38"/>
      <c r="K47" s="39">
        <v>1</v>
      </c>
      <c r="L47" s="38">
        <v>7.9</v>
      </c>
      <c r="M47" s="38"/>
      <c r="N47" s="38"/>
      <c r="O47" s="38"/>
      <c r="P47" s="38"/>
      <c r="Q47" s="39"/>
      <c r="U47" s="39">
        <v>0</v>
      </c>
      <c r="V47" s="38">
        <v>7.9</v>
      </c>
      <c r="AE47" s="39">
        <v>1</v>
      </c>
      <c r="AF47" s="38">
        <v>7.9</v>
      </c>
      <c r="AO47" s="38">
        <v>9.4</v>
      </c>
      <c r="AP47" s="38">
        <v>7.9</v>
      </c>
      <c r="AX47" s="38">
        <v>3.8</v>
      </c>
      <c r="AY47" s="38">
        <v>7.9</v>
      </c>
      <c r="BI47" s="38">
        <v>3.8</v>
      </c>
      <c r="BJ47" s="38">
        <v>7.9</v>
      </c>
      <c r="BT47" s="38">
        <v>6.5</v>
      </c>
      <c r="BU47" s="38">
        <v>7.9</v>
      </c>
      <c r="CD47" s="38">
        <v>4.9000000000000004</v>
      </c>
      <c r="CE47" s="38">
        <v>7.9</v>
      </c>
      <c r="CO47" s="38">
        <v>8.5</v>
      </c>
      <c r="CP47" s="38">
        <v>7.9</v>
      </c>
      <c r="CY47" s="38">
        <v>4.0999999999999996</v>
      </c>
      <c r="CZ47" s="38">
        <v>7.9</v>
      </c>
      <c r="DJ47" s="38">
        <v>4.5</v>
      </c>
      <c r="DK47" s="38">
        <v>7.9</v>
      </c>
      <c r="DT47" s="38">
        <v>4.0999999999999996</v>
      </c>
      <c r="DU47" s="38">
        <v>7.9</v>
      </c>
      <c r="ED47" s="38">
        <v>5.4</v>
      </c>
      <c r="EE47" s="38">
        <v>7.9</v>
      </c>
      <c r="EO47" s="39">
        <v>1</v>
      </c>
      <c r="EP47" s="38">
        <v>7.9</v>
      </c>
    </row>
    <row r="48" spans="1:146" ht="15" x14ac:dyDescent="0.2">
      <c r="A48" s="39">
        <v>10</v>
      </c>
      <c r="B48" s="38">
        <v>7.6</v>
      </c>
      <c r="C48" s="39"/>
      <c r="D48" s="39"/>
      <c r="E48" s="39"/>
      <c r="F48" s="38"/>
      <c r="G48" s="38"/>
      <c r="H48" s="38"/>
      <c r="I48" s="38"/>
      <c r="J48" s="38"/>
      <c r="K48" s="39">
        <v>0</v>
      </c>
      <c r="L48" s="38">
        <v>7.6</v>
      </c>
      <c r="M48" s="38"/>
      <c r="N48" s="38"/>
      <c r="O48" s="38"/>
      <c r="P48" s="38"/>
      <c r="Q48" s="39"/>
      <c r="U48" s="39">
        <v>0</v>
      </c>
      <c r="V48" s="38">
        <v>7.6</v>
      </c>
      <c r="AE48" s="39">
        <v>1</v>
      </c>
      <c r="AF48" s="38">
        <v>7.6</v>
      </c>
      <c r="AO48" s="38">
        <v>9.3000000000000007</v>
      </c>
      <c r="AP48" s="38">
        <v>7.6</v>
      </c>
      <c r="AX48" s="38">
        <v>5.0999999999999996</v>
      </c>
      <c r="AY48" s="38">
        <v>7.6</v>
      </c>
      <c r="BI48" s="38">
        <v>5.8</v>
      </c>
      <c r="BJ48" s="38">
        <v>7.6</v>
      </c>
      <c r="BT48" s="38">
        <v>6.6</v>
      </c>
      <c r="BU48" s="38">
        <v>7.6</v>
      </c>
      <c r="CD48" s="38">
        <v>6.3</v>
      </c>
      <c r="CE48" s="38">
        <v>7.6</v>
      </c>
      <c r="CO48" s="38">
        <v>7.4</v>
      </c>
      <c r="CP48" s="38">
        <v>7.6</v>
      </c>
      <c r="CY48" s="38">
        <v>4.5999999999999996</v>
      </c>
      <c r="CZ48" s="38">
        <v>7.6</v>
      </c>
      <c r="DJ48" s="38">
        <v>4.5999999999999996</v>
      </c>
      <c r="DK48" s="38">
        <v>7.6</v>
      </c>
      <c r="DT48" s="38">
        <v>4.3</v>
      </c>
      <c r="DU48" s="38">
        <v>7.6</v>
      </c>
      <c r="ED48" s="38">
        <v>6.8</v>
      </c>
      <c r="EE48" s="38">
        <v>7.6</v>
      </c>
      <c r="EO48" s="39">
        <v>1</v>
      </c>
      <c r="EP48" s="38">
        <v>7.6</v>
      </c>
    </row>
    <row r="49" spans="1:146" ht="15" x14ac:dyDescent="0.2">
      <c r="A49" s="39">
        <v>15</v>
      </c>
      <c r="B49" s="38">
        <v>8.4</v>
      </c>
      <c r="C49" s="39"/>
      <c r="D49" s="39"/>
      <c r="E49" s="39"/>
      <c r="F49" s="38"/>
      <c r="G49" s="38"/>
      <c r="H49" s="38"/>
      <c r="I49" s="38"/>
      <c r="J49" s="38"/>
      <c r="K49" s="39">
        <v>1</v>
      </c>
      <c r="L49" s="38">
        <v>8.4</v>
      </c>
      <c r="M49" s="38"/>
      <c r="N49" s="38"/>
      <c r="O49" s="38"/>
      <c r="P49" s="38"/>
      <c r="Q49" s="39"/>
      <c r="U49" s="39">
        <v>1</v>
      </c>
      <c r="V49" s="38">
        <v>8.4</v>
      </c>
      <c r="AE49" s="39">
        <v>1</v>
      </c>
      <c r="AF49" s="38">
        <v>8.4</v>
      </c>
      <c r="AO49" s="38">
        <v>5.0999999999999996</v>
      </c>
      <c r="AP49" s="38">
        <v>8.4</v>
      </c>
      <c r="AX49" s="38">
        <v>5.0999999999999996</v>
      </c>
      <c r="AY49" s="38">
        <v>8.4</v>
      </c>
      <c r="BI49" s="38">
        <v>4.4000000000000004</v>
      </c>
      <c r="BJ49" s="38">
        <v>8.4</v>
      </c>
      <c r="BT49" s="38">
        <v>5.4</v>
      </c>
      <c r="BU49" s="38">
        <v>8.4</v>
      </c>
      <c r="CD49" s="38">
        <v>7.8</v>
      </c>
      <c r="CE49" s="38">
        <v>8.4</v>
      </c>
      <c r="CO49" s="38">
        <v>5.9</v>
      </c>
      <c r="CP49" s="38">
        <v>8.4</v>
      </c>
      <c r="CY49" s="38">
        <v>4.9000000000000004</v>
      </c>
      <c r="CZ49" s="38">
        <v>8.4</v>
      </c>
      <c r="DJ49" s="38">
        <v>6.3</v>
      </c>
      <c r="DK49" s="38">
        <v>8.4</v>
      </c>
      <c r="DT49" s="38">
        <v>4.5</v>
      </c>
      <c r="DU49" s="38">
        <v>8.4</v>
      </c>
      <c r="ED49" s="38">
        <v>6.9</v>
      </c>
      <c r="EE49" s="38">
        <v>8.4</v>
      </c>
      <c r="EO49" s="39">
        <v>1</v>
      </c>
      <c r="EP49" s="38">
        <v>8.4</v>
      </c>
    </row>
    <row r="50" spans="1:146" ht="15" x14ac:dyDescent="0.2">
      <c r="A50" s="39">
        <v>6</v>
      </c>
      <c r="B50" s="38">
        <v>6.5</v>
      </c>
      <c r="C50" s="39"/>
      <c r="D50" s="39"/>
      <c r="E50" s="39"/>
      <c r="F50" s="38"/>
      <c r="G50" s="38"/>
      <c r="H50" s="38"/>
      <c r="I50" s="38"/>
      <c r="J50" s="38"/>
      <c r="K50" s="39">
        <v>1</v>
      </c>
      <c r="L50" s="38">
        <v>6.5</v>
      </c>
      <c r="M50" s="38"/>
      <c r="N50" s="38"/>
      <c r="O50" s="38"/>
      <c r="P50" s="38"/>
      <c r="Q50" s="39"/>
      <c r="U50" s="39">
        <v>0</v>
      </c>
      <c r="V50" s="38">
        <v>6.5</v>
      </c>
      <c r="AE50" s="39">
        <v>0</v>
      </c>
      <c r="AF50" s="38">
        <v>6.5</v>
      </c>
      <c r="AO50" s="38">
        <v>8</v>
      </c>
      <c r="AP50" s="38">
        <v>6.5</v>
      </c>
      <c r="AX50" s="38">
        <v>2.5</v>
      </c>
      <c r="AY50" s="38">
        <v>6.5</v>
      </c>
      <c r="BI50" s="38">
        <v>3.6</v>
      </c>
      <c r="BJ50" s="38">
        <v>6.5</v>
      </c>
      <c r="BT50" s="38">
        <v>7.7</v>
      </c>
      <c r="BU50" s="38">
        <v>6.5</v>
      </c>
      <c r="CD50" s="38">
        <v>3</v>
      </c>
      <c r="CE50" s="38">
        <v>6.5</v>
      </c>
      <c r="CO50" s="38">
        <v>5.2</v>
      </c>
      <c r="CP50" s="38">
        <v>6.5</v>
      </c>
      <c r="CY50" s="38">
        <v>4.3</v>
      </c>
      <c r="CZ50" s="38">
        <v>6.5</v>
      </c>
      <c r="DJ50" s="38">
        <v>4.2</v>
      </c>
      <c r="DK50" s="38">
        <v>6.5</v>
      </c>
      <c r="DT50" s="38">
        <v>4.7</v>
      </c>
      <c r="DU50" s="38">
        <v>6.5</v>
      </c>
      <c r="ED50" s="38">
        <v>6.5</v>
      </c>
      <c r="EE50" s="38">
        <v>6.5</v>
      </c>
      <c r="EO50" s="39">
        <v>0</v>
      </c>
      <c r="EP50" s="38">
        <v>6.5</v>
      </c>
    </row>
    <row r="51" spans="1:146" ht="15" x14ac:dyDescent="0.2">
      <c r="A51" s="39">
        <v>5</v>
      </c>
      <c r="B51" s="38">
        <v>7.7</v>
      </c>
      <c r="C51" s="39"/>
      <c r="D51" s="39"/>
      <c r="E51" s="39"/>
      <c r="F51" s="38"/>
      <c r="G51" s="38"/>
      <c r="H51" s="38"/>
      <c r="I51" s="38"/>
      <c r="J51" s="38"/>
      <c r="K51" s="39">
        <v>0</v>
      </c>
      <c r="L51" s="38">
        <v>7.7</v>
      </c>
      <c r="M51" s="38"/>
      <c r="N51" s="38"/>
      <c r="O51" s="38"/>
      <c r="P51" s="38"/>
      <c r="Q51" s="39"/>
      <c r="U51" s="39">
        <v>1</v>
      </c>
      <c r="V51" s="38">
        <v>7.7</v>
      </c>
      <c r="AE51" s="39">
        <v>0</v>
      </c>
      <c r="AF51" s="38">
        <v>7.7</v>
      </c>
      <c r="AO51" s="38">
        <v>5.9</v>
      </c>
      <c r="AP51" s="38">
        <v>7.7</v>
      </c>
      <c r="AX51" s="38">
        <v>4.0999999999999996</v>
      </c>
      <c r="AY51" s="38">
        <v>7.7</v>
      </c>
      <c r="BI51" s="38">
        <v>5.8</v>
      </c>
      <c r="BJ51" s="38">
        <v>7.7</v>
      </c>
      <c r="BT51" s="38">
        <v>6.4</v>
      </c>
      <c r="BU51" s="38">
        <v>7.7</v>
      </c>
      <c r="CD51" s="38">
        <v>5.5</v>
      </c>
      <c r="CE51" s="38">
        <v>7.7</v>
      </c>
      <c r="CO51" s="38">
        <v>8.4</v>
      </c>
      <c r="CP51" s="38">
        <v>7.7</v>
      </c>
      <c r="CY51" s="38">
        <v>5.2</v>
      </c>
      <c r="CZ51" s="38">
        <v>7.7</v>
      </c>
      <c r="DJ51" s="38">
        <v>5.8</v>
      </c>
      <c r="DK51" s="38">
        <v>7.7</v>
      </c>
      <c r="DT51" s="38">
        <v>4.8</v>
      </c>
      <c r="DU51" s="38">
        <v>7.7</v>
      </c>
      <c r="ED51" s="38">
        <v>5.9</v>
      </c>
      <c r="EE51" s="38">
        <v>7.7</v>
      </c>
      <c r="EO51" s="39">
        <v>1</v>
      </c>
      <c r="EP51" s="38">
        <v>7.7</v>
      </c>
    </row>
    <row r="52" spans="1:146" ht="15" x14ac:dyDescent="0.2">
      <c r="A52" s="39">
        <v>4</v>
      </c>
      <c r="B52" s="38">
        <v>8</v>
      </c>
      <c r="C52" s="39"/>
      <c r="D52" s="39"/>
      <c r="E52" s="39"/>
      <c r="F52" s="38"/>
      <c r="G52" s="38"/>
      <c r="H52" s="38"/>
      <c r="I52" s="38"/>
      <c r="J52" s="38"/>
      <c r="K52" s="39">
        <v>1</v>
      </c>
      <c r="L52" s="38">
        <v>8</v>
      </c>
      <c r="M52" s="38"/>
      <c r="N52" s="38"/>
      <c r="O52" s="38"/>
      <c r="P52" s="38"/>
      <c r="Q52" s="39"/>
      <c r="U52" s="39">
        <v>0</v>
      </c>
      <c r="V52" s="38">
        <v>8</v>
      </c>
      <c r="AE52" s="39">
        <v>1</v>
      </c>
      <c r="AF52" s="38">
        <v>8</v>
      </c>
      <c r="AO52" s="38">
        <v>10</v>
      </c>
      <c r="AP52" s="38">
        <v>8</v>
      </c>
      <c r="AX52" s="38">
        <v>4.3</v>
      </c>
      <c r="AY52" s="38">
        <v>8</v>
      </c>
      <c r="BI52" s="38">
        <v>2.9</v>
      </c>
      <c r="BJ52" s="38">
        <v>8</v>
      </c>
      <c r="BT52" s="38">
        <v>5.4</v>
      </c>
      <c r="BU52" s="38">
        <v>8</v>
      </c>
      <c r="CD52" s="38">
        <v>4.5</v>
      </c>
      <c r="CE52" s="38">
        <v>8</v>
      </c>
      <c r="CO52" s="38">
        <v>3.8</v>
      </c>
      <c r="CP52" s="38">
        <v>8</v>
      </c>
      <c r="CY52" s="38">
        <v>5</v>
      </c>
      <c r="CZ52" s="38">
        <v>8</v>
      </c>
      <c r="DJ52" s="38">
        <v>4</v>
      </c>
      <c r="DK52" s="38">
        <v>8</v>
      </c>
      <c r="DT52" s="38">
        <v>3.5</v>
      </c>
      <c r="DU52" s="38">
        <v>8</v>
      </c>
      <c r="ED52" s="38">
        <v>6.3</v>
      </c>
      <c r="EE52" s="38">
        <v>8</v>
      </c>
      <c r="EO52" s="39">
        <v>1</v>
      </c>
      <c r="EP52" s="38">
        <v>8</v>
      </c>
    </row>
    <row r="53" spans="1:146" ht="15" x14ac:dyDescent="0.2">
      <c r="A53" s="39">
        <v>8</v>
      </c>
      <c r="B53" s="38">
        <v>7.1</v>
      </c>
      <c r="C53" s="39"/>
      <c r="D53" s="39"/>
      <c r="E53" s="39"/>
      <c r="F53" s="38"/>
      <c r="G53" s="38"/>
      <c r="H53" s="38"/>
      <c r="I53" s="38"/>
      <c r="J53" s="38"/>
      <c r="K53" s="39">
        <v>1</v>
      </c>
      <c r="L53" s="38">
        <v>7.1</v>
      </c>
      <c r="M53" s="38"/>
      <c r="N53" s="38"/>
      <c r="O53" s="38"/>
      <c r="P53" s="38"/>
      <c r="Q53" s="39"/>
      <c r="U53" s="39">
        <v>1</v>
      </c>
      <c r="V53" s="38">
        <v>7.1</v>
      </c>
      <c r="AE53" s="39">
        <v>0</v>
      </c>
      <c r="AF53" s="38">
        <v>7.1</v>
      </c>
      <c r="AO53" s="38">
        <v>5.7</v>
      </c>
      <c r="AP53" s="38">
        <v>7.1</v>
      </c>
      <c r="AX53" s="38">
        <v>3.8</v>
      </c>
      <c r="AY53" s="38">
        <v>7.1</v>
      </c>
      <c r="BI53" s="38">
        <v>5.7</v>
      </c>
      <c r="BJ53" s="38">
        <v>7.1</v>
      </c>
      <c r="BT53" s="38">
        <v>5.7</v>
      </c>
      <c r="BU53" s="38">
        <v>7.1</v>
      </c>
      <c r="CD53" s="38">
        <v>6</v>
      </c>
      <c r="CE53" s="38">
        <v>7.1</v>
      </c>
      <c r="CO53" s="38">
        <v>8.1999999999999993</v>
      </c>
      <c r="CP53" s="38">
        <v>7.1</v>
      </c>
      <c r="CY53" s="38">
        <v>6.5</v>
      </c>
      <c r="CZ53" s="38">
        <v>7.1</v>
      </c>
      <c r="DJ53" s="38">
        <v>7.3</v>
      </c>
      <c r="DK53" s="38">
        <v>7.1</v>
      </c>
      <c r="DT53" s="38">
        <v>5.2</v>
      </c>
      <c r="DU53" s="38">
        <v>7.1</v>
      </c>
      <c r="ED53" s="38">
        <v>7.5</v>
      </c>
      <c r="EE53" s="38">
        <v>7.1</v>
      </c>
      <c r="EO53" s="39">
        <v>1</v>
      </c>
      <c r="EP53" s="38">
        <v>7.1</v>
      </c>
    </row>
    <row r="54" spans="1:146" ht="15" x14ac:dyDescent="0.2">
      <c r="A54" s="39">
        <v>13</v>
      </c>
      <c r="B54" s="38">
        <v>8.5</v>
      </c>
      <c r="C54" s="39"/>
      <c r="D54" s="39"/>
      <c r="E54" s="39"/>
      <c r="F54" s="38"/>
      <c r="G54" s="38"/>
      <c r="H54" s="38"/>
      <c r="I54" s="38"/>
      <c r="J54" s="38"/>
      <c r="K54" s="39">
        <v>0</v>
      </c>
      <c r="L54" s="38">
        <v>8.5</v>
      </c>
      <c r="M54" s="38"/>
      <c r="N54" s="38"/>
      <c r="O54" s="38"/>
      <c r="P54" s="38"/>
      <c r="Q54" s="39"/>
      <c r="U54" s="39">
        <v>1</v>
      </c>
      <c r="V54" s="38">
        <v>8.5</v>
      </c>
      <c r="AE54" s="39">
        <v>1</v>
      </c>
      <c r="AF54" s="38">
        <v>8.5</v>
      </c>
      <c r="AO54" s="38">
        <v>9.9</v>
      </c>
      <c r="AP54" s="38">
        <v>8.5</v>
      </c>
      <c r="AX54" s="38">
        <v>3.7</v>
      </c>
      <c r="AY54" s="38">
        <v>8.5</v>
      </c>
      <c r="BI54" s="38">
        <v>4.2</v>
      </c>
      <c r="BJ54" s="38">
        <v>8.5</v>
      </c>
      <c r="BT54" s="38">
        <v>7</v>
      </c>
      <c r="BU54" s="38">
        <v>8.5</v>
      </c>
      <c r="CD54" s="38">
        <v>6.7</v>
      </c>
      <c r="CE54" s="38">
        <v>8.5</v>
      </c>
      <c r="CO54" s="38">
        <v>6.8</v>
      </c>
      <c r="CP54" s="38">
        <v>8.5</v>
      </c>
      <c r="CY54" s="38">
        <v>4.5</v>
      </c>
      <c r="CZ54" s="38">
        <v>8.5</v>
      </c>
      <c r="DJ54" s="38">
        <v>3.4</v>
      </c>
      <c r="DK54" s="38">
        <v>8.5</v>
      </c>
      <c r="DT54" s="38">
        <v>3.9</v>
      </c>
      <c r="DU54" s="38">
        <v>8.5</v>
      </c>
      <c r="ED54" s="38">
        <v>6.1</v>
      </c>
      <c r="EE54" s="38">
        <v>8.5</v>
      </c>
      <c r="EO54" s="39">
        <v>1</v>
      </c>
      <c r="EP54" s="38">
        <v>8.5</v>
      </c>
    </row>
    <row r="55" spans="1:146" ht="15" x14ac:dyDescent="0.2">
      <c r="A55" s="39">
        <v>3</v>
      </c>
      <c r="B55" s="38">
        <v>7.6</v>
      </c>
      <c r="C55" s="39"/>
      <c r="D55" s="39"/>
      <c r="E55" s="39"/>
      <c r="F55" s="38"/>
      <c r="G55" s="38"/>
      <c r="H55" s="38"/>
      <c r="I55" s="38"/>
      <c r="J55" s="38"/>
      <c r="K55" s="39">
        <v>1</v>
      </c>
      <c r="L55" s="38">
        <v>7.6</v>
      </c>
      <c r="M55" s="38"/>
      <c r="N55" s="38"/>
      <c r="O55" s="38"/>
      <c r="P55" s="38"/>
      <c r="Q55" s="39"/>
      <c r="U55" s="39">
        <v>0</v>
      </c>
      <c r="V55" s="38">
        <v>7.6</v>
      </c>
      <c r="AE55" s="39">
        <v>1</v>
      </c>
      <c r="AF55" s="38">
        <v>7.6</v>
      </c>
      <c r="AO55" s="38">
        <v>7.9</v>
      </c>
      <c r="AP55" s="38">
        <v>7.6</v>
      </c>
      <c r="AX55" s="38">
        <v>3.9</v>
      </c>
      <c r="AY55" s="38">
        <v>7.6</v>
      </c>
      <c r="BI55" s="38">
        <v>4.4000000000000004</v>
      </c>
      <c r="BJ55" s="38">
        <v>7.6</v>
      </c>
      <c r="BT55" s="38">
        <v>6.9</v>
      </c>
      <c r="BU55" s="38">
        <v>7.6</v>
      </c>
      <c r="CD55" s="38">
        <v>5.8</v>
      </c>
      <c r="CE55" s="38">
        <v>7.6</v>
      </c>
      <c r="CO55" s="38">
        <v>4.7</v>
      </c>
      <c r="CP55" s="38">
        <v>7.6</v>
      </c>
      <c r="CY55" s="38">
        <v>4.0999999999999996</v>
      </c>
      <c r="CZ55" s="38">
        <v>7.6</v>
      </c>
      <c r="DJ55" s="38">
        <v>4.2</v>
      </c>
      <c r="DK55" s="38">
        <v>7.6</v>
      </c>
      <c r="DT55" s="38">
        <v>4.3</v>
      </c>
      <c r="DU55" s="38">
        <v>7.6</v>
      </c>
      <c r="ED55" s="38">
        <v>5.8</v>
      </c>
      <c r="EE55" s="38">
        <v>7.6</v>
      </c>
      <c r="EO55" s="39">
        <v>1</v>
      </c>
      <c r="EP55" s="38">
        <v>7.6</v>
      </c>
    </row>
    <row r="56" spans="1:146" ht="15" x14ac:dyDescent="0.2">
      <c r="A56" s="39">
        <v>10</v>
      </c>
      <c r="B56" s="38">
        <v>7.2</v>
      </c>
      <c r="C56" s="39"/>
      <c r="D56" s="39"/>
      <c r="E56" s="39"/>
      <c r="F56" s="38"/>
      <c r="G56" s="38"/>
      <c r="H56" s="38"/>
      <c r="I56" s="38"/>
      <c r="J56" s="38"/>
      <c r="K56" s="39">
        <v>0</v>
      </c>
      <c r="L56" s="38">
        <v>7.2</v>
      </c>
      <c r="M56" s="38"/>
      <c r="N56" s="38"/>
      <c r="O56" s="38"/>
      <c r="P56" s="38"/>
      <c r="Q56" s="39"/>
      <c r="U56" s="39">
        <v>1</v>
      </c>
      <c r="V56" s="38">
        <v>7.2</v>
      </c>
      <c r="AE56" s="39">
        <v>0</v>
      </c>
      <c r="AF56" s="38">
        <v>7.2</v>
      </c>
      <c r="AO56" s="38">
        <v>6.7</v>
      </c>
      <c r="AP56" s="38">
        <v>7.2</v>
      </c>
      <c r="AX56" s="38">
        <v>3.6</v>
      </c>
      <c r="AY56" s="38">
        <v>7.2</v>
      </c>
      <c r="BI56" s="38">
        <v>3.4</v>
      </c>
      <c r="BJ56" s="38">
        <v>7.2</v>
      </c>
      <c r="BT56" s="38">
        <v>4.7</v>
      </c>
      <c r="BU56" s="38">
        <v>7.2</v>
      </c>
      <c r="CD56" s="38">
        <v>4.8</v>
      </c>
      <c r="CE56" s="38">
        <v>7.2</v>
      </c>
      <c r="CO56" s="38">
        <v>7.2</v>
      </c>
      <c r="CP56" s="38">
        <v>7.2</v>
      </c>
      <c r="CY56" s="38">
        <v>4</v>
      </c>
      <c r="CZ56" s="38">
        <v>7.2</v>
      </c>
      <c r="DJ56" s="38">
        <v>3.6</v>
      </c>
      <c r="DK56" s="38">
        <v>7.2</v>
      </c>
      <c r="DT56" s="38">
        <v>2.8</v>
      </c>
      <c r="DU56" s="38">
        <v>7.2</v>
      </c>
      <c r="ED56" s="38">
        <v>4.2</v>
      </c>
      <c r="EE56" s="38">
        <v>7.2</v>
      </c>
      <c r="EO56" s="39">
        <v>1</v>
      </c>
      <c r="EP56" s="38">
        <v>7.2</v>
      </c>
    </row>
    <row r="57" spans="1:146" ht="15" x14ac:dyDescent="0.2">
      <c r="A57" s="39">
        <v>7</v>
      </c>
      <c r="B57" s="38">
        <v>8.1999999999999993</v>
      </c>
      <c r="C57" s="39"/>
      <c r="D57" s="39"/>
      <c r="E57" s="39"/>
      <c r="F57" s="38"/>
      <c r="G57" s="38"/>
      <c r="H57" s="38"/>
      <c r="I57" s="38"/>
      <c r="J57" s="38"/>
      <c r="K57" s="39">
        <v>1</v>
      </c>
      <c r="L57" s="38">
        <v>8.1999999999999993</v>
      </c>
      <c r="M57" s="38"/>
      <c r="N57" s="38"/>
      <c r="O57" s="38"/>
      <c r="P57" s="38"/>
      <c r="Q57" s="39"/>
      <c r="U57" s="39">
        <v>0</v>
      </c>
      <c r="V57" s="38">
        <v>8.1999999999999993</v>
      </c>
      <c r="AE57" s="39">
        <v>0</v>
      </c>
      <c r="AF57" s="38">
        <v>8.1999999999999993</v>
      </c>
      <c r="AO57" s="38">
        <v>8.1999999999999993</v>
      </c>
      <c r="AP57" s="38">
        <v>8.1999999999999993</v>
      </c>
      <c r="AX57" s="38">
        <v>2.7</v>
      </c>
      <c r="AY57" s="38">
        <v>8.1999999999999993</v>
      </c>
      <c r="BI57" s="38">
        <v>2.7</v>
      </c>
      <c r="BJ57" s="38">
        <v>8.1999999999999993</v>
      </c>
      <c r="BT57" s="38">
        <v>7.9</v>
      </c>
      <c r="BU57" s="38">
        <v>8.1999999999999993</v>
      </c>
      <c r="CD57" s="38">
        <v>3.1</v>
      </c>
      <c r="CE57" s="38">
        <v>8.1999999999999993</v>
      </c>
      <c r="CO57" s="38">
        <v>5.3</v>
      </c>
      <c r="CP57" s="38">
        <v>8.1999999999999993</v>
      </c>
      <c r="CY57" s="38">
        <v>4.5</v>
      </c>
      <c r="CZ57" s="38">
        <v>8.1999999999999993</v>
      </c>
      <c r="DJ57" s="38">
        <v>4.3</v>
      </c>
      <c r="DK57" s="38">
        <v>8.1999999999999993</v>
      </c>
      <c r="DT57" s="38">
        <v>4.9000000000000004</v>
      </c>
      <c r="DU57" s="38">
        <v>8.1999999999999993</v>
      </c>
      <c r="ED57" s="38">
        <v>7.4</v>
      </c>
      <c r="EE57" s="38">
        <v>8.1999999999999993</v>
      </c>
      <c r="EO57" s="39">
        <v>1</v>
      </c>
      <c r="EP57" s="38">
        <v>8.1999999999999993</v>
      </c>
    </row>
    <row r="58" spans="1:146" ht="15" x14ac:dyDescent="0.2">
      <c r="A58" s="39">
        <v>8</v>
      </c>
      <c r="B58" s="38">
        <v>9</v>
      </c>
      <c r="C58" s="39"/>
      <c r="D58" s="39"/>
      <c r="E58" s="39"/>
      <c r="F58" s="38"/>
      <c r="G58" s="38"/>
      <c r="H58" s="38"/>
      <c r="I58" s="38"/>
      <c r="J58" s="38"/>
      <c r="K58" s="39">
        <v>0</v>
      </c>
      <c r="L58" s="38">
        <v>9</v>
      </c>
      <c r="M58" s="38"/>
      <c r="N58" s="38"/>
      <c r="O58" s="38"/>
      <c r="P58" s="38"/>
      <c r="Q58" s="39"/>
      <c r="U58" s="39">
        <v>1</v>
      </c>
      <c r="V58" s="38">
        <v>9</v>
      </c>
      <c r="AE58" s="39">
        <v>1</v>
      </c>
      <c r="AF58" s="38">
        <v>9</v>
      </c>
      <c r="AO58" s="38">
        <v>9.4</v>
      </c>
      <c r="AP58" s="38">
        <v>9</v>
      </c>
      <c r="AX58" s="38">
        <v>2.5</v>
      </c>
      <c r="AY58" s="38">
        <v>9</v>
      </c>
      <c r="BI58" s="38">
        <v>3.2</v>
      </c>
      <c r="BJ58" s="38">
        <v>9</v>
      </c>
      <c r="BT58" s="38">
        <v>7.3</v>
      </c>
      <c r="BU58" s="38">
        <v>9</v>
      </c>
      <c r="CD58" s="38">
        <v>4.5999999999999996</v>
      </c>
      <c r="CE58" s="38">
        <v>9</v>
      </c>
      <c r="CO58" s="38">
        <v>6.3</v>
      </c>
      <c r="CP58" s="38">
        <v>9</v>
      </c>
      <c r="CY58" s="38">
        <v>4.7</v>
      </c>
      <c r="CZ58" s="38">
        <v>9</v>
      </c>
      <c r="DJ58" s="38">
        <v>4.5999999999999996</v>
      </c>
      <c r="DK58" s="38">
        <v>9</v>
      </c>
      <c r="DT58" s="38">
        <v>4.5999999999999996</v>
      </c>
      <c r="DU58" s="38">
        <v>9</v>
      </c>
      <c r="ED58" s="38">
        <v>6.1</v>
      </c>
      <c r="EE58" s="38">
        <v>9</v>
      </c>
      <c r="EO58" s="39">
        <v>1</v>
      </c>
      <c r="EP58" s="38">
        <v>9</v>
      </c>
    </row>
    <row r="59" spans="1:146" ht="15" x14ac:dyDescent="0.2">
      <c r="A59" s="39">
        <v>11</v>
      </c>
      <c r="B59" s="38">
        <v>7.2</v>
      </c>
      <c r="C59" s="39"/>
      <c r="D59" s="39"/>
      <c r="E59" s="39"/>
      <c r="F59" s="38"/>
      <c r="G59" s="38"/>
      <c r="H59" s="38"/>
      <c r="I59" s="38"/>
      <c r="J59" s="38"/>
      <c r="K59" s="39">
        <v>1</v>
      </c>
      <c r="L59" s="38">
        <v>7.2</v>
      </c>
      <c r="M59" s="38"/>
      <c r="N59" s="38"/>
      <c r="O59" s="38"/>
      <c r="P59" s="38"/>
      <c r="Q59" s="39"/>
      <c r="U59" s="39">
        <v>0</v>
      </c>
      <c r="V59" s="38">
        <v>7.2</v>
      </c>
      <c r="AE59" s="39">
        <v>1</v>
      </c>
      <c r="AF59" s="38">
        <v>7.2</v>
      </c>
      <c r="AO59" s="38">
        <v>6.9</v>
      </c>
      <c r="AP59" s="38">
        <v>7.2</v>
      </c>
      <c r="AX59" s="38">
        <v>3.4</v>
      </c>
      <c r="AY59" s="38">
        <v>7.2</v>
      </c>
      <c r="BI59" s="38">
        <v>3.3</v>
      </c>
      <c r="BJ59" s="38">
        <v>7.2</v>
      </c>
      <c r="BT59" s="38">
        <v>6.4</v>
      </c>
      <c r="BU59" s="38">
        <v>7.2</v>
      </c>
      <c r="CD59" s="38">
        <v>4.7</v>
      </c>
      <c r="CE59" s="38">
        <v>7.2</v>
      </c>
      <c r="CO59" s="38">
        <v>5.2</v>
      </c>
      <c r="CP59" s="38">
        <v>7.2</v>
      </c>
      <c r="CY59" s="38">
        <v>3.2</v>
      </c>
      <c r="CZ59" s="38">
        <v>7.2</v>
      </c>
      <c r="DJ59" s="38">
        <v>2.7</v>
      </c>
      <c r="DK59" s="38">
        <v>7.2</v>
      </c>
      <c r="DT59" s="38">
        <v>3.3</v>
      </c>
      <c r="DU59" s="38">
        <v>7.2</v>
      </c>
      <c r="ED59" s="38">
        <v>4.4000000000000004</v>
      </c>
      <c r="EE59" s="38">
        <v>7.2</v>
      </c>
      <c r="EO59" s="39">
        <v>1</v>
      </c>
      <c r="EP59" s="38">
        <v>7.2</v>
      </c>
    </row>
    <row r="60" spans="1:146" ht="15" x14ac:dyDescent="0.2">
      <c r="A60" s="39">
        <v>14</v>
      </c>
      <c r="B60" s="38">
        <v>8.1</v>
      </c>
      <c r="C60" s="39"/>
      <c r="D60" s="39"/>
      <c r="E60" s="39"/>
      <c r="F60" s="38"/>
      <c r="G60" s="38"/>
      <c r="H60" s="38"/>
      <c r="I60" s="38"/>
      <c r="J60" s="38"/>
      <c r="K60" s="39">
        <v>1</v>
      </c>
      <c r="L60" s="38">
        <v>8.1</v>
      </c>
      <c r="M60" s="38"/>
      <c r="N60" s="38"/>
      <c r="O60" s="38"/>
      <c r="P60" s="38"/>
      <c r="Q60" s="39"/>
      <c r="U60" s="39">
        <v>1</v>
      </c>
      <c r="V60" s="38">
        <v>8.1</v>
      </c>
      <c r="AE60" s="39">
        <v>0</v>
      </c>
      <c r="AF60" s="38">
        <v>8.1</v>
      </c>
      <c r="AO60" s="38">
        <v>8</v>
      </c>
      <c r="AP60" s="38">
        <v>8.1</v>
      </c>
      <c r="AX60" s="38">
        <v>3.3</v>
      </c>
      <c r="AY60" s="38">
        <v>8.1</v>
      </c>
      <c r="BI60" s="38">
        <v>3.2</v>
      </c>
      <c r="BJ60" s="38">
        <v>8.1</v>
      </c>
      <c r="BT60" s="38">
        <v>4.5999999999999996</v>
      </c>
      <c r="BU60" s="38">
        <v>8.1</v>
      </c>
      <c r="CD60" s="38">
        <v>4.7</v>
      </c>
      <c r="CE60" s="38">
        <v>8.1</v>
      </c>
      <c r="CO60" s="38">
        <v>8.6999999999999993</v>
      </c>
      <c r="CP60" s="38">
        <v>8.1</v>
      </c>
      <c r="CY60" s="38">
        <v>4.9000000000000004</v>
      </c>
      <c r="CZ60" s="38">
        <v>8.1</v>
      </c>
      <c r="DJ60" s="38">
        <v>6.6</v>
      </c>
      <c r="DK60" s="38">
        <v>8.1</v>
      </c>
      <c r="DT60" s="38">
        <v>4.2</v>
      </c>
      <c r="DU60" s="38">
        <v>8.1</v>
      </c>
      <c r="ED60" s="38">
        <v>5.8</v>
      </c>
      <c r="EE60" s="38">
        <v>8.1</v>
      </c>
      <c r="EO60" s="39">
        <v>1</v>
      </c>
      <c r="EP60" s="38">
        <v>8.1</v>
      </c>
    </row>
    <row r="61" spans="1:146" ht="15" x14ac:dyDescent="0.2">
      <c r="A61" s="39">
        <v>11</v>
      </c>
      <c r="B61" s="38">
        <v>8.9</v>
      </c>
      <c r="C61" s="39"/>
      <c r="D61" s="39"/>
      <c r="E61" s="39"/>
      <c r="F61" s="38"/>
      <c r="G61" s="38"/>
      <c r="H61" s="38"/>
      <c r="I61" s="38"/>
      <c r="J61" s="38"/>
      <c r="K61" s="39">
        <v>1</v>
      </c>
      <c r="L61" s="38">
        <v>8.9</v>
      </c>
      <c r="M61" s="38"/>
      <c r="N61" s="38"/>
      <c r="O61" s="38"/>
      <c r="P61" s="38"/>
      <c r="Q61" s="39"/>
      <c r="U61" s="39">
        <v>0</v>
      </c>
      <c r="V61" s="38">
        <v>8.9</v>
      </c>
      <c r="AE61" s="39">
        <v>0</v>
      </c>
      <c r="AF61" s="38">
        <v>8.9</v>
      </c>
      <c r="AO61" s="38">
        <v>9.3000000000000007</v>
      </c>
      <c r="AP61" s="38">
        <v>8.9</v>
      </c>
      <c r="AX61" s="38">
        <v>3.8</v>
      </c>
      <c r="AY61" s="38">
        <v>8.9</v>
      </c>
      <c r="BI61" s="38">
        <v>3.7</v>
      </c>
      <c r="BJ61" s="38">
        <v>8.9</v>
      </c>
      <c r="BT61" s="38">
        <v>6.4</v>
      </c>
      <c r="BU61" s="38">
        <v>8.9</v>
      </c>
      <c r="CD61" s="38">
        <v>5.5</v>
      </c>
      <c r="CE61" s="38">
        <v>8.9</v>
      </c>
      <c r="CO61" s="38">
        <v>7.4</v>
      </c>
      <c r="CP61" s="38">
        <v>8.9</v>
      </c>
      <c r="CY61" s="38">
        <v>4.0999999999999996</v>
      </c>
      <c r="CZ61" s="38">
        <v>8.9</v>
      </c>
      <c r="DJ61" s="38">
        <v>3.2</v>
      </c>
      <c r="DK61" s="38">
        <v>8.9</v>
      </c>
      <c r="DT61" s="38">
        <v>3.4</v>
      </c>
      <c r="DU61" s="38">
        <v>8.9</v>
      </c>
      <c r="ED61" s="38">
        <v>5.7</v>
      </c>
      <c r="EE61" s="38">
        <v>8.9</v>
      </c>
      <c r="EO61" s="39">
        <v>1</v>
      </c>
      <c r="EP61" s="38">
        <v>8.9</v>
      </c>
    </row>
    <row r="62" spans="1:146" ht="15" x14ac:dyDescent="0.2">
      <c r="A62" s="39">
        <v>14</v>
      </c>
      <c r="B62" s="38">
        <v>8.8000000000000007</v>
      </c>
      <c r="C62" s="39"/>
      <c r="D62" s="39"/>
      <c r="E62" s="39"/>
      <c r="F62" s="38"/>
      <c r="G62" s="38"/>
      <c r="H62" s="38"/>
      <c r="I62" s="38"/>
      <c r="J62" s="38"/>
      <c r="K62" s="39">
        <v>0</v>
      </c>
      <c r="L62" s="38">
        <v>8.8000000000000007</v>
      </c>
      <c r="M62" s="38"/>
      <c r="N62" s="38"/>
      <c r="O62" s="38"/>
      <c r="P62" s="38"/>
      <c r="Q62" s="39"/>
      <c r="U62" s="39">
        <v>1</v>
      </c>
      <c r="V62" s="38">
        <v>8.8000000000000007</v>
      </c>
      <c r="AE62" s="39">
        <v>1</v>
      </c>
      <c r="AF62" s="38">
        <v>8.8000000000000007</v>
      </c>
      <c r="AO62" s="38">
        <v>7.4</v>
      </c>
      <c r="AP62" s="38">
        <v>8.8000000000000007</v>
      </c>
      <c r="AX62" s="38">
        <v>5.0999999999999996</v>
      </c>
      <c r="AY62" s="38">
        <v>8.8000000000000007</v>
      </c>
      <c r="BI62" s="38">
        <v>4.5</v>
      </c>
      <c r="BJ62" s="38">
        <v>8.8000000000000007</v>
      </c>
      <c r="BT62" s="38">
        <v>7.2</v>
      </c>
      <c r="BU62" s="38">
        <v>8.8000000000000007</v>
      </c>
      <c r="CD62" s="38">
        <v>6.9</v>
      </c>
      <c r="CE62" s="38">
        <v>8.8000000000000007</v>
      </c>
      <c r="CO62" s="38">
        <v>9.6</v>
      </c>
      <c r="CP62" s="38">
        <v>8.8000000000000007</v>
      </c>
      <c r="CY62" s="38">
        <v>5.7</v>
      </c>
      <c r="CZ62" s="38">
        <v>8.8000000000000007</v>
      </c>
      <c r="DJ62" s="38">
        <v>6.5</v>
      </c>
      <c r="DK62" s="38">
        <v>8.8000000000000007</v>
      </c>
      <c r="DT62" s="38">
        <v>5.5</v>
      </c>
      <c r="DU62" s="38">
        <v>8.8000000000000007</v>
      </c>
      <c r="ED62" s="38">
        <v>7.7</v>
      </c>
      <c r="EE62" s="38">
        <v>8.8000000000000007</v>
      </c>
      <c r="EO62" s="39">
        <v>1</v>
      </c>
      <c r="EP62" s="38">
        <v>8.8000000000000007</v>
      </c>
    </row>
    <row r="63" spans="1:146" ht="15" x14ac:dyDescent="0.2">
      <c r="A63" s="39">
        <v>1</v>
      </c>
      <c r="B63" s="38">
        <v>7.5</v>
      </c>
      <c r="C63" s="39"/>
      <c r="D63" s="39"/>
      <c r="E63" s="39"/>
      <c r="F63" s="38"/>
      <c r="G63" s="38"/>
      <c r="H63" s="38"/>
      <c r="I63" s="38"/>
      <c r="J63" s="38"/>
      <c r="K63" s="39">
        <v>1</v>
      </c>
      <c r="L63" s="38">
        <v>7.5</v>
      </c>
      <c r="M63" s="38"/>
      <c r="N63" s="38"/>
      <c r="O63" s="38"/>
      <c r="P63" s="38"/>
      <c r="Q63" s="39"/>
      <c r="U63" s="39">
        <v>0</v>
      </c>
      <c r="V63" s="38">
        <v>7.5</v>
      </c>
      <c r="AE63" s="39">
        <v>0</v>
      </c>
      <c r="AF63" s="38">
        <v>7.5</v>
      </c>
      <c r="AO63" s="38">
        <v>7.6</v>
      </c>
      <c r="AP63" s="38">
        <v>7.5</v>
      </c>
      <c r="AX63" s="38">
        <v>3.6</v>
      </c>
      <c r="AY63" s="38">
        <v>7.5</v>
      </c>
      <c r="BI63" s="38">
        <v>5.6</v>
      </c>
      <c r="BJ63" s="38">
        <v>7.5</v>
      </c>
      <c r="BT63" s="38">
        <v>6.6</v>
      </c>
      <c r="BU63" s="38">
        <v>7.5</v>
      </c>
      <c r="CD63" s="38">
        <v>5.4</v>
      </c>
      <c r="CE63" s="38">
        <v>7.5</v>
      </c>
      <c r="CO63" s="38">
        <v>4.4000000000000004</v>
      </c>
      <c r="CP63" s="38">
        <v>7.5</v>
      </c>
      <c r="CY63" s="38">
        <v>4.5999999999999996</v>
      </c>
      <c r="CZ63" s="38">
        <v>7.5</v>
      </c>
      <c r="DJ63" s="38">
        <v>3.9</v>
      </c>
      <c r="DK63" s="38">
        <v>7.5</v>
      </c>
      <c r="DT63" s="38">
        <v>4</v>
      </c>
      <c r="DU63" s="38">
        <v>7.5</v>
      </c>
      <c r="ED63" s="38">
        <v>5.8</v>
      </c>
      <c r="EE63" s="38">
        <v>7.5</v>
      </c>
      <c r="EO63" s="39">
        <v>1</v>
      </c>
      <c r="EP63" s="38">
        <v>7.5</v>
      </c>
    </row>
    <row r="64" spans="1:146" ht="15" x14ac:dyDescent="0.2">
      <c r="A64" s="39">
        <v>1</v>
      </c>
      <c r="B64" s="38">
        <v>7</v>
      </c>
      <c r="C64" s="39"/>
      <c r="D64" s="39"/>
      <c r="E64" s="39"/>
      <c r="F64" s="38"/>
      <c r="G64" s="38"/>
      <c r="H64" s="38"/>
      <c r="I64" s="38"/>
      <c r="J64" s="38"/>
      <c r="K64" s="39">
        <v>1</v>
      </c>
      <c r="L64" s="38">
        <v>7</v>
      </c>
      <c r="M64" s="38"/>
      <c r="N64" s="38"/>
      <c r="O64" s="38"/>
      <c r="P64" s="38"/>
      <c r="Q64" s="39"/>
      <c r="U64" s="39">
        <v>0</v>
      </c>
      <c r="V64" s="38">
        <v>7</v>
      </c>
      <c r="AE64" s="39">
        <v>0</v>
      </c>
      <c r="AF64" s="38">
        <v>7</v>
      </c>
      <c r="AO64" s="38">
        <v>10</v>
      </c>
      <c r="AP64" s="38">
        <v>7</v>
      </c>
      <c r="AX64" s="38">
        <v>4.3</v>
      </c>
      <c r="AY64" s="38">
        <v>7</v>
      </c>
      <c r="BI64" s="38">
        <v>4.2</v>
      </c>
      <c r="BJ64" s="38">
        <v>7</v>
      </c>
      <c r="BT64" s="38">
        <v>5.4</v>
      </c>
      <c r="BU64" s="38">
        <v>7</v>
      </c>
      <c r="CD64" s="38">
        <v>4.5</v>
      </c>
      <c r="CE64" s="38">
        <v>7</v>
      </c>
      <c r="CO64" s="38">
        <v>3.8</v>
      </c>
      <c r="CP64" s="38">
        <v>7</v>
      </c>
      <c r="CY64" s="38">
        <v>3.7</v>
      </c>
      <c r="CZ64" s="38">
        <v>7</v>
      </c>
      <c r="DJ64" s="38">
        <v>4</v>
      </c>
      <c r="DK64" s="38">
        <v>7</v>
      </c>
      <c r="DT64" s="38">
        <v>3.5</v>
      </c>
      <c r="DU64" s="38">
        <v>7</v>
      </c>
      <c r="ED64" s="38">
        <v>3.7</v>
      </c>
      <c r="EE64" s="38">
        <v>7</v>
      </c>
      <c r="EO64" s="39">
        <v>0</v>
      </c>
      <c r="EP64" s="38">
        <v>7</v>
      </c>
    </row>
    <row r="65" spans="1:146" ht="15" x14ac:dyDescent="0.2">
      <c r="A65" s="39">
        <v>6</v>
      </c>
      <c r="B65" s="38">
        <v>8.5</v>
      </c>
      <c r="C65" s="39"/>
      <c r="D65" s="39"/>
      <c r="E65" s="39"/>
      <c r="F65" s="38"/>
      <c r="G65" s="38"/>
      <c r="H65" s="38"/>
      <c r="I65" s="38"/>
      <c r="J65" s="38"/>
      <c r="K65" s="39">
        <v>1</v>
      </c>
      <c r="L65" s="38">
        <v>8.5</v>
      </c>
      <c r="M65" s="38"/>
      <c r="N65" s="38"/>
      <c r="O65" s="38"/>
      <c r="P65" s="38"/>
      <c r="Q65" s="39"/>
      <c r="U65" s="39">
        <v>1</v>
      </c>
      <c r="V65" s="38">
        <v>8.5</v>
      </c>
      <c r="AE65" s="39">
        <v>0</v>
      </c>
      <c r="AF65" s="38">
        <v>8.5</v>
      </c>
      <c r="AO65" s="38">
        <v>9.9</v>
      </c>
      <c r="AP65" s="38">
        <v>8.5</v>
      </c>
      <c r="AX65" s="38">
        <v>2.8</v>
      </c>
      <c r="AY65" s="38">
        <v>8.5</v>
      </c>
      <c r="BI65" s="38">
        <v>2.6</v>
      </c>
      <c r="BJ65" s="38">
        <v>8.5</v>
      </c>
      <c r="BT65" s="38">
        <v>5.8</v>
      </c>
      <c r="BU65" s="38">
        <v>8.5</v>
      </c>
      <c r="CD65" s="38">
        <v>3.5</v>
      </c>
      <c r="CE65" s="38">
        <v>8.5</v>
      </c>
      <c r="CO65" s="38">
        <v>5.4</v>
      </c>
      <c r="CP65" s="38">
        <v>8.5</v>
      </c>
      <c r="CY65" s="38">
        <v>5.6</v>
      </c>
      <c r="CZ65" s="38">
        <v>8.5</v>
      </c>
      <c r="DJ65" s="38">
        <v>4.9000000000000004</v>
      </c>
      <c r="DK65" s="38">
        <v>8.5</v>
      </c>
      <c r="DT65" s="38">
        <v>4</v>
      </c>
      <c r="DU65" s="38">
        <v>8.5</v>
      </c>
      <c r="ED65" s="38">
        <v>6.9</v>
      </c>
      <c r="EE65" s="38">
        <v>8.5</v>
      </c>
      <c r="EO65" s="39">
        <v>1</v>
      </c>
      <c r="EP65" s="38">
        <v>8.5</v>
      </c>
    </row>
    <row r="66" spans="1:146" ht="15" x14ac:dyDescent="0.2">
      <c r="A66" s="39">
        <v>5</v>
      </c>
      <c r="B66" s="38">
        <v>7.2</v>
      </c>
      <c r="C66" s="39"/>
      <c r="D66" s="39"/>
      <c r="E66" s="39"/>
      <c r="F66" s="38"/>
      <c r="G66" s="38"/>
      <c r="H66" s="38"/>
      <c r="I66" s="38"/>
      <c r="J66" s="38"/>
      <c r="K66" s="39">
        <v>0</v>
      </c>
      <c r="L66" s="38">
        <v>7.2</v>
      </c>
      <c r="M66" s="38"/>
      <c r="N66" s="38"/>
      <c r="O66" s="38"/>
      <c r="P66" s="38"/>
      <c r="Q66" s="39"/>
      <c r="U66" s="39">
        <v>0</v>
      </c>
      <c r="V66" s="38">
        <v>7.2</v>
      </c>
      <c r="AE66" s="39">
        <v>0</v>
      </c>
      <c r="AF66" s="38">
        <v>7.2</v>
      </c>
      <c r="AO66" s="38">
        <v>8.6999999999999993</v>
      </c>
      <c r="AP66" s="38">
        <v>7.2</v>
      </c>
      <c r="AX66" s="38">
        <v>3.2</v>
      </c>
      <c r="AY66" s="38">
        <v>7.2</v>
      </c>
      <c r="BI66" s="38">
        <v>2.8</v>
      </c>
      <c r="BJ66" s="38">
        <v>7.2</v>
      </c>
      <c r="BT66" s="38">
        <v>7.8</v>
      </c>
      <c r="BU66" s="38">
        <v>7.2</v>
      </c>
      <c r="CD66" s="38">
        <v>3.8</v>
      </c>
      <c r="CE66" s="38">
        <v>7.2</v>
      </c>
      <c r="CO66" s="38">
        <v>4.9000000000000004</v>
      </c>
      <c r="CP66" s="38">
        <v>7.2</v>
      </c>
      <c r="CY66" s="38">
        <v>5.4</v>
      </c>
      <c r="CZ66" s="38">
        <v>7.2</v>
      </c>
      <c r="DJ66" s="38">
        <v>3.9</v>
      </c>
      <c r="DK66" s="38">
        <v>7.2</v>
      </c>
      <c r="DT66" s="38">
        <v>4.5</v>
      </c>
      <c r="DU66" s="38">
        <v>7.2</v>
      </c>
      <c r="ED66" s="38">
        <v>6.1</v>
      </c>
      <c r="EE66" s="38">
        <v>7.2</v>
      </c>
      <c r="EO66" s="39">
        <v>0</v>
      </c>
      <c r="EP66" s="38">
        <v>7.2</v>
      </c>
    </row>
    <row r="67" spans="1:146" ht="15" x14ac:dyDescent="0.2">
      <c r="A67" s="39">
        <v>13</v>
      </c>
      <c r="B67" s="38">
        <v>8.8000000000000007</v>
      </c>
      <c r="C67" s="39"/>
      <c r="D67" s="39"/>
      <c r="E67" s="39"/>
      <c r="F67" s="38"/>
      <c r="G67" s="38"/>
      <c r="H67" s="38"/>
      <c r="I67" s="38"/>
      <c r="J67" s="38"/>
      <c r="K67" s="39">
        <v>0</v>
      </c>
      <c r="L67" s="38">
        <v>8.8000000000000007</v>
      </c>
      <c r="M67" s="38"/>
      <c r="N67" s="38"/>
      <c r="O67" s="38"/>
      <c r="P67" s="38"/>
      <c r="Q67" s="39"/>
      <c r="U67" s="39">
        <v>1</v>
      </c>
      <c r="V67" s="38">
        <v>8.8000000000000007</v>
      </c>
      <c r="AE67" s="39">
        <v>1</v>
      </c>
      <c r="AF67" s="38">
        <v>8.8000000000000007</v>
      </c>
      <c r="AO67" s="38">
        <v>8.4</v>
      </c>
      <c r="AP67" s="38">
        <v>8.8000000000000007</v>
      </c>
      <c r="AX67" s="38">
        <v>3.8</v>
      </c>
      <c r="AY67" s="38">
        <v>8.8000000000000007</v>
      </c>
      <c r="BI67" s="38">
        <v>4.5</v>
      </c>
      <c r="BJ67" s="38">
        <v>8.8000000000000007</v>
      </c>
      <c r="BT67" s="38">
        <v>4.7</v>
      </c>
      <c r="BU67" s="38">
        <v>8.8000000000000007</v>
      </c>
      <c r="CD67" s="38">
        <v>5.9</v>
      </c>
      <c r="CE67" s="38">
        <v>8.8000000000000007</v>
      </c>
      <c r="CO67" s="38">
        <v>6.7</v>
      </c>
      <c r="CP67" s="38">
        <v>8.8000000000000007</v>
      </c>
      <c r="CY67" s="38">
        <v>2.7</v>
      </c>
      <c r="CZ67" s="38">
        <v>8.8000000000000007</v>
      </c>
      <c r="DJ67" s="38">
        <v>5</v>
      </c>
      <c r="DK67" s="38">
        <v>8.8000000000000007</v>
      </c>
      <c r="DT67" s="38">
        <v>3.6</v>
      </c>
      <c r="DU67" s="38">
        <v>8.8000000000000007</v>
      </c>
      <c r="ED67" s="38">
        <v>5</v>
      </c>
      <c r="EE67" s="38">
        <v>8.8000000000000007</v>
      </c>
      <c r="EO67" s="39">
        <v>1</v>
      </c>
      <c r="EP67" s="38">
        <v>8.8000000000000007</v>
      </c>
    </row>
    <row r="68" spans="1:146" ht="15" x14ac:dyDescent="0.2">
      <c r="A68" s="39">
        <v>2</v>
      </c>
      <c r="B68" s="38">
        <v>8</v>
      </c>
      <c r="C68" s="39"/>
      <c r="D68" s="39"/>
      <c r="E68" s="39"/>
      <c r="F68" s="38"/>
      <c r="G68" s="38"/>
      <c r="H68" s="38"/>
      <c r="I68" s="38"/>
      <c r="J68" s="38"/>
      <c r="K68" s="39">
        <v>0</v>
      </c>
      <c r="L68" s="38">
        <v>8</v>
      </c>
      <c r="M68" s="38"/>
      <c r="N68" s="38"/>
      <c r="O68" s="38"/>
      <c r="P68" s="38"/>
      <c r="Q68" s="39"/>
      <c r="U68" s="39">
        <v>0</v>
      </c>
      <c r="V68" s="38">
        <v>8</v>
      </c>
      <c r="AE68" s="39">
        <v>1</v>
      </c>
      <c r="AF68" s="38">
        <v>8</v>
      </c>
      <c r="AO68" s="38">
        <v>8.8000000000000007</v>
      </c>
      <c r="AP68" s="38">
        <v>8</v>
      </c>
      <c r="AX68" s="38">
        <v>3.9</v>
      </c>
      <c r="AY68" s="38">
        <v>8</v>
      </c>
      <c r="BI68" s="38">
        <v>4.3</v>
      </c>
      <c r="BJ68" s="38">
        <v>8</v>
      </c>
      <c r="BT68" s="38">
        <v>4.7</v>
      </c>
      <c r="BU68" s="38">
        <v>8</v>
      </c>
      <c r="CD68" s="38">
        <v>4.8</v>
      </c>
      <c r="CE68" s="38">
        <v>8</v>
      </c>
      <c r="CO68" s="38">
        <v>5.8</v>
      </c>
      <c r="CP68" s="38">
        <v>8</v>
      </c>
      <c r="CY68" s="38">
        <v>4.4000000000000004</v>
      </c>
      <c r="CZ68" s="38">
        <v>8</v>
      </c>
      <c r="DJ68" s="38">
        <v>3.7</v>
      </c>
      <c r="DK68" s="38">
        <v>8</v>
      </c>
      <c r="DT68" s="38">
        <v>2.9</v>
      </c>
      <c r="DU68" s="38">
        <v>8</v>
      </c>
      <c r="ED68" s="38">
        <v>5.0999999999999996</v>
      </c>
      <c r="EE68" s="38">
        <v>8</v>
      </c>
      <c r="EO68" s="39">
        <v>0</v>
      </c>
      <c r="EP68" s="38">
        <v>8</v>
      </c>
    </row>
    <row r="69" spans="1:146" ht="15" x14ac:dyDescent="0.2">
      <c r="A69" s="39">
        <v>11</v>
      </c>
      <c r="B69" s="38">
        <v>8.1</v>
      </c>
      <c r="C69" s="39"/>
      <c r="D69" s="39"/>
      <c r="E69" s="39"/>
      <c r="F69" s="38"/>
      <c r="G69" s="38"/>
      <c r="H69" s="38"/>
      <c r="I69" s="38"/>
      <c r="J69" s="38"/>
      <c r="K69" s="39">
        <v>0</v>
      </c>
      <c r="L69" s="38">
        <v>8.1</v>
      </c>
      <c r="M69" s="38"/>
      <c r="N69" s="38"/>
      <c r="O69" s="38"/>
      <c r="P69" s="38"/>
      <c r="Q69" s="39"/>
      <c r="U69" s="39">
        <v>1</v>
      </c>
      <c r="V69" s="38">
        <v>8.1</v>
      </c>
      <c r="AE69" s="39">
        <v>0</v>
      </c>
      <c r="AF69" s="38">
        <v>8.1</v>
      </c>
      <c r="AO69" s="38">
        <v>7.7</v>
      </c>
      <c r="AP69" s="38">
        <v>8.1</v>
      </c>
      <c r="AX69" s="38">
        <v>2.2000000000000002</v>
      </c>
      <c r="AY69" s="38">
        <v>8.1</v>
      </c>
      <c r="BI69" s="38">
        <v>2.4</v>
      </c>
      <c r="BJ69" s="38">
        <v>8.1</v>
      </c>
      <c r="BT69" s="38">
        <v>4.7</v>
      </c>
      <c r="BU69" s="38">
        <v>8.1</v>
      </c>
      <c r="CD69" s="38">
        <v>3.4</v>
      </c>
      <c r="CE69" s="38">
        <v>8.1</v>
      </c>
      <c r="CO69" s="38">
        <v>6.2</v>
      </c>
      <c r="CP69" s="38">
        <v>8.1</v>
      </c>
      <c r="CY69" s="38">
        <v>3.3</v>
      </c>
      <c r="CZ69" s="38">
        <v>8.1</v>
      </c>
      <c r="DJ69" s="38">
        <v>3.1</v>
      </c>
      <c r="DK69" s="38">
        <v>8.1</v>
      </c>
      <c r="DT69" s="38">
        <v>2.6</v>
      </c>
      <c r="DU69" s="38">
        <v>8.1</v>
      </c>
      <c r="ED69" s="38">
        <v>4.5</v>
      </c>
      <c r="EE69" s="38">
        <v>8.1</v>
      </c>
      <c r="EO69" s="39">
        <v>0</v>
      </c>
      <c r="EP69" s="38">
        <v>8.1</v>
      </c>
    </row>
    <row r="70" spans="1:146" ht="15" x14ac:dyDescent="0.2">
      <c r="A70" s="39">
        <v>7</v>
      </c>
      <c r="B70" s="38">
        <v>7.1</v>
      </c>
      <c r="C70" s="39"/>
      <c r="D70" s="39"/>
      <c r="E70" s="39"/>
      <c r="F70" s="38"/>
      <c r="G70" s="38"/>
      <c r="H70" s="38"/>
      <c r="I70" s="38"/>
      <c r="J70" s="38"/>
      <c r="K70" s="39">
        <v>0</v>
      </c>
      <c r="L70" s="38">
        <v>7.1</v>
      </c>
      <c r="M70" s="38"/>
      <c r="N70" s="38"/>
      <c r="O70" s="38"/>
      <c r="P70" s="38"/>
      <c r="Q70" s="39"/>
      <c r="U70" s="39">
        <v>1</v>
      </c>
      <c r="V70" s="38">
        <v>7.1</v>
      </c>
      <c r="AE70" s="39">
        <v>0</v>
      </c>
      <c r="AF70" s="38">
        <v>7.1</v>
      </c>
      <c r="AO70" s="38">
        <v>6.6</v>
      </c>
      <c r="AP70" s="38">
        <v>7.1</v>
      </c>
      <c r="AX70" s="38">
        <v>3.6</v>
      </c>
      <c r="AY70" s="38">
        <v>7.1</v>
      </c>
      <c r="BI70" s="38">
        <v>4.9000000000000004</v>
      </c>
      <c r="BJ70" s="38">
        <v>7.1</v>
      </c>
      <c r="BT70" s="38">
        <v>4.7</v>
      </c>
      <c r="BU70" s="38">
        <v>7.1</v>
      </c>
      <c r="CD70" s="38">
        <v>4.8</v>
      </c>
      <c r="CE70" s="38">
        <v>7.1</v>
      </c>
      <c r="CO70" s="38">
        <v>7.2</v>
      </c>
      <c r="CP70" s="38">
        <v>7.1</v>
      </c>
      <c r="CY70" s="38">
        <v>3.5</v>
      </c>
      <c r="CZ70" s="38">
        <v>7.1</v>
      </c>
      <c r="DJ70" s="38">
        <v>3.6</v>
      </c>
      <c r="DK70" s="38">
        <v>7.1</v>
      </c>
      <c r="DT70" s="38">
        <v>2.8</v>
      </c>
      <c r="DU70" s="38">
        <v>7.1</v>
      </c>
      <c r="ED70" s="38">
        <v>4.0999999999999996</v>
      </c>
      <c r="EE70" s="38">
        <v>7.1</v>
      </c>
      <c r="EO70" s="39">
        <v>0</v>
      </c>
      <c r="EP70" s="38">
        <v>7.1</v>
      </c>
    </row>
    <row r="71" spans="1:146" ht="15" x14ac:dyDescent="0.2">
      <c r="A71" s="39">
        <v>12</v>
      </c>
      <c r="B71" s="38">
        <v>9</v>
      </c>
      <c r="C71" s="39"/>
      <c r="D71" s="39"/>
      <c r="E71" s="39"/>
      <c r="F71" s="38"/>
      <c r="G71" s="38"/>
      <c r="H71" s="38"/>
      <c r="I71" s="38"/>
      <c r="J71" s="38"/>
      <c r="K71" s="39">
        <v>1</v>
      </c>
      <c r="L71" s="38">
        <v>9</v>
      </c>
      <c r="M71" s="38"/>
      <c r="N71" s="38"/>
      <c r="O71" s="38"/>
      <c r="P71" s="38"/>
      <c r="Q71" s="39"/>
      <c r="U71" s="39">
        <v>1</v>
      </c>
      <c r="V71" s="38">
        <v>9</v>
      </c>
      <c r="AE71" s="39">
        <v>0</v>
      </c>
      <c r="AF71" s="38">
        <v>9</v>
      </c>
      <c r="AO71" s="38">
        <v>5.7</v>
      </c>
      <c r="AP71" s="38">
        <v>9</v>
      </c>
      <c r="AX71" s="38">
        <v>3.8</v>
      </c>
      <c r="AY71" s="38">
        <v>9</v>
      </c>
      <c r="BI71" s="38">
        <v>5.4</v>
      </c>
      <c r="BJ71" s="38">
        <v>9</v>
      </c>
      <c r="BT71" s="38">
        <v>5.7</v>
      </c>
      <c r="BU71" s="38">
        <v>9</v>
      </c>
      <c r="CD71" s="38">
        <v>6</v>
      </c>
      <c r="CE71" s="38">
        <v>9</v>
      </c>
      <c r="CO71" s="38">
        <v>8.1999999999999993</v>
      </c>
      <c r="CP71" s="38">
        <v>9</v>
      </c>
      <c r="CY71" s="38">
        <v>4.7</v>
      </c>
      <c r="CZ71" s="38">
        <v>9</v>
      </c>
      <c r="DJ71" s="38">
        <v>7.3</v>
      </c>
      <c r="DK71" s="38">
        <v>9</v>
      </c>
      <c r="DT71" s="38">
        <v>5.2</v>
      </c>
      <c r="DU71" s="38">
        <v>9</v>
      </c>
      <c r="ED71" s="38">
        <v>6.7</v>
      </c>
      <c r="EE71" s="38">
        <v>9</v>
      </c>
      <c r="EO71" s="39">
        <v>0</v>
      </c>
      <c r="EP71" s="38">
        <v>9</v>
      </c>
    </row>
    <row r="72" spans="1:146" ht="15" x14ac:dyDescent="0.2">
      <c r="A72" s="39">
        <v>5</v>
      </c>
      <c r="B72" s="38">
        <v>6.2</v>
      </c>
      <c r="C72" s="39"/>
      <c r="D72" s="39"/>
      <c r="E72" s="39"/>
      <c r="F72" s="38"/>
      <c r="G72" s="38"/>
      <c r="H72" s="38"/>
      <c r="I72" s="38"/>
      <c r="J72" s="38"/>
      <c r="K72" s="39">
        <v>1</v>
      </c>
      <c r="L72" s="38">
        <v>6.2</v>
      </c>
      <c r="M72" s="38"/>
      <c r="N72" s="38"/>
      <c r="O72" s="38"/>
      <c r="P72" s="38"/>
      <c r="Q72" s="39"/>
      <c r="U72" s="39">
        <v>1</v>
      </c>
      <c r="V72" s="38">
        <v>6.2</v>
      </c>
      <c r="AE72" s="39">
        <v>0</v>
      </c>
      <c r="AF72" s="38">
        <v>6.2</v>
      </c>
      <c r="AO72" s="38">
        <v>5.7</v>
      </c>
      <c r="AP72" s="38">
        <v>6.2</v>
      </c>
      <c r="AX72" s="38">
        <v>4</v>
      </c>
      <c r="AY72" s="38">
        <v>6.2</v>
      </c>
      <c r="BI72" s="38">
        <v>2.7</v>
      </c>
      <c r="BJ72" s="38">
        <v>6.2</v>
      </c>
      <c r="BT72" s="38">
        <v>5.5</v>
      </c>
      <c r="BU72" s="38">
        <v>6.2</v>
      </c>
      <c r="CD72" s="38">
        <v>5.0999999999999996</v>
      </c>
      <c r="CE72" s="38">
        <v>6.2</v>
      </c>
      <c r="CO72" s="38">
        <v>6.2</v>
      </c>
      <c r="CP72" s="38">
        <v>6.2</v>
      </c>
      <c r="CY72" s="38">
        <v>5</v>
      </c>
      <c r="CZ72" s="38">
        <v>6.2</v>
      </c>
      <c r="DJ72" s="38">
        <v>6.2</v>
      </c>
      <c r="DK72" s="38">
        <v>6.2</v>
      </c>
      <c r="DT72" s="38">
        <v>4.5</v>
      </c>
      <c r="DU72" s="38">
        <v>6.2</v>
      </c>
      <c r="ED72" s="38">
        <v>5.5</v>
      </c>
      <c r="EE72" s="38">
        <v>6.2</v>
      </c>
      <c r="EO72" s="39">
        <v>0</v>
      </c>
      <c r="EP72" s="38">
        <v>6.2</v>
      </c>
    </row>
    <row r="73" spans="1:146" ht="15" x14ac:dyDescent="0.2">
      <c r="A73" s="39">
        <v>7</v>
      </c>
      <c r="B73" s="38">
        <v>8.1999999999999993</v>
      </c>
      <c r="C73" s="39"/>
      <c r="D73" s="39"/>
      <c r="E73" s="39"/>
      <c r="F73" s="38"/>
      <c r="G73" s="38"/>
      <c r="H73" s="38"/>
      <c r="I73" s="38"/>
      <c r="J73" s="38"/>
      <c r="K73" s="39">
        <v>1</v>
      </c>
      <c r="L73" s="38">
        <v>8.1999999999999993</v>
      </c>
      <c r="M73" s="38"/>
      <c r="N73" s="38"/>
      <c r="O73" s="38"/>
      <c r="P73" s="38"/>
      <c r="Q73" s="39"/>
      <c r="U73" s="39">
        <v>1</v>
      </c>
      <c r="V73" s="38">
        <v>8.1999999999999993</v>
      </c>
      <c r="AE73" s="39">
        <v>1</v>
      </c>
      <c r="AF73" s="38">
        <v>8.1999999999999993</v>
      </c>
      <c r="AO73" s="38">
        <v>5.5</v>
      </c>
      <c r="AP73" s="38">
        <v>8.1999999999999993</v>
      </c>
      <c r="AX73" s="38">
        <v>3.7</v>
      </c>
      <c r="AY73" s="38">
        <v>8.1999999999999993</v>
      </c>
      <c r="BI73" s="38">
        <v>4.3</v>
      </c>
      <c r="BJ73" s="38">
        <v>8.1999999999999993</v>
      </c>
      <c r="BT73" s="38">
        <v>5.3</v>
      </c>
      <c r="BU73" s="38">
        <v>8.1999999999999993</v>
      </c>
      <c r="CD73" s="38">
        <v>4.9000000000000004</v>
      </c>
      <c r="CE73" s="38">
        <v>8.1999999999999993</v>
      </c>
      <c r="CO73" s="38">
        <v>6</v>
      </c>
      <c r="CP73" s="38">
        <v>8.1999999999999993</v>
      </c>
      <c r="CY73" s="38">
        <v>4.5</v>
      </c>
      <c r="CZ73" s="38">
        <v>8.1999999999999993</v>
      </c>
      <c r="DJ73" s="38">
        <v>5.9</v>
      </c>
      <c r="DK73" s="38">
        <v>8.1999999999999993</v>
      </c>
      <c r="DT73" s="38">
        <v>4.3</v>
      </c>
      <c r="DU73" s="38">
        <v>8.1999999999999993</v>
      </c>
      <c r="ED73" s="38">
        <v>5.4</v>
      </c>
      <c r="EE73" s="38">
        <v>8.1999999999999993</v>
      </c>
      <c r="EO73" s="39">
        <v>0</v>
      </c>
      <c r="EP73" s="38">
        <v>8.1999999999999993</v>
      </c>
    </row>
    <row r="74" spans="1:146" ht="15" x14ac:dyDescent="0.2">
      <c r="A74" s="39">
        <v>5</v>
      </c>
      <c r="B74" s="38">
        <v>5.8</v>
      </c>
      <c r="C74" s="39"/>
      <c r="D74" s="39"/>
      <c r="E74" s="39"/>
      <c r="F74" s="38"/>
      <c r="G74" s="38"/>
      <c r="H74" s="38"/>
      <c r="I74" s="38"/>
      <c r="J74" s="38"/>
      <c r="K74" s="39">
        <v>1</v>
      </c>
      <c r="L74" s="38">
        <v>5.8</v>
      </c>
      <c r="M74" s="38"/>
      <c r="N74" s="38"/>
      <c r="O74" s="38"/>
      <c r="P74" s="38"/>
      <c r="Q74" s="39"/>
      <c r="U74" s="39">
        <v>1</v>
      </c>
      <c r="V74" s="38">
        <v>5.8</v>
      </c>
      <c r="AE74" s="39">
        <v>0</v>
      </c>
      <c r="AF74" s="38">
        <v>5.8</v>
      </c>
      <c r="AO74" s="38">
        <v>7.5</v>
      </c>
      <c r="AP74" s="38">
        <v>5.8</v>
      </c>
      <c r="AX74" s="38">
        <v>3.5</v>
      </c>
      <c r="AY74" s="38">
        <v>5.8</v>
      </c>
      <c r="BI74" s="38">
        <v>2.9</v>
      </c>
      <c r="BJ74" s="38">
        <v>5.8</v>
      </c>
      <c r="BT74" s="38">
        <v>4.0999999999999996</v>
      </c>
      <c r="BU74" s="38">
        <v>5.8</v>
      </c>
      <c r="CD74" s="38">
        <v>4.5</v>
      </c>
      <c r="CE74" s="38">
        <v>5.8</v>
      </c>
      <c r="CO74" s="38">
        <v>7.6</v>
      </c>
      <c r="CP74" s="38">
        <v>5.8</v>
      </c>
      <c r="CY74" s="38">
        <v>4</v>
      </c>
      <c r="CZ74" s="38">
        <v>5.8</v>
      </c>
      <c r="DJ74" s="38">
        <v>5.4</v>
      </c>
      <c r="DK74" s="38">
        <v>5.8</v>
      </c>
      <c r="DT74" s="38">
        <v>3.4</v>
      </c>
      <c r="DU74" s="38">
        <v>5.8</v>
      </c>
      <c r="ED74" s="38">
        <v>3.5</v>
      </c>
      <c r="EE74" s="38">
        <v>5.8</v>
      </c>
      <c r="EO74" s="39">
        <v>0</v>
      </c>
      <c r="EP74" s="38">
        <v>5.8</v>
      </c>
    </row>
    <row r="75" spans="1:146" ht="15" x14ac:dyDescent="0.2">
      <c r="A75" s="39">
        <v>9</v>
      </c>
      <c r="B75" s="38">
        <v>8</v>
      </c>
      <c r="C75" s="39"/>
      <c r="D75" s="39"/>
      <c r="E75" s="39"/>
      <c r="F75" s="38"/>
      <c r="G75" s="38"/>
      <c r="H75" s="38"/>
      <c r="I75" s="38"/>
      <c r="J75" s="38"/>
      <c r="K75" s="39">
        <v>0</v>
      </c>
      <c r="L75" s="38">
        <v>8</v>
      </c>
      <c r="M75" s="38"/>
      <c r="N75" s="38"/>
      <c r="O75" s="38"/>
      <c r="P75" s="38"/>
      <c r="Q75" s="39"/>
      <c r="U75" s="39">
        <v>1</v>
      </c>
      <c r="V75" s="38">
        <v>8</v>
      </c>
      <c r="AE75" s="39">
        <v>0</v>
      </c>
      <c r="AF75" s="38">
        <v>8</v>
      </c>
      <c r="AO75" s="38">
        <v>6.4</v>
      </c>
      <c r="AP75" s="38">
        <v>8</v>
      </c>
      <c r="AX75" s="38">
        <v>3.6</v>
      </c>
      <c r="AY75" s="38">
        <v>8</v>
      </c>
      <c r="BI75" s="38">
        <v>3.9</v>
      </c>
      <c r="BJ75" s="38">
        <v>8</v>
      </c>
      <c r="BT75" s="38">
        <v>3.9</v>
      </c>
      <c r="BU75" s="38">
        <v>8</v>
      </c>
      <c r="CD75" s="38">
        <v>5.3</v>
      </c>
      <c r="CE75" s="38">
        <v>8</v>
      </c>
      <c r="CO75" s="38">
        <v>7.1</v>
      </c>
      <c r="CP75" s="38">
        <v>8</v>
      </c>
      <c r="CY75" s="38">
        <v>4.7</v>
      </c>
      <c r="CZ75" s="38">
        <v>8</v>
      </c>
      <c r="DJ75" s="38">
        <v>6.6</v>
      </c>
      <c r="DK75" s="38">
        <v>8</v>
      </c>
      <c r="DT75" s="38">
        <v>3.9</v>
      </c>
      <c r="DU75" s="38">
        <v>8</v>
      </c>
      <c r="ED75" s="38">
        <v>5.3</v>
      </c>
      <c r="EE75" s="38">
        <v>8</v>
      </c>
      <c r="EO75" s="39">
        <v>0</v>
      </c>
      <c r="EP75" s="38">
        <v>8</v>
      </c>
    </row>
    <row r="76" spans="1:146" ht="15" x14ac:dyDescent="0.2">
      <c r="A76" s="39">
        <v>13</v>
      </c>
      <c r="B76" s="38">
        <v>7.7</v>
      </c>
      <c r="C76" s="39"/>
      <c r="D76" s="39"/>
      <c r="E76" s="39"/>
      <c r="F76" s="38"/>
      <c r="G76" s="38"/>
      <c r="H76" s="38"/>
      <c r="I76" s="38"/>
      <c r="J76" s="38"/>
      <c r="K76" s="39">
        <v>0</v>
      </c>
      <c r="L76" s="38">
        <v>7.7</v>
      </c>
      <c r="M76" s="38"/>
      <c r="N76" s="38"/>
      <c r="O76" s="38"/>
      <c r="P76" s="38"/>
      <c r="Q76" s="39"/>
      <c r="U76" s="39">
        <v>1</v>
      </c>
      <c r="V76" s="38">
        <v>7.7</v>
      </c>
      <c r="AE76" s="39">
        <v>0</v>
      </c>
      <c r="AF76" s="38">
        <v>7.7</v>
      </c>
      <c r="AO76" s="38">
        <v>9.1</v>
      </c>
      <c r="AP76" s="38">
        <v>7.7</v>
      </c>
      <c r="AX76" s="38">
        <v>4.5</v>
      </c>
      <c r="AY76" s="38">
        <v>7.7</v>
      </c>
      <c r="BI76" s="38">
        <v>6.3</v>
      </c>
      <c r="BJ76" s="38">
        <v>7.7</v>
      </c>
      <c r="BT76" s="38">
        <v>5.3</v>
      </c>
      <c r="BU76" s="38">
        <v>7.7</v>
      </c>
      <c r="CD76" s="38">
        <v>7.1</v>
      </c>
      <c r="CE76" s="38">
        <v>7.7</v>
      </c>
      <c r="CO76" s="38">
        <v>8.4</v>
      </c>
      <c r="CP76" s="38">
        <v>7.7</v>
      </c>
      <c r="CY76" s="38">
        <v>5.4</v>
      </c>
      <c r="CZ76" s="38">
        <v>7.7</v>
      </c>
      <c r="DJ76" s="38">
        <v>6.1</v>
      </c>
      <c r="DK76" s="38">
        <v>7.7</v>
      </c>
      <c r="DT76" s="38">
        <v>4.4000000000000004</v>
      </c>
      <c r="DU76" s="38">
        <v>7.7</v>
      </c>
      <c r="ED76" s="38">
        <v>5.9</v>
      </c>
      <c r="EE76" s="38">
        <v>7.7</v>
      </c>
      <c r="EO76" s="39">
        <v>1</v>
      </c>
      <c r="EP76" s="38">
        <v>7.7</v>
      </c>
    </row>
    <row r="77" spans="1:146" ht="15" x14ac:dyDescent="0.2">
      <c r="A77" s="39">
        <v>8</v>
      </c>
      <c r="B77" s="38">
        <v>7</v>
      </c>
      <c r="C77" s="39"/>
      <c r="D77" s="39"/>
      <c r="E77" s="39"/>
      <c r="F77" s="38"/>
      <c r="G77" s="38"/>
      <c r="H77" s="38"/>
      <c r="I77" s="38"/>
      <c r="J77" s="38"/>
      <c r="K77" s="39">
        <v>1</v>
      </c>
      <c r="L77" s="38">
        <v>7</v>
      </c>
      <c r="M77" s="38"/>
      <c r="N77" s="38"/>
      <c r="O77" s="38"/>
      <c r="P77" s="38"/>
      <c r="Q77" s="39"/>
      <c r="U77" s="39">
        <v>0</v>
      </c>
      <c r="V77" s="38">
        <v>7</v>
      </c>
      <c r="AE77" s="39">
        <v>1</v>
      </c>
      <c r="AF77" s="38">
        <v>7</v>
      </c>
      <c r="AO77" s="38">
        <v>6.7</v>
      </c>
      <c r="AP77" s="38">
        <v>7</v>
      </c>
      <c r="AX77" s="38">
        <v>3.2</v>
      </c>
      <c r="AY77" s="38">
        <v>7</v>
      </c>
      <c r="BI77" s="38">
        <v>4.8</v>
      </c>
      <c r="BJ77" s="38">
        <v>7</v>
      </c>
      <c r="BT77" s="38">
        <v>6.3</v>
      </c>
      <c r="BU77" s="38">
        <v>7</v>
      </c>
      <c r="CD77" s="38">
        <v>4.5</v>
      </c>
      <c r="CE77" s="38">
        <v>7</v>
      </c>
      <c r="CO77" s="38">
        <v>5</v>
      </c>
      <c r="CP77" s="38">
        <v>7</v>
      </c>
      <c r="CY77" s="38">
        <v>2.9</v>
      </c>
      <c r="CZ77" s="38">
        <v>7</v>
      </c>
      <c r="DJ77" s="38">
        <v>2.6</v>
      </c>
      <c r="DK77" s="38">
        <v>7</v>
      </c>
      <c r="DT77" s="38">
        <v>3.1</v>
      </c>
      <c r="DU77" s="38">
        <v>7</v>
      </c>
      <c r="ED77" s="38">
        <v>3.7</v>
      </c>
      <c r="EE77" s="38">
        <v>7</v>
      </c>
      <c r="EO77" s="39">
        <v>0</v>
      </c>
      <c r="EP77" s="38">
        <v>7</v>
      </c>
    </row>
    <row r="78" spans="1:146" ht="15" x14ac:dyDescent="0.2">
      <c r="A78" s="39">
        <v>13</v>
      </c>
      <c r="B78" s="38">
        <v>7.9</v>
      </c>
      <c r="C78" s="39"/>
      <c r="D78" s="39"/>
      <c r="E78" s="39"/>
      <c r="F78" s="38"/>
      <c r="G78" s="38"/>
      <c r="H78" s="38"/>
      <c r="I78" s="38"/>
      <c r="J78" s="38"/>
      <c r="K78" s="39">
        <v>0</v>
      </c>
      <c r="L78" s="38">
        <v>7.9</v>
      </c>
      <c r="M78" s="38"/>
      <c r="N78" s="38"/>
      <c r="O78" s="38"/>
      <c r="P78" s="38"/>
      <c r="Q78" s="39"/>
      <c r="U78" s="39">
        <v>1</v>
      </c>
      <c r="V78" s="38">
        <v>7.9</v>
      </c>
      <c r="AE78" s="39">
        <v>0</v>
      </c>
      <c r="AF78" s="38">
        <v>7.9</v>
      </c>
      <c r="AO78" s="38">
        <v>6.5</v>
      </c>
      <c r="AP78" s="38">
        <v>7.9</v>
      </c>
      <c r="AX78" s="38">
        <v>4.3</v>
      </c>
      <c r="AY78" s="38">
        <v>7.9</v>
      </c>
      <c r="BI78" s="38">
        <v>6.5</v>
      </c>
      <c r="BJ78" s="38">
        <v>7.9</v>
      </c>
      <c r="BT78" s="38">
        <v>6.3</v>
      </c>
      <c r="BU78" s="38">
        <v>7.9</v>
      </c>
      <c r="CD78" s="38">
        <v>6</v>
      </c>
      <c r="CE78" s="38">
        <v>7.9</v>
      </c>
      <c r="CO78" s="38">
        <v>8.6999999999999993</v>
      </c>
      <c r="CP78" s="38">
        <v>7.9</v>
      </c>
      <c r="CY78" s="38">
        <v>4.5999999999999996</v>
      </c>
      <c r="CZ78" s="38">
        <v>7.9</v>
      </c>
      <c r="DJ78" s="38">
        <v>5.6</v>
      </c>
      <c r="DK78" s="38">
        <v>7.9</v>
      </c>
      <c r="DT78" s="38">
        <v>4.5999999999999996</v>
      </c>
      <c r="DU78" s="38">
        <v>7.9</v>
      </c>
      <c r="ED78" s="38">
        <v>6.6</v>
      </c>
      <c r="EE78" s="38">
        <v>7.9</v>
      </c>
      <c r="EO78" s="39">
        <v>0</v>
      </c>
      <c r="EP78" s="38">
        <v>7.9</v>
      </c>
    </row>
    <row r="79" spans="1:146" ht="15" x14ac:dyDescent="0.2">
      <c r="A79" s="39">
        <v>14</v>
      </c>
      <c r="B79" s="38">
        <v>9.8000000000000007</v>
      </c>
      <c r="C79" s="39"/>
      <c r="D79" s="39"/>
      <c r="E79" s="39"/>
      <c r="F79" s="38"/>
      <c r="G79" s="38"/>
      <c r="H79" s="38"/>
      <c r="I79" s="38"/>
      <c r="J79" s="38"/>
      <c r="K79" s="39">
        <v>0</v>
      </c>
      <c r="L79" s="38">
        <v>9.8000000000000007</v>
      </c>
      <c r="M79" s="38"/>
      <c r="N79" s="38"/>
      <c r="O79" s="38"/>
      <c r="P79" s="38"/>
      <c r="Q79" s="39"/>
      <c r="U79" s="39">
        <v>1</v>
      </c>
      <c r="V79" s="38">
        <v>9.8000000000000007</v>
      </c>
      <c r="AE79" s="39">
        <v>1</v>
      </c>
      <c r="AF79" s="38">
        <v>9.8000000000000007</v>
      </c>
      <c r="AO79" s="38">
        <v>9.9</v>
      </c>
      <c r="AP79" s="38">
        <v>9.8000000000000007</v>
      </c>
      <c r="AX79" s="38">
        <v>3.7</v>
      </c>
      <c r="AY79" s="38">
        <v>9.8000000000000007</v>
      </c>
      <c r="BI79" s="38">
        <v>5.6</v>
      </c>
      <c r="BJ79" s="38">
        <v>9.8000000000000007</v>
      </c>
      <c r="BT79" s="38">
        <v>7</v>
      </c>
      <c r="BU79" s="38">
        <v>9.8000000000000007</v>
      </c>
      <c r="CD79" s="38">
        <v>6.7</v>
      </c>
      <c r="CE79" s="38">
        <v>9.8000000000000007</v>
      </c>
      <c r="CO79" s="38">
        <v>6.8</v>
      </c>
      <c r="CP79" s="38">
        <v>9.8000000000000007</v>
      </c>
      <c r="CY79" s="38">
        <v>4.0999999999999996</v>
      </c>
      <c r="CZ79" s="38">
        <v>9.8000000000000007</v>
      </c>
      <c r="DJ79" s="38">
        <v>3.4</v>
      </c>
      <c r="DK79" s="38">
        <v>9.8000000000000007</v>
      </c>
      <c r="DT79" s="38">
        <v>3.9</v>
      </c>
      <c r="DU79" s="38">
        <v>9.8000000000000007</v>
      </c>
      <c r="ED79" s="38">
        <v>7.6</v>
      </c>
      <c r="EE79" s="38">
        <v>9.8000000000000007</v>
      </c>
      <c r="EO79" s="39">
        <v>1</v>
      </c>
      <c r="EP79" s="38">
        <v>9.8000000000000007</v>
      </c>
    </row>
    <row r="80" spans="1:146" ht="15" x14ac:dyDescent="0.2">
      <c r="A80" s="39">
        <v>10</v>
      </c>
      <c r="B80" s="38">
        <v>8.4</v>
      </c>
      <c r="C80" s="39"/>
      <c r="D80" s="39"/>
      <c r="E80" s="39"/>
      <c r="F80" s="38"/>
      <c r="G80" s="38"/>
      <c r="H80" s="38"/>
      <c r="I80" s="38"/>
      <c r="J80" s="38"/>
      <c r="K80" s="39">
        <v>0</v>
      </c>
      <c r="L80" s="38">
        <v>8.4</v>
      </c>
      <c r="M80" s="38"/>
      <c r="N80" s="38"/>
      <c r="O80" s="38"/>
      <c r="P80" s="38"/>
      <c r="Q80" s="39"/>
      <c r="U80" s="39">
        <v>1</v>
      </c>
      <c r="V80" s="38">
        <v>8.4</v>
      </c>
      <c r="AE80" s="39">
        <v>1</v>
      </c>
      <c r="AF80" s="38">
        <v>8.4</v>
      </c>
      <c r="AO80" s="38">
        <v>8.5</v>
      </c>
      <c r="AP80" s="38">
        <v>8.4</v>
      </c>
      <c r="AX80" s="38">
        <v>3.9</v>
      </c>
      <c r="AY80" s="38">
        <v>8.4</v>
      </c>
      <c r="BI80" s="38">
        <v>5</v>
      </c>
      <c r="BJ80" s="38">
        <v>8.4</v>
      </c>
      <c r="BT80" s="38">
        <v>4.9000000000000004</v>
      </c>
      <c r="BU80" s="38">
        <v>8.4</v>
      </c>
      <c r="CD80" s="38">
        <v>6</v>
      </c>
      <c r="CE80" s="38">
        <v>8.4</v>
      </c>
      <c r="CO80" s="38">
        <v>6.8</v>
      </c>
      <c r="CP80" s="38">
        <v>8.4</v>
      </c>
      <c r="CY80" s="38">
        <v>4.4000000000000004</v>
      </c>
      <c r="CZ80" s="38">
        <v>8.4</v>
      </c>
      <c r="DJ80" s="38">
        <v>5.0999999999999996</v>
      </c>
      <c r="DK80" s="38">
        <v>8.4</v>
      </c>
      <c r="DT80" s="38">
        <v>3.7</v>
      </c>
      <c r="DU80" s="38">
        <v>8.4</v>
      </c>
      <c r="ED80" s="38">
        <v>5.5</v>
      </c>
      <c r="EE80" s="38">
        <v>8.4</v>
      </c>
      <c r="EO80" s="39">
        <v>1</v>
      </c>
      <c r="EP80" s="38">
        <v>8.4</v>
      </c>
    </row>
    <row r="81" spans="1:146" ht="15" x14ac:dyDescent="0.2">
      <c r="A81" s="39">
        <v>7</v>
      </c>
      <c r="B81" s="38">
        <v>8.9</v>
      </c>
      <c r="C81" s="39"/>
      <c r="D81" s="39"/>
      <c r="E81" s="39"/>
      <c r="F81" s="38"/>
      <c r="G81" s="38"/>
      <c r="H81" s="38"/>
      <c r="I81" s="38"/>
      <c r="J81" s="38"/>
      <c r="K81" s="39">
        <v>0</v>
      </c>
      <c r="L81" s="38">
        <v>8.9</v>
      </c>
      <c r="M81" s="38"/>
      <c r="N81" s="38"/>
      <c r="O81" s="38"/>
      <c r="P81" s="38"/>
      <c r="Q81" s="39"/>
      <c r="U81" s="39">
        <v>0</v>
      </c>
      <c r="V81" s="38">
        <v>8.9</v>
      </c>
      <c r="AE81" s="39">
        <v>0</v>
      </c>
      <c r="AF81" s="38">
        <v>8.9</v>
      </c>
      <c r="AO81" s="38">
        <v>9.9</v>
      </c>
      <c r="AP81" s="38">
        <v>8.9</v>
      </c>
      <c r="AX81" s="38">
        <v>3</v>
      </c>
      <c r="AY81" s="38">
        <v>8.9</v>
      </c>
      <c r="BI81" s="38">
        <v>5.4</v>
      </c>
      <c r="BJ81" s="38">
        <v>8.9</v>
      </c>
      <c r="BT81" s="38">
        <v>5.9</v>
      </c>
      <c r="BU81" s="38">
        <v>8.9</v>
      </c>
      <c r="CD81" s="38">
        <v>4.8</v>
      </c>
      <c r="CE81" s="38">
        <v>8.9</v>
      </c>
      <c r="CO81" s="38">
        <v>4.9000000000000004</v>
      </c>
      <c r="CP81" s="38">
        <v>8.9</v>
      </c>
      <c r="CY81" s="38">
        <v>3.1</v>
      </c>
      <c r="CZ81" s="38">
        <v>8.9</v>
      </c>
      <c r="DJ81" s="38">
        <v>4.3</v>
      </c>
      <c r="DK81" s="38">
        <v>8.9</v>
      </c>
      <c r="DT81" s="38">
        <v>3.8</v>
      </c>
      <c r="DU81" s="38">
        <v>8.9</v>
      </c>
      <c r="ED81" s="38">
        <v>5</v>
      </c>
      <c r="EE81" s="38">
        <v>8.9</v>
      </c>
      <c r="EO81" s="39">
        <v>0</v>
      </c>
      <c r="EP81" s="38">
        <v>8.9</v>
      </c>
    </row>
    <row r="82" spans="1:146" ht="15" x14ac:dyDescent="0.2">
      <c r="A82" s="39">
        <v>3</v>
      </c>
      <c r="B82" s="38">
        <v>7.5</v>
      </c>
      <c r="C82" s="39"/>
      <c r="D82" s="39"/>
      <c r="E82" s="39"/>
      <c r="F82" s="38"/>
      <c r="G82" s="38"/>
      <c r="H82" s="38"/>
      <c r="I82" s="38"/>
      <c r="J82" s="38"/>
      <c r="K82" s="39">
        <v>0</v>
      </c>
      <c r="L82" s="38">
        <v>7.5</v>
      </c>
      <c r="M82" s="38"/>
      <c r="N82" s="38"/>
      <c r="O82" s="38"/>
      <c r="P82" s="38"/>
      <c r="Q82" s="39"/>
      <c r="U82" s="39">
        <v>1</v>
      </c>
      <c r="V82" s="38">
        <v>7.5</v>
      </c>
      <c r="AE82" s="39">
        <v>1</v>
      </c>
      <c r="AF82" s="38">
        <v>7.5</v>
      </c>
      <c r="AO82" s="38">
        <v>7.6</v>
      </c>
      <c r="AP82" s="38">
        <v>7.5</v>
      </c>
      <c r="AX82" s="38">
        <v>3.6</v>
      </c>
      <c r="AY82" s="38">
        <v>7.5</v>
      </c>
      <c r="BI82" s="38">
        <v>4.7</v>
      </c>
      <c r="BJ82" s="38">
        <v>7.5</v>
      </c>
      <c r="BT82" s="38">
        <v>4.5999999999999996</v>
      </c>
      <c r="BU82" s="38">
        <v>7.5</v>
      </c>
      <c r="CD82" s="38">
        <v>5</v>
      </c>
      <c r="CE82" s="38">
        <v>7.5</v>
      </c>
      <c r="CO82" s="38">
        <v>7.4</v>
      </c>
      <c r="CP82" s="38">
        <v>7.5</v>
      </c>
      <c r="CY82" s="38">
        <v>4.5</v>
      </c>
      <c r="CZ82" s="38">
        <v>7.5</v>
      </c>
      <c r="DJ82" s="38">
        <v>5.8</v>
      </c>
      <c r="DK82" s="38">
        <v>7.5</v>
      </c>
      <c r="DT82" s="38">
        <v>3.9</v>
      </c>
      <c r="DU82" s="38">
        <v>7.5</v>
      </c>
      <c r="ED82" s="38">
        <v>4.5999999999999996</v>
      </c>
      <c r="EE82" s="38">
        <v>7.5</v>
      </c>
      <c r="EO82" s="39">
        <v>0</v>
      </c>
      <c r="EP82" s="38">
        <v>7.5</v>
      </c>
    </row>
    <row r="83" spans="1:146" ht="15" x14ac:dyDescent="0.2">
      <c r="A83" s="39">
        <v>5</v>
      </c>
      <c r="B83" s="38">
        <v>8</v>
      </c>
      <c r="C83" s="39"/>
      <c r="D83" s="39"/>
      <c r="E83" s="39"/>
      <c r="F83" s="38"/>
      <c r="G83" s="38"/>
      <c r="H83" s="38"/>
      <c r="I83" s="38"/>
      <c r="J83" s="38"/>
      <c r="K83" s="39">
        <v>1</v>
      </c>
      <c r="L83" s="38">
        <v>8</v>
      </c>
      <c r="M83" s="38"/>
      <c r="N83" s="38"/>
      <c r="O83" s="38"/>
      <c r="P83" s="38"/>
      <c r="Q83" s="39"/>
      <c r="U83" s="39">
        <v>0</v>
      </c>
      <c r="V83" s="38">
        <v>8</v>
      </c>
      <c r="AE83" s="39">
        <v>1</v>
      </c>
      <c r="AF83" s="38">
        <v>8</v>
      </c>
      <c r="AO83" s="38">
        <v>9.4</v>
      </c>
      <c r="AP83" s="38">
        <v>8</v>
      </c>
      <c r="AX83" s="38">
        <v>3.8</v>
      </c>
      <c r="AY83" s="38">
        <v>8</v>
      </c>
      <c r="BI83" s="38">
        <v>4.7</v>
      </c>
      <c r="BJ83" s="38">
        <v>8</v>
      </c>
      <c r="BT83" s="38">
        <v>6.5</v>
      </c>
      <c r="BU83" s="38">
        <v>8</v>
      </c>
      <c r="CD83" s="38">
        <v>4.9000000000000004</v>
      </c>
      <c r="CE83" s="38">
        <v>8</v>
      </c>
      <c r="CO83" s="38">
        <v>8.5</v>
      </c>
      <c r="CP83" s="38">
        <v>8</v>
      </c>
      <c r="CY83" s="38">
        <v>4.3</v>
      </c>
      <c r="CZ83" s="38">
        <v>8</v>
      </c>
      <c r="DJ83" s="38">
        <v>4.5</v>
      </c>
      <c r="DK83" s="38">
        <v>8</v>
      </c>
      <c r="DT83" s="38">
        <v>4.0999999999999996</v>
      </c>
      <c r="DU83" s="38">
        <v>8</v>
      </c>
      <c r="ED83" s="38">
        <v>6.2</v>
      </c>
      <c r="EE83" s="38">
        <v>8</v>
      </c>
      <c r="EO83" s="39">
        <v>1</v>
      </c>
      <c r="EP83" s="38">
        <v>8</v>
      </c>
    </row>
    <row r="84" spans="1:146" ht="15" x14ac:dyDescent="0.2">
      <c r="A84" s="39">
        <v>10</v>
      </c>
      <c r="B84" s="38">
        <v>8.1</v>
      </c>
      <c r="C84" s="39"/>
      <c r="D84" s="39"/>
      <c r="E84" s="39"/>
      <c r="F84" s="38"/>
      <c r="G84" s="38"/>
      <c r="H84" s="38"/>
      <c r="I84" s="38"/>
      <c r="J84" s="38"/>
      <c r="K84" s="39">
        <v>0</v>
      </c>
      <c r="L84" s="38">
        <v>8.1</v>
      </c>
      <c r="M84" s="38"/>
      <c r="N84" s="38"/>
      <c r="O84" s="38"/>
      <c r="P84" s="38"/>
      <c r="Q84" s="39"/>
      <c r="U84" s="39">
        <v>0</v>
      </c>
      <c r="V84" s="38">
        <v>8.1</v>
      </c>
      <c r="AE84" s="39">
        <v>1</v>
      </c>
      <c r="AF84" s="38">
        <v>8.1</v>
      </c>
      <c r="AO84" s="38">
        <v>9.3000000000000007</v>
      </c>
      <c r="AP84" s="38">
        <v>8.1</v>
      </c>
      <c r="AX84" s="38">
        <v>3.5</v>
      </c>
      <c r="AY84" s="38">
        <v>8.1</v>
      </c>
      <c r="BI84" s="38">
        <v>5.5</v>
      </c>
      <c r="BJ84" s="38">
        <v>8.1</v>
      </c>
      <c r="BT84" s="38">
        <v>7.5</v>
      </c>
      <c r="BU84" s="38">
        <v>8.1</v>
      </c>
      <c r="CD84" s="38">
        <v>5.9</v>
      </c>
      <c r="CE84" s="38">
        <v>8.1</v>
      </c>
      <c r="CO84" s="38">
        <v>4.5999999999999996</v>
      </c>
      <c r="CP84" s="38">
        <v>8.1</v>
      </c>
      <c r="CY84" s="38">
        <v>5.2</v>
      </c>
      <c r="CZ84" s="38">
        <v>8.1</v>
      </c>
      <c r="DJ84" s="38">
        <v>4.0999999999999996</v>
      </c>
      <c r="DK84" s="38">
        <v>8.1</v>
      </c>
      <c r="DT84" s="38">
        <v>4.5999999999999996</v>
      </c>
      <c r="DU84" s="38">
        <v>8.1</v>
      </c>
      <c r="ED84" s="38">
        <v>7.6</v>
      </c>
      <c r="EE84" s="38">
        <v>8.1</v>
      </c>
      <c r="EO84" s="39">
        <v>1</v>
      </c>
      <c r="EP84" s="38">
        <v>8.1</v>
      </c>
    </row>
    <row r="85" spans="1:146" ht="15" x14ac:dyDescent="0.2">
      <c r="A85" s="39">
        <v>10</v>
      </c>
      <c r="B85" s="38">
        <v>7.6</v>
      </c>
      <c r="C85" s="39"/>
      <c r="D85" s="39"/>
      <c r="E85" s="39"/>
      <c r="F85" s="38"/>
      <c r="G85" s="38"/>
      <c r="H85" s="38"/>
      <c r="I85" s="38"/>
      <c r="J85" s="38"/>
      <c r="K85" s="39">
        <v>1</v>
      </c>
      <c r="L85" s="38">
        <v>7.6</v>
      </c>
      <c r="M85" s="38"/>
      <c r="N85" s="38"/>
      <c r="O85" s="38"/>
      <c r="P85" s="38"/>
      <c r="Q85" s="39"/>
      <c r="U85" s="39">
        <v>1</v>
      </c>
      <c r="V85" s="38">
        <v>7.6</v>
      </c>
      <c r="AE85" s="39">
        <v>0</v>
      </c>
      <c r="AF85" s="38">
        <v>7.6</v>
      </c>
      <c r="AO85" s="38">
        <v>7.1</v>
      </c>
      <c r="AP85" s="38">
        <v>7.6</v>
      </c>
      <c r="AX85" s="38">
        <v>3.4</v>
      </c>
      <c r="AY85" s="38">
        <v>7.6</v>
      </c>
      <c r="BI85" s="38">
        <v>4</v>
      </c>
      <c r="BJ85" s="38">
        <v>7.6</v>
      </c>
      <c r="BT85" s="38">
        <v>5</v>
      </c>
      <c r="BU85" s="38">
        <v>7.6</v>
      </c>
      <c r="CD85" s="38">
        <v>5.9</v>
      </c>
      <c r="CE85" s="38">
        <v>7.6</v>
      </c>
      <c r="CO85" s="38">
        <v>7.8</v>
      </c>
      <c r="CP85" s="38">
        <v>7.6</v>
      </c>
      <c r="CY85" s="38">
        <v>2.6</v>
      </c>
      <c r="CZ85" s="38">
        <v>7.6</v>
      </c>
      <c r="DJ85" s="38">
        <v>3.1</v>
      </c>
      <c r="DK85" s="38">
        <v>7.6</v>
      </c>
      <c r="DT85" s="38">
        <v>2.7</v>
      </c>
      <c r="DU85" s="38">
        <v>7.6</v>
      </c>
      <c r="ED85" s="38">
        <v>4.0999999999999996</v>
      </c>
      <c r="EE85" s="38">
        <v>7.6</v>
      </c>
      <c r="EO85" s="39">
        <v>0</v>
      </c>
      <c r="EP85" s="38">
        <v>7.6</v>
      </c>
    </row>
    <row r="86" spans="1:146" ht="15" x14ac:dyDescent="0.2">
      <c r="A86" s="39">
        <v>8</v>
      </c>
      <c r="B86" s="38">
        <v>8.8000000000000007</v>
      </c>
      <c r="C86" s="39"/>
      <c r="D86" s="39"/>
      <c r="E86" s="39"/>
      <c r="F86" s="38"/>
      <c r="G86" s="38"/>
      <c r="H86" s="38"/>
      <c r="I86" s="38"/>
      <c r="J86" s="38"/>
      <c r="K86" s="39">
        <v>0</v>
      </c>
      <c r="L86" s="38">
        <v>8.8000000000000007</v>
      </c>
      <c r="M86" s="38"/>
      <c r="N86" s="38"/>
      <c r="O86" s="38"/>
      <c r="P86" s="38"/>
      <c r="Q86" s="39"/>
      <c r="U86" s="39">
        <v>0</v>
      </c>
      <c r="V86" s="38">
        <v>8.8000000000000007</v>
      </c>
      <c r="AE86" s="39">
        <v>0</v>
      </c>
      <c r="AF86" s="38">
        <v>8.8000000000000007</v>
      </c>
      <c r="AO86" s="38">
        <v>9.9</v>
      </c>
      <c r="AP86" s="38">
        <v>8.8000000000000007</v>
      </c>
      <c r="AX86" s="38">
        <v>3</v>
      </c>
      <c r="AY86" s="38">
        <v>8.8000000000000007</v>
      </c>
      <c r="BI86" s="38">
        <v>4</v>
      </c>
      <c r="BJ86" s="38">
        <v>8.8000000000000007</v>
      </c>
      <c r="BT86" s="38">
        <v>5.9</v>
      </c>
      <c r="BU86" s="38">
        <v>8.8000000000000007</v>
      </c>
      <c r="CD86" s="38">
        <v>4.8</v>
      </c>
      <c r="CE86" s="38">
        <v>8.8000000000000007</v>
      </c>
      <c r="CO86" s="38">
        <v>4.9000000000000004</v>
      </c>
      <c r="CP86" s="38">
        <v>8.8000000000000007</v>
      </c>
      <c r="CY86" s="38">
        <v>3.2</v>
      </c>
      <c r="CZ86" s="38">
        <v>8.8000000000000007</v>
      </c>
      <c r="DJ86" s="38">
        <v>4.3</v>
      </c>
      <c r="DK86" s="38">
        <v>8.8000000000000007</v>
      </c>
      <c r="DT86" s="38">
        <v>3.8</v>
      </c>
      <c r="DU86" s="38">
        <v>8.8000000000000007</v>
      </c>
      <c r="ED86" s="38">
        <v>4.8</v>
      </c>
      <c r="EE86" s="38">
        <v>8.8000000000000007</v>
      </c>
      <c r="EO86" s="39">
        <v>1</v>
      </c>
      <c r="EP86" s="38">
        <v>8.8000000000000007</v>
      </c>
    </row>
    <row r="87" spans="1:146" ht="15" x14ac:dyDescent="0.2">
      <c r="A87" s="39">
        <v>2</v>
      </c>
      <c r="B87" s="38">
        <v>8</v>
      </c>
      <c r="C87" s="39"/>
      <c r="D87" s="39"/>
      <c r="E87" s="39"/>
      <c r="F87" s="38"/>
      <c r="G87" s="38"/>
      <c r="H87" s="38"/>
      <c r="I87" s="38"/>
      <c r="J87" s="38"/>
      <c r="K87" s="39">
        <v>0</v>
      </c>
      <c r="L87" s="38">
        <v>8</v>
      </c>
      <c r="M87" s="38"/>
      <c r="N87" s="38"/>
      <c r="O87" s="38"/>
      <c r="P87" s="38"/>
      <c r="Q87" s="39"/>
      <c r="U87" s="39">
        <v>0</v>
      </c>
      <c r="V87" s="38">
        <v>8</v>
      </c>
      <c r="AE87" s="39">
        <v>0</v>
      </c>
      <c r="AF87" s="38">
        <v>8</v>
      </c>
      <c r="AO87" s="38">
        <v>8.6999999999999993</v>
      </c>
      <c r="AP87" s="38">
        <v>8</v>
      </c>
      <c r="AX87" s="38">
        <v>3.2</v>
      </c>
      <c r="AY87" s="38">
        <v>8</v>
      </c>
      <c r="BI87" s="38">
        <v>2.4</v>
      </c>
      <c r="BJ87" s="38">
        <v>8</v>
      </c>
      <c r="BT87" s="38">
        <v>6.8</v>
      </c>
      <c r="BU87" s="38">
        <v>8</v>
      </c>
      <c r="CD87" s="38">
        <v>4.5999999999999996</v>
      </c>
      <c r="CE87" s="38">
        <v>8</v>
      </c>
      <c r="CO87" s="38">
        <v>6.8</v>
      </c>
      <c r="CP87" s="38">
        <v>8</v>
      </c>
      <c r="CY87" s="38">
        <v>4.3</v>
      </c>
      <c r="CZ87" s="38">
        <v>8</v>
      </c>
      <c r="DJ87" s="38">
        <v>3.7</v>
      </c>
      <c r="DK87" s="38">
        <v>8</v>
      </c>
      <c r="DT87" s="38">
        <v>4</v>
      </c>
      <c r="DU87" s="38">
        <v>8</v>
      </c>
      <c r="ED87" s="38">
        <v>4.9000000000000004</v>
      </c>
      <c r="EE87" s="38">
        <v>8</v>
      </c>
      <c r="EO87" s="39">
        <v>1</v>
      </c>
      <c r="EP87" s="38">
        <v>8</v>
      </c>
    </row>
    <row r="88" spans="1:146" ht="15" x14ac:dyDescent="0.2">
      <c r="A88" s="39">
        <v>6</v>
      </c>
      <c r="B88" s="38">
        <v>8.5</v>
      </c>
      <c r="C88" s="39"/>
      <c r="D88" s="39"/>
      <c r="E88" s="39"/>
      <c r="F88" s="38"/>
      <c r="G88" s="38"/>
      <c r="H88" s="38"/>
      <c r="I88" s="38"/>
      <c r="J88" s="38"/>
      <c r="K88" s="39">
        <v>0</v>
      </c>
      <c r="L88" s="38">
        <v>8.5</v>
      </c>
      <c r="M88" s="38"/>
      <c r="N88" s="38"/>
      <c r="O88" s="38"/>
      <c r="P88" s="38"/>
      <c r="Q88" s="39"/>
      <c r="U88" s="39">
        <v>0</v>
      </c>
      <c r="V88" s="38">
        <v>8.5</v>
      </c>
      <c r="AE88" s="39">
        <v>1</v>
      </c>
      <c r="AF88" s="38">
        <v>8.5</v>
      </c>
      <c r="AO88" s="38">
        <v>8.6</v>
      </c>
      <c r="AP88" s="38">
        <v>8.5</v>
      </c>
      <c r="AX88" s="38">
        <v>2.9</v>
      </c>
      <c r="AY88" s="38">
        <v>8.5</v>
      </c>
      <c r="BI88" s="38">
        <v>2.9</v>
      </c>
      <c r="BJ88" s="38">
        <v>8.5</v>
      </c>
      <c r="BT88" s="38">
        <v>5.6</v>
      </c>
      <c r="BU88" s="38">
        <v>8.5</v>
      </c>
      <c r="CD88" s="38">
        <v>4</v>
      </c>
      <c r="CE88" s="38">
        <v>8.5</v>
      </c>
      <c r="CO88" s="38">
        <v>6.3</v>
      </c>
      <c r="CP88" s="38">
        <v>8.5</v>
      </c>
      <c r="CY88" s="38">
        <v>2.7</v>
      </c>
      <c r="CZ88" s="38">
        <v>8.5</v>
      </c>
      <c r="DJ88" s="38">
        <v>3</v>
      </c>
      <c r="DK88" s="38">
        <v>8.5</v>
      </c>
      <c r="DT88" s="38">
        <v>3</v>
      </c>
      <c r="DU88" s="38">
        <v>8.5</v>
      </c>
      <c r="ED88" s="38">
        <v>3.9</v>
      </c>
      <c r="EE88" s="38">
        <v>8.5</v>
      </c>
      <c r="EO88" s="39">
        <v>0</v>
      </c>
      <c r="EP88" s="38">
        <v>8.5</v>
      </c>
    </row>
    <row r="89" spans="1:146" ht="15" x14ac:dyDescent="0.2">
      <c r="A89" s="39">
        <v>5</v>
      </c>
      <c r="B89" s="38">
        <v>6.5</v>
      </c>
      <c r="C89" s="39"/>
      <c r="D89" s="39"/>
      <c r="E89" s="39"/>
      <c r="F89" s="38"/>
      <c r="G89" s="38"/>
      <c r="H89" s="38"/>
      <c r="I89" s="38"/>
      <c r="J89" s="38"/>
      <c r="K89" s="39">
        <v>1</v>
      </c>
      <c r="L89" s="38">
        <v>6.5</v>
      </c>
      <c r="M89" s="38"/>
      <c r="N89" s="38"/>
      <c r="O89" s="38"/>
      <c r="P89" s="38"/>
      <c r="Q89" s="39"/>
      <c r="U89" s="39">
        <v>1</v>
      </c>
      <c r="V89" s="38">
        <v>6.5</v>
      </c>
      <c r="AE89" s="39">
        <v>0</v>
      </c>
      <c r="AF89" s="38">
        <v>6.5</v>
      </c>
      <c r="AO89" s="38">
        <v>6.4</v>
      </c>
      <c r="AP89" s="38">
        <v>6.5</v>
      </c>
      <c r="AX89" s="38">
        <v>3.2</v>
      </c>
      <c r="AY89" s="38">
        <v>6.5</v>
      </c>
      <c r="BI89" s="38">
        <v>2.2000000000000002</v>
      </c>
      <c r="BJ89" s="38">
        <v>6.5</v>
      </c>
      <c r="BT89" s="38">
        <v>2.9</v>
      </c>
      <c r="BU89" s="38">
        <v>6.5</v>
      </c>
      <c r="CD89" s="38">
        <v>5</v>
      </c>
      <c r="CE89" s="38">
        <v>6.5</v>
      </c>
      <c r="CO89" s="38">
        <v>8.4</v>
      </c>
      <c r="CP89" s="38">
        <v>6.5</v>
      </c>
      <c r="CY89" s="38">
        <v>2</v>
      </c>
      <c r="CZ89" s="38">
        <v>6.5</v>
      </c>
      <c r="DJ89" s="38">
        <v>3.7</v>
      </c>
      <c r="DK89" s="38">
        <v>6.5</v>
      </c>
      <c r="DT89" s="38">
        <v>1.6</v>
      </c>
      <c r="DU89" s="38">
        <v>6.5</v>
      </c>
      <c r="ED89" s="38">
        <v>3.6</v>
      </c>
      <c r="EE89" s="38">
        <v>6.5</v>
      </c>
      <c r="EO89" s="39">
        <v>0</v>
      </c>
      <c r="EP89" s="38">
        <v>6.5</v>
      </c>
    </row>
    <row r="90" spans="1:146" ht="15" x14ac:dyDescent="0.2">
      <c r="A90" s="39">
        <v>4</v>
      </c>
      <c r="B90" s="38">
        <v>7.7</v>
      </c>
      <c r="C90" s="39"/>
      <c r="D90" s="39"/>
      <c r="E90" s="39"/>
      <c r="F90" s="38"/>
      <c r="G90" s="38"/>
      <c r="H90" s="38"/>
      <c r="I90" s="38"/>
      <c r="J90" s="38"/>
      <c r="K90" s="39">
        <v>0</v>
      </c>
      <c r="L90" s="38">
        <v>7.7</v>
      </c>
      <c r="M90" s="38"/>
      <c r="N90" s="38"/>
      <c r="O90" s="38"/>
      <c r="P90" s="38"/>
      <c r="Q90" s="39"/>
      <c r="U90" s="39">
        <v>0</v>
      </c>
      <c r="V90" s="38">
        <v>7.7</v>
      </c>
      <c r="AE90" s="39">
        <v>1</v>
      </c>
      <c r="AF90" s="38">
        <v>7.7</v>
      </c>
      <c r="AO90" s="38">
        <v>7.7</v>
      </c>
      <c r="AP90" s="38">
        <v>7.7</v>
      </c>
      <c r="AX90" s="38">
        <v>2.6</v>
      </c>
      <c r="AY90" s="38">
        <v>7.7</v>
      </c>
      <c r="BI90" s="38">
        <v>1.9</v>
      </c>
      <c r="BJ90" s="38">
        <v>7.7</v>
      </c>
      <c r="BT90" s="38">
        <v>7.2</v>
      </c>
      <c r="BU90" s="38">
        <v>7.7</v>
      </c>
      <c r="CD90" s="38">
        <v>4.3</v>
      </c>
      <c r="CE90" s="38">
        <v>7.7</v>
      </c>
      <c r="CO90" s="38">
        <v>5.9</v>
      </c>
      <c r="CP90" s="38">
        <v>7.7</v>
      </c>
      <c r="CY90" s="38">
        <v>4.7</v>
      </c>
      <c r="CZ90" s="38">
        <v>7.7</v>
      </c>
      <c r="DJ90" s="38">
        <v>3.9</v>
      </c>
      <c r="DK90" s="38">
        <v>7.7</v>
      </c>
      <c r="DT90" s="38">
        <v>4.3</v>
      </c>
      <c r="DU90" s="38">
        <v>7.7</v>
      </c>
      <c r="ED90" s="38">
        <v>6.6</v>
      </c>
      <c r="EE90" s="38">
        <v>7.7</v>
      </c>
      <c r="EO90" s="39">
        <v>1</v>
      </c>
      <c r="EP90" s="38">
        <v>7.7</v>
      </c>
    </row>
    <row r="91" spans="1:146" ht="15" x14ac:dyDescent="0.2">
      <c r="A91" s="39">
        <v>13</v>
      </c>
      <c r="B91" s="38">
        <v>7.2</v>
      </c>
      <c r="C91" s="39"/>
      <c r="D91" s="39"/>
      <c r="E91" s="39"/>
      <c r="F91" s="38"/>
      <c r="G91" s="38"/>
      <c r="H91" s="38"/>
      <c r="I91" s="38"/>
      <c r="J91" s="38"/>
      <c r="K91" s="39">
        <v>1</v>
      </c>
      <c r="L91" s="38">
        <v>7.2</v>
      </c>
      <c r="M91" s="38"/>
      <c r="N91" s="38"/>
      <c r="O91" s="38"/>
      <c r="P91" s="38"/>
      <c r="Q91" s="39"/>
      <c r="U91" s="39">
        <v>1</v>
      </c>
      <c r="V91" s="38">
        <v>7.2</v>
      </c>
      <c r="AE91" s="39">
        <v>0</v>
      </c>
      <c r="AF91" s="38">
        <v>7.2</v>
      </c>
      <c r="AO91" s="38">
        <v>7.5</v>
      </c>
      <c r="AP91" s="38">
        <v>7.2</v>
      </c>
      <c r="AX91" s="38">
        <v>3.5</v>
      </c>
      <c r="AY91" s="38">
        <v>7.2</v>
      </c>
      <c r="BI91" s="38">
        <v>3.5</v>
      </c>
      <c r="BJ91" s="38">
        <v>7.2</v>
      </c>
      <c r="BT91" s="38">
        <v>4.0999999999999996</v>
      </c>
      <c r="BU91" s="38">
        <v>7.2</v>
      </c>
      <c r="CD91" s="38">
        <v>4.5</v>
      </c>
      <c r="CE91" s="38">
        <v>7.2</v>
      </c>
      <c r="CO91" s="38">
        <v>7.6</v>
      </c>
      <c r="CP91" s="38">
        <v>7.2</v>
      </c>
      <c r="CY91" s="38">
        <v>3.4</v>
      </c>
      <c r="CZ91" s="38">
        <v>7.2</v>
      </c>
      <c r="DJ91" s="38">
        <v>5.4</v>
      </c>
      <c r="DK91" s="38">
        <v>7.2</v>
      </c>
      <c r="DT91" s="38">
        <v>3.4</v>
      </c>
      <c r="DU91" s="38">
        <v>7.2</v>
      </c>
      <c r="ED91" s="38">
        <v>4.5</v>
      </c>
      <c r="EE91" s="38">
        <v>7.2</v>
      </c>
      <c r="EO91" s="39">
        <v>0</v>
      </c>
      <c r="EP91" s="38">
        <v>7.2</v>
      </c>
    </row>
    <row r="92" spans="1:146" ht="15" x14ac:dyDescent="0.2">
      <c r="A92" s="39">
        <v>4</v>
      </c>
      <c r="B92" s="38">
        <v>6</v>
      </c>
      <c r="C92" s="39"/>
      <c r="D92" s="39"/>
      <c r="E92" s="39"/>
      <c r="F92" s="38"/>
      <c r="G92" s="38"/>
      <c r="H92" s="38"/>
      <c r="I92" s="38"/>
      <c r="J92" s="38"/>
      <c r="K92" s="39">
        <v>0</v>
      </c>
      <c r="L92" s="38">
        <v>6</v>
      </c>
      <c r="M92" s="38"/>
      <c r="N92" s="38"/>
      <c r="O92" s="38"/>
      <c r="P92" s="38"/>
      <c r="Q92" s="39"/>
      <c r="U92" s="39">
        <v>1</v>
      </c>
      <c r="V92" s="38">
        <v>6</v>
      </c>
      <c r="AE92" s="39">
        <v>0</v>
      </c>
      <c r="AF92" s="38">
        <v>6</v>
      </c>
      <c r="AO92" s="38">
        <v>5</v>
      </c>
      <c r="AP92" s="38">
        <v>6</v>
      </c>
      <c r="AX92" s="38">
        <v>3.6</v>
      </c>
      <c r="AY92" s="38">
        <v>6</v>
      </c>
      <c r="BI92" s="38">
        <v>3.5</v>
      </c>
      <c r="BJ92" s="38">
        <v>6</v>
      </c>
      <c r="BT92" s="38">
        <v>4.2</v>
      </c>
      <c r="BU92" s="38">
        <v>6</v>
      </c>
      <c r="CD92" s="38">
        <v>4.9000000000000004</v>
      </c>
      <c r="CE92" s="38">
        <v>6</v>
      </c>
      <c r="CO92" s="38">
        <v>8.1999999999999993</v>
      </c>
      <c r="CP92" s="38">
        <v>6</v>
      </c>
      <c r="CY92" s="38">
        <v>2.4</v>
      </c>
      <c r="CZ92" s="38">
        <v>6</v>
      </c>
      <c r="DJ92" s="38">
        <v>4.8</v>
      </c>
      <c r="DK92" s="38">
        <v>6</v>
      </c>
      <c r="DT92" s="38">
        <v>3.1</v>
      </c>
      <c r="DU92" s="38">
        <v>6</v>
      </c>
      <c r="ED92" s="38">
        <v>3</v>
      </c>
      <c r="EE92" s="38">
        <v>6</v>
      </c>
      <c r="EO92" s="39">
        <v>0</v>
      </c>
      <c r="EP92" s="38">
        <v>6</v>
      </c>
    </row>
    <row r="93" spans="1:146" ht="15" x14ac:dyDescent="0.2">
      <c r="A93" s="39">
        <v>11</v>
      </c>
      <c r="B93" s="38">
        <v>8.1999999999999993</v>
      </c>
      <c r="C93" s="39"/>
      <c r="D93" s="39"/>
      <c r="E93" s="39"/>
      <c r="F93" s="38"/>
      <c r="G93" s="38"/>
      <c r="H93" s="38"/>
      <c r="I93" s="38"/>
      <c r="J93" s="38"/>
      <c r="K93" s="39">
        <v>0</v>
      </c>
      <c r="L93" s="38">
        <v>8.1999999999999993</v>
      </c>
      <c r="M93" s="38"/>
      <c r="N93" s="38"/>
      <c r="O93" s="38"/>
      <c r="P93" s="38"/>
      <c r="Q93" s="39"/>
      <c r="U93" s="39">
        <v>0</v>
      </c>
      <c r="V93" s="38">
        <v>8.1999999999999993</v>
      </c>
      <c r="AE93" s="39">
        <v>1</v>
      </c>
      <c r="AF93" s="38">
        <v>8.1999999999999993</v>
      </c>
      <c r="AO93" s="38">
        <v>7.7</v>
      </c>
      <c r="AP93" s="38">
        <v>8.1999999999999993</v>
      </c>
      <c r="AX93" s="38">
        <v>2.6</v>
      </c>
      <c r="AY93" s="38">
        <v>8.1999999999999993</v>
      </c>
      <c r="BI93" s="38">
        <v>3.5</v>
      </c>
      <c r="BJ93" s="38">
        <v>8.1999999999999993</v>
      </c>
      <c r="BT93" s="38">
        <v>7.2</v>
      </c>
      <c r="BU93" s="38">
        <v>8.1999999999999993</v>
      </c>
      <c r="CD93" s="38">
        <v>4.3</v>
      </c>
      <c r="CE93" s="38">
        <v>8.1999999999999993</v>
      </c>
      <c r="CO93" s="38">
        <v>5.9</v>
      </c>
      <c r="CP93" s="38">
        <v>8.1999999999999993</v>
      </c>
      <c r="CY93" s="38">
        <v>5.0999999999999996</v>
      </c>
      <c r="CZ93" s="38">
        <v>8.1999999999999993</v>
      </c>
      <c r="DJ93" s="38">
        <v>3.9</v>
      </c>
      <c r="DK93" s="38">
        <v>8.1999999999999993</v>
      </c>
      <c r="DT93" s="38">
        <v>4.3</v>
      </c>
      <c r="DU93" s="38">
        <v>8.1999999999999993</v>
      </c>
      <c r="ED93" s="38">
        <v>6.7</v>
      </c>
      <c r="EE93" s="38">
        <v>8.1999999999999993</v>
      </c>
      <c r="EO93" s="39">
        <v>1</v>
      </c>
      <c r="EP93" s="38">
        <v>8.1999999999999993</v>
      </c>
    </row>
    <row r="94" spans="1:146" ht="15" x14ac:dyDescent="0.2">
      <c r="A94" s="39">
        <v>8</v>
      </c>
      <c r="B94" s="38">
        <v>7.4</v>
      </c>
      <c r="C94" s="39"/>
      <c r="D94" s="39"/>
      <c r="E94" s="39"/>
      <c r="F94" s="38"/>
      <c r="G94" s="38"/>
      <c r="H94" s="38"/>
      <c r="I94" s="38"/>
      <c r="J94" s="38"/>
      <c r="K94" s="39">
        <v>1</v>
      </c>
      <c r="L94" s="38">
        <v>7.4</v>
      </c>
      <c r="M94" s="38"/>
      <c r="N94" s="38"/>
      <c r="O94" s="38"/>
      <c r="P94" s="38"/>
      <c r="Q94" s="39"/>
      <c r="U94" s="39">
        <v>0</v>
      </c>
      <c r="V94" s="38">
        <v>7.4</v>
      </c>
      <c r="AE94" s="39">
        <v>1</v>
      </c>
      <c r="AF94" s="38">
        <v>7.4</v>
      </c>
      <c r="AO94" s="38">
        <v>9.1</v>
      </c>
      <c r="AP94" s="38">
        <v>7.4</v>
      </c>
      <c r="AX94" s="38">
        <v>3.6</v>
      </c>
      <c r="AY94" s="38">
        <v>7.4</v>
      </c>
      <c r="BI94" s="38">
        <v>4.2</v>
      </c>
      <c r="BJ94" s="38">
        <v>7.4</v>
      </c>
      <c r="BT94" s="38">
        <v>6.2</v>
      </c>
      <c r="BU94" s="38">
        <v>7.4</v>
      </c>
      <c r="CD94" s="38">
        <v>4.5999999999999996</v>
      </c>
      <c r="CE94" s="38">
        <v>7.4</v>
      </c>
      <c r="CO94" s="38">
        <v>8.3000000000000007</v>
      </c>
      <c r="CP94" s="38">
        <v>7.4</v>
      </c>
      <c r="CY94" s="38">
        <v>4.5999999999999996</v>
      </c>
      <c r="CZ94" s="38">
        <v>7.4</v>
      </c>
      <c r="DJ94" s="38">
        <v>4.3</v>
      </c>
      <c r="DK94" s="38">
        <v>7.4</v>
      </c>
      <c r="DT94" s="38">
        <v>3.9</v>
      </c>
      <c r="DU94" s="38">
        <v>7.4</v>
      </c>
      <c r="ED94" s="38">
        <v>5.4</v>
      </c>
      <c r="EE94" s="38">
        <v>7.4</v>
      </c>
      <c r="EO94" s="39">
        <v>0</v>
      </c>
      <c r="EP94" s="38">
        <v>7.4</v>
      </c>
    </row>
    <row r="95" spans="1:146" ht="15" x14ac:dyDescent="0.2">
      <c r="A95" s="39">
        <v>14</v>
      </c>
      <c r="B95" s="38">
        <v>9.3000000000000007</v>
      </c>
      <c r="C95" s="39"/>
      <c r="D95" s="39"/>
      <c r="E95" s="39"/>
      <c r="F95" s="38"/>
      <c r="G95" s="38"/>
      <c r="H95" s="38"/>
      <c r="I95" s="38"/>
      <c r="J95" s="38"/>
      <c r="K95" s="39">
        <v>1</v>
      </c>
      <c r="L95" s="38">
        <v>9.3000000000000007</v>
      </c>
      <c r="M95" s="38"/>
      <c r="N95" s="38"/>
      <c r="O95" s="38"/>
      <c r="P95" s="38"/>
      <c r="Q95" s="39"/>
      <c r="U95" s="39">
        <v>1</v>
      </c>
      <c r="V95" s="38">
        <v>9.3000000000000007</v>
      </c>
      <c r="AE95" s="39">
        <v>1</v>
      </c>
      <c r="AF95" s="38">
        <v>9.3000000000000007</v>
      </c>
      <c r="AO95" s="38">
        <v>5.5</v>
      </c>
      <c r="AP95" s="38">
        <v>9.3000000000000007</v>
      </c>
      <c r="AX95" s="38">
        <v>5.5</v>
      </c>
      <c r="AY95" s="38">
        <v>9.3000000000000007</v>
      </c>
      <c r="BI95" s="38">
        <v>5.6</v>
      </c>
      <c r="BJ95" s="38">
        <v>9.3000000000000007</v>
      </c>
      <c r="BT95" s="38">
        <v>5.7</v>
      </c>
      <c r="BU95" s="38">
        <v>9.3000000000000007</v>
      </c>
      <c r="CD95" s="38">
        <v>8.1999999999999993</v>
      </c>
      <c r="CE95" s="38">
        <v>9.3000000000000007</v>
      </c>
      <c r="CO95" s="38">
        <v>6.3</v>
      </c>
      <c r="CP95" s="38">
        <v>9.3000000000000007</v>
      </c>
      <c r="CY95" s="38">
        <v>5.5</v>
      </c>
      <c r="CZ95" s="38">
        <v>9.3000000000000007</v>
      </c>
      <c r="DJ95" s="38">
        <v>6.7</v>
      </c>
      <c r="DK95" s="38">
        <v>9.3000000000000007</v>
      </c>
      <c r="DT95" s="38">
        <v>4.9000000000000004</v>
      </c>
      <c r="DU95" s="38">
        <v>9.3000000000000007</v>
      </c>
      <c r="ED95" s="38">
        <v>7</v>
      </c>
      <c r="EE95" s="38">
        <v>9.3000000000000007</v>
      </c>
      <c r="EO95" s="39">
        <v>1</v>
      </c>
      <c r="EP95" s="38">
        <v>9.3000000000000007</v>
      </c>
    </row>
    <row r="96" spans="1:146" ht="15" x14ac:dyDescent="0.2">
      <c r="A96" s="39">
        <v>15</v>
      </c>
      <c r="B96" s="38">
        <v>7.9</v>
      </c>
      <c r="C96" s="39"/>
      <c r="D96" s="39"/>
      <c r="E96" s="39"/>
      <c r="F96" s="38"/>
      <c r="G96" s="38"/>
      <c r="H96" s="38"/>
      <c r="I96" s="38"/>
      <c r="J96" s="38"/>
      <c r="K96" s="39">
        <v>1</v>
      </c>
      <c r="L96" s="38">
        <v>7.9</v>
      </c>
      <c r="M96" s="38"/>
      <c r="N96" s="38"/>
      <c r="O96" s="38"/>
      <c r="P96" s="38"/>
      <c r="Q96" s="39"/>
      <c r="U96" s="39">
        <v>0</v>
      </c>
      <c r="V96" s="38">
        <v>7.9</v>
      </c>
      <c r="AE96" s="39">
        <v>0</v>
      </c>
      <c r="AF96" s="38">
        <v>7.9</v>
      </c>
      <c r="AO96" s="38">
        <v>9.1</v>
      </c>
      <c r="AP96" s="38">
        <v>7.9</v>
      </c>
      <c r="AX96" s="38">
        <v>3.7</v>
      </c>
      <c r="AY96" s="38">
        <v>7.9</v>
      </c>
      <c r="BI96" s="38">
        <v>4.4000000000000004</v>
      </c>
      <c r="BJ96" s="38">
        <v>7.9</v>
      </c>
      <c r="BT96" s="38">
        <v>6.3</v>
      </c>
      <c r="BU96" s="38">
        <v>7.9</v>
      </c>
      <c r="CD96" s="38">
        <v>5.4</v>
      </c>
      <c r="CE96" s="38">
        <v>7.9</v>
      </c>
      <c r="CO96" s="38">
        <v>7.3</v>
      </c>
      <c r="CP96" s="38">
        <v>7.9</v>
      </c>
      <c r="CY96" s="38">
        <v>4.4000000000000004</v>
      </c>
      <c r="CZ96" s="38">
        <v>7.9</v>
      </c>
      <c r="DJ96" s="38">
        <v>3</v>
      </c>
      <c r="DK96" s="38">
        <v>7.9</v>
      </c>
      <c r="DT96" s="38">
        <v>3.3</v>
      </c>
      <c r="DU96" s="38">
        <v>7.9</v>
      </c>
      <c r="ED96" s="38">
        <v>4.0999999999999996</v>
      </c>
      <c r="EE96" s="38">
        <v>7.9</v>
      </c>
      <c r="EO96" s="39">
        <v>1</v>
      </c>
      <c r="EP96" s="38">
        <v>7.9</v>
      </c>
    </row>
    <row r="97" spans="1:146" ht="15" x14ac:dyDescent="0.2">
      <c r="A97" s="39">
        <v>7</v>
      </c>
      <c r="B97" s="38">
        <v>6.5</v>
      </c>
      <c r="C97" s="39"/>
      <c r="D97" s="39"/>
      <c r="E97" s="39"/>
      <c r="F97" s="38"/>
      <c r="G97" s="38"/>
      <c r="H97" s="38"/>
      <c r="I97" s="38"/>
      <c r="J97" s="38"/>
      <c r="K97" s="39">
        <v>1</v>
      </c>
      <c r="L97" s="38">
        <v>6.5</v>
      </c>
      <c r="M97" s="38"/>
      <c r="N97" s="38"/>
      <c r="O97" s="38"/>
      <c r="P97" s="38"/>
      <c r="Q97" s="39"/>
      <c r="U97" s="39">
        <v>1</v>
      </c>
      <c r="V97" s="38">
        <v>6.5</v>
      </c>
      <c r="AE97" s="39">
        <v>0</v>
      </c>
      <c r="AF97" s="38">
        <v>6.5</v>
      </c>
      <c r="AO97" s="38">
        <v>7.1</v>
      </c>
      <c r="AP97" s="38">
        <v>6.5</v>
      </c>
      <c r="AX97" s="38">
        <v>4.2</v>
      </c>
      <c r="AY97" s="38">
        <v>6.5</v>
      </c>
      <c r="BI97" s="38">
        <v>2.1</v>
      </c>
      <c r="BJ97" s="38">
        <v>6.5</v>
      </c>
      <c r="BT97" s="38">
        <v>3.3</v>
      </c>
      <c r="BU97" s="38">
        <v>6.5</v>
      </c>
      <c r="CD97" s="38">
        <v>4.5</v>
      </c>
      <c r="CE97" s="38">
        <v>6.5</v>
      </c>
      <c r="CO97" s="38">
        <v>9.9</v>
      </c>
      <c r="CP97" s="38">
        <v>6.5</v>
      </c>
      <c r="CY97" s="38">
        <v>2</v>
      </c>
      <c r="CZ97" s="38">
        <v>6.5</v>
      </c>
      <c r="DJ97" s="38">
        <v>4</v>
      </c>
      <c r="DK97" s="38">
        <v>6.5</v>
      </c>
      <c r="DT97" s="38">
        <v>2.4</v>
      </c>
      <c r="DU97" s="38">
        <v>6.5</v>
      </c>
      <c r="ED97" s="38">
        <v>2.6</v>
      </c>
      <c r="EE97" s="38">
        <v>6.5</v>
      </c>
      <c r="EO97" s="39">
        <v>0</v>
      </c>
      <c r="EP97" s="38">
        <v>6.5</v>
      </c>
    </row>
    <row r="98" spans="1:146" ht="15" x14ac:dyDescent="0.2">
      <c r="A98" s="39">
        <v>14</v>
      </c>
      <c r="B98" s="38">
        <v>8.6</v>
      </c>
      <c r="C98" s="39"/>
      <c r="D98" s="39"/>
      <c r="E98" s="39"/>
      <c r="F98" s="38"/>
      <c r="G98" s="38"/>
      <c r="H98" s="38"/>
      <c r="I98" s="38"/>
      <c r="J98" s="38"/>
      <c r="K98" s="39">
        <v>1</v>
      </c>
      <c r="L98" s="38">
        <v>8.6</v>
      </c>
      <c r="M98" s="38"/>
      <c r="N98" s="38"/>
      <c r="O98" s="38"/>
      <c r="P98" s="38"/>
      <c r="Q98" s="39"/>
      <c r="U98" s="39">
        <v>0</v>
      </c>
      <c r="V98" s="38">
        <v>8.6</v>
      </c>
      <c r="AE98" s="39">
        <v>1</v>
      </c>
      <c r="AF98" s="38">
        <v>8.6</v>
      </c>
      <c r="AO98" s="38">
        <v>9.1999999999999993</v>
      </c>
      <c r="AP98" s="38">
        <v>8.6</v>
      </c>
      <c r="AX98" s="38">
        <v>3.9</v>
      </c>
      <c r="AY98" s="38">
        <v>8.6</v>
      </c>
      <c r="BI98" s="38">
        <v>4.2</v>
      </c>
      <c r="BJ98" s="38">
        <v>8.6</v>
      </c>
      <c r="BT98" s="38">
        <v>8.4</v>
      </c>
      <c r="BU98" s="38">
        <v>8.6</v>
      </c>
      <c r="CD98" s="38">
        <v>4.8</v>
      </c>
      <c r="CE98" s="38">
        <v>8.6</v>
      </c>
      <c r="CO98" s="38">
        <v>7.1</v>
      </c>
      <c r="CP98" s="38">
        <v>8.6</v>
      </c>
      <c r="CY98" s="38">
        <v>4.4000000000000004</v>
      </c>
      <c r="CZ98" s="38">
        <v>8.6</v>
      </c>
      <c r="DJ98" s="38">
        <v>2.6</v>
      </c>
      <c r="DK98" s="38">
        <v>8.6</v>
      </c>
      <c r="DT98" s="38">
        <v>4.2</v>
      </c>
      <c r="DU98" s="38">
        <v>8.6</v>
      </c>
      <c r="ED98" s="38">
        <v>5.3</v>
      </c>
      <c r="EE98" s="38">
        <v>8.6</v>
      </c>
      <c r="EO98" s="39">
        <v>1</v>
      </c>
      <c r="EP98" s="38">
        <v>8.6</v>
      </c>
    </row>
    <row r="99" spans="1:146" ht="15" x14ac:dyDescent="0.2">
      <c r="A99" s="39">
        <v>11</v>
      </c>
      <c r="B99" s="38">
        <v>8.9</v>
      </c>
      <c r="C99" s="39"/>
      <c r="D99" s="39"/>
      <c r="E99" s="39"/>
      <c r="F99" s="38"/>
      <c r="G99" s="38"/>
      <c r="H99" s="38"/>
      <c r="I99" s="38"/>
      <c r="J99" s="38"/>
      <c r="K99" s="39">
        <v>0</v>
      </c>
      <c r="L99" s="38">
        <v>8.9</v>
      </c>
      <c r="M99" s="38"/>
      <c r="N99" s="38"/>
      <c r="O99" s="38"/>
      <c r="P99" s="38"/>
      <c r="Q99" s="39"/>
      <c r="U99" s="39">
        <v>1</v>
      </c>
      <c r="V99" s="38">
        <v>8.9</v>
      </c>
      <c r="AE99" s="39">
        <v>1</v>
      </c>
      <c r="AF99" s="38">
        <v>8.9</v>
      </c>
      <c r="AO99" s="38">
        <v>9.3000000000000007</v>
      </c>
      <c r="AP99" s="38">
        <v>8.9</v>
      </c>
      <c r="AX99" s="38">
        <v>3.5</v>
      </c>
      <c r="AY99" s="38">
        <v>8.9</v>
      </c>
      <c r="BI99" s="38">
        <v>4.5999999999999996</v>
      </c>
      <c r="BJ99" s="38">
        <v>8.9</v>
      </c>
      <c r="BT99" s="38">
        <v>7.5</v>
      </c>
      <c r="BU99" s="38">
        <v>8.9</v>
      </c>
      <c r="CD99" s="38">
        <v>5.9</v>
      </c>
      <c r="CE99" s="38">
        <v>8.9</v>
      </c>
      <c r="CO99" s="38">
        <v>4.5999999999999996</v>
      </c>
      <c r="CP99" s="38">
        <v>8.9</v>
      </c>
      <c r="CY99" s="38">
        <v>4.8</v>
      </c>
      <c r="CZ99" s="38">
        <v>8.9</v>
      </c>
      <c r="DJ99" s="38">
        <v>4.0999999999999996</v>
      </c>
      <c r="DK99" s="38">
        <v>8.9</v>
      </c>
      <c r="DT99" s="38">
        <v>4.5999999999999996</v>
      </c>
      <c r="DU99" s="38">
        <v>8.9</v>
      </c>
      <c r="ED99" s="38">
        <v>7</v>
      </c>
      <c r="EE99" s="38">
        <v>8.9</v>
      </c>
      <c r="EO99" s="39">
        <v>1</v>
      </c>
      <c r="EP99" s="38">
        <v>8.9</v>
      </c>
    </row>
    <row r="100" spans="1:146" ht="15" x14ac:dyDescent="0.2">
      <c r="A100" s="39">
        <v>8</v>
      </c>
      <c r="B100" s="38">
        <v>8.4</v>
      </c>
      <c r="C100" s="39"/>
      <c r="D100" s="39"/>
      <c r="E100" s="39"/>
      <c r="F100" s="38"/>
      <c r="G100" s="38"/>
      <c r="H100" s="38"/>
      <c r="I100" s="38"/>
      <c r="J100" s="38"/>
      <c r="K100" s="39">
        <v>1</v>
      </c>
      <c r="L100" s="38">
        <v>8.4</v>
      </c>
      <c r="M100" s="38"/>
      <c r="N100" s="38"/>
      <c r="O100" s="38"/>
      <c r="P100" s="38"/>
      <c r="Q100" s="39"/>
      <c r="U100" s="39">
        <v>0</v>
      </c>
      <c r="V100" s="38">
        <v>8.4</v>
      </c>
      <c r="AE100" s="39">
        <v>0</v>
      </c>
      <c r="AF100" s="38">
        <v>8.4</v>
      </c>
      <c r="AO100" s="38">
        <v>9.3000000000000007</v>
      </c>
      <c r="AP100" s="38">
        <v>8.4</v>
      </c>
      <c r="AX100" s="38">
        <v>3.8</v>
      </c>
      <c r="AY100" s="38">
        <v>8.4</v>
      </c>
      <c r="BI100" s="38">
        <v>4.7</v>
      </c>
      <c r="BJ100" s="38">
        <v>8.4</v>
      </c>
      <c r="BT100" s="38">
        <v>6.4</v>
      </c>
      <c r="BU100" s="38">
        <v>8.4</v>
      </c>
      <c r="CD100" s="38">
        <v>5.5</v>
      </c>
      <c r="CE100" s="38">
        <v>8.4</v>
      </c>
      <c r="CO100" s="38">
        <v>7.4</v>
      </c>
      <c r="CP100" s="38">
        <v>8.4</v>
      </c>
      <c r="CY100" s="38">
        <v>3.6</v>
      </c>
      <c r="CZ100" s="38">
        <v>8.4</v>
      </c>
      <c r="DJ100" s="38">
        <v>3.2</v>
      </c>
      <c r="DK100" s="38">
        <v>8.4</v>
      </c>
      <c r="DT100" s="38">
        <v>3.4</v>
      </c>
      <c r="DU100" s="38">
        <v>8.4</v>
      </c>
      <c r="ED100" s="38">
        <v>4.5999999999999996</v>
      </c>
      <c r="EE100" s="38">
        <v>8.4</v>
      </c>
      <c r="EO100" s="39">
        <v>1</v>
      </c>
      <c r="EP100" s="38">
        <v>8.4</v>
      </c>
    </row>
    <row r="101" spans="1:146" ht="15" x14ac:dyDescent="0.2">
      <c r="A101" s="39">
        <v>12</v>
      </c>
      <c r="B101" s="38">
        <v>8.1</v>
      </c>
      <c r="C101" s="39"/>
      <c r="D101" s="39"/>
      <c r="E101" s="39"/>
      <c r="F101" s="38"/>
      <c r="G101" s="38"/>
      <c r="H101" s="38"/>
      <c r="I101" s="38"/>
      <c r="J101" s="38"/>
      <c r="K101" s="39">
        <v>1</v>
      </c>
      <c r="L101" s="38">
        <v>8.1</v>
      </c>
      <c r="M101" s="38"/>
      <c r="N101" s="38"/>
      <c r="O101" s="38"/>
      <c r="P101" s="38"/>
      <c r="Q101" s="39"/>
      <c r="U101" s="39">
        <v>0</v>
      </c>
      <c r="V101" s="38">
        <v>8.1</v>
      </c>
      <c r="AE101" s="39">
        <v>1</v>
      </c>
      <c r="AF101" s="38">
        <v>8.1</v>
      </c>
      <c r="AO101" s="38">
        <v>8.6</v>
      </c>
      <c r="AP101" s="38">
        <v>8.1</v>
      </c>
      <c r="AX101" s="38">
        <v>4.8</v>
      </c>
      <c r="AY101" s="38">
        <v>8.1</v>
      </c>
      <c r="BI101" s="38">
        <v>2.2999999999999998</v>
      </c>
      <c r="BJ101" s="38">
        <v>8.1</v>
      </c>
      <c r="BT101" s="38">
        <v>6</v>
      </c>
      <c r="BU101" s="38">
        <v>8.1</v>
      </c>
      <c r="CD101" s="38">
        <v>5.7</v>
      </c>
      <c r="CE101" s="38">
        <v>8.1</v>
      </c>
      <c r="CO101" s="38">
        <v>6.7</v>
      </c>
      <c r="CP101" s="38">
        <v>8.1</v>
      </c>
      <c r="CY101" s="38">
        <v>4.9000000000000004</v>
      </c>
      <c r="CZ101" s="38">
        <v>8.1</v>
      </c>
      <c r="DJ101" s="38">
        <v>3.6</v>
      </c>
      <c r="DK101" s="38">
        <v>8.1</v>
      </c>
      <c r="DT101" s="38">
        <v>3.6</v>
      </c>
      <c r="DU101" s="38">
        <v>8.1</v>
      </c>
      <c r="ED101" s="38">
        <v>5.3</v>
      </c>
      <c r="EE101" s="38">
        <v>8.1</v>
      </c>
      <c r="EO101" s="39">
        <v>1</v>
      </c>
      <c r="EP101" s="38">
        <v>8.1</v>
      </c>
    </row>
    <row r="102" spans="1:146" ht="15" x14ac:dyDescent="0.2">
      <c r="A102" s="39">
        <v>10</v>
      </c>
      <c r="B102" s="38">
        <v>7.2</v>
      </c>
      <c r="C102" s="39"/>
      <c r="D102" s="39"/>
      <c r="E102" s="39"/>
      <c r="F102" s="38"/>
      <c r="G102" s="38"/>
      <c r="H102" s="38"/>
      <c r="I102" s="38"/>
      <c r="J102" s="38"/>
      <c r="K102" s="39">
        <v>0</v>
      </c>
      <c r="L102" s="38">
        <v>7.2</v>
      </c>
      <c r="M102" s="38"/>
      <c r="N102" s="38"/>
      <c r="O102" s="38"/>
      <c r="P102" s="38"/>
      <c r="Q102" s="39"/>
      <c r="U102" s="39">
        <v>1</v>
      </c>
      <c r="V102" s="38">
        <v>7.2</v>
      </c>
      <c r="AE102" s="39">
        <v>1</v>
      </c>
      <c r="AF102" s="38">
        <v>7.2</v>
      </c>
      <c r="AO102" s="38">
        <v>7.4</v>
      </c>
      <c r="AP102" s="38">
        <v>7.2</v>
      </c>
      <c r="AX102" s="38">
        <v>3.4</v>
      </c>
      <c r="AY102" s="38">
        <v>7.2</v>
      </c>
      <c r="BI102" s="38">
        <v>4.0999999999999996</v>
      </c>
      <c r="BJ102" s="38">
        <v>7.2</v>
      </c>
      <c r="BT102" s="38">
        <v>4.4000000000000004</v>
      </c>
      <c r="BU102" s="38">
        <v>7.2</v>
      </c>
      <c r="CD102" s="38">
        <v>4.8</v>
      </c>
      <c r="CE102" s="38">
        <v>7.2</v>
      </c>
      <c r="CO102" s="38">
        <v>7.2</v>
      </c>
      <c r="CP102" s="38">
        <v>7.2</v>
      </c>
      <c r="CY102" s="38">
        <v>4.2</v>
      </c>
      <c r="CZ102" s="38">
        <v>7.2</v>
      </c>
      <c r="DJ102" s="38">
        <v>5.6</v>
      </c>
      <c r="DK102" s="38">
        <v>7.2</v>
      </c>
      <c r="DT102" s="38">
        <v>3.7</v>
      </c>
      <c r="DU102" s="38">
        <v>7.2</v>
      </c>
      <c r="ED102" s="38">
        <v>5</v>
      </c>
      <c r="EE102" s="38">
        <v>7.2</v>
      </c>
      <c r="EO102" s="39">
        <v>0</v>
      </c>
      <c r="EP102" s="38">
        <v>7.2</v>
      </c>
    </row>
    <row r="103" spans="1:146" ht="15" x14ac:dyDescent="0.2">
      <c r="A103" s="39">
        <v>11</v>
      </c>
      <c r="B103" s="38">
        <v>7.7</v>
      </c>
      <c r="C103" s="39"/>
      <c r="D103" s="39"/>
      <c r="E103" s="39"/>
      <c r="F103" s="38"/>
      <c r="G103" s="38"/>
      <c r="H103" s="38"/>
      <c r="I103" s="38"/>
      <c r="J103" s="38"/>
      <c r="K103" s="39">
        <v>0</v>
      </c>
      <c r="L103" s="38">
        <v>7.7</v>
      </c>
      <c r="M103" s="38"/>
      <c r="N103" s="38"/>
      <c r="O103" s="38"/>
      <c r="P103" s="38"/>
      <c r="Q103" s="39"/>
      <c r="U103" s="39">
        <v>0</v>
      </c>
      <c r="V103" s="38">
        <v>7.7</v>
      </c>
      <c r="AE103" s="39">
        <v>1</v>
      </c>
      <c r="AF103" s="38">
        <v>7.7</v>
      </c>
      <c r="AO103" s="38">
        <v>8.6999999999999993</v>
      </c>
      <c r="AP103" s="38">
        <v>7.7</v>
      </c>
      <c r="AX103" s="38">
        <v>3.2</v>
      </c>
      <c r="AY103" s="38">
        <v>7.7</v>
      </c>
      <c r="BI103" s="38">
        <v>3.1</v>
      </c>
      <c r="BJ103" s="38">
        <v>7.7</v>
      </c>
      <c r="BT103" s="38">
        <v>6.1</v>
      </c>
      <c r="BU103" s="38">
        <v>7.7</v>
      </c>
      <c r="CD103" s="38">
        <v>2.9</v>
      </c>
      <c r="CE103" s="38">
        <v>7.7</v>
      </c>
      <c r="CO103" s="38">
        <v>5.6</v>
      </c>
      <c r="CP103" s="38">
        <v>7.7</v>
      </c>
      <c r="CY103" s="38">
        <v>3.1</v>
      </c>
      <c r="CZ103" s="38">
        <v>7.7</v>
      </c>
      <c r="DJ103" s="38">
        <v>2.9</v>
      </c>
      <c r="DK103" s="38">
        <v>7.7</v>
      </c>
      <c r="DT103" s="38">
        <v>2.5</v>
      </c>
      <c r="DU103" s="38">
        <v>7.7</v>
      </c>
      <c r="ED103" s="38">
        <v>3.2</v>
      </c>
      <c r="EE103" s="38">
        <v>7.7</v>
      </c>
      <c r="EO103" s="39">
        <v>1</v>
      </c>
      <c r="EP103" s="38">
        <v>7.7</v>
      </c>
    </row>
    <row r="104" spans="1:146" ht="15" x14ac:dyDescent="0.2">
      <c r="A104" s="39">
        <v>1</v>
      </c>
      <c r="B104" s="38">
        <v>7.4</v>
      </c>
      <c r="C104" s="39"/>
      <c r="D104" s="39"/>
      <c r="E104" s="39"/>
      <c r="F104" s="38"/>
      <c r="G104" s="38"/>
      <c r="H104" s="38"/>
      <c r="I104" s="38"/>
      <c r="J104" s="38"/>
      <c r="K104" s="39">
        <v>1</v>
      </c>
      <c r="L104" s="38">
        <v>7.4</v>
      </c>
      <c r="M104" s="38"/>
      <c r="N104" s="38"/>
      <c r="O104" s="38"/>
      <c r="P104" s="38"/>
      <c r="Q104" s="39"/>
      <c r="U104" s="39">
        <v>1</v>
      </c>
      <c r="V104" s="38">
        <v>7.4</v>
      </c>
      <c r="AE104" s="39">
        <v>1</v>
      </c>
      <c r="AF104" s="38">
        <v>7.4</v>
      </c>
      <c r="AO104" s="38">
        <v>7.8</v>
      </c>
      <c r="AP104" s="38">
        <v>7.4</v>
      </c>
      <c r="AX104" s="38">
        <v>4.9000000000000004</v>
      </c>
      <c r="AY104" s="38">
        <v>7.4</v>
      </c>
      <c r="BI104" s="38">
        <v>5.2</v>
      </c>
      <c r="BJ104" s="38">
        <v>7.4</v>
      </c>
      <c r="BT104" s="38">
        <v>5.3</v>
      </c>
      <c r="BU104" s="38">
        <v>7.4</v>
      </c>
      <c r="CD104" s="38">
        <v>7.1</v>
      </c>
      <c r="CE104" s="38">
        <v>7.4</v>
      </c>
      <c r="CO104" s="38">
        <v>7.9</v>
      </c>
      <c r="CP104" s="38">
        <v>7.4</v>
      </c>
      <c r="CY104" s="38">
        <v>4.3</v>
      </c>
      <c r="CZ104" s="38">
        <v>7.4</v>
      </c>
      <c r="DJ104" s="38">
        <v>4.9000000000000004</v>
      </c>
      <c r="DK104" s="38">
        <v>7.4</v>
      </c>
      <c r="DT104" s="38">
        <v>3.9</v>
      </c>
      <c r="DU104" s="38">
        <v>7.4</v>
      </c>
      <c r="ED104" s="38">
        <v>5.3</v>
      </c>
      <c r="EE104" s="38">
        <v>7.4</v>
      </c>
      <c r="EO104" s="39">
        <v>1</v>
      </c>
      <c r="EP104" s="38">
        <v>7.4</v>
      </c>
    </row>
    <row r="105" spans="1:146" ht="15" x14ac:dyDescent="0.2">
      <c r="A105" s="39">
        <v>6</v>
      </c>
      <c r="B105" s="38">
        <v>7</v>
      </c>
      <c r="C105" s="39"/>
      <c r="D105" s="39"/>
      <c r="E105" s="39"/>
      <c r="F105" s="38"/>
      <c r="G105" s="38"/>
      <c r="H105" s="38"/>
      <c r="I105" s="38"/>
      <c r="J105" s="38"/>
      <c r="K105" s="39">
        <v>1</v>
      </c>
      <c r="L105" s="38">
        <v>7</v>
      </c>
      <c r="M105" s="38"/>
      <c r="N105" s="38"/>
      <c r="O105" s="38"/>
      <c r="P105" s="38"/>
      <c r="Q105" s="39"/>
      <c r="U105" s="39">
        <v>1</v>
      </c>
      <c r="V105" s="38">
        <v>7</v>
      </c>
      <c r="AE105" s="39">
        <v>0</v>
      </c>
      <c r="AF105" s="38">
        <v>7</v>
      </c>
      <c r="AO105" s="38">
        <v>7.9</v>
      </c>
      <c r="AP105" s="38">
        <v>7</v>
      </c>
      <c r="AX105" s="38">
        <v>3</v>
      </c>
      <c r="AY105" s="38">
        <v>7</v>
      </c>
      <c r="BI105" s="38">
        <v>5.9</v>
      </c>
      <c r="BJ105" s="38">
        <v>7</v>
      </c>
      <c r="BT105" s="38">
        <v>4.2</v>
      </c>
      <c r="BU105" s="38">
        <v>7</v>
      </c>
      <c r="CD105" s="38">
        <v>4.8</v>
      </c>
      <c r="CE105" s="38">
        <v>7</v>
      </c>
      <c r="CO105" s="38">
        <v>9.6999999999999993</v>
      </c>
      <c r="CP105" s="38">
        <v>7</v>
      </c>
      <c r="CY105" s="38">
        <v>3.4</v>
      </c>
      <c r="CZ105" s="38">
        <v>7</v>
      </c>
      <c r="DJ105" s="38">
        <v>5.4</v>
      </c>
      <c r="DK105" s="38">
        <v>7</v>
      </c>
      <c r="DT105" s="38">
        <v>3.5</v>
      </c>
      <c r="DU105" s="38">
        <v>7</v>
      </c>
      <c r="ED105" s="38">
        <v>5.0999999999999996</v>
      </c>
      <c r="EE105" s="38">
        <v>7</v>
      </c>
      <c r="EO105" s="39">
        <v>1</v>
      </c>
      <c r="EP105" s="38">
        <v>7</v>
      </c>
    </row>
    <row r="106" spans="1:146" ht="15" x14ac:dyDescent="0.2">
      <c r="A106" s="39">
        <v>8</v>
      </c>
      <c r="B106" s="38">
        <v>6.1</v>
      </c>
      <c r="C106" s="39"/>
      <c r="D106" s="39"/>
      <c r="E106" s="39"/>
      <c r="F106" s="38"/>
      <c r="G106" s="38"/>
      <c r="H106" s="38"/>
      <c r="I106" s="38"/>
      <c r="J106" s="38"/>
      <c r="K106" s="39">
        <v>1</v>
      </c>
      <c r="L106" s="38">
        <v>6.1</v>
      </c>
      <c r="M106" s="38"/>
      <c r="N106" s="38"/>
      <c r="O106" s="38"/>
      <c r="P106" s="38"/>
      <c r="Q106" s="39"/>
      <c r="U106" s="39">
        <v>1</v>
      </c>
      <c r="V106" s="38">
        <v>6.1</v>
      </c>
      <c r="AE106" s="39">
        <v>0</v>
      </c>
      <c r="AF106" s="38">
        <v>6.1</v>
      </c>
      <c r="AO106" s="38">
        <v>7.6</v>
      </c>
      <c r="AP106" s="38">
        <v>6.1</v>
      </c>
      <c r="AX106" s="38">
        <v>3.6</v>
      </c>
      <c r="AY106" s="38">
        <v>6.1</v>
      </c>
      <c r="BI106" s="38">
        <v>3.4</v>
      </c>
      <c r="BJ106" s="38">
        <v>6.1</v>
      </c>
      <c r="BT106" s="38">
        <v>4.2</v>
      </c>
      <c r="BU106" s="38">
        <v>6.1</v>
      </c>
      <c r="CD106" s="38">
        <v>4.5999999999999996</v>
      </c>
      <c r="CE106" s="38">
        <v>6.1</v>
      </c>
      <c r="CO106" s="38">
        <v>7.7</v>
      </c>
      <c r="CP106" s="38">
        <v>6.1</v>
      </c>
      <c r="CY106" s="38">
        <v>3.1</v>
      </c>
      <c r="CZ106" s="38">
        <v>6.1</v>
      </c>
      <c r="DJ106" s="38">
        <v>5.5</v>
      </c>
      <c r="DK106" s="38">
        <v>6.1</v>
      </c>
      <c r="DT106" s="38">
        <v>3.5</v>
      </c>
      <c r="DU106" s="38">
        <v>6.1</v>
      </c>
      <c r="ED106" s="38">
        <v>4.9000000000000004</v>
      </c>
      <c r="EE106" s="38">
        <v>6.1</v>
      </c>
      <c r="EO106" s="39">
        <v>0</v>
      </c>
      <c r="EP106" s="38">
        <v>6.1</v>
      </c>
    </row>
    <row r="107" spans="1:146" ht="15" x14ac:dyDescent="0.2">
      <c r="A107" s="39">
        <v>14</v>
      </c>
      <c r="B107" s="38">
        <v>7.1</v>
      </c>
      <c r="C107" s="39"/>
      <c r="D107" s="39"/>
      <c r="E107" s="39"/>
      <c r="F107" s="38"/>
      <c r="G107" s="38"/>
      <c r="H107" s="38"/>
      <c r="I107" s="38"/>
      <c r="J107" s="38"/>
      <c r="K107" s="39">
        <v>0</v>
      </c>
      <c r="L107" s="38">
        <v>7.1</v>
      </c>
      <c r="M107" s="38"/>
      <c r="N107" s="38"/>
      <c r="O107" s="38"/>
      <c r="P107" s="38"/>
      <c r="Q107" s="39"/>
      <c r="U107" s="39">
        <v>1</v>
      </c>
      <c r="V107" s="38">
        <v>7.1</v>
      </c>
      <c r="AE107" s="39">
        <v>1</v>
      </c>
      <c r="AF107" s="38">
        <v>7.1</v>
      </c>
      <c r="AO107" s="38">
        <v>9.1999999999999993</v>
      </c>
      <c r="AP107" s="38">
        <v>7.1</v>
      </c>
      <c r="AX107" s="38">
        <v>5</v>
      </c>
      <c r="AY107" s="38">
        <v>7.1</v>
      </c>
      <c r="BI107" s="38">
        <v>5.2</v>
      </c>
      <c r="BJ107" s="38">
        <v>7.1</v>
      </c>
      <c r="BT107" s="38">
        <v>6.5</v>
      </c>
      <c r="BU107" s="38">
        <v>7.1</v>
      </c>
      <c r="CD107" s="38">
        <v>6.2</v>
      </c>
      <c r="CE107" s="38">
        <v>7.1</v>
      </c>
      <c r="CO107" s="38">
        <v>7.3</v>
      </c>
      <c r="CP107" s="38">
        <v>7.1</v>
      </c>
      <c r="CY107" s="38">
        <v>5.0999999999999996</v>
      </c>
      <c r="CZ107" s="38">
        <v>7.1</v>
      </c>
      <c r="DJ107" s="38">
        <v>4.5999999999999996</v>
      </c>
      <c r="DK107" s="38">
        <v>7.1</v>
      </c>
      <c r="DT107" s="38">
        <v>4.2</v>
      </c>
      <c r="DU107" s="38">
        <v>7.1</v>
      </c>
      <c r="ED107" s="38">
        <v>5.2</v>
      </c>
      <c r="EE107" s="38">
        <v>7.1</v>
      </c>
      <c r="EO107" s="39">
        <v>1</v>
      </c>
      <c r="EP107" s="38">
        <v>7.1</v>
      </c>
    </row>
    <row r="108" spans="1:146" ht="15" x14ac:dyDescent="0.2">
      <c r="A108" s="39">
        <v>14</v>
      </c>
      <c r="B108" s="38">
        <v>7.6</v>
      </c>
      <c r="C108" s="39"/>
      <c r="D108" s="39"/>
      <c r="E108" s="39"/>
      <c r="F108" s="38"/>
      <c r="G108" s="38"/>
      <c r="H108" s="38"/>
      <c r="I108" s="38"/>
      <c r="J108" s="38"/>
      <c r="K108" s="39">
        <v>1</v>
      </c>
      <c r="L108" s="38">
        <v>7.6</v>
      </c>
      <c r="M108" s="38"/>
      <c r="N108" s="38"/>
      <c r="O108" s="38"/>
      <c r="P108" s="38"/>
      <c r="Q108" s="39"/>
      <c r="U108" s="39">
        <v>1</v>
      </c>
      <c r="V108" s="38">
        <v>7.6</v>
      </c>
      <c r="AE108" s="39">
        <v>1</v>
      </c>
      <c r="AF108" s="38">
        <v>7.6</v>
      </c>
      <c r="AO108" s="38">
        <v>7.7</v>
      </c>
      <c r="AP108" s="38">
        <v>7.6</v>
      </c>
      <c r="AX108" s="38">
        <v>4.7</v>
      </c>
      <c r="AY108" s="38">
        <v>7.6</v>
      </c>
      <c r="BI108" s="38">
        <v>5.2</v>
      </c>
      <c r="BJ108" s="38">
        <v>7.6</v>
      </c>
      <c r="BT108" s="38">
        <v>5.2</v>
      </c>
      <c r="BU108" s="38">
        <v>7.6</v>
      </c>
      <c r="CD108" s="38">
        <v>7</v>
      </c>
      <c r="CE108" s="38">
        <v>7.6</v>
      </c>
      <c r="CO108" s="38">
        <v>7.7</v>
      </c>
      <c r="CP108" s="38">
        <v>7.6</v>
      </c>
      <c r="CY108" s="38">
        <v>4</v>
      </c>
      <c r="CZ108" s="38">
        <v>7.6</v>
      </c>
      <c r="DJ108" s="38">
        <v>4.7</v>
      </c>
      <c r="DK108" s="38">
        <v>7.6</v>
      </c>
      <c r="DT108" s="38">
        <v>3.7</v>
      </c>
      <c r="DU108" s="38">
        <v>7.6</v>
      </c>
      <c r="ED108" s="38">
        <v>4.7</v>
      </c>
      <c r="EE108" s="38">
        <v>7.6</v>
      </c>
      <c r="EO108" s="39">
        <v>1</v>
      </c>
      <c r="EP108" s="38">
        <v>7.6</v>
      </c>
    </row>
    <row r="109" spans="1:146" ht="15" x14ac:dyDescent="0.2">
      <c r="A109" s="39">
        <v>12</v>
      </c>
      <c r="B109" s="38">
        <v>9</v>
      </c>
      <c r="C109" s="39"/>
      <c r="D109" s="39"/>
      <c r="E109" s="39"/>
      <c r="F109" s="38"/>
      <c r="G109" s="38"/>
      <c r="H109" s="38"/>
      <c r="I109" s="38"/>
      <c r="J109" s="38"/>
      <c r="K109" s="39">
        <v>1</v>
      </c>
      <c r="L109" s="38">
        <v>9</v>
      </c>
      <c r="M109" s="38"/>
      <c r="N109" s="38"/>
      <c r="O109" s="38"/>
      <c r="P109" s="38"/>
      <c r="Q109" s="39"/>
      <c r="U109" s="39">
        <v>0</v>
      </c>
      <c r="V109" s="38">
        <v>9</v>
      </c>
      <c r="AE109" s="39">
        <v>1</v>
      </c>
      <c r="AF109" s="38">
        <v>9</v>
      </c>
      <c r="AO109" s="38">
        <v>9.5</v>
      </c>
      <c r="AP109" s="38">
        <v>9</v>
      </c>
      <c r="AX109" s="38">
        <v>5.6</v>
      </c>
      <c r="AY109" s="38">
        <v>9</v>
      </c>
      <c r="BI109" s="38">
        <v>5.6</v>
      </c>
      <c r="BJ109" s="38">
        <v>9</v>
      </c>
      <c r="BT109" s="38">
        <v>6.9</v>
      </c>
      <c r="BU109" s="38">
        <v>9</v>
      </c>
      <c r="CD109" s="38">
        <v>6.6</v>
      </c>
      <c r="CE109" s="38">
        <v>9</v>
      </c>
      <c r="CO109" s="38">
        <v>7.6</v>
      </c>
      <c r="CP109" s="38">
        <v>9</v>
      </c>
      <c r="CY109" s="38">
        <v>5.6</v>
      </c>
      <c r="CZ109" s="38">
        <v>9</v>
      </c>
      <c r="DJ109" s="38">
        <v>4.5</v>
      </c>
      <c r="DK109" s="38">
        <v>9</v>
      </c>
      <c r="DT109" s="38">
        <v>4.4000000000000004</v>
      </c>
      <c r="DU109" s="38">
        <v>9</v>
      </c>
      <c r="ED109" s="38">
        <v>5.5</v>
      </c>
      <c r="EE109" s="38">
        <v>9</v>
      </c>
      <c r="EO109" s="39">
        <v>1</v>
      </c>
      <c r="EP109" s="38">
        <v>9</v>
      </c>
    </row>
    <row r="110" spans="1:146" ht="15" x14ac:dyDescent="0.2">
      <c r="A110" s="39">
        <v>15</v>
      </c>
      <c r="B110" s="38">
        <v>8.9</v>
      </c>
      <c r="C110" s="39"/>
      <c r="D110" s="39"/>
      <c r="E110" s="39"/>
      <c r="F110" s="38"/>
      <c r="G110" s="38"/>
      <c r="H110" s="38"/>
      <c r="I110" s="38"/>
      <c r="J110" s="38"/>
      <c r="K110" s="39">
        <v>0</v>
      </c>
      <c r="L110" s="38">
        <v>8.9</v>
      </c>
      <c r="M110" s="38"/>
      <c r="N110" s="38"/>
      <c r="O110" s="38"/>
      <c r="P110" s="38"/>
      <c r="Q110" s="39"/>
      <c r="U110" s="39">
        <v>1</v>
      </c>
      <c r="V110" s="38">
        <v>8.9</v>
      </c>
      <c r="AE110" s="39">
        <v>0</v>
      </c>
      <c r="AF110" s="38">
        <v>8.9</v>
      </c>
      <c r="AO110" s="38">
        <v>6.5</v>
      </c>
      <c r="AP110" s="38">
        <v>8.9</v>
      </c>
      <c r="AX110" s="38">
        <v>4.3</v>
      </c>
      <c r="AY110" s="38">
        <v>8.9</v>
      </c>
      <c r="BI110" s="38">
        <v>4.7</v>
      </c>
      <c r="BJ110" s="38">
        <v>8.9</v>
      </c>
      <c r="BT110" s="38">
        <v>6.3</v>
      </c>
      <c r="BU110" s="38">
        <v>8.9</v>
      </c>
      <c r="CD110" s="38">
        <v>6</v>
      </c>
      <c r="CE110" s="38">
        <v>8.9</v>
      </c>
      <c r="CO110" s="38">
        <v>8.6999999999999993</v>
      </c>
      <c r="CP110" s="38">
        <v>8.9</v>
      </c>
      <c r="CY110" s="38">
        <v>5</v>
      </c>
      <c r="CZ110" s="38">
        <v>8.9</v>
      </c>
      <c r="DJ110" s="38">
        <v>5.6</v>
      </c>
      <c r="DK110" s="38">
        <v>8.9</v>
      </c>
      <c r="DT110" s="38">
        <v>4.5999999999999996</v>
      </c>
      <c r="DU110" s="38">
        <v>8.9</v>
      </c>
      <c r="ED110" s="38">
        <v>6.8</v>
      </c>
      <c r="EE110" s="38">
        <v>8.9</v>
      </c>
      <c r="EO110" s="39">
        <v>1</v>
      </c>
      <c r="EP110" s="38">
        <v>8.9</v>
      </c>
    </row>
    <row r="111" spans="1:146" ht="15" x14ac:dyDescent="0.2">
      <c r="A111" s="39">
        <v>13</v>
      </c>
      <c r="B111" s="38">
        <v>7.5</v>
      </c>
      <c r="C111" s="39"/>
      <c r="D111" s="39"/>
      <c r="E111" s="39"/>
      <c r="F111" s="38"/>
      <c r="G111" s="38"/>
      <c r="H111" s="38"/>
      <c r="I111" s="38"/>
      <c r="J111" s="38"/>
      <c r="K111" s="39">
        <v>1</v>
      </c>
      <c r="L111" s="38">
        <v>7.5</v>
      </c>
      <c r="M111" s="38"/>
      <c r="N111" s="38"/>
      <c r="O111" s="38"/>
      <c r="P111" s="38"/>
      <c r="Q111" s="39"/>
      <c r="U111" s="39">
        <v>1</v>
      </c>
      <c r="V111" s="38">
        <v>7.5</v>
      </c>
      <c r="AE111" s="39">
        <v>0</v>
      </c>
      <c r="AF111" s="38">
        <v>7.5</v>
      </c>
      <c r="AO111" s="38">
        <v>8.3000000000000007</v>
      </c>
      <c r="AP111" s="38">
        <v>7.5</v>
      </c>
      <c r="AX111" s="38">
        <v>3.4</v>
      </c>
      <c r="AY111" s="38">
        <v>7.5</v>
      </c>
      <c r="BI111" s="38">
        <v>3.4</v>
      </c>
      <c r="BJ111" s="38">
        <v>7.5</v>
      </c>
      <c r="BT111" s="38">
        <v>4.5999999999999996</v>
      </c>
      <c r="BU111" s="38">
        <v>7.5</v>
      </c>
      <c r="CD111" s="38">
        <v>5.2</v>
      </c>
      <c r="CE111" s="38">
        <v>7.5</v>
      </c>
      <c r="CO111" s="38">
        <v>9.1</v>
      </c>
      <c r="CP111" s="38">
        <v>7.5</v>
      </c>
      <c r="CY111" s="38">
        <v>4.2</v>
      </c>
      <c r="CZ111" s="38">
        <v>7.5</v>
      </c>
      <c r="DJ111" s="38">
        <v>5.8</v>
      </c>
      <c r="DK111" s="38">
        <v>7.5</v>
      </c>
      <c r="DT111" s="38">
        <v>3.9</v>
      </c>
      <c r="DU111" s="38">
        <v>7.5</v>
      </c>
      <c r="ED111" s="38">
        <v>5.9</v>
      </c>
      <c r="EE111" s="38">
        <v>7.5</v>
      </c>
      <c r="EO111" s="39">
        <v>1</v>
      </c>
      <c r="EP111" s="38">
        <v>7.5</v>
      </c>
    </row>
    <row r="112" spans="1:146" ht="15" x14ac:dyDescent="0.2">
      <c r="A112" s="39">
        <v>15</v>
      </c>
      <c r="B112" s="38">
        <v>9.3000000000000007</v>
      </c>
      <c r="C112" s="39"/>
      <c r="D112" s="39"/>
      <c r="E112" s="39"/>
      <c r="F112" s="38"/>
      <c r="G112" s="38"/>
      <c r="H112" s="38"/>
      <c r="I112" s="38"/>
      <c r="J112" s="38"/>
      <c r="K112" s="39">
        <v>0</v>
      </c>
      <c r="L112" s="38">
        <v>9.3000000000000007</v>
      </c>
      <c r="M112" s="38"/>
      <c r="N112" s="38"/>
      <c r="O112" s="38"/>
      <c r="P112" s="38"/>
      <c r="Q112" s="39"/>
      <c r="U112" s="39">
        <v>0</v>
      </c>
      <c r="V112" s="38">
        <v>9.3000000000000007</v>
      </c>
      <c r="AE112" s="39">
        <v>1</v>
      </c>
      <c r="AF112" s="38">
        <v>9.3000000000000007</v>
      </c>
      <c r="AO112" s="38">
        <v>9.6</v>
      </c>
      <c r="AP112" s="38">
        <v>9.3000000000000007</v>
      </c>
      <c r="AX112" s="38">
        <v>4.0999999999999996</v>
      </c>
      <c r="AY112" s="38">
        <v>9.3000000000000007</v>
      </c>
      <c r="BI112" s="38">
        <v>4.8</v>
      </c>
      <c r="BJ112" s="38">
        <v>9.3000000000000007</v>
      </c>
      <c r="BT112" s="38">
        <v>7.7</v>
      </c>
      <c r="BU112" s="38">
        <v>9.3000000000000007</v>
      </c>
      <c r="CD112" s="38">
        <v>5.5</v>
      </c>
      <c r="CE112" s="38">
        <v>9.3000000000000007</v>
      </c>
      <c r="CO112" s="38">
        <v>7.7</v>
      </c>
      <c r="CP112" s="38">
        <v>9.3000000000000007</v>
      </c>
      <c r="CY112" s="38">
        <v>4.4000000000000004</v>
      </c>
      <c r="CZ112" s="38">
        <v>9.3000000000000007</v>
      </c>
      <c r="DJ112" s="38">
        <v>4.5999999999999996</v>
      </c>
      <c r="DK112" s="38">
        <v>9.3000000000000007</v>
      </c>
      <c r="DT112" s="38">
        <v>4.9000000000000004</v>
      </c>
      <c r="DU112" s="38">
        <v>9.3000000000000007</v>
      </c>
      <c r="ED112" s="38">
        <v>6.5</v>
      </c>
      <c r="EE112" s="38">
        <v>9.3000000000000007</v>
      </c>
      <c r="EO112" s="39">
        <v>1</v>
      </c>
      <c r="EP112" s="38">
        <v>9.3000000000000007</v>
      </c>
    </row>
    <row r="113" spans="1:146" ht="15" x14ac:dyDescent="0.2">
      <c r="A113" s="39">
        <v>1</v>
      </c>
      <c r="B113" s="38">
        <v>8</v>
      </c>
      <c r="C113" s="39"/>
      <c r="D113" s="39"/>
      <c r="E113" s="39"/>
      <c r="F113" s="38"/>
      <c r="G113" s="38"/>
      <c r="H113" s="38"/>
      <c r="I113" s="38"/>
      <c r="J113" s="38"/>
      <c r="K113" s="39">
        <v>1</v>
      </c>
      <c r="L113" s="38">
        <v>8</v>
      </c>
      <c r="M113" s="38"/>
      <c r="N113" s="38"/>
      <c r="O113" s="38"/>
      <c r="P113" s="38"/>
      <c r="Q113" s="39"/>
      <c r="U113" s="39">
        <v>1</v>
      </c>
      <c r="V113" s="38">
        <v>8</v>
      </c>
      <c r="AE113" s="39">
        <v>0</v>
      </c>
      <c r="AF113" s="38">
        <v>8</v>
      </c>
      <c r="AO113" s="38">
        <v>5.9</v>
      </c>
      <c r="AP113" s="38">
        <v>8</v>
      </c>
      <c r="AX113" s="38">
        <v>4</v>
      </c>
      <c r="AY113" s="38">
        <v>8</v>
      </c>
      <c r="BI113" s="38">
        <v>6</v>
      </c>
      <c r="BJ113" s="38">
        <v>8</v>
      </c>
      <c r="BT113" s="38">
        <v>5.9</v>
      </c>
      <c r="BU113" s="38">
        <v>8</v>
      </c>
      <c r="CD113" s="38">
        <v>6.2</v>
      </c>
      <c r="CE113" s="38">
        <v>8</v>
      </c>
      <c r="CO113" s="38">
        <v>8.4</v>
      </c>
      <c r="CP113" s="38">
        <v>8</v>
      </c>
      <c r="CY113" s="38">
        <v>5.8</v>
      </c>
      <c r="CZ113" s="38">
        <v>8</v>
      </c>
      <c r="DJ113" s="38">
        <v>7.5</v>
      </c>
      <c r="DK113" s="38">
        <v>8</v>
      </c>
      <c r="DT113" s="38">
        <v>5.4</v>
      </c>
      <c r="DU113" s="38">
        <v>8</v>
      </c>
      <c r="ED113" s="38">
        <v>8.6999999999999993</v>
      </c>
      <c r="EE113" s="38">
        <v>8</v>
      </c>
      <c r="EO113" s="39">
        <v>1</v>
      </c>
      <c r="EP113" s="38">
        <v>8</v>
      </c>
    </row>
    <row r="114" spans="1:146" ht="15" x14ac:dyDescent="0.2">
      <c r="A114" s="39">
        <v>7</v>
      </c>
      <c r="B114" s="38">
        <v>7.6</v>
      </c>
      <c r="C114" s="39"/>
      <c r="D114" s="39"/>
      <c r="E114" s="39"/>
      <c r="F114" s="38"/>
      <c r="G114" s="38"/>
      <c r="H114" s="38"/>
      <c r="I114" s="38"/>
      <c r="J114" s="38"/>
      <c r="K114" s="39">
        <v>0</v>
      </c>
      <c r="L114" s="38">
        <v>7.6</v>
      </c>
      <c r="M114" s="38"/>
      <c r="N114" s="38"/>
      <c r="O114" s="38"/>
      <c r="P114" s="38"/>
      <c r="Q114" s="39"/>
      <c r="U114" s="39">
        <v>0</v>
      </c>
      <c r="V114" s="38">
        <v>7.6</v>
      </c>
      <c r="AE114" s="39">
        <v>1</v>
      </c>
      <c r="AF114" s="38">
        <v>7.6</v>
      </c>
      <c r="AO114" s="38">
        <v>8.6999999999999993</v>
      </c>
      <c r="AP114" s="38">
        <v>7.6</v>
      </c>
      <c r="AX114" s="38">
        <v>3.7</v>
      </c>
      <c r="AY114" s="38">
        <v>7.6</v>
      </c>
      <c r="BI114" s="38">
        <v>4.5999999999999996</v>
      </c>
      <c r="BJ114" s="38">
        <v>7.6</v>
      </c>
      <c r="BT114" s="38">
        <v>7.4</v>
      </c>
      <c r="BU114" s="38">
        <v>7.6</v>
      </c>
      <c r="CD114" s="38">
        <v>4.8</v>
      </c>
      <c r="CE114" s="38">
        <v>7.6</v>
      </c>
      <c r="CO114" s="38">
        <v>3.8</v>
      </c>
      <c r="CP114" s="38">
        <v>7.6</v>
      </c>
      <c r="CY114" s="38">
        <v>4.5999999999999996</v>
      </c>
      <c r="CZ114" s="38">
        <v>7.6</v>
      </c>
      <c r="DJ114" s="38">
        <v>3.5</v>
      </c>
      <c r="DK114" s="38">
        <v>7.6</v>
      </c>
      <c r="DT114" s="38">
        <v>4.2</v>
      </c>
      <c r="DU114" s="38">
        <v>7.6</v>
      </c>
      <c r="ED114" s="38">
        <v>5.5</v>
      </c>
      <c r="EE114" s="38">
        <v>7.6</v>
      </c>
      <c r="EO114" s="39">
        <v>1</v>
      </c>
      <c r="EP114" s="38">
        <v>7.6</v>
      </c>
    </row>
    <row r="115" spans="1:146" ht="15" x14ac:dyDescent="0.2">
      <c r="A115" s="39">
        <v>2</v>
      </c>
      <c r="B115" s="38">
        <v>7.1</v>
      </c>
      <c r="C115" s="39"/>
      <c r="D115" s="39"/>
      <c r="E115" s="39"/>
      <c r="F115" s="38"/>
      <c r="G115" s="38"/>
      <c r="H115" s="38"/>
      <c r="I115" s="38"/>
      <c r="J115" s="38"/>
      <c r="K115" s="39">
        <v>1</v>
      </c>
      <c r="L115" s="38">
        <v>7.1</v>
      </c>
      <c r="M115" s="38"/>
      <c r="N115" s="38"/>
      <c r="O115" s="38"/>
      <c r="P115" s="38"/>
      <c r="Q115" s="39"/>
      <c r="U115" s="39">
        <v>0</v>
      </c>
      <c r="V115" s="38">
        <v>7.1</v>
      </c>
      <c r="AE115" s="39">
        <v>0</v>
      </c>
      <c r="AF115" s="38">
        <v>7.1</v>
      </c>
      <c r="AO115" s="38">
        <v>6.7</v>
      </c>
      <c r="AP115" s="38">
        <v>7.1</v>
      </c>
      <c r="AX115" s="38">
        <v>3.2</v>
      </c>
      <c r="AY115" s="38">
        <v>7.1</v>
      </c>
      <c r="BI115" s="38">
        <v>2.2999999999999998</v>
      </c>
      <c r="BJ115" s="38">
        <v>7.1</v>
      </c>
      <c r="BT115" s="38">
        <v>6.3</v>
      </c>
      <c r="BU115" s="38">
        <v>7.1</v>
      </c>
      <c r="CD115" s="38">
        <v>4.5</v>
      </c>
      <c r="CE115" s="38">
        <v>7.1</v>
      </c>
      <c r="CO115" s="38">
        <v>5</v>
      </c>
      <c r="CP115" s="38">
        <v>7.1</v>
      </c>
      <c r="CY115" s="38">
        <v>3.8</v>
      </c>
      <c r="CZ115" s="38">
        <v>7.1</v>
      </c>
      <c r="DJ115" s="38">
        <v>2.6</v>
      </c>
      <c r="DK115" s="38">
        <v>7.1</v>
      </c>
      <c r="DT115" s="38">
        <v>3.1</v>
      </c>
      <c r="DU115" s="38">
        <v>7.1</v>
      </c>
      <c r="ED115" s="38">
        <v>5.5</v>
      </c>
      <c r="EE115" s="38">
        <v>7.1</v>
      </c>
      <c r="EO115" s="39">
        <v>0</v>
      </c>
      <c r="EP115" s="38">
        <v>7.1</v>
      </c>
    </row>
    <row r="116" spans="1:146" ht="15" x14ac:dyDescent="0.2">
      <c r="A116" s="39">
        <v>7</v>
      </c>
      <c r="B116" s="38">
        <v>8.1</v>
      </c>
      <c r="C116" s="39"/>
      <c r="D116" s="39"/>
      <c r="E116" s="39"/>
      <c r="F116" s="38"/>
      <c r="G116" s="38"/>
      <c r="H116" s="38"/>
      <c r="I116" s="38"/>
      <c r="J116" s="38"/>
      <c r="K116" s="39">
        <v>1</v>
      </c>
      <c r="L116" s="38">
        <v>8.1</v>
      </c>
      <c r="M116" s="38"/>
      <c r="N116" s="38"/>
      <c r="O116" s="38"/>
      <c r="P116" s="38"/>
      <c r="Q116" s="39"/>
      <c r="U116" s="39">
        <v>0</v>
      </c>
      <c r="V116" s="38">
        <v>8.1</v>
      </c>
      <c r="AE116" s="39">
        <v>1</v>
      </c>
      <c r="AF116" s="38">
        <v>8.1</v>
      </c>
      <c r="AO116" s="38">
        <v>9.6999999999999993</v>
      </c>
      <c r="AP116" s="38">
        <v>8.1</v>
      </c>
      <c r="AX116" s="38">
        <v>5</v>
      </c>
      <c r="AY116" s="38">
        <v>8.1</v>
      </c>
      <c r="BI116" s="38">
        <v>3.4</v>
      </c>
      <c r="BJ116" s="38">
        <v>8.1</v>
      </c>
      <c r="BT116" s="38">
        <v>7.5</v>
      </c>
      <c r="BU116" s="38">
        <v>8.1</v>
      </c>
      <c r="CD116" s="38">
        <v>6.1</v>
      </c>
      <c r="CE116" s="38">
        <v>8.1</v>
      </c>
      <c r="CO116" s="38">
        <v>6.7</v>
      </c>
      <c r="CP116" s="38">
        <v>8.1</v>
      </c>
      <c r="CY116" s="38">
        <v>3.7</v>
      </c>
      <c r="CZ116" s="38">
        <v>8.1</v>
      </c>
      <c r="DJ116" s="38">
        <v>3.4</v>
      </c>
      <c r="DK116" s="38">
        <v>8.1</v>
      </c>
      <c r="DT116" s="38">
        <v>4.0999999999999996</v>
      </c>
      <c r="DU116" s="38">
        <v>8.1</v>
      </c>
      <c r="ED116" s="38">
        <v>7.1</v>
      </c>
      <c r="EE116" s="38">
        <v>8.1</v>
      </c>
      <c r="EO116" s="39">
        <v>1</v>
      </c>
      <c r="EP116" s="38">
        <v>8.1</v>
      </c>
    </row>
    <row r="117" spans="1:146" ht="15" x14ac:dyDescent="0.2">
      <c r="A117" s="39">
        <v>12</v>
      </c>
      <c r="B117" s="38">
        <v>7.9</v>
      </c>
      <c r="C117" s="39"/>
      <c r="D117" s="39"/>
      <c r="E117" s="39"/>
      <c r="F117" s="38"/>
      <c r="G117" s="38"/>
      <c r="H117" s="38"/>
      <c r="I117" s="38"/>
      <c r="J117" s="38"/>
      <c r="K117" s="39">
        <v>1</v>
      </c>
      <c r="L117" s="38">
        <v>7.9</v>
      </c>
      <c r="M117" s="38"/>
      <c r="N117" s="38"/>
      <c r="O117" s="38"/>
      <c r="P117" s="38"/>
      <c r="Q117" s="39"/>
      <c r="U117" s="39">
        <v>0</v>
      </c>
      <c r="V117" s="38">
        <v>7.9</v>
      </c>
      <c r="AE117" s="39">
        <v>1</v>
      </c>
      <c r="AF117" s="38">
        <v>7.9</v>
      </c>
      <c r="AO117" s="38">
        <v>8.8000000000000007</v>
      </c>
      <c r="AP117" s="38">
        <v>7.9</v>
      </c>
      <c r="AX117" s="38">
        <v>3.5</v>
      </c>
      <c r="AY117" s="38">
        <v>7.9</v>
      </c>
      <c r="BI117" s="38">
        <v>3.3</v>
      </c>
      <c r="BJ117" s="38">
        <v>7.9</v>
      </c>
      <c r="BT117" s="38">
        <v>8.1</v>
      </c>
      <c r="BU117" s="38">
        <v>7.9</v>
      </c>
      <c r="CD117" s="38">
        <v>4.5</v>
      </c>
      <c r="CE117" s="38">
        <v>7.9</v>
      </c>
      <c r="CO117" s="38">
        <v>6.7</v>
      </c>
      <c r="CP117" s="38">
        <v>7.9</v>
      </c>
      <c r="CY117" s="38">
        <v>4</v>
      </c>
      <c r="CZ117" s="38">
        <v>7.9</v>
      </c>
      <c r="DJ117" s="38">
        <v>2.2999999999999998</v>
      </c>
      <c r="DK117" s="38">
        <v>7.9</v>
      </c>
      <c r="DT117" s="38">
        <v>3.9</v>
      </c>
      <c r="DU117" s="38">
        <v>7.9</v>
      </c>
      <c r="ED117" s="38">
        <v>6.6</v>
      </c>
      <c r="EE117" s="38">
        <v>7.9</v>
      </c>
      <c r="EO117" s="39">
        <v>0</v>
      </c>
      <c r="EP117" s="38">
        <v>7.9</v>
      </c>
    </row>
    <row r="118" spans="1:146" ht="15" x14ac:dyDescent="0.2">
      <c r="A118" s="39">
        <v>7</v>
      </c>
      <c r="B118" s="38">
        <v>7.2</v>
      </c>
      <c r="C118" s="39"/>
      <c r="D118" s="39"/>
      <c r="E118" s="39"/>
      <c r="F118" s="38"/>
      <c r="G118" s="38"/>
      <c r="H118" s="38"/>
      <c r="I118" s="38"/>
      <c r="J118" s="38"/>
      <c r="K118" s="39">
        <v>1</v>
      </c>
      <c r="L118" s="38">
        <v>7.2</v>
      </c>
      <c r="M118" s="38"/>
      <c r="N118" s="38"/>
      <c r="O118" s="38"/>
      <c r="P118" s="38"/>
      <c r="Q118" s="39"/>
      <c r="U118" s="39">
        <v>1</v>
      </c>
      <c r="V118" s="38">
        <v>7.2</v>
      </c>
      <c r="AE118" s="39">
        <v>0</v>
      </c>
      <c r="AF118" s="38">
        <v>7.2</v>
      </c>
      <c r="AO118" s="38">
        <v>8.1999999999999993</v>
      </c>
      <c r="AP118" s="38">
        <v>7.2</v>
      </c>
      <c r="AX118" s="38">
        <v>3.6</v>
      </c>
      <c r="AY118" s="38">
        <v>7.2</v>
      </c>
      <c r="BI118" s="38">
        <v>4.5</v>
      </c>
      <c r="BJ118" s="38">
        <v>7.2</v>
      </c>
      <c r="BT118" s="38">
        <v>4.9000000000000004</v>
      </c>
      <c r="BU118" s="38">
        <v>7.2</v>
      </c>
      <c r="CD118" s="38">
        <v>5</v>
      </c>
      <c r="CE118" s="38">
        <v>7.2</v>
      </c>
      <c r="CO118" s="38">
        <v>9</v>
      </c>
      <c r="CP118" s="38">
        <v>7.2</v>
      </c>
      <c r="CY118" s="38">
        <v>4.5</v>
      </c>
      <c r="CZ118" s="38">
        <v>7.2</v>
      </c>
      <c r="DJ118" s="38">
        <v>6.9</v>
      </c>
      <c r="DK118" s="38">
        <v>7.2</v>
      </c>
      <c r="DT118" s="38">
        <v>4.5</v>
      </c>
      <c r="DU118" s="38">
        <v>7.2</v>
      </c>
      <c r="ED118" s="38">
        <v>5.2</v>
      </c>
      <c r="EE118" s="38">
        <v>7.2</v>
      </c>
      <c r="EO118" s="39">
        <v>1</v>
      </c>
      <c r="EP118" s="38">
        <v>7.2</v>
      </c>
    </row>
    <row r="119" spans="1:146" ht="15" x14ac:dyDescent="0.2">
      <c r="A119" s="39">
        <v>14</v>
      </c>
      <c r="B119" s="38">
        <v>7.7</v>
      </c>
      <c r="C119" s="39"/>
      <c r="D119" s="39"/>
      <c r="E119" s="39"/>
      <c r="F119" s="38"/>
      <c r="G119" s="38"/>
      <c r="H119" s="38"/>
      <c r="I119" s="38"/>
      <c r="J119" s="38"/>
      <c r="K119" s="39">
        <v>0</v>
      </c>
      <c r="L119" s="38">
        <v>7.7</v>
      </c>
      <c r="M119" s="38"/>
      <c r="N119" s="38"/>
      <c r="O119" s="38"/>
      <c r="P119" s="38"/>
      <c r="Q119" s="39"/>
      <c r="U119" s="39">
        <v>1</v>
      </c>
      <c r="V119" s="38">
        <v>7.7</v>
      </c>
      <c r="AE119" s="39">
        <v>1</v>
      </c>
      <c r="AF119" s="38">
        <v>7.7</v>
      </c>
      <c r="AO119" s="38">
        <v>8.9</v>
      </c>
      <c r="AP119" s="38">
        <v>7.7</v>
      </c>
      <c r="AX119" s="38">
        <v>4.3</v>
      </c>
      <c r="AY119" s="38">
        <v>7.7</v>
      </c>
      <c r="BI119" s="38">
        <v>6.3</v>
      </c>
      <c r="BJ119" s="38">
        <v>7.7</v>
      </c>
      <c r="BT119" s="38">
        <v>5.0999999999999996</v>
      </c>
      <c r="BU119" s="38">
        <v>7.7</v>
      </c>
      <c r="CD119" s="38">
        <v>6.9</v>
      </c>
      <c r="CE119" s="38">
        <v>7.7</v>
      </c>
      <c r="CO119" s="38">
        <v>8.1999999999999993</v>
      </c>
      <c r="CP119" s="38">
        <v>7.7</v>
      </c>
      <c r="CY119" s="38">
        <v>4.2</v>
      </c>
      <c r="CZ119" s="38">
        <v>7.7</v>
      </c>
      <c r="DJ119" s="38">
        <v>5.9</v>
      </c>
      <c r="DK119" s="38">
        <v>7.7</v>
      </c>
      <c r="DT119" s="38">
        <v>4.2</v>
      </c>
      <c r="DU119" s="38">
        <v>7.7</v>
      </c>
      <c r="ED119" s="38">
        <v>5.6</v>
      </c>
      <c r="EE119" s="38">
        <v>7.7</v>
      </c>
      <c r="EO119" s="39">
        <v>1</v>
      </c>
      <c r="EP119" s="38">
        <v>7.7</v>
      </c>
    </row>
    <row r="120" spans="1:146" ht="15" x14ac:dyDescent="0.2">
      <c r="A120" s="39">
        <v>14</v>
      </c>
      <c r="B120" s="38">
        <v>7.9</v>
      </c>
      <c r="C120" s="39"/>
      <c r="D120" s="39"/>
      <c r="E120" s="39"/>
      <c r="F120" s="38"/>
      <c r="G120" s="38"/>
      <c r="H120" s="38"/>
      <c r="I120" s="38"/>
      <c r="J120" s="38"/>
      <c r="K120" s="39">
        <v>0</v>
      </c>
      <c r="L120" s="38">
        <v>7.9</v>
      </c>
      <c r="M120" s="38"/>
      <c r="N120" s="38"/>
      <c r="O120" s="38"/>
      <c r="P120" s="38"/>
      <c r="Q120" s="39"/>
      <c r="U120" s="39">
        <v>1</v>
      </c>
      <c r="V120" s="38">
        <v>7.9</v>
      </c>
      <c r="AE120" s="39">
        <v>1</v>
      </c>
      <c r="AF120" s="38">
        <v>7.9</v>
      </c>
      <c r="AO120" s="38">
        <v>8.4</v>
      </c>
      <c r="AP120" s="38">
        <v>7.9</v>
      </c>
      <c r="AX120" s="38">
        <v>3.8</v>
      </c>
      <c r="AY120" s="38">
        <v>7.9</v>
      </c>
      <c r="BI120" s="38">
        <v>3.2</v>
      </c>
      <c r="BJ120" s="38">
        <v>7.9</v>
      </c>
      <c r="BT120" s="38">
        <v>4.7</v>
      </c>
      <c r="BU120" s="38">
        <v>7.9</v>
      </c>
      <c r="CD120" s="38">
        <v>5.9</v>
      </c>
      <c r="CE120" s="38">
        <v>7.9</v>
      </c>
      <c r="CO120" s="38">
        <v>6.7</v>
      </c>
      <c r="CP120" s="38">
        <v>7.9</v>
      </c>
      <c r="CY120" s="38">
        <v>4</v>
      </c>
      <c r="CZ120" s="38">
        <v>7.9</v>
      </c>
      <c r="DJ120" s="38">
        <v>5</v>
      </c>
      <c r="DK120" s="38">
        <v>7.9</v>
      </c>
      <c r="DT120" s="38">
        <v>3.6</v>
      </c>
      <c r="DU120" s="38">
        <v>7.9</v>
      </c>
      <c r="ED120" s="38">
        <v>4.9000000000000004</v>
      </c>
      <c r="EE120" s="38">
        <v>7.9</v>
      </c>
      <c r="EO120" s="39">
        <v>1</v>
      </c>
      <c r="EP120" s="38">
        <v>7.9</v>
      </c>
    </row>
    <row r="121" spans="1:146" ht="15" x14ac:dyDescent="0.2">
      <c r="A121" s="39">
        <v>11</v>
      </c>
      <c r="B121" s="38">
        <v>6.9</v>
      </c>
      <c r="C121" s="39"/>
      <c r="D121" s="39"/>
      <c r="E121" s="39"/>
      <c r="F121" s="38"/>
      <c r="G121" s="38"/>
      <c r="H121" s="38"/>
      <c r="I121" s="38"/>
      <c r="J121" s="38"/>
      <c r="K121" s="39">
        <v>1</v>
      </c>
      <c r="L121" s="38">
        <v>6.9</v>
      </c>
      <c r="M121" s="38"/>
      <c r="N121" s="38"/>
      <c r="O121" s="38"/>
      <c r="P121" s="38"/>
      <c r="Q121" s="39"/>
      <c r="U121" s="39">
        <v>1</v>
      </c>
      <c r="V121" s="38">
        <v>6.9</v>
      </c>
      <c r="AE121" s="39">
        <v>1</v>
      </c>
      <c r="AF121" s="38">
        <v>6.9</v>
      </c>
      <c r="AO121" s="38">
        <v>7.7</v>
      </c>
      <c r="AP121" s="38">
        <v>6.9</v>
      </c>
      <c r="AX121" s="38">
        <v>4.7</v>
      </c>
      <c r="AY121" s="38">
        <v>6.9</v>
      </c>
      <c r="BI121" s="38">
        <v>4.3</v>
      </c>
      <c r="BJ121" s="38">
        <v>6.9</v>
      </c>
      <c r="BT121" s="38">
        <v>5.2</v>
      </c>
      <c r="BU121" s="38">
        <v>6.9</v>
      </c>
      <c r="CD121" s="38">
        <v>7</v>
      </c>
      <c r="CE121" s="38">
        <v>6.9</v>
      </c>
      <c r="CO121" s="38">
        <v>7.7</v>
      </c>
      <c r="CP121" s="38">
        <v>6.9</v>
      </c>
      <c r="CY121" s="38">
        <v>5.0999999999999996</v>
      </c>
      <c r="CZ121" s="38">
        <v>6.9</v>
      </c>
      <c r="DJ121" s="38">
        <v>4.7</v>
      </c>
      <c r="DK121" s="38">
        <v>6.9</v>
      </c>
      <c r="DT121" s="38">
        <v>3.7</v>
      </c>
      <c r="DU121" s="38">
        <v>6.9</v>
      </c>
      <c r="ED121" s="38">
        <v>5.4</v>
      </c>
      <c r="EE121" s="38">
        <v>6.9</v>
      </c>
      <c r="EO121" s="39">
        <v>0</v>
      </c>
      <c r="EP121" s="38">
        <v>6.9</v>
      </c>
    </row>
    <row r="122" spans="1:146" ht="15" x14ac:dyDescent="0.2">
      <c r="A122" s="39">
        <v>10</v>
      </c>
      <c r="B122" s="38">
        <v>9.5</v>
      </c>
      <c r="C122" s="39"/>
      <c r="D122" s="39"/>
      <c r="E122" s="39"/>
      <c r="F122" s="38"/>
      <c r="G122" s="38"/>
      <c r="H122" s="38"/>
      <c r="I122" s="38"/>
      <c r="J122" s="38"/>
      <c r="K122" s="39">
        <v>0</v>
      </c>
      <c r="L122" s="38">
        <v>9.5</v>
      </c>
      <c r="M122" s="38"/>
      <c r="N122" s="38"/>
      <c r="O122" s="38"/>
      <c r="P122" s="38"/>
      <c r="Q122" s="39"/>
      <c r="U122" s="39">
        <v>1</v>
      </c>
      <c r="V122" s="38">
        <v>9.5</v>
      </c>
      <c r="AE122" s="39">
        <v>1</v>
      </c>
      <c r="AF122" s="38">
        <v>9.5</v>
      </c>
      <c r="AO122" s="38">
        <v>9.1999999999999993</v>
      </c>
      <c r="AP122" s="38">
        <v>9.5</v>
      </c>
      <c r="AX122" s="38">
        <v>5</v>
      </c>
      <c r="AY122" s="38">
        <v>9.5</v>
      </c>
      <c r="BI122" s="38">
        <v>4.9000000000000004</v>
      </c>
      <c r="BJ122" s="38">
        <v>9.5</v>
      </c>
      <c r="BT122" s="38">
        <v>6.5</v>
      </c>
      <c r="BU122" s="38">
        <v>9.5</v>
      </c>
      <c r="CD122" s="38">
        <v>6.2</v>
      </c>
      <c r="CE122" s="38">
        <v>9.5</v>
      </c>
      <c r="CO122" s="38">
        <v>7.3</v>
      </c>
      <c r="CP122" s="38">
        <v>9.5</v>
      </c>
      <c r="CY122" s="38">
        <v>4.2</v>
      </c>
      <c r="CZ122" s="38">
        <v>9.5</v>
      </c>
      <c r="DJ122" s="38">
        <v>4.5999999999999996</v>
      </c>
      <c r="DK122" s="38">
        <v>9.5</v>
      </c>
      <c r="DT122" s="38">
        <v>4.2</v>
      </c>
      <c r="DU122" s="38">
        <v>9.5</v>
      </c>
      <c r="ED122" s="38">
        <v>7.7</v>
      </c>
      <c r="EE122" s="38">
        <v>9.5</v>
      </c>
      <c r="EO122" s="39">
        <v>1</v>
      </c>
      <c r="EP122" s="38">
        <v>9.5</v>
      </c>
    </row>
    <row r="123" spans="1:146" ht="15" x14ac:dyDescent="0.2">
      <c r="A123" s="39">
        <v>5</v>
      </c>
      <c r="B123" s="38">
        <v>7.5</v>
      </c>
      <c r="C123" s="39"/>
      <c r="D123" s="39"/>
      <c r="E123" s="39"/>
      <c r="F123" s="38"/>
      <c r="G123" s="38"/>
      <c r="H123" s="38"/>
      <c r="I123" s="38"/>
      <c r="J123" s="38"/>
      <c r="K123" s="39">
        <v>1</v>
      </c>
      <c r="L123" s="38">
        <v>7.5</v>
      </c>
      <c r="M123" s="38"/>
      <c r="N123" s="38"/>
      <c r="O123" s="38"/>
      <c r="P123" s="38"/>
      <c r="Q123" s="39"/>
      <c r="U123" s="39">
        <v>1</v>
      </c>
      <c r="V123" s="38">
        <v>7.5</v>
      </c>
      <c r="AE123" s="39">
        <v>0</v>
      </c>
      <c r="AF123" s="38">
        <v>7.5</v>
      </c>
      <c r="AO123" s="38">
        <v>7.3</v>
      </c>
      <c r="AP123" s="38">
        <v>7.5</v>
      </c>
      <c r="AX123" s="38">
        <v>3.6</v>
      </c>
      <c r="AY123" s="38">
        <v>7.5</v>
      </c>
      <c r="BI123" s="38">
        <v>5.4</v>
      </c>
      <c r="BJ123" s="38">
        <v>7.5</v>
      </c>
      <c r="BT123" s="38">
        <v>5.2</v>
      </c>
      <c r="BU123" s="38">
        <v>7.5</v>
      </c>
      <c r="CD123" s="38">
        <v>6.1</v>
      </c>
      <c r="CE123" s="38">
        <v>7.5</v>
      </c>
      <c r="CO123" s="38">
        <v>8</v>
      </c>
      <c r="CP123" s="38">
        <v>7.5</v>
      </c>
      <c r="CY123" s="38">
        <v>2.8</v>
      </c>
      <c r="CZ123" s="38">
        <v>7.5</v>
      </c>
      <c r="DJ123" s="38">
        <v>3.3</v>
      </c>
      <c r="DK123" s="38">
        <v>7.5</v>
      </c>
      <c r="DT123" s="38">
        <v>2.9</v>
      </c>
      <c r="DU123" s="38">
        <v>7.5</v>
      </c>
      <c r="ED123" s="38">
        <v>4.0999999999999996</v>
      </c>
      <c r="EE123" s="38">
        <v>7.5</v>
      </c>
      <c r="EO123" s="39">
        <v>0</v>
      </c>
      <c r="EP123" s="38">
        <v>7.5</v>
      </c>
    </row>
    <row r="124" spans="1:146" ht="15" x14ac:dyDescent="0.2">
      <c r="A124" s="39">
        <v>11</v>
      </c>
      <c r="B124" s="38">
        <v>8</v>
      </c>
      <c r="C124" s="39"/>
      <c r="D124" s="39"/>
      <c r="E124" s="39"/>
      <c r="F124" s="38"/>
      <c r="G124" s="38"/>
      <c r="H124" s="38"/>
      <c r="I124" s="38"/>
      <c r="J124" s="38"/>
      <c r="K124" s="39">
        <v>0</v>
      </c>
      <c r="L124" s="38">
        <v>8</v>
      </c>
      <c r="M124" s="38"/>
      <c r="N124" s="38"/>
      <c r="O124" s="38"/>
      <c r="P124" s="38"/>
      <c r="Q124" s="39"/>
      <c r="U124" s="39">
        <v>0</v>
      </c>
      <c r="V124" s="38">
        <v>8</v>
      </c>
      <c r="AE124" s="39">
        <v>1</v>
      </c>
      <c r="AF124" s="38">
        <v>8</v>
      </c>
      <c r="AO124" s="38">
        <v>9</v>
      </c>
      <c r="AP124" s="38">
        <v>8</v>
      </c>
      <c r="AX124" s="38">
        <v>4.0999999999999996</v>
      </c>
      <c r="AY124" s="38">
        <v>8</v>
      </c>
      <c r="BI124" s="38">
        <v>3</v>
      </c>
      <c r="BJ124" s="38">
        <v>8</v>
      </c>
      <c r="BT124" s="38">
        <v>4.8</v>
      </c>
      <c r="BU124" s="38">
        <v>8</v>
      </c>
      <c r="CD124" s="38">
        <v>5</v>
      </c>
      <c r="CE124" s="38">
        <v>8</v>
      </c>
      <c r="CO124" s="38">
        <v>6</v>
      </c>
      <c r="CP124" s="38">
        <v>8</v>
      </c>
      <c r="CY124" s="38">
        <v>3.3</v>
      </c>
      <c r="CZ124" s="38">
        <v>8</v>
      </c>
      <c r="DJ124" s="38">
        <v>3.9</v>
      </c>
      <c r="DK124" s="38">
        <v>8</v>
      </c>
      <c r="DT124" s="38">
        <v>3.1</v>
      </c>
      <c r="DU124" s="38">
        <v>8</v>
      </c>
      <c r="ED124" s="38">
        <v>4.2</v>
      </c>
      <c r="EE124" s="38">
        <v>8</v>
      </c>
      <c r="EO124" s="39">
        <v>1</v>
      </c>
      <c r="EP124" s="38">
        <v>8</v>
      </c>
    </row>
    <row r="125" spans="1:146" ht="15" x14ac:dyDescent="0.2">
      <c r="A125" s="39">
        <v>6</v>
      </c>
      <c r="B125" s="38">
        <v>7.1</v>
      </c>
      <c r="C125" s="39"/>
      <c r="D125" s="39"/>
      <c r="E125" s="39"/>
      <c r="F125" s="38"/>
      <c r="G125" s="38"/>
      <c r="H125" s="38"/>
      <c r="I125" s="38"/>
      <c r="J125" s="38"/>
      <c r="K125" s="39">
        <v>0</v>
      </c>
      <c r="L125" s="38">
        <v>7.1</v>
      </c>
      <c r="M125" s="38"/>
      <c r="N125" s="38"/>
      <c r="O125" s="38"/>
      <c r="P125" s="38"/>
      <c r="Q125" s="39"/>
      <c r="U125" s="39">
        <v>1</v>
      </c>
      <c r="V125" s="38">
        <v>7.1</v>
      </c>
      <c r="AE125" s="39">
        <v>0</v>
      </c>
      <c r="AF125" s="38">
        <v>7.1</v>
      </c>
      <c r="AO125" s="38">
        <v>8.1</v>
      </c>
      <c r="AP125" s="38">
        <v>7.1</v>
      </c>
      <c r="AX125" s="38">
        <v>2.5</v>
      </c>
      <c r="AY125" s="38">
        <v>7.1</v>
      </c>
      <c r="BI125" s="38">
        <v>4.0999999999999996</v>
      </c>
      <c r="BJ125" s="38">
        <v>7.1</v>
      </c>
      <c r="BT125" s="38">
        <v>5.0999999999999996</v>
      </c>
      <c r="BU125" s="38">
        <v>7.1</v>
      </c>
      <c r="CD125" s="38">
        <v>3.8</v>
      </c>
      <c r="CE125" s="38">
        <v>7.1</v>
      </c>
      <c r="CO125" s="38">
        <v>6.6</v>
      </c>
      <c r="CP125" s="38">
        <v>7.1</v>
      </c>
      <c r="CY125" s="38">
        <v>2.6</v>
      </c>
      <c r="CZ125" s="38">
        <v>7.1</v>
      </c>
      <c r="DJ125" s="38">
        <v>3.5</v>
      </c>
      <c r="DK125" s="38">
        <v>7.1</v>
      </c>
      <c r="DT125" s="38">
        <v>3</v>
      </c>
      <c r="DU125" s="38">
        <v>7.1</v>
      </c>
      <c r="ED125" s="38">
        <v>3.9</v>
      </c>
      <c r="EE125" s="38">
        <v>7.1</v>
      </c>
      <c r="EO125" s="39">
        <v>0</v>
      </c>
      <c r="EP125" s="38">
        <v>7.1</v>
      </c>
    </row>
    <row r="126" spans="1:146" ht="15" x14ac:dyDescent="0.2">
      <c r="A126" s="39">
        <v>9</v>
      </c>
      <c r="B126" s="38">
        <v>8.8000000000000007</v>
      </c>
      <c r="C126" s="39"/>
      <c r="D126" s="39"/>
      <c r="E126" s="39"/>
      <c r="F126" s="38"/>
      <c r="G126" s="38"/>
      <c r="H126" s="38"/>
      <c r="I126" s="38"/>
      <c r="J126" s="38"/>
      <c r="K126" s="39">
        <v>0</v>
      </c>
      <c r="L126" s="38">
        <v>8.8000000000000007</v>
      </c>
      <c r="M126" s="38"/>
      <c r="N126" s="38"/>
      <c r="O126" s="38"/>
      <c r="P126" s="38"/>
      <c r="Q126" s="39"/>
      <c r="U126" s="39">
        <v>1</v>
      </c>
      <c r="V126" s="38">
        <v>8.8000000000000007</v>
      </c>
      <c r="AE126" s="39">
        <v>1</v>
      </c>
      <c r="AF126" s="38">
        <v>8.8000000000000007</v>
      </c>
      <c r="AO126" s="38">
        <v>7.4</v>
      </c>
      <c r="AP126" s="38">
        <v>8.8000000000000007</v>
      </c>
      <c r="AX126" s="38">
        <v>5.0999999999999996</v>
      </c>
      <c r="AY126" s="38">
        <v>8.8000000000000007</v>
      </c>
      <c r="BI126" s="38">
        <v>5</v>
      </c>
      <c r="BJ126" s="38">
        <v>8.8000000000000007</v>
      </c>
      <c r="BT126" s="38">
        <v>7.2</v>
      </c>
      <c r="BU126" s="38">
        <v>8.8000000000000007</v>
      </c>
      <c r="CD126" s="38">
        <v>6.9</v>
      </c>
      <c r="CE126" s="38">
        <v>8.8000000000000007</v>
      </c>
      <c r="CO126" s="38">
        <v>9.6</v>
      </c>
      <c r="CP126" s="38">
        <v>8.8000000000000007</v>
      </c>
      <c r="CY126" s="38">
        <v>5.7</v>
      </c>
      <c r="CZ126" s="38">
        <v>8.8000000000000007</v>
      </c>
      <c r="DJ126" s="38">
        <v>6.5</v>
      </c>
      <c r="DK126" s="38">
        <v>8.8000000000000007</v>
      </c>
      <c r="DT126" s="38">
        <v>5.5</v>
      </c>
      <c r="DU126" s="38">
        <v>8.8000000000000007</v>
      </c>
      <c r="ED126" s="38">
        <v>7</v>
      </c>
      <c r="EE126" s="38">
        <v>8.8000000000000007</v>
      </c>
      <c r="EO126" s="39">
        <v>1</v>
      </c>
      <c r="EP126" s="38">
        <v>8.8000000000000007</v>
      </c>
    </row>
    <row r="127" spans="1:146" ht="15" x14ac:dyDescent="0.2">
      <c r="A127" s="39">
        <v>9</v>
      </c>
      <c r="B127" s="38">
        <v>8</v>
      </c>
      <c r="C127" s="39"/>
      <c r="D127" s="39"/>
      <c r="E127" s="39"/>
      <c r="F127" s="38"/>
      <c r="G127" s="38"/>
      <c r="H127" s="38"/>
      <c r="I127" s="38"/>
      <c r="J127" s="38"/>
      <c r="K127" s="39">
        <v>1</v>
      </c>
      <c r="L127" s="38">
        <v>8</v>
      </c>
      <c r="M127" s="38"/>
      <c r="N127" s="38"/>
      <c r="O127" s="38"/>
      <c r="P127" s="38"/>
      <c r="Q127" s="39"/>
      <c r="U127" s="39">
        <v>1</v>
      </c>
      <c r="V127" s="38">
        <v>8</v>
      </c>
      <c r="AE127" s="39">
        <v>0</v>
      </c>
      <c r="AF127" s="38">
        <v>8</v>
      </c>
      <c r="AO127" s="38">
        <v>7.9</v>
      </c>
      <c r="AP127" s="38">
        <v>8</v>
      </c>
      <c r="AX127" s="38">
        <v>3</v>
      </c>
      <c r="AY127" s="38">
        <v>8</v>
      </c>
      <c r="BI127" s="38">
        <v>4.3</v>
      </c>
      <c r="BJ127" s="38">
        <v>8</v>
      </c>
      <c r="BT127" s="38">
        <v>4.2</v>
      </c>
      <c r="BU127" s="38">
        <v>8</v>
      </c>
      <c r="CD127" s="38">
        <v>4.8</v>
      </c>
      <c r="CE127" s="38">
        <v>8</v>
      </c>
      <c r="CO127" s="38">
        <v>9.6999999999999993</v>
      </c>
      <c r="CP127" s="38">
        <v>8</v>
      </c>
      <c r="CY127" s="38">
        <v>4.8</v>
      </c>
      <c r="CZ127" s="38">
        <v>8</v>
      </c>
      <c r="DJ127" s="38">
        <v>5.4</v>
      </c>
      <c r="DK127" s="38">
        <v>8</v>
      </c>
      <c r="DT127" s="38">
        <v>3.5</v>
      </c>
      <c r="DU127" s="38">
        <v>8</v>
      </c>
      <c r="ED127" s="38">
        <v>6.2</v>
      </c>
      <c r="EE127" s="38">
        <v>8</v>
      </c>
      <c r="EO127" s="39">
        <v>0</v>
      </c>
      <c r="EP127" s="38">
        <v>8</v>
      </c>
    </row>
    <row r="128" spans="1:146" ht="15" x14ac:dyDescent="0.2">
      <c r="A128" s="39">
        <v>10</v>
      </c>
      <c r="B128" s="38">
        <v>7.7</v>
      </c>
      <c r="C128" s="39"/>
      <c r="D128" s="39"/>
      <c r="E128" s="39"/>
      <c r="F128" s="38"/>
      <c r="G128" s="38"/>
      <c r="H128" s="38"/>
      <c r="I128" s="38"/>
      <c r="J128" s="38"/>
      <c r="K128" s="39">
        <v>0</v>
      </c>
      <c r="L128" s="38">
        <v>7.7</v>
      </c>
      <c r="M128" s="38"/>
      <c r="N128" s="38"/>
      <c r="O128" s="38"/>
      <c r="P128" s="38"/>
      <c r="Q128" s="39"/>
      <c r="U128" s="39">
        <v>1</v>
      </c>
      <c r="V128" s="38">
        <v>7.7</v>
      </c>
      <c r="AE128" s="39">
        <v>0</v>
      </c>
      <c r="AF128" s="38">
        <v>7.7</v>
      </c>
      <c r="AO128" s="38">
        <v>7.7</v>
      </c>
      <c r="AP128" s="38">
        <v>7.7</v>
      </c>
      <c r="AX128" s="38">
        <v>2.2000000000000002</v>
      </c>
      <c r="AY128" s="38">
        <v>7.7</v>
      </c>
      <c r="BI128" s="38">
        <v>2.4</v>
      </c>
      <c r="BJ128" s="38">
        <v>7.7</v>
      </c>
      <c r="BT128" s="38">
        <v>4.7</v>
      </c>
      <c r="BU128" s="38">
        <v>7.7</v>
      </c>
      <c r="CD128" s="38">
        <v>3.4</v>
      </c>
      <c r="CE128" s="38">
        <v>7.7</v>
      </c>
      <c r="CO128" s="38">
        <v>6.2</v>
      </c>
      <c r="CP128" s="38">
        <v>7.7</v>
      </c>
      <c r="CY128" s="38">
        <v>3.2</v>
      </c>
      <c r="CZ128" s="38">
        <v>7.7</v>
      </c>
      <c r="DJ128" s="38">
        <v>3.1</v>
      </c>
      <c r="DK128" s="38">
        <v>7.7</v>
      </c>
      <c r="DT128" s="38">
        <v>2.6</v>
      </c>
      <c r="DU128" s="38">
        <v>7.7</v>
      </c>
      <c r="ED128" s="38">
        <v>3.4</v>
      </c>
      <c r="EE128" s="38">
        <v>7.7</v>
      </c>
      <c r="EO128" s="39">
        <v>0</v>
      </c>
      <c r="EP128" s="38">
        <v>7.7</v>
      </c>
    </row>
    <row r="129" spans="1:146" ht="15" x14ac:dyDescent="0.2">
      <c r="A129" s="39">
        <v>5</v>
      </c>
      <c r="B129" s="38">
        <v>8.1999999999999993</v>
      </c>
      <c r="C129" s="39"/>
      <c r="D129" s="39"/>
      <c r="E129" s="39"/>
      <c r="F129" s="38"/>
      <c r="G129" s="38"/>
      <c r="H129" s="38"/>
      <c r="I129" s="38"/>
      <c r="J129" s="38"/>
      <c r="K129" s="39">
        <v>0</v>
      </c>
      <c r="L129" s="38">
        <v>8.1999999999999993</v>
      </c>
      <c r="M129" s="38"/>
      <c r="N129" s="38"/>
      <c r="O129" s="38"/>
      <c r="P129" s="38"/>
      <c r="Q129" s="39"/>
      <c r="U129" s="39">
        <v>1</v>
      </c>
      <c r="V129" s="38">
        <v>8.1999999999999993</v>
      </c>
      <c r="AE129" s="39">
        <v>1</v>
      </c>
      <c r="AF129" s="38">
        <v>8.1999999999999993</v>
      </c>
      <c r="AO129" s="38">
        <v>9.4</v>
      </c>
      <c r="AP129" s="38">
        <v>8.1999999999999993</v>
      </c>
      <c r="AX129" s="38">
        <v>2.5</v>
      </c>
      <c r="AY129" s="38">
        <v>8.1999999999999993</v>
      </c>
      <c r="BI129" s="38">
        <v>3.2</v>
      </c>
      <c r="BJ129" s="38">
        <v>8.1999999999999993</v>
      </c>
      <c r="BT129" s="38">
        <v>7.3</v>
      </c>
      <c r="BU129" s="38">
        <v>8.1999999999999993</v>
      </c>
      <c r="CD129" s="38">
        <v>4.5999999999999996</v>
      </c>
      <c r="CE129" s="38">
        <v>8.1999999999999993</v>
      </c>
      <c r="CO129" s="38">
        <v>6.3</v>
      </c>
      <c r="CP129" s="38">
        <v>8.1999999999999993</v>
      </c>
      <c r="CY129" s="38">
        <v>5.8</v>
      </c>
      <c r="CZ129" s="38">
        <v>8.1999999999999993</v>
      </c>
      <c r="DJ129" s="38">
        <v>4.5999999999999996</v>
      </c>
      <c r="DK129" s="38">
        <v>8.1999999999999993</v>
      </c>
      <c r="DT129" s="38">
        <v>4.5999999999999996</v>
      </c>
      <c r="DU129" s="38">
        <v>8.1999999999999993</v>
      </c>
      <c r="ED129" s="38">
        <v>7</v>
      </c>
      <c r="EE129" s="38">
        <v>8.1999999999999993</v>
      </c>
      <c r="EO129" s="39">
        <v>1</v>
      </c>
      <c r="EP129" s="38">
        <v>8.1999999999999993</v>
      </c>
    </row>
    <row r="130" spans="1:146" ht="15" x14ac:dyDescent="0.2">
      <c r="A130" s="39">
        <v>7</v>
      </c>
      <c r="B130" s="38">
        <v>6.5</v>
      </c>
      <c r="C130" s="39"/>
      <c r="D130" s="39"/>
      <c r="E130" s="39"/>
      <c r="F130" s="38"/>
      <c r="G130" s="38"/>
      <c r="H130" s="38"/>
      <c r="I130" s="38"/>
      <c r="J130" s="38"/>
      <c r="K130" s="39">
        <v>1</v>
      </c>
      <c r="L130" s="38">
        <v>6.5</v>
      </c>
      <c r="M130" s="38"/>
      <c r="N130" s="38"/>
      <c r="O130" s="38"/>
      <c r="P130" s="38"/>
      <c r="Q130" s="39"/>
      <c r="U130" s="39">
        <v>1</v>
      </c>
      <c r="V130" s="38">
        <v>6.5</v>
      </c>
      <c r="AE130" s="39">
        <v>0</v>
      </c>
      <c r="AF130" s="38">
        <v>6.5</v>
      </c>
      <c r="AO130" s="38">
        <v>7.2</v>
      </c>
      <c r="AP130" s="38">
        <v>6.5</v>
      </c>
      <c r="AX130" s="38">
        <v>4.3</v>
      </c>
      <c r="AY130" s="38">
        <v>6.5</v>
      </c>
      <c r="BI130" s="38">
        <v>3.9</v>
      </c>
      <c r="BJ130" s="38">
        <v>6.5</v>
      </c>
      <c r="BT130" s="38">
        <v>3.4</v>
      </c>
      <c r="BU130" s="38">
        <v>6.5</v>
      </c>
      <c r="CD130" s="38">
        <v>4.7</v>
      </c>
      <c r="CE130" s="38">
        <v>6.5</v>
      </c>
      <c r="CO130" s="38">
        <v>10</v>
      </c>
      <c r="CP130" s="38">
        <v>6.5</v>
      </c>
      <c r="CY130" s="38">
        <v>3.2</v>
      </c>
      <c r="CZ130" s="38">
        <v>6.5</v>
      </c>
      <c r="DJ130" s="38">
        <v>4.0999999999999996</v>
      </c>
      <c r="DK130" s="38">
        <v>6.5</v>
      </c>
      <c r="DT130" s="38">
        <v>2.5</v>
      </c>
      <c r="DU130" s="38">
        <v>6.5</v>
      </c>
      <c r="ED130" s="38">
        <v>4.2</v>
      </c>
      <c r="EE130" s="38">
        <v>6.5</v>
      </c>
      <c r="EO130" s="39">
        <v>0</v>
      </c>
      <c r="EP130" s="38">
        <v>6.5</v>
      </c>
    </row>
    <row r="131" spans="1:146" ht="15" x14ac:dyDescent="0.2">
      <c r="A131" s="39">
        <v>15</v>
      </c>
      <c r="B131" s="38">
        <v>8.1</v>
      </c>
      <c r="C131" s="39"/>
      <c r="D131" s="39"/>
      <c r="E131" s="39"/>
      <c r="F131" s="38"/>
      <c r="G131" s="38"/>
      <c r="H131" s="38"/>
      <c r="I131" s="38"/>
      <c r="J131" s="38"/>
      <c r="K131" s="39">
        <v>0</v>
      </c>
      <c r="L131" s="38">
        <v>8.1</v>
      </c>
      <c r="M131" s="38"/>
      <c r="N131" s="38"/>
      <c r="O131" s="38"/>
      <c r="P131" s="38"/>
      <c r="Q131" s="39"/>
      <c r="U131" s="39">
        <v>0</v>
      </c>
      <c r="V131" s="38">
        <v>8.1</v>
      </c>
      <c r="AE131" s="39">
        <v>1</v>
      </c>
      <c r="AF131" s="38">
        <v>8.1</v>
      </c>
      <c r="AO131" s="38">
        <v>8.3000000000000007</v>
      </c>
      <c r="AP131" s="38">
        <v>8.1</v>
      </c>
      <c r="AX131" s="38">
        <v>3.7</v>
      </c>
      <c r="AY131" s="38">
        <v>8.1</v>
      </c>
      <c r="BI131" s="38">
        <v>5.3</v>
      </c>
      <c r="BJ131" s="38">
        <v>8.1</v>
      </c>
      <c r="BT131" s="38">
        <v>6.1</v>
      </c>
      <c r="BU131" s="38">
        <v>8.1</v>
      </c>
      <c r="CD131" s="38">
        <v>6.1</v>
      </c>
      <c r="CE131" s="38">
        <v>8.1</v>
      </c>
      <c r="CO131" s="38">
        <v>5.3</v>
      </c>
      <c r="CP131" s="38">
        <v>8.1</v>
      </c>
      <c r="CY131" s="38">
        <v>4.0999999999999996</v>
      </c>
      <c r="CZ131" s="38">
        <v>8.1</v>
      </c>
      <c r="DJ131" s="38">
        <v>2.9</v>
      </c>
      <c r="DK131" s="38">
        <v>8.1</v>
      </c>
      <c r="DT131" s="38">
        <v>3.1</v>
      </c>
      <c r="DU131" s="38">
        <v>8.1</v>
      </c>
      <c r="ED131" s="38">
        <v>4</v>
      </c>
      <c r="EE131" s="38">
        <v>8.1</v>
      </c>
      <c r="EO131" s="39">
        <v>1</v>
      </c>
      <c r="EP131" s="38">
        <v>8.1</v>
      </c>
    </row>
    <row r="132" spans="1:146" ht="15" x14ac:dyDescent="0.2">
      <c r="A132" s="39">
        <v>12</v>
      </c>
      <c r="B132" s="38">
        <v>8.1</v>
      </c>
      <c r="C132" s="39"/>
      <c r="D132" s="39"/>
      <c r="E132" s="39"/>
      <c r="F132" s="38"/>
      <c r="G132" s="38"/>
      <c r="H132" s="38"/>
      <c r="I132" s="38"/>
      <c r="J132" s="38"/>
      <c r="K132" s="39">
        <v>1</v>
      </c>
      <c r="L132" s="38">
        <v>8.1</v>
      </c>
      <c r="M132" s="38"/>
      <c r="N132" s="38"/>
      <c r="O132" s="38"/>
      <c r="P132" s="38"/>
      <c r="Q132" s="39"/>
      <c r="U132" s="39">
        <v>0</v>
      </c>
      <c r="V132" s="38">
        <v>8.1</v>
      </c>
      <c r="AE132" s="39">
        <v>0</v>
      </c>
      <c r="AF132" s="38">
        <v>8.1</v>
      </c>
      <c r="AO132" s="38">
        <v>7.9</v>
      </c>
      <c r="AP132" s="38">
        <v>8.1</v>
      </c>
      <c r="AX132" s="38">
        <v>3.9</v>
      </c>
      <c r="AY132" s="38">
        <v>8.1</v>
      </c>
      <c r="BI132" s="38">
        <v>4.9000000000000004</v>
      </c>
      <c r="BJ132" s="38">
        <v>8.1</v>
      </c>
      <c r="BT132" s="38">
        <v>6.9</v>
      </c>
      <c r="BU132" s="38">
        <v>8.1</v>
      </c>
      <c r="CD132" s="38">
        <v>5.8</v>
      </c>
      <c r="CE132" s="38">
        <v>8.1</v>
      </c>
      <c r="CO132" s="38">
        <v>4.7</v>
      </c>
      <c r="CP132" s="38">
        <v>8.1</v>
      </c>
      <c r="CY132" s="38">
        <v>4.5999999999999996</v>
      </c>
      <c r="CZ132" s="38">
        <v>8.1</v>
      </c>
      <c r="DJ132" s="38">
        <v>4.2</v>
      </c>
      <c r="DK132" s="38">
        <v>8.1</v>
      </c>
      <c r="DT132" s="38">
        <v>4.3</v>
      </c>
      <c r="DU132" s="38">
        <v>8.1</v>
      </c>
      <c r="ED132" s="38">
        <v>6.6</v>
      </c>
      <c r="EE132" s="38">
        <v>8.1</v>
      </c>
      <c r="EO132" s="39">
        <v>0</v>
      </c>
      <c r="EP132" s="38">
        <v>8.1</v>
      </c>
    </row>
    <row r="133" spans="1:146" ht="15" x14ac:dyDescent="0.2">
      <c r="A133" s="39">
        <v>7</v>
      </c>
      <c r="B133" s="38">
        <v>6.9</v>
      </c>
      <c r="C133" s="39"/>
      <c r="D133" s="39"/>
      <c r="E133" s="39"/>
      <c r="F133" s="38"/>
      <c r="G133" s="38"/>
      <c r="H133" s="38"/>
      <c r="I133" s="38"/>
      <c r="J133" s="38"/>
      <c r="K133" s="39">
        <v>1</v>
      </c>
      <c r="L133" s="38">
        <v>6.9</v>
      </c>
      <c r="M133" s="38"/>
      <c r="N133" s="38"/>
      <c r="O133" s="38"/>
      <c r="P133" s="38"/>
      <c r="Q133" s="39"/>
      <c r="U133" s="39">
        <v>1</v>
      </c>
      <c r="V133" s="38">
        <v>6.9</v>
      </c>
      <c r="AE133" s="39">
        <v>0</v>
      </c>
      <c r="AF133" s="38">
        <v>6.9</v>
      </c>
      <c r="AO133" s="38">
        <v>7.3</v>
      </c>
      <c r="AP133" s="38">
        <v>6.9</v>
      </c>
      <c r="AX133" s="38">
        <v>3.6</v>
      </c>
      <c r="AY133" s="38">
        <v>6.9</v>
      </c>
      <c r="BI133" s="38">
        <v>3.6</v>
      </c>
      <c r="BJ133" s="38">
        <v>6.9</v>
      </c>
      <c r="BT133" s="38">
        <v>5.2</v>
      </c>
      <c r="BU133" s="38">
        <v>6.9</v>
      </c>
      <c r="CD133" s="38">
        <v>6.1</v>
      </c>
      <c r="CE133" s="38">
        <v>6.9</v>
      </c>
      <c r="CO133" s="38">
        <v>8</v>
      </c>
      <c r="CP133" s="38">
        <v>6.9</v>
      </c>
      <c r="CY133" s="38">
        <v>3.3</v>
      </c>
      <c r="CZ133" s="38">
        <v>6.9</v>
      </c>
      <c r="DJ133" s="38">
        <v>3.3</v>
      </c>
      <c r="DK133" s="38">
        <v>6.9</v>
      </c>
      <c r="DT133" s="38">
        <v>2.9</v>
      </c>
      <c r="DU133" s="38">
        <v>6.9</v>
      </c>
      <c r="ED133" s="38">
        <v>4</v>
      </c>
      <c r="EE133" s="38">
        <v>6.9</v>
      </c>
      <c r="EO133" s="39">
        <v>0</v>
      </c>
      <c r="EP133" s="38">
        <v>6.9</v>
      </c>
    </row>
    <row r="134" spans="1:146" ht="15" x14ac:dyDescent="0.2">
      <c r="A134" s="39">
        <v>11</v>
      </c>
      <c r="B134" s="38">
        <v>9.3000000000000007</v>
      </c>
      <c r="C134" s="39"/>
      <c r="D134" s="39"/>
      <c r="E134" s="39"/>
      <c r="F134" s="38"/>
      <c r="G134" s="38"/>
      <c r="H134" s="38"/>
      <c r="I134" s="38"/>
      <c r="J134" s="38"/>
      <c r="K134" s="39">
        <v>1</v>
      </c>
      <c r="L134" s="38">
        <v>9.3000000000000007</v>
      </c>
      <c r="M134" s="38"/>
      <c r="N134" s="38"/>
      <c r="O134" s="38"/>
      <c r="P134" s="38"/>
      <c r="Q134" s="39"/>
      <c r="U134" s="39">
        <v>1</v>
      </c>
      <c r="V134" s="38">
        <v>9.3000000000000007</v>
      </c>
      <c r="AE134" s="39">
        <v>1</v>
      </c>
      <c r="AF134" s="38">
        <v>9.3000000000000007</v>
      </c>
      <c r="AO134" s="38">
        <v>9.6</v>
      </c>
      <c r="AP134" s="38">
        <v>9.3000000000000007</v>
      </c>
      <c r="AX134" s="38">
        <v>5.7</v>
      </c>
      <c r="AY134" s="38">
        <v>9.3000000000000007</v>
      </c>
      <c r="BI134" s="38">
        <v>5.6</v>
      </c>
      <c r="BJ134" s="38">
        <v>9.3000000000000007</v>
      </c>
      <c r="BT134" s="38">
        <v>8.1999999999999993</v>
      </c>
      <c r="BU134" s="38">
        <v>9.3000000000000007</v>
      </c>
      <c r="CD134" s="38">
        <v>7.8</v>
      </c>
      <c r="CE134" s="38">
        <v>9.3000000000000007</v>
      </c>
      <c r="CO134" s="38">
        <v>4.5</v>
      </c>
      <c r="CP134" s="38">
        <v>9.3000000000000007</v>
      </c>
      <c r="CY134" s="38">
        <v>4.4000000000000004</v>
      </c>
      <c r="CZ134" s="38">
        <v>9.3000000000000007</v>
      </c>
      <c r="DJ134" s="38">
        <v>3</v>
      </c>
      <c r="DK134" s="38">
        <v>9.3000000000000007</v>
      </c>
      <c r="DT134" s="38">
        <v>4.3</v>
      </c>
      <c r="DU134" s="38">
        <v>9.3000000000000007</v>
      </c>
      <c r="ED134" s="38">
        <v>6.2</v>
      </c>
      <c r="EE134" s="38">
        <v>9.3000000000000007</v>
      </c>
      <c r="EO134" s="39">
        <v>1</v>
      </c>
      <c r="EP134" s="38">
        <v>9.3000000000000007</v>
      </c>
    </row>
    <row r="135" spans="1:146" ht="15" x14ac:dyDescent="0.2">
      <c r="A135" s="39">
        <v>4</v>
      </c>
      <c r="B135" s="38">
        <v>6.2</v>
      </c>
      <c r="C135" s="39"/>
      <c r="D135" s="39"/>
      <c r="E135" s="39"/>
      <c r="F135" s="38"/>
      <c r="G135" s="38"/>
      <c r="H135" s="38"/>
      <c r="I135" s="38"/>
      <c r="J135" s="38"/>
      <c r="K135" s="39">
        <v>0</v>
      </c>
      <c r="L135" s="38">
        <v>6.2</v>
      </c>
      <c r="M135" s="38"/>
      <c r="N135" s="38"/>
      <c r="O135" s="38"/>
      <c r="P135" s="38"/>
      <c r="Q135" s="39"/>
      <c r="U135" s="39">
        <v>0</v>
      </c>
      <c r="V135" s="38">
        <v>6.2</v>
      </c>
      <c r="AE135" s="39">
        <v>0</v>
      </c>
      <c r="AF135" s="38">
        <v>6.2</v>
      </c>
      <c r="AO135" s="38">
        <v>8.3000000000000007</v>
      </c>
      <c r="AP135" s="38">
        <v>6.2</v>
      </c>
      <c r="AX135" s="38">
        <v>2.8</v>
      </c>
      <c r="AY135" s="38">
        <v>6.2</v>
      </c>
      <c r="BI135" s="38">
        <v>3</v>
      </c>
      <c r="BJ135" s="38">
        <v>6.2</v>
      </c>
      <c r="BT135" s="38">
        <v>5.7</v>
      </c>
      <c r="BU135" s="38">
        <v>6.2</v>
      </c>
      <c r="CD135" s="38">
        <v>2.5</v>
      </c>
      <c r="CE135" s="38">
        <v>6.2</v>
      </c>
      <c r="CO135" s="38">
        <v>5.2</v>
      </c>
      <c r="CP135" s="38">
        <v>6.2</v>
      </c>
      <c r="CY135" s="38">
        <v>1.2</v>
      </c>
      <c r="CZ135" s="38">
        <v>6.2</v>
      </c>
      <c r="DJ135" s="38">
        <v>2.5</v>
      </c>
      <c r="DK135" s="38">
        <v>6.2</v>
      </c>
      <c r="DT135" s="38">
        <v>2.1</v>
      </c>
      <c r="DU135" s="38">
        <v>6.2</v>
      </c>
      <c r="ED135" s="38">
        <v>2.6</v>
      </c>
      <c r="EE135" s="38">
        <v>6.2</v>
      </c>
      <c r="EO135" s="39">
        <v>0</v>
      </c>
      <c r="EP135" s="38">
        <v>6.2</v>
      </c>
    </row>
    <row r="136" spans="1:146" ht="15" x14ac:dyDescent="0.2">
      <c r="A136" s="39">
        <v>9</v>
      </c>
      <c r="B136" s="38">
        <v>8</v>
      </c>
      <c r="C136" s="39"/>
      <c r="D136" s="39"/>
      <c r="E136" s="39"/>
      <c r="F136" s="38"/>
      <c r="G136" s="38"/>
      <c r="H136" s="38"/>
      <c r="I136" s="38"/>
      <c r="J136" s="38"/>
      <c r="K136" s="39">
        <v>0</v>
      </c>
      <c r="L136" s="38">
        <v>8</v>
      </c>
      <c r="M136" s="38"/>
      <c r="N136" s="38"/>
      <c r="O136" s="38"/>
      <c r="P136" s="38"/>
      <c r="Q136" s="39"/>
      <c r="U136" s="39">
        <v>0</v>
      </c>
      <c r="V136" s="38">
        <v>8</v>
      </c>
      <c r="AE136" s="39">
        <v>1</v>
      </c>
      <c r="AF136" s="38">
        <v>8</v>
      </c>
      <c r="AO136" s="38">
        <v>8.6</v>
      </c>
      <c r="AP136" s="38">
        <v>8</v>
      </c>
      <c r="AX136" s="38">
        <v>3.6</v>
      </c>
      <c r="AY136" s="38">
        <v>8</v>
      </c>
      <c r="BI136" s="38">
        <v>2.9</v>
      </c>
      <c r="BJ136" s="38">
        <v>8</v>
      </c>
      <c r="BT136" s="38">
        <v>7.3</v>
      </c>
      <c r="BU136" s="38">
        <v>8</v>
      </c>
      <c r="CD136" s="38">
        <v>4.7</v>
      </c>
      <c r="CE136" s="38">
        <v>8</v>
      </c>
      <c r="CO136" s="38">
        <v>3.7</v>
      </c>
      <c r="CP136" s="38">
        <v>8</v>
      </c>
      <c r="CY136" s="38">
        <v>5</v>
      </c>
      <c r="CZ136" s="38">
        <v>8</v>
      </c>
      <c r="DJ136" s="38">
        <v>3.4</v>
      </c>
      <c r="DK136" s="38">
        <v>8</v>
      </c>
      <c r="DT136" s="38">
        <v>4</v>
      </c>
      <c r="DU136" s="38">
        <v>8</v>
      </c>
      <c r="ED136" s="38">
        <v>6.1</v>
      </c>
      <c r="EE136" s="38">
        <v>8</v>
      </c>
      <c r="EO136" s="39">
        <v>0</v>
      </c>
      <c r="EP136" s="38">
        <v>8</v>
      </c>
    </row>
    <row r="137" spans="1:146" ht="15" x14ac:dyDescent="0.2">
      <c r="A137" s="39">
        <v>9</v>
      </c>
      <c r="B137" s="38">
        <v>7.1</v>
      </c>
      <c r="C137" s="39"/>
      <c r="D137" s="39"/>
      <c r="E137" s="39"/>
      <c r="F137" s="38"/>
      <c r="G137" s="38"/>
      <c r="H137" s="38"/>
      <c r="I137" s="38"/>
      <c r="J137" s="38"/>
      <c r="K137" s="39">
        <v>1</v>
      </c>
      <c r="L137" s="38">
        <v>7.1</v>
      </c>
      <c r="M137" s="38"/>
      <c r="N137" s="38"/>
      <c r="O137" s="38"/>
      <c r="P137" s="38"/>
      <c r="Q137" s="39"/>
      <c r="U137" s="39">
        <v>0</v>
      </c>
      <c r="V137" s="38">
        <v>7.1</v>
      </c>
      <c r="AE137" s="39">
        <v>0</v>
      </c>
      <c r="AF137" s="38">
        <v>7.1</v>
      </c>
      <c r="AO137" s="38">
        <v>8</v>
      </c>
      <c r="AP137" s="38">
        <v>7.1</v>
      </c>
      <c r="AX137" s="38">
        <v>2.5</v>
      </c>
      <c r="AY137" s="38">
        <v>7.1</v>
      </c>
      <c r="BI137" s="38">
        <v>3.4</v>
      </c>
      <c r="BJ137" s="38">
        <v>7.1</v>
      </c>
      <c r="BT137" s="38">
        <v>7.7</v>
      </c>
      <c r="BU137" s="38">
        <v>7.1</v>
      </c>
      <c r="CD137" s="38">
        <v>3</v>
      </c>
      <c r="CE137" s="38">
        <v>7.1</v>
      </c>
      <c r="CO137" s="38">
        <v>5.2</v>
      </c>
      <c r="CP137" s="38">
        <v>7.1</v>
      </c>
      <c r="CY137" s="38">
        <v>4.5999999999999996</v>
      </c>
      <c r="CZ137" s="38">
        <v>7.1</v>
      </c>
      <c r="DJ137" s="38">
        <v>4.2</v>
      </c>
      <c r="DK137" s="38">
        <v>7.1</v>
      </c>
      <c r="DT137" s="38">
        <v>4.7</v>
      </c>
      <c r="DU137" s="38">
        <v>7.1</v>
      </c>
      <c r="ED137" s="38">
        <v>6.9</v>
      </c>
      <c r="EE137" s="38">
        <v>7.1</v>
      </c>
      <c r="EO137" s="39">
        <v>0</v>
      </c>
      <c r="EP137" s="38">
        <v>7.1</v>
      </c>
    </row>
    <row r="138" spans="1:146" ht="15" x14ac:dyDescent="0.2">
      <c r="A138" s="39">
        <v>2</v>
      </c>
      <c r="B138" s="38">
        <v>6.5</v>
      </c>
      <c r="C138" s="39"/>
      <c r="D138" s="39"/>
      <c r="E138" s="39"/>
      <c r="F138" s="38"/>
      <c r="G138" s="38"/>
      <c r="H138" s="38"/>
      <c r="I138" s="38"/>
      <c r="J138" s="38"/>
      <c r="K138" s="39">
        <v>1</v>
      </c>
      <c r="L138" s="38">
        <v>6.5</v>
      </c>
      <c r="M138" s="38"/>
      <c r="N138" s="38"/>
      <c r="O138" s="38"/>
      <c r="P138" s="38"/>
      <c r="Q138" s="39"/>
      <c r="U138" s="39">
        <v>1</v>
      </c>
      <c r="V138" s="38">
        <v>6.5</v>
      </c>
      <c r="AE138" s="39">
        <v>0</v>
      </c>
      <c r="AF138" s="38">
        <v>6.5</v>
      </c>
      <c r="AO138" s="38">
        <v>6.4</v>
      </c>
      <c r="AP138" s="38">
        <v>6.5</v>
      </c>
      <c r="AX138" s="38">
        <v>3.2</v>
      </c>
      <c r="AY138" s="38">
        <v>6.5</v>
      </c>
      <c r="BI138" s="38">
        <v>2.2000000000000002</v>
      </c>
      <c r="BJ138" s="38">
        <v>6.5</v>
      </c>
      <c r="BT138" s="38">
        <v>2.9</v>
      </c>
      <c r="BU138" s="38">
        <v>6.5</v>
      </c>
      <c r="CD138" s="38">
        <v>5</v>
      </c>
      <c r="CE138" s="38">
        <v>6.5</v>
      </c>
      <c r="CO138" s="38">
        <v>8.4</v>
      </c>
      <c r="CP138" s="38">
        <v>6.5</v>
      </c>
      <c r="CY138" s="38">
        <v>2.4</v>
      </c>
      <c r="CZ138" s="38">
        <v>6.5</v>
      </c>
      <c r="DJ138" s="38">
        <v>3.7</v>
      </c>
      <c r="DK138" s="38">
        <v>6.5</v>
      </c>
      <c r="DT138" s="38">
        <v>1.6</v>
      </c>
      <c r="DU138" s="38">
        <v>6.5</v>
      </c>
      <c r="ED138" s="38">
        <v>3.6</v>
      </c>
      <c r="EE138" s="38">
        <v>6.5</v>
      </c>
      <c r="EO138" s="39">
        <v>0</v>
      </c>
      <c r="EP138" s="38">
        <v>6.5</v>
      </c>
    </row>
    <row r="139" spans="1:146" ht="15" x14ac:dyDescent="0.2">
      <c r="A139" s="39">
        <v>10</v>
      </c>
      <c r="B139" s="38">
        <v>7.1</v>
      </c>
      <c r="C139" s="39"/>
      <c r="D139" s="39"/>
      <c r="E139" s="39"/>
      <c r="F139" s="38"/>
      <c r="G139" s="38"/>
      <c r="H139" s="38"/>
      <c r="I139" s="38"/>
      <c r="J139" s="38"/>
      <c r="K139" s="39">
        <v>0</v>
      </c>
      <c r="L139" s="38">
        <v>7.1</v>
      </c>
      <c r="M139" s="38"/>
      <c r="N139" s="38"/>
      <c r="O139" s="38"/>
      <c r="P139" s="38"/>
      <c r="Q139" s="39"/>
      <c r="U139" s="39">
        <v>1</v>
      </c>
      <c r="V139" s="38">
        <v>7.1</v>
      </c>
      <c r="AE139" s="39">
        <v>0</v>
      </c>
      <c r="AF139" s="38">
        <v>7.1</v>
      </c>
      <c r="AO139" s="38">
        <v>6.6</v>
      </c>
      <c r="AP139" s="38">
        <v>7.1</v>
      </c>
      <c r="AX139" s="38">
        <v>3.8</v>
      </c>
      <c r="AY139" s="38">
        <v>7.1</v>
      </c>
      <c r="BI139" s="38">
        <v>3.2</v>
      </c>
      <c r="BJ139" s="38">
        <v>7.1</v>
      </c>
      <c r="BT139" s="38">
        <v>5.3</v>
      </c>
      <c r="BU139" s="38">
        <v>7.1</v>
      </c>
      <c r="CD139" s="38">
        <v>6.6</v>
      </c>
      <c r="CE139" s="38">
        <v>7.1</v>
      </c>
      <c r="CO139" s="38">
        <v>8.1999999999999993</v>
      </c>
      <c r="CP139" s="38">
        <v>7.1</v>
      </c>
      <c r="CY139" s="38">
        <v>4.3</v>
      </c>
      <c r="CZ139" s="38">
        <v>7.1</v>
      </c>
      <c r="DJ139" s="38">
        <v>4.0999999999999996</v>
      </c>
      <c r="DK139" s="38">
        <v>7.1</v>
      </c>
      <c r="DT139" s="38">
        <v>3.3</v>
      </c>
      <c r="DU139" s="38">
        <v>7.1</v>
      </c>
      <c r="ED139" s="38">
        <v>6.3</v>
      </c>
      <c r="EE139" s="38">
        <v>7.1</v>
      </c>
      <c r="EO139" s="39">
        <v>0</v>
      </c>
      <c r="EP139" s="38">
        <v>7.1</v>
      </c>
    </row>
    <row r="140" spans="1:146" ht="15" x14ac:dyDescent="0.2">
      <c r="A140" s="39">
        <v>14</v>
      </c>
      <c r="B140" s="38">
        <v>8.1999999999999993</v>
      </c>
      <c r="C140" s="39"/>
      <c r="D140" s="39"/>
      <c r="E140" s="39"/>
      <c r="F140" s="38"/>
      <c r="G140" s="38"/>
      <c r="H140" s="38"/>
      <c r="I140" s="38"/>
      <c r="J140" s="38"/>
      <c r="K140" s="39">
        <v>0</v>
      </c>
      <c r="L140" s="38">
        <v>8.1999999999999993</v>
      </c>
      <c r="M140" s="38"/>
      <c r="N140" s="38"/>
      <c r="O140" s="38"/>
      <c r="P140" s="38"/>
      <c r="Q140" s="39"/>
      <c r="U140" s="39">
        <v>0</v>
      </c>
      <c r="V140" s="38">
        <v>8.1999999999999993</v>
      </c>
      <c r="AE140" s="39">
        <v>1</v>
      </c>
      <c r="AF140" s="38">
        <v>8.1999999999999993</v>
      </c>
      <c r="AO140" s="38">
        <v>7.6</v>
      </c>
      <c r="AP140" s="38">
        <v>8.1999999999999993</v>
      </c>
      <c r="AX140" s="38">
        <v>2.5</v>
      </c>
      <c r="AY140" s="38">
        <v>8.1999999999999993</v>
      </c>
      <c r="BI140" s="38">
        <v>3.2</v>
      </c>
      <c r="BJ140" s="38">
        <v>8.1999999999999993</v>
      </c>
      <c r="BT140" s="38">
        <v>7.1</v>
      </c>
      <c r="BU140" s="38">
        <v>8.1999999999999993</v>
      </c>
      <c r="CD140" s="38">
        <v>4.2</v>
      </c>
      <c r="CE140" s="38">
        <v>8.1999999999999993</v>
      </c>
      <c r="CO140" s="38">
        <v>5.8</v>
      </c>
      <c r="CP140" s="38">
        <v>8.1999999999999993</v>
      </c>
      <c r="CY140" s="38">
        <v>3.6</v>
      </c>
      <c r="CZ140" s="38">
        <v>8.1999999999999993</v>
      </c>
      <c r="DJ140" s="38">
        <v>3.8</v>
      </c>
      <c r="DK140" s="38">
        <v>8.1999999999999993</v>
      </c>
      <c r="DT140" s="38">
        <v>4.2</v>
      </c>
      <c r="DU140" s="38">
        <v>8.1999999999999993</v>
      </c>
      <c r="ED140" s="38">
        <v>6</v>
      </c>
      <c r="EE140" s="38">
        <v>8.1999999999999993</v>
      </c>
      <c r="EO140" s="39">
        <v>1</v>
      </c>
      <c r="EP140" s="38">
        <v>8.1999999999999993</v>
      </c>
    </row>
    <row r="141" spans="1:146" ht="15" x14ac:dyDescent="0.2">
      <c r="A141" s="39">
        <v>1</v>
      </c>
      <c r="B141" s="38">
        <v>7</v>
      </c>
      <c r="C141" s="39"/>
      <c r="D141" s="39"/>
      <c r="E141" s="39"/>
      <c r="F141" s="38"/>
      <c r="G141" s="38"/>
      <c r="H141" s="38"/>
      <c r="I141" s="38"/>
      <c r="J141" s="38"/>
      <c r="K141" s="39">
        <v>1</v>
      </c>
      <c r="L141" s="38">
        <v>7</v>
      </c>
      <c r="M141" s="38"/>
      <c r="N141" s="38"/>
      <c r="O141" s="38"/>
      <c r="P141" s="38"/>
      <c r="Q141" s="39"/>
      <c r="U141" s="39">
        <v>0</v>
      </c>
      <c r="V141" s="38">
        <v>7</v>
      </c>
      <c r="AE141" s="39">
        <v>1</v>
      </c>
      <c r="AF141" s="38">
        <v>7</v>
      </c>
      <c r="AO141" s="38">
        <v>9.4</v>
      </c>
      <c r="AP141" s="38">
        <v>7</v>
      </c>
      <c r="AX141" s="38">
        <v>4.0999999999999996</v>
      </c>
      <c r="AY141" s="38">
        <v>7</v>
      </c>
      <c r="BI141" s="38">
        <v>3.4</v>
      </c>
      <c r="BJ141" s="38">
        <v>7</v>
      </c>
      <c r="BT141" s="38">
        <v>7.8</v>
      </c>
      <c r="BU141" s="38">
        <v>7</v>
      </c>
      <c r="CD141" s="38">
        <v>4.7</v>
      </c>
      <c r="CE141" s="38">
        <v>7</v>
      </c>
      <c r="CO141" s="38">
        <v>7.6</v>
      </c>
      <c r="CP141" s="38">
        <v>7</v>
      </c>
      <c r="CY141" s="38">
        <v>5.0999999999999996</v>
      </c>
      <c r="CZ141" s="38">
        <v>7</v>
      </c>
      <c r="DJ141" s="38">
        <v>3.7</v>
      </c>
      <c r="DK141" s="38">
        <v>7</v>
      </c>
      <c r="DT141" s="38">
        <v>4.4000000000000004</v>
      </c>
      <c r="DU141" s="38">
        <v>7</v>
      </c>
      <c r="ED141" s="38">
        <v>5.6</v>
      </c>
      <c r="EE141" s="38">
        <v>7</v>
      </c>
      <c r="EO141" s="39">
        <v>1</v>
      </c>
      <c r="EP141" s="38">
        <v>7</v>
      </c>
    </row>
    <row r="142" spans="1:146" ht="15" x14ac:dyDescent="0.2">
      <c r="A142" s="39">
        <v>4</v>
      </c>
      <c r="B142" s="38">
        <v>6.7</v>
      </c>
      <c r="C142" s="39"/>
      <c r="D142" s="39"/>
      <c r="E142" s="39"/>
      <c r="F142" s="38"/>
      <c r="G142" s="38"/>
      <c r="H142" s="38"/>
      <c r="I142" s="38"/>
      <c r="J142" s="38"/>
      <c r="K142" s="39">
        <v>0</v>
      </c>
      <c r="L142" s="38">
        <v>6.7</v>
      </c>
      <c r="M142" s="38"/>
      <c r="N142" s="38"/>
      <c r="O142" s="38"/>
      <c r="P142" s="38"/>
      <c r="Q142" s="39"/>
      <c r="U142" s="39">
        <v>0</v>
      </c>
      <c r="V142" s="38">
        <v>6.7</v>
      </c>
      <c r="AE142" s="39">
        <v>0</v>
      </c>
      <c r="AF142" s="38">
        <v>6.7</v>
      </c>
      <c r="AO142" s="38">
        <v>8.3000000000000007</v>
      </c>
      <c r="AP142" s="38">
        <v>6.7</v>
      </c>
      <c r="AX142" s="38">
        <v>2.8</v>
      </c>
      <c r="AY142" s="38">
        <v>6.7</v>
      </c>
      <c r="BI142" s="38">
        <v>3</v>
      </c>
      <c r="BJ142" s="38">
        <v>6.7</v>
      </c>
      <c r="BT142" s="38">
        <v>5.7</v>
      </c>
      <c r="BU142" s="38">
        <v>6.7</v>
      </c>
      <c r="CD142" s="38">
        <v>2.5</v>
      </c>
      <c r="CE142" s="38">
        <v>6.7</v>
      </c>
      <c r="CO142" s="38">
        <v>5.2</v>
      </c>
      <c r="CP142" s="38">
        <v>6.7</v>
      </c>
      <c r="CY142" s="38">
        <v>1.8</v>
      </c>
      <c r="CZ142" s="38">
        <v>6.7</v>
      </c>
      <c r="DJ142" s="38">
        <v>2.5</v>
      </c>
      <c r="DK142" s="38">
        <v>6.7</v>
      </c>
      <c r="DT142" s="38">
        <v>2.1</v>
      </c>
      <c r="DU142" s="38">
        <v>6.7</v>
      </c>
      <c r="ED142" s="38">
        <v>3.1</v>
      </c>
      <c r="EE142" s="38">
        <v>6.7</v>
      </c>
      <c r="EO142" s="39">
        <v>0</v>
      </c>
      <c r="EP142" s="38">
        <v>6.7</v>
      </c>
    </row>
    <row r="143" spans="1:146" ht="15" x14ac:dyDescent="0.2">
      <c r="A143" s="39">
        <v>13</v>
      </c>
      <c r="B143" s="38">
        <v>7.5</v>
      </c>
      <c r="C143" s="39"/>
      <c r="D143" s="39"/>
      <c r="E143" s="39"/>
      <c r="F143" s="38"/>
      <c r="G143" s="38"/>
      <c r="H143" s="38"/>
      <c r="I143" s="38"/>
      <c r="J143" s="38"/>
      <c r="K143" s="39">
        <v>1</v>
      </c>
      <c r="L143" s="38">
        <v>7.5</v>
      </c>
      <c r="M143" s="38"/>
      <c r="N143" s="38"/>
      <c r="O143" s="38"/>
      <c r="P143" s="38"/>
      <c r="Q143" s="39"/>
      <c r="U143" s="39">
        <v>1</v>
      </c>
      <c r="V143" s="38">
        <v>7.5</v>
      </c>
      <c r="AE143" s="39">
        <v>1</v>
      </c>
      <c r="AF143" s="38">
        <v>7.5</v>
      </c>
      <c r="AO143" s="38">
        <v>7.8</v>
      </c>
      <c r="AP143" s="38">
        <v>7.5</v>
      </c>
      <c r="AX143" s="38">
        <v>4.9000000000000004</v>
      </c>
      <c r="AY143" s="38">
        <v>7.5</v>
      </c>
      <c r="BI143" s="38">
        <v>5.8</v>
      </c>
      <c r="BJ143" s="38">
        <v>7.5</v>
      </c>
      <c r="BT143" s="38">
        <v>5.3</v>
      </c>
      <c r="BU143" s="38">
        <v>7.5</v>
      </c>
      <c r="CD143" s="38">
        <v>7.1</v>
      </c>
      <c r="CE143" s="38">
        <v>7.5</v>
      </c>
      <c r="CO143" s="38">
        <v>7.9</v>
      </c>
      <c r="CP143" s="38">
        <v>7.5</v>
      </c>
      <c r="CY143" s="38">
        <v>4.0999999999999996</v>
      </c>
      <c r="CZ143" s="38">
        <v>7.5</v>
      </c>
      <c r="DJ143" s="38">
        <v>4.9000000000000004</v>
      </c>
      <c r="DK143" s="38">
        <v>7.5</v>
      </c>
      <c r="DT143" s="38">
        <v>3.9</v>
      </c>
      <c r="DU143" s="38">
        <v>7.5</v>
      </c>
      <c r="ED143" s="38">
        <v>5.7</v>
      </c>
      <c r="EE143" s="38">
        <v>7.5</v>
      </c>
      <c r="EO143" s="39">
        <v>0</v>
      </c>
      <c r="EP143" s="38">
        <v>7.5</v>
      </c>
    </row>
    <row r="144" spans="1:146" ht="15" x14ac:dyDescent="0.2">
      <c r="A144" s="39">
        <v>13</v>
      </c>
      <c r="B144" s="38">
        <v>7.4</v>
      </c>
      <c r="C144" s="39"/>
      <c r="D144" s="39"/>
      <c r="E144" s="39"/>
      <c r="F144" s="38"/>
      <c r="G144" s="38"/>
      <c r="H144" s="38"/>
      <c r="I144" s="38"/>
      <c r="J144" s="38"/>
      <c r="K144" s="39">
        <v>1</v>
      </c>
      <c r="L144" s="38">
        <v>7.4</v>
      </c>
      <c r="M144" s="38"/>
      <c r="N144" s="38"/>
      <c r="O144" s="38"/>
      <c r="P144" s="38"/>
      <c r="Q144" s="39"/>
      <c r="U144" s="39">
        <v>1</v>
      </c>
      <c r="V144" s="38">
        <v>7.4</v>
      </c>
      <c r="AE144" s="39">
        <v>0</v>
      </c>
      <c r="AF144" s="38">
        <v>7.4</v>
      </c>
      <c r="AO144" s="38">
        <v>7.1</v>
      </c>
      <c r="AP144" s="38">
        <v>7.4</v>
      </c>
      <c r="AX144" s="38">
        <v>4.2</v>
      </c>
      <c r="AY144" s="38">
        <v>7.4</v>
      </c>
      <c r="BI144" s="38">
        <v>2.8</v>
      </c>
      <c r="BJ144" s="38">
        <v>7.4</v>
      </c>
      <c r="BT144" s="38">
        <v>3.3</v>
      </c>
      <c r="BU144" s="38">
        <v>7.4</v>
      </c>
      <c r="CD144" s="38">
        <v>4.5</v>
      </c>
      <c r="CE144" s="38">
        <v>7.4</v>
      </c>
      <c r="CO144" s="38">
        <v>9.9</v>
      </c>
      <c r="CP144" s="38">
        <v>7.4</v>
      </c>
      <c r="CY144" s="38">
        <v>2.8</v>
      </c>
      <c r="CZ144" s="38">
        <v>7.4</v>
      </c>
      <c r="DJ144" s="38">
        <v>4</v>
      </c>
      <c r="DK144" s="38">
        <v>7.4</v>
      </c>
      <c r="DT144" s="38">
        <v>2.4</v>
      </c>
      <c r="DU144" s="38">
        <v>7.4</v>
      </c>
      <c r="ED144" s="38">
        <v>3.3</v>
      </c>
      <c r="EE144" s="38">
        <v>7.4</v>
      </c>
      <c r="EO144" s="39">
        <v>0</v>
      </c>
      <c r="EP144" s="38">
        <v>7.4</v>
      </c>
    </row>
    <row r="145" spans="1:146" ht="15" x14ac:dyDescent="0.2">
      <c r="A145" s="39">
        <v>15</v>
      </c>
      <c r="B145" s="38">
        <v>7.4</v>
      </c>
      <c r="C145" s="39"/>
      <c r="D145" s="39"/>
      <c r="E145" s="39"/>
      <c r="F145" s="38"/>
      <c r="G145" s="38"/>
      <c r="H145" s="38"/>
      <c r="I145" s="38"/>
      <c r="J145" s="38"/>
      <c r="K145" s="39">
        <v>0</v>
      </c>
      <c r="L145" s="38">
        <v>7.4</v>
      </c>
      <c r="M145" s="38"/>
      <c r="N145" s="38"/>
      <c r="O145" s="38"/>
      <c r="P145" s="38"/>
      <c r="Q145" s="39"/>
      <c r="U145" s="39">
        <v>1</v>
      </c>
      <c r="V145" s="38">
        <v>7.4</v>
      </c>
      <c r="AE145" s="39">
        <v>1</v>
      </c>
      <c r="AF145" s="38">
        <v>7.4</v>
      </c>
      <c r="AO145" s="38">
        <v>7.6</v>
      </c>
      <c r="AP145" s="38">
        <v>7.4</v>
      </c>
      <c r="AX145" s="38">
        <v>3.6</v>
      </c>
      <c r="AY145" s="38">
        <v>7.4</v>
      </c>
      <c r="BI145" s="38">
        <v>2.2000000000000002</v>
      </c>
      <c r="BJ145" s="38">
        <v>7.4</v>
      </c>
      <c r="BT145" s="38">
        <v>4.5999999999999996</v>
      </c>
      <c r="BU145" s="38">
        <v>7.4</v>
      </c>
      <c r="CD145" s="38">
        <v>5</v>
      </c>
      <c r="CE145" s="38">
        <v>7.4</v>
      </c>
      <c r="CO145" s="38">
        <v>7.4</v>
      </c>
      <c r="CP145" s="38">
        <v>7.4</v>
      </c>
      <c r="CY145" s="38">
        <v>4.4000000000000004</v>
      </c>
      <c r="CZ145" s="38">
        <v>7.4</v>
      </c>
      <c r="DJ145" s="38">
        <v>5.8</v>
      </c>
      <c r="DK145" s="38">
        <v>7.4</v>
      </c>
      <c r="DT145" s="38">
        <v>3.9</v>
      </c>
      <c r="DU145" s="38">
        <v>7.4</v>
      </c>
      <c r="ED145" s="38">
        <v>4.8</v>
      </c>
      <c r="EE145" s="38">
        <v>7.4</v>
      </c>
      <c r="EO145" s="39">
        <v>0</v>
      </c>
      <c r="EP145" s="38">
        <v>7.4</v>
      </c>
    </row>
    <row r="146" spans="1:146" ht="15" x14ac:dyDescent="0.2">
      <c r="A146" s="39">
        <v>12</v>
      </c>
      <c r="B146" s="38">
        <v>7.9</v>
      </c>
      <c r="C146" s="39"/>
      <c r="D146" s="39"/>
      <c r="E146" s="39"/>
      <c r="F146" s="38"/>
      <c r="G146" s="38"/>
      <c r="H146" s="38"/>
      <c r="I146" s="38"/>
      <c r="J146" s="38"/>
      <c r="K146" s="39">
        <v>1</v>
      </c>
      <c r="L146" s="38">
        <v>7.9</v>
      </c>
      <c r="M146" s="38"/>
      <c r="N146" s="38"/>
      <c r="O146" s="38"/>
      <c r="P146" s="38"/>
      <c r="Q146" s="39"/>
      <c r="U146" s="39">
        <v>1</v>
      </c>
      <c r="V146" s="38">
        <v>7.9</v>
      </c>
      <c r="AE146" s="39">
        <v>0</v>
      </c>
      <c r="AF146" s="38">
        <v>7.9</v>
      </c>
      <c r="AO146" s="38">
        <v>5.6</v>
      </c>
      <c r="AP146" s="38">
        <v>7.9</v>
      </c>
      <c r="AX146" s="38">
        <v>3.4</v>
      </c>
      <c r="AY146" s="38">
        <v>7.9</v>
      </c>
      <c r="BI146" s="38">
        <v>5.2</v>
      </c>
      <c r="BJ146" s="38">
        <v>7.9</v>
      </c>
      <c r="BT146" s="38">
        <v>5.7</v>
      </c>
      <c r="BU146" s="38">
        <v>7.9</v>
      </c>
      <c r="CD146" s="38">
        <v>5.6</v>
      </c>
      <c r="CE146" s="38">
        <v>7.9</v>
      </c>
      <c r="CO146" s="38">
        <v>9.1</v>
      </c>
      <c r="CP146" s="38">
        <v>7.9</v>
      </c>
      <c r="CY146" s="38">
        <v>4.5</v>
      </c>
      <c r="CZ146" s="38">
        <v>7.9</v>
      </c>
      <c r="DJ146" s="38">
        <v>6</v>
      </c>
      <c r="DK146" s="38">
        <v>7.9</v>
      </c>
      <c r="DT146" s="38">
        <v>4.5</v>
      </c>
      <c r="DU146" s="38">
        <v>7.9</v>
      </c>
      <c r="ED146" s="38">
        <v>6.3</v>
      </c>
      <c r="EE146" s="38">
        <v>7.9</v>
      </c>
      <c r="EO146" s="39">
        <v>0</v>
      </c>
      <c r="EP146" s="38">
        <v>7.9</v>
      </c>
    </row>
    <row r="147" spans="1:146" ht="15" x14ac:dyDescent="0.2">
      <c r="A147" s="39">
        <v>3</v>
      </c>
      <c r="B147" s="38">
        <v>8</v>
      </c>
      <c r="C147" s="39"/>
      <c r="D147" s="39"/>
      <c r="E147" s="39"/>
      <c r="F147" s="38"/>
      <c r="G147" s="38"/>
      <c r="H147" s="38"/>
      <c r="I147" s="38"/>
      <c r="J147" s="38"/>
      <c r="K147" s="39">
        <v>1</v>
      </c>
      <c r="L147" s="38">
        <v>8</v>
      </c>
      <c r="M147" s="38"/>
      <c r="N147" s="38"/>
      <c r="O147" s="38"/>
      <c r="P147" s="38"/>
      <c r="Q147" s="39"/>
      <c r="U147" s="39">
        <v>0</v>
      </c>
      <c r="V147" s="38">
        <v>8</v>
      </c>
      <c r="AE147" s="39">
        <v>0</v>
      </c>
      <c r="AF147" s="38">
        <v>8</v>
      </c>
      <c r="AO147" s="38">
        <v>9.9</v>
      </c>
      <c r="AP147" s="38">
        <v>8</v>
      </c>
      <c r="AX147" s="38">
        <v>2.8</v>
      </c>
      <c r="AY147" s="38">
        <v>8</v>
      </c>
      <c r="BI147" s="38">
        <v>1.5</v>
      </c>
      <c r="BJ147" s="38">
        <v>8</v>
      </c>
      <c r="BT147" s="38">
        <v>5.8</v>
      </c>
      <c r="BU147" s="38">
        <v>8</v>
      </c>
      <c r="CD147" s="38">
        <v>3.5</v>
      </c>
      <c r="CE147" s="38">
        <v>8</v>
      </c>
      <c r="CO147" s="38">
        <v>5.4</v>
      </c>
      <c r="CP147" s="38">
        <v>8</v>
      </c>
      <c r="CY147" s="38">
        <v>4</v>
      </c>
      <c r="CZ147" s="38">
        <v>8</v>
      </c>
      <c r="DJ147" s="38">
        <v>4.9000000000000004</v>
      </c>
      <c r="DK147" s="38">
        <v>8</v>
      </c>
      <c r="DT147" s="38">
        <v>4</v>
      </c>
      <c r="DU147" s="38">
        <v>8</v>
      </c>
      <c r="ED147" s="38">
        <v>5.8</v>
      </c>
      <c r="EE147" s="38">
        <v>8</v>
      </c>
      <c r="EO147" s="39">
        <v>1</v>
      </c>
      <c r="EP147" s="38">
        <v>8</v>
      </c>
    </row>
    <row r="148" spans="1:146" ht="15" x14ac:dyDescent="0.2">
      <c r="A148" s="39">
        <v>3</v>
      </c>
      <c r="B148" s="38">
        <v>8</v>
      </c>
      <c r="C148" s="39"/>
      <c r="D148" s="39"/>
      <c r="E148" s="39"/>
      <c r="F148" s="38"/>
      <c r="G148" s="38"/>
      <c r="H148" s="38"/>
      <c r="I148" s="38"/>
      <c r="J148" s="38"/>
      <c r="K148" s="39">
        <v>0</v>
      </c>
      <c r="L148" s="38">
        <v>8</v>
      </c>
      <c r="M148" s="38"/>
      <c r="N148" s="38"/>
      <c r="O148" s="38"/>
      <c r="P148" s="38"/>
      <c r="Q148" s="39"/>
      <c r="U148" s="39">
        <v>1</v>
      </c>
      <c r="V148" s="38">
        <v>8</v>
      </c>
      <c r="AE148" s="39">
        <v>1</v>
      </c>
      <c r="AF148" s="38">
        <v>8</v>
      </c>
      <c r="AO148" s="38">
        <v>9.1999999999999993</v>
      </c>
      <c r="AP148" s="38">
        <v>8</v>
      </c>
      <c r="AX148" s="38">
        <v>3.4</v>
      </c>
      <c r="AY148" s="38">
        <v>8</v>
      </c>
      <c r="BI148" s="38">
        <v>4.9000000000000004</v>
      </c>
      <c r="BJ148" s="38">
        <v>8</v>
      </c>
      <c r="BT148" s="38">
        <v>7.4</v>
      </c>
      <c r="BU148" s="38">
        <v>8</v>
      </c>
      <c r="CD148" s="38">
        <v>5.8</v>
      </c>
      <c r="CE148" s="38">
        <v>8</v>
      </c>
      <c r="CO148" s="38">
        <v>4.5</v>
      </c>
      <c r="CP148" s="38">
        <v>8</v>
      </c>
      <c r="CY148" s="38">
        <v>4.2</v>
      </c>
      <c r="CZ148" s="38">
        <v>8</v>
      </c>
      <c r="DJ148" s="38">
        <v>4</v>
      </c>
      <c r="DK148" s="38">
        <v>8</v>
      </c>
      <c r="DT148" s="38">
        <v>4.5</v>
      </c>
      <c r="DU148" s="38">
        <v>8</v>
      </c>
      <c r="ED148" s="38">
        <v>6.9</v>
      </c>
      <c r="EE148" s="38">
        <v>8</v>
      </c>
      <c r="EO148" s="39">
        <v>1</v>
      </c>
      <c r="EP148" s="38">
        <v>8</v>
      </c>
    </row>
    <row r="149" spans="1:146" ht="15" x14ac:dyDescent="0.2">
      <c r="A149" s="39">
        <v>7</v>
      </c>
      <c r="B149" s="38">
        <v>8.4</v>
      </c>
      <c r="C149" s="39"/>
      <c r="D149" s="39"/>
      <c r="E149" s="39"/>
      <c r="F149" s="38"/>
      <c r="G149" s="38"/>
      <c r="H149" s="38"/>
      <c r="I149" s="38"/>
      <c r="J149" s="38"/>
      <c r="K149" s="39">
        <v>1</v>
      </c>
      <c r="L149" s="38">
        <v>8.4</v>
      </c>
      <c r="M149" s="38"/>
      <c r="N149" s="38"/>
      <c r="O149" s="38"/>
      <c r="P149" s="38"/>
      <c r="Q149" s="39"/>
      <c r="U149" s="39">
        <v>0</v>
      </c>
      <c r="V149" s="38">
        <v>8.4</v>
      </c>
      <c r="AE149" s="39">
        <v>0</v>
      </c>
      <c r="AF149" s="38">
        <v>8.4</v>
      </c>
      <c r="AO149" s="38">
        <v>9.1</v>
      </c>
      <c r="AP149" s="38">
        <v>8.4</v>
      </c>
      <c r="AX149" s="38">
        <v>3.8</v>
      </c>
      <c r="AY149" s="38">
        <v>8.4</v>
      </c>
      <c r="BI149" s="38">
        <v>3.1</v>
      </c>
      <c r="BJ149" s="38">
        <v>8.4</v>
      </c>
      <c r="BT149" s="38">
        <v>7.5</v>
      </c>
      <c r="BU149" s="38">
        <v>8.4</v>
      </c>
      <c r="CD149" s="38">
        <v>4.5</v>
      </c>
      <c r="CE149" s="38">
        <v>8.4</v>
      </c>
      <c r="CO149" s="38">
        <v>7.3</v>
      </c>
      <c r="CP149" s="38">
        <v>8.4</v>
      </c>
      <c r="CY149" s="38">
        <v>4.5</v>
      </c>
      <c r="CZ149" s="38">
        <v>8.4</v>
      </c>
      <c r="DJ149" s="38">
        <v>3.4</v>
      </c>
      <c r="DK149" s="38">
        <v>8.4</v>
      </c>
      <c r="DT149" s="38">
        <v>4.2</v>
      </c>
      <c r="DU149" s="38">
        <v>8.4</v>
      </c>
      <c r="ED149" s="38">
        <v>5.0999999999999996</v>
      </c>
      <c r="EE149" s="38">
        <v>8.4</v>
      </c>
      <c r="EO149" s="39">
        <v>0</v>
      </c>
      <c r="EP149" s="38">
        <v>8.4</v>
      </c>
    </row>
    <row r="150" spans="1:146" ht="15" x14ac:dyDescent="0.2">
      <c r="A150" s="39">
        <v>7</v>
      </c>
      <c r="B150" s="38">
        <v>8.8000000000000007</v>
      </c>
      <c r="C150" s="39"/>
      <c r="D150" s="39"/>
      <c r="E150" s="39"/>
      <c r="F150" s="38"/>
      <c r="G150" s="38"/>
      <c r="H150" s="38"/>
      <c r="I150" s="38"/>
      <c r="J150" s="38"/>
      <c r="K150" s="39">
        <v>1</v>
      </c>
      <c r="L150" s="38">
        <v>8.8000000000000007</v>
      </c>
      <c r="M150" s="38"/>
      <c r="N150" s="38"/>
      <c r="O150" s="38"/>
      <c r="P150" s="38"/>
      <c r="Q150" s="39"/>
      <c r="U150" s="39">
        <v>0</v>
      </c>
      <c r="V150" s="38">
        <v>8.8000000000000007</v>
      </c>
      <c r="AE150" s="39">
        <v>0</v>
      </c>
      <c r="AF150" s="38">
        <v>8.8000000000000007</v>
      </c>
      <c r="AO150" s="38">
        <v>9.9</v>
      </c>
      <c r="AP150" s="38">
        <v>8.8000000000000007</v>
      </c>
      <c r="AX150" s="38">
        <v>4.2</v>
      </c>
      <c r="AY150" s="38">
        <v>8.8000000000000007</v>
      </c>
      <c r="BI150" s="38">
        <v>3.4</v>
      </c>
      <c r="BJ150" s="38">
        <v>8.8000000000000007</v>
      </c>
      <c r="BT150" s="38">
        <v>5.4</v>
      </c>
      <c r="BU150" s="38">
        <v>8.8000000000000007</v>
      </c>
      <c r="CD150" s="38">
        <v>4.5</v>
      </c>
      <c r="CE150" s="38">
        <v>8.8000000000000007</v>
      </c>
      <c r="CO150" s="38">
        <v>3.8</v>
      </c>
      <c r="CP150" s="38">
        <v>8.8000000000000007</v>
      </c>
      <c r="CY150" s="38">
        <v>3.8</v>
      </c>
      <c r="CZ150" s="38">
        <v>8.8000000000000007</v>
      </c>
      <c r="DJ150" s="38">
        <v>4</v>
      </c>
      <c r="DK150" s="38">
        <v>8.8000000000000007</v>
      </c>
      <c r="DT150" s="38">
        <v>3.5</v>
      </c>
      <c r="DU150" s="38">
        <v>8.8000000000000007</v>
      </c>
      <c r="ED150" s="38">
        <v>5.4</v>
      </c>
      <c r="EE150" s="38">
        <v>8.8000000000000007</v>
      </c>
      <c r="EO150" s="39">
        <v>1</v>
      </c>
      <c r="EP150" s="38">
        <v>8.8000000000000007</v>
      </c>
    </row>
    <row r="151" spans="1:146" ht="15" x14ac:dyDescent="0.2">
      <c r="A151" s="39">
        <v>14</v>
      </c>
      <c r="B151" s="38">
        <v>7.9</v>
      </c>
      <c r="C151" s="39"/>
      <c r="D151" s="39"/>
      <c r="E151" s="39"/>
      <c r="F151" s="38"/>
      <c r="G151" s="38"/>
      <c r="H151" s="38"/>
      <c r="I151" s="38"/>
      <c r="J151" s="38"/>
      <c r="K151" s="39">
        <v>1</v>
      </c>
      <c r="L151" s="38">
        <v>7.9</v>
      </c>
      <c r="M151" s="38"/>
      <c r="N151" s="38"/>
      <c r="O151" s="38"/>
      <c r="P151" s="38"/>
      <c r="Q151" s="39"/>
      <c r="U151" s="39">
        <v>0</v>
      </c>
      <c r="V151" s="38">
        <v>7.9</v>
      </c>
      <c r="AE151" s="39">
        <v>1</v>
      </c>
      <c r="AF151" s="38">
        <v>7.9</v>
      </c>
      <c r="AO151" s="38">
        <v>9.9</v>
      </c>
      <c r="AP151" s="38">
        <v>7.9</v>
      </c>
      <c r="AX151" s="38">
        <v>4.2</v>
      </c>
      <c r="AY151" s="38">
        <v>7.9</v>
      </c>
      <c r="BI151" s="38">
        <v>3.2</v>
      </c>
      <c r="BJ151" s="38">
        <v>7.9</v>
      </c>
      <c r="BT151" s="38">
        <v>5.4</v>
      </c>
      <c r="BU151" s="38">
        <v>7.9</v>
      </c>
      <c r="CD151" s="38">
        <v>4.5</v>
      </c>
      <c r="CE151" s="38">
        <v>7.9</v>
      </c>
      <c r="CO151" s="38">
        <v>3.8</v>
      </c>
      <c r="CP151" s="38">
        <v>7.9</v>
      </c>
      <c r="CY151" s="38">
        <v>4.0999999999999996</v>
      </c>
      <c r="CZ151" s="38">
        <v>7.9</v>
      </c>
      <c r="DJ151" s="38">
        <v>4</v>
      </c>
      <c r="DK151" s="38">
        <v>7.9</v>
      </c>
      <c r="DT151" s="38">
        <v>3.5</v>
      </c>
      <c r="DU151" s="38">
        <v>7.9</v>
      </c>
      <c r="ED151" s="38">
        <v>4.0999999999999996</v>
      </c>
      <c r="EE151" s="38">
        <v>7.9</v>
      </c>
      <c r="EO151" s="39">
        <v>1</v>
      </c>
      <c r="EP151" s="38">
        <v>7.9</v>
      </c>
    </row>
    <row r="152" spans="1:146" ht="15" x14ac:dyDescent="0.2">
      <c r="A152" s="39">
        <v>5</v>
      </c>
      <c r="B152" s="38">
        <v>6</v>
      </c>
      <c r="C152" s="39"/>
      <c r="D152" s="39"/>
      <c r="E152" s="39"/>
      <c r="F152" s="38"/>
      <c r="G152" s="38"/>
      <c r="H152" s="38"/>
      <c r="I152" s="38"/>
      <c r="J152" s="38"/>
      <c r="K152" s="39">
        <v>0</v>
      </c>
      <c r="L152" s="38">
        <v>6</v>
      </c>
      <c r="M152" s="38"/>
      <c r="N152" s="38"/>
      <c r="O152" s="38"/>
      <c r="P152" s="38"/>
      <c r="Q152" s="39"/>
      <c r="U152" s="39">
        <v>1</v>
      </c>
      <c r="V152" s="38">
        <v>6</v>
      </c>
      <c r="AE152" s="39">
        <v>0</v>
      </c>
      <c r="AF152" s="38">
        <v>6</v>
      </c>
      <c r="AO152" s="38">
        <v>6.6</v>
      </c>
      <c r="AP152" s="38">
        <v>6</v>
      </c>
      <c r="AX152" s="38">
        <v>3.8</v>
      </c>
      <c r="AY152" s="38">
        <v>6</v>
      </c>
      <c r="BI152" s="38">
        <v>4.5</v>
      </c>
      <c r="BJ152" s="38">
        <v>6</v>
      </c>
      <c r="BT152" s="38">
        <v>5.3</v>
      </c>
      <c r="BU152" s="38">
        <v>6</v>
      </c>
      <c r="CD152" s="38">
        <v>6.6</v>
      </c>
      <c r="CE152" s="38">
        <v>6</v>
      </c>
      <c r="CO152" s="38">
        <v>8.1999999999999993</v>
      </c>
      <c r="CP152" s="38">
        <v>6</v>
      </c>
      <c r="CY152" s="38">
        <v>4.5999999999999996</v>
      </c>
      <c r="CZ152" s="38">
        <v>6</v>
      </c>
      <c r="DJ152" s="38">
        <v>4.0999999999999996</v>
      </c>
      <c r="DK152" s="38">
        <v>6</v>
      </c>
      <c r="DT152" s="38">
        <v>3.3</v>
      </c>
      <c r="DU152" s="38">
        <v>6</v>
      </c>
      <c r="ED152" s="38">
        <v>4.7</v>
      </c>
      <c r="EE152" s="38">
        <v>6</v>
      </c>
      <c r="EO152" s="39">
        <v>0</v>
      </c>
      <c r="EP152" s="38">
        <v>6</v>
      </c>
    </row>
    <row r="153" spans="1:146" ht="15" x14ac:dyDescent="0.2">
      <c r="A153" s="39">
        <v>15</v>
      </c>
      <c r="B153" s="38">
        <v>8.1999999999999993</v>
      </c>
      <c r="C153" s="39"/>
      <c r="D153" s="39"/>
      <c r="E153" s="39"/>
      <c r="F153" s="38"/>
      <c r="G153" s="38"/>
      <c r="H153" s="38"/>
      <c r="I153" s="38"/>
      <c r="J153" s="38"/>
      <c r="K153" s="39">
        <v>1</v>
      </c>
      <c r="L153" s="38">
        <v>8.1999999999999993</v>
      </c>
      <c r="M153" s="38"/>
      <c r="N153" s="38"/>
      <c r="O153" s="38"/>
      <c r="P153" s="38"/>
      <c r="Q153" s="39"/>
      <c r="U153" s="39">
        <v>0</v>
      </c>
      <c r="V153" s="38">
        <v>8.1999999999999993</v>
      </c>
      <c r="AE153" s="39">
        <v>0</v>
      </c>
      <c r="AF153" s="38">
        <v>8.1999999999999993</v>
      </c>
      <c r="AO153" s="38">
        <v>9.1</v>
      </c>
      <c r="AP153" s="38">
        <v>8.1999999999999993</v>
      </c>
      <c r="AX153" s="38">
        <v>3.7</v>
      </c>
      <c r="AY153" s="38">
        <v>8.1999999999999993</v>
      </c>
      <c r="BI153" s="38">
        <v>4.0999999999999996</v>
      </c>
      <c r="BJ153" s="38">
        <v>8.1999999999999993</v>
      </c>
      <c r="BT153" s="38">
        <v>6.3</v>
      </c>
      <c r="BU153" s="38">
        <v>8.1999999999999993</v>
      </c>
      <c r="CD153" s="38">
        <v>5.4</v>
      </c>
      <c r="CE153" s="38">
        <v>8.1999999999999993</v>
      </c>
      <c r="CO153" s="38">
        <v>7.3</v>
      </c>
      <c r="CP153" s="38">
        <v>8.1999999999999993</v>
      </c>
      <c r="CY153" s="38">
        <v>3.7</v>
      </c>
      <c r="CZ153" s="38">
        <v>8.1999999999999993</v>
      </c>
      <c r="DJ153" s="38">
        <v>3</v>
      </c>
      <c r="DK153" s="38">
        <v>8.1999999999999993</v>
      </c>
      <c r="DT153" s="38">
        <v>3.3</v>
      </c>
      <c r="DU153" s="38">
        <v>8.1999999999999993</v>
      </c>
      <c r="ED153" s="38">
        <v>4.7</v>
      </c>
      <c r="EE153" s="38">
        <v>8.1999999999999993</v>
      </c>
      <c r="EO153" s="39">
        <v>0</v>
      </c>
      <c r="EP153" s="38">
        <v>8.1999999999999993</v>
      </c>
    </row>
    <row r="154" spans="1:146" ht="15" x14ac:dyDescent="0.2">
      <c r="A154" s="39">
        <v>7</v>
      </c>
      <c r="B154" s="38">
        <v>8.4</v>
      </c>
      <c r="C154" s="39"/>
      <c r="D154" s="39"/>
      <c r="E154" s="39"/>
      <c r="F154" s="38"/>
      <c r="G154" s="38"/>
      <c r="H154" s="38"/>
      <c r="I154" s="38"/>
      <c r="J154" s="38"/>
      <c r="K154" s="39">
        <v>1</v>
      </c>
      <c r="L154" s="38">
        <v>8.4</v>
      </c>
      <c r="M154" s="38"/>
      <c r="N154" s="38"/>
      <c r="O154" s="38"/>
      <c r="P154" s="38"/>
      <c r="Q154" s="39"/>
      <c r="U154" s="39">
        <v>1</v>
      </c>
      <c r="V154" s="38">
        <v>8.4</v>
      </c>
      <c r="AE154" s="39">
        <v>1</v>
      </c>
      <c r="AF154" s="38">
        <v>8.4</v>
      </c>
      <c r="AO154" s="38">
        <v>5.0999999999999996</v>
      </c>
      <c r="AP154" s="38">
        <v>8.4</v>
      </c>
      <c r="AX154" s="38">
        <v>5.0999999999999996</v>
      </c>
      <c r="AY154" s="38">
        <v>8.4</v>
      </c>
      <c r="BI154" s="38">
        <v>5.8</v>
      </c>
      <c r="BJ154" s="38">
        <v>8.4</v>
      </c>
      <c r="BT154" s="38">
        <v>5.4</v>
      </c>
      <c r="BU154" s="38">
        <v>8.4</v>
      </c>
      <c r="CD154" s="38">
        <v>7.8</v>
      </c>
      <c r="CE154" s="38">
        <v>8.4</v>
      </c>
      <c r="CO154" s="38">
        <v>5.9</v>
      </c>
      <c r="CP154" s="38">
        <v>8.4</v>
      </c>
      <c r="CY154" s="38">
        <v>5.0999999999999996</v>
      </c>
      <c r="CZ154" s="38">
        <v>8.4</v>
      </c>
      <c r="DJ154" s="38">
        <v>6.3</v>
      </c>
      <c r="DK154" s="38">
        <v>8.4</v>
      </c>
      <c r="DT154" s="38">
        <v>4.5</v>
      </c>
      <c r="DU154" s="38">
        <v>8.4</v>
      </c>
      <c r="ED154" s="38">
        <v>6.2</v>
      </c>
      <c r="EE154" s="38">
        <v>8.4</v>
      </c>
      <c r="EO154" s="39">
        <v>1</v>
      </c>
      <c r="EP154" s="38">
        <v>8.4</v>
      </c>
    </row>
    <row r="155" spans="1:146" ht="15" x14ac:dyDescent="0.2">
      <c r="A155" s="39">
        <v>13</v>
      </c>
      <c r="B155" s="38">
        <v>7.4</v>
      </c>
      <c r="C155" s="39"/>
      <c r="D155" s="39"/>
      <c r="E155" s="39"/>
      <c r="F155" s="38"/>
      <c r="G155" s="38"/>
      <c r="H155" s="38"/>
      <c r="I155" s="38"/>
      <c r="J155" s="38"/>
      <c r="K155" s="39">
        <v>0</v>
      </c>
      <c r="L155" s="38">
        <v>7.4</v>
      </c>
      <c r="M155" s="38"/>
      <c r="N155" s="38"/>
      <c r="O155" s="38"/>
      <c r="P155" s="38"/>
      <c r="Q155" s="39"/>
      <c r="U155" s="39">
        <v>1</v>
      </c>
      <c r="V155" s="38">
        <v>7.4</v>
      </c>
      <c r="AE155" s="39">
        <v>0</v>
      </c>
      <c r="AF155" s="38">
        <v>7.4</v>
      </c>
      <c r="AO155" s="38">
        <v>6</v>
      </c>
      <c r="AP155" s="38">
        <v>7.4</v>
      </c>
      <c r="AX155" s="38">
        <v>4.0999999999999996</v>
      </c>
      <c r="AY155" s="38">
        <v>7.4</v>
      </c>
      <c r="BI155" s="38">
        <v>4.8</v>
      </c>
      <c r="BJ155" s="38">
        <v>7.4</v>
      </c>
      <c r="BT155" s="38">
        <v>5.3</v>
      </c>
      <c r="BU155" s="38">
        <v>7.4</v>
      </c>
      <c r="CD155" s="38">
        <v>5.3</v>
      </c>
      <c r="CE155" s="38">
        <v>7.4</v>
      </c>
      <c r="CO155" s="38">
        <v>8</v>
      </c>
      <c r="CP155" s="38">
        <v>7.4</v>
      </c>
      <c r="CY155" s="38">
        <v>4.3</v>
      </c>
      <c r="CZ155" s="38">
        <v>7.4</v>
      </c>
      <c r="DJ155" s="38">
        <v>5.3</v>
      </c>
      <c r="DK155" s="38">
        <v>7.4</v>
      </c>
      <c r="DT155" s="38">
        <v>4</v>
      </c>
      <c r="DU155" s="38">
        <v>7.4</v>
      </c>
      <c r="ED155" s="38">
        <v>5.8</v>
      </c>
      <c r="EE155" s="38">
        <v>7.4</v>
      </c>
      <c r="EO155" s="39">
        <v>0</v>
      </c>
      <c r="EP155" s="38">
        <v>7.4</v>
      </c>
    </row>
    <row r="156" spans="1:146" ht="15" x14ac:dyDescent="0.2">
      <c r="A156" s="39">
        <v>8</v>
      </c>
      <c r="B156" s="38">
        <v>8</v>
      </c>
      <c r="C156" s="39"/>
      <c r="D156" s="39"/>
      <c r="E156" s="39"/>
      <c r="F156" s="38"/>
      <c r="G156" s="38"/>
      <c r="H156" s="38"/>
      <c r="I156" s="38"/>
      <c r="J156" s="38"/>
      <c r="K156" s="39">
        <v>0</v>
      </c>
      <c r="L156" s="38">
        <v>8</v>
      </c>
      <c r="M156" s="38"/>
      <c r="N156" s="38"/>
      <c r="O156" s="38"/>
      <c r="P156" s="38"/>
      <c r="Q156" s="39"/>
      <c r="U156" s="39">
        <v>1</v>
      </c>
      <c r="V156" s="38">
        <v>8</v>
      </c>
      <c r="AE156" s="39">
        <v>0</v>
      </c>
      <c r="AF156" s="38">
        <v>8</v>
      </c>
      <c r="AO156" s="38">
        <v>8.9</v>
      </c>
      <c r="AP156" s="38">
        <v>8</v>
      </c>
      <c r="AX156" s="38">
        <v>4.3</v>
      </c>
      <c r="AY156" s="38">
        <v>8</v>
      </c>
      <c r="BI156" s="38">
        <v>4.3</v>
      </c>
      <c r="BJ156" s="38">
        <v>8</v>
      </c>
      <c r="BT156" s="38">
        <v>5.0999999999999996</v>
      </c>
      <c r="BU156" s="38">
        <v>8</v>
      </c>
      <c r="CD156" s="38">
        <v>6.9</v>
      </c>
      <c r="CE156" s="38">
        <v>8</v>
      </c>
      <c r="CO156" s="38">
        <v>8.1999999999999993</v>
      </c>
      <c r="CP156" s="38">
        <v>8</v>
      </c>
      <c r="CY156" s="38">
        <v>5</v>
      </c>
      <c r="CZ156" s="38">
        <v>8</v>
      </c>
      <c r="DJ156" s="38">
        <v>5.9</v>
      </c>
      <c r="DK156" s="38">
        <v>8</v>
      </c>
      <c r="DT156" s="38">
        <v>4.2</v>
      </c>
      <c r="DU156" s="38">
        <v>8</v>
      </c>
      <c r="ED156" s="38">
        <v>5.7</v>
      </c>
      <c r="EE156" s="38">
        <v>8</v>
      </c>
      <c r="EO156" s="39">
        <v>0</v>
      </c>
      <c r="EP156" s="38">
        <v>8</v>
      </c>
    </row>
    <row r="157" spans="1:146" ht="15" x14ac:dyDescent="0.2">
      <c r="A157" s="39">
        <v>5</v>
      </c>
      <c r="B157" s="38">
        <v>6.6</v>
      </c>
      <c r="C157" s="39"/>
      <c r="D157" s="39"/>
      <c r="E157" s="39"/>
      <c r="F157" s="38"/>
      <c r="G157" s="38"/>
      <c r="H157" s="38"/>
      <c r="I157" s="38"/>
      <c r="J157" s="38"/>
      <c r="K157" s="39">
        <v>0</v>
      </c>
      <c r="L157" s="38">
        <v>6.6</v>
      </c>
      <c r="M157" s="38"/>
      <c r="N157" s="38"/>
      <c r="O157" s="38"/>
      <c r="P157" s="38"/>
      <c r="Q157" s="39"/>
      <c r="U157" s="39">
        <v>1</v>
      </c>
      <c r="V157" s="38">
        <v>6.6</v>
      </c>
      <c r="AE157" s="39">
        <v>0</v>
      </c>
      <c r="AF157" s="38">
        <v>6.6</v>
      </c>
      <c r="AO157" s="38">
        <v>6.2</v>
      </c>
      <c r="AP157" s="38">
        <v>6.6</v>
      </c>
      <c r="AX157" s="38">
        <v>3.3</v>
      </c>
      <c r="AY157" s="38">
        <v>6.6</v>
      </c>
      <c r="BI157" s="38">
        <v>4</v>
      </c>
      <c r="BJ157" s="38">
        <v>6.6</v>
      </c>
      <c r="BT157" s="38">
        <v>3.6</v>
      </c>
      <c r="BU157" s="38">
        <v>6.6</v>
      </c>
      <c r="CD157" s="38">
        <v>5.0999999999999996</v>
      </c>
      <c r="CE157" s="38">
        <v>6.6</v>
      </c>
      <c r="CO157" s="38">
        <v>6.9</v>
      </c>
      <c r="CP157" s="38">
        <v>6.6</v>
      </c>
      <c r="CY157" s="38">
        <v>4</v>
      </c>
      <c r="CZ157" s="38">
        <v>6.6</v>
      </c>
      <c r="DJ157" s="38">
        <v>6.3</v>
      </c>
      <c r="DK157" s="38">
        <v>6.6</v>
      </c>
      <c r="DT157" s="38">
        <v>3.7</v>
      </c>
      <c r="DU157" s="38">
        <v>6.6</v>
      </c>
      <c r="ED157" s="38">
        <v>5.4</v>
      </c>
      <c r="EE157" s="38">
        <v>6.6</v>
      </c>
      <c r="EO157" s="39">
        <v>0</v>
      </c>
      <c r="EP157" s="38">
        <v>6.6</v>
      </c>
    </row>
    <row r="158" spans="1:146" ht="15" x14ac:dyDescent="0.2">
      <c r="A158" s="39">
        <v>9</v>
      </c>
      <c r="B158" s="38">
        <v>7.6</v>
      </c>
      <c r="C158" s="39"/>
      <c r="D158" s="39"/>
      <c r="E158" s="39"/>
      <c r="F158" s="38"/>
      <c r="G158" s="38"/>
      <c r="H158" s="38"/>
      <c r="I158" s="38"/>
      <c r="J158" s="38"/>
      <c r="K158" s="39">
        <v>1</v>
      </c>
      <c r="L158" s="38">
        <v>7.6</v>
      </c>
      <c r="M158" s="38"/>
      <c r="N158" s="38"/>
      <c r="O158" s="38"/>
      <c r="P158" s="38"/>
      <c r="Q158" s="39"/>
      <c r="U158" s="39">
        <v>1</v>
      </c>
      <c r="V158" s="38">
        <v>7.6</v>
      </c>
      <c r="AE158" s="39">
        <v>0</v>
      </c>
      <c r="AF158" s="38">
        <v>7.6</v>
      </c>
      <c r="AO158" s="38">
        <v>7.2</v>
      </c>
      <c r="AP158" s="38">
        <v>7.6</v>
      </c>
      <c r="AX158" s="38">
        <v>4.3</v>
      </c>
      <c r="AY158" s="38">
        <v>7.6</v>
      </c>
      <c r="BI158" s="38">
        <v>3.6</v>
      </c>
      <c r="BJ158" s="38">
        <v>7.6</v>
      </c>
      <c r="BT158" s="38">
        <v>3.4</v>
      </c>
      <c r="BU158" s="38">
        <v>7.6</v>
      </c>
      <c r="CD158" s="38">
        <v>4.7</v>
      </c>
      <c r="CE158" s="38">
        <v>7.6</v>
      </c>
      <c r="CO158" s="38">
        <v>10</v>
      </c>
      <c r="CP158" s="38">
        <v>7.6</v>
      </c>
      <c r="CY158" s="38">
        <v>3</v>
      </c>
      <c r="CZ158" s="38">
        <v>7.6</v>
      </c>
      <c r="DJ158" s="38">
        <v>4.0999999999999996</v>
      </c>
      <c r="DK158" s="38">
        <v>7.6</v>
      </c>
      <c r="DT158" s="38">
        <v>2.5</v>
      </c>
      <c r="DU158" s="38">
        <v>7.6</v>
      </c>
      <c r="ED158" s="38">
        <v>3.8</v>
      </c>
      <c r="EE158" s="38">
        <v>7.6</v>
      </c>
      <c r="EO158" s="39">
        <v>0</v>
      </c>
      <c r="EP158" s="38">
        <v>7.6</v>
      </c>
    </row>
    <row r="159" spans="1:146" ht="15" x14ac:dyDescent="0.2">
      <c r="A159" s="39">
        <v>6</v>
      </c>
      <c r="B159" s="38">
        <v>7.5</v>
      </c>
      <c r="C159" s="39"/>
      <c r="D159" s="39"/>
      <c r="E159" s="39"/>
      <c r="F159" s="38"/>
      <c r="G159" s="38"/>
      <c r="H159" s="38"/>
      <c r="I159" s="38"/>
      <c r="J159" s="38"/>
      <c r="K159" s="39">
        <v>1</v>
      </c>
      <c r="L159" s="38">
        <v>7.5</v>
      </c>
      <c r="M159" s="38"/>
      <c r="N159" s="38"/>
      <c r="O159" s="38"/>
      <c r="P159" s="38"/>
      <c r="Q159" s="39"/>
      <c r="U159" s="39">
        <v>0</v>
      </c>
      <c r="V159" s="38">
        <v>7.5</v>
      </c>
      <c r="AE159" s="39">
        <v>1</v>
      </c>
      <c r="AF159" s="38">
        <v>7.5</v>
      </c>
      <c r="AO159" s="38">
        <v>8.8000000000000007</v>
      </c>
      <c r="AP159" s="38">
        <v>7.5</v>
      </c>
      <c r="AX159" s="38">
        <v>3.5</v>
      </c>
      <c r="AY159" s="38">
        <v>7.5</v>
      </c>
      <c r="BI159" s="38">
        <v>2.8</v>
      </c>
      <c r="BJ159" s="38">
        <v>7.5</v>
      </c>
      <c r="BT159" s="38">
        <v>8.1</v>
      </c>
      <c r="BU159" s="38">
        <v>7.5</v>
      </c>
      <c r="CD159" s="38">
        <v>4.5</v>
      </c>
      <c r="CE159" s="38">
        <v>7.5</v>
      </c>
      <c r="CO159" s="38">
        <v>6.7</v>
      </c>
      <c r="CP159" s="38">
        <v>7.5</v>
      </c>
      <c r="CY159" s="38">
        <v>4.0999999999999996</v>
      </c>
      <c r="CZ159" s="38">
        <v>7.5</v>
      </c>
      <c r="DJ159" s="38">
        <v>2.2999999999999998</v>
      </c>
      <c r="DK159" s="38">
        <v>7.5</v>
      </c>
      <c r="DT159" s="38">
        <v>3.9</v>
      </c>
      <c r="DU159" s="38">
        <v>7.5</v>
      </c>
      <c r="ED159" s="38">
        <v>5.4</v>
      </c>
      <c r="EE159" s="38">
        <v>7.5</v>
      </c>
      <c r="EO159" s="39">
        <v>0</v>
      </c>
      <c r="EP159" s="38">
        <v>7.5</v>
      </c>
    </row>
    <row r="160" spans="1:146" ht="15" x14ac:dyDescent="0.2">
      <c r="A160" s="39">
        <v>3</v>
      </c>
      <c r="B160" s="38">
        <v>7.1</v>
      </c>
      <c r="C160" s="39"/>
      <c r="D160" s="39"/>
      <c r="E160" s="39"/>
      <c r="F160" s="38"/>
      <c r="G160" s="38"/>
      <c r="H160" s="38"/>
      <c r="I160" s="38"/>
      <c r="J160" s="38"/>
      <c r="K160" s="39">
        <v>0</v>
      </c>
      <c r="L160" s="38">
        <v>7.1</v>
      </c>
      <c r="M160" s="38"/>
      <c r="N160" s="38"/>
      <c r="O160" s="38"/>
      <c r="P160" s="38"/>
      <c r="Q160" s="39"/>
      <c r="U160" s="39">
        <v>1</v>
      </c>
      <c r="V160" s="38">
        <v>7.1</v>
      </c>
      <c r="AE160" s="39">
        <v>0</v>
      </c>
      <c r="AF160" s="38">
        <v>7.1</v>
      </c>
      <c r="AO160" s="38">
        <v>6.3</v>
      </c>
      <c r="AP160" s="38">
        <v>7.1</v>
      </c>
      <c r="AX160" s="38">
        <v>5.0999999999999996</v>
      </c>
      <c r="AY160" s="38">
        <v>7.1</v>
      </c>
      <c r="BI160" s="38">
        <v>3.7</v>
      </c>
      <c r="BJ160" s="38">
        <v>7.1</v>
      </c>
      <c r="BT160" s="38">
        <v>4.0999999999999996</v>
      </c>
      <c r="BU160" s="38">
        <v>7.1</v>
      </c>
      <c r="CD160" s="38">
        <v>6.6</v>
      </c>
      <c r="CE160" s="38">
        <v>7.1</v>
      </c>
      <c r="CO160" s="38">
        <v>8.4</v>
      </c>
      <c r="CP160" s="38">
        <v>7.1</v>
      </c>
      <c r="CY160" s="38">
        <v>4.4000000000000004</v>
      </c>
      <c r="CZ160" s="38">
        <v>7.1</v>
      </c>
      <c r="DJ160" s="38">
        <v>5.0999999999999996</v>
      </c>
      <c r="DK160" s="38">
        <v>7.1</v>
      </c>
      <c r="DT160" s="38">
        <v>3.4</v>
      </c>
      <c r="DU160" s="38">
        <v>7.1</v>
      </c>
      <c r="ED160" s="38">
        <v>5.3</v>
      </c>
      <c r="EE160" s="38">
        <v>7.1</v>
      </c>
      <c r="EO160" s="39">
        <v>0</v>
      </c>
      <c r="EP160" s="38">
        <v>7.1</v>
      </c>
    </row>
    <row r="161" spans="1:146" ht="15" x14ac:dyDescent="0.2">
      <c r="A161" s="39">
        <v>2</v>
      </c>
      <c r="B161" s="38">
        <v>7.9</v>
      </c>
      <c r="C161" s="39"/>
      <c r="D161" s="39"/>
      <c r="E161" s="39"/>
      <c r="F161" s="38"/>
      <c r="G161" s="38"/>
      <c r="H161" s="38"/>
      <c r="I161" s="38"/>
      <c r="J161" s="38"/>
      <c r="K161" s="39">
        <v>0</v>
      </c>
      <c r="L161" s="38">
        <v>7.9</v>
      </c>
      <c r="M161" s="38"/>
      <c r="N161" s="38"/>
      <c r="O161" s="38"/>
      <c r="P161" s="38"/>
      <c r="Q161" s="39"/>
      <c r="U161" s="39">
        <v>0</v>
      </c>
      <c r="V161" s="38">
        <v>7.9</v>
      </c>
      <c r="AE161" s="39">
        <v>0</v>
      </c>
      <c r="AF161" s="38">
        <v>7.9</v>
      </c>
      <c r="AO161" s="38">
        <v>9.6999999999999993</v>
      </c>
      <c r="AP161" s="38">
        <v>7.9</v>
      </c>
      <c r="AX161" s="38">
        <v>2.8</v>
      </c>
      <c r="AY161" s="38">
        <v>7.9</v>
      </c>
      <c r="BI161" s="38">
        <v>3.7</v>
      </c>
      <c r="BJ161" s="38">
        <v>7.9</v>
      </c>
      <c r="BT161" s="38">
        <v>5.7</v>
      </c>
      <c r="BU161" s="38">
        <v>7.9</v>
      </c>
      <c r="CD161" s="38">
        <v>4.7</v>
      </c>
      <c r="CE161" s="38">
        <v>7.9</v>
      </c>
      <c r="CO161" s="38">
        <v>4.8</v>
      </c>
      <c r="CP161" s="38">
        <v>7.9</v>
      </c>
      <c r="CY161" s="38">
        <v>4</v>
      </c>
      <c r="CZ161" s="38">
        <v>7.9</v>
      </c>
      <c r="DJ161" s="38">
        <v>4.0999999999999996</v>
      </c>
      <c r="DK161" s="38">
        <v>7.9</v>
      </c>
      <c r="DT161" s="38">
        <v>3.6</v>
      </c>
      <c r="DU161" s="38">
        <v>7.9</v>
      </c>
      <c r="ED161" s="38">
        <v>5.8</v>
      </c>
      <c r="EE161" s="38">
        <v>7.9</v>
      </c>
      <c r="EO161" s="39">
        <v>0</v>
      </c>
      <c r="EP161" s="38">
        <v>7.9</v>
      </c>
    </row>
    <row r="162" spans="1:146" ht="15" x14ac:dyDescent="0.2">
      <c r="A162" s="39">
        <v>1</v>
      </c>
      <c r="B162" s="38">
        <v>7.6</v>
      </c>
      <c r="C162" s="39"/>
      <c r="D162" s="39"/>
      <c r="E162" s="39"/>
      <c r="F162" s="38"/>
      <c r="G162" s="38"/>
      <c r="H162" s="38"/>
      <c r="I162" s="38"/>
      <c r="J162" s="38"/>
      <c r="K162" s="39">
        <v>0</v>
      </c>
      <c r="L162" s="38">
        <v>7.6</v>
      </c>
      <c r="M162" s="38"/>
      <c r="N162" s="38"/>
      <c r="O162" s="38"/>
      <c r="P162" s="38"/>
      <c r="Q162" s="39"/>
      <c r="U162" s="39">
        <v>1</v>
      </c>
      <c r="V162" s="38">
        <v>7.6</v>
      </c>
      <c r="AE162" s="39">
        <v>0</v>
      </c>
      <c r="AF162" s="38">
        <v>7.6</v>
      </c>
      <c r="AO162" s="38">
        <v>5</v>
      </c>
      <c r="AP162" s="38">
        <v>7.6</v>
      </c>
      <c r="AX162" s="38">
        <v>3.6</v>
      </c>
      <c r="AY162" s="38">
        <v>7.6</v>
      </c>
      <c r="BI162" s="38">
        <v>4.0999999999999996</v>
      </c>
      <c r="BJ162" s="38">
        <v>7.6</v>
      </c>
      <c r="BT162" s="38">
        <v>4.2</v>
      </c>
      <c r="BU162" s="38">
        <v>7.6</v>
      </c>
      <c r="CD162" s="38">
        <v>4.9000000000000004</v>
      </c>
      <c r="CE162" s="38">
        <v>7.6</v>
      </c>
      <c r="CO162" s="38">
        <v>8.1999999999999993</v>
      </c>
      <c r="CP162" s="38">
        <v>7.6</v>
      </c>
      <c r="CY162" s="38">
        <v>3.7</v>
      </c>
      <c r="CZ162" s="38">
        <v>7.6</v>
      </c>
      <c r="DJ162" s="38">
        <v>4.8</v>
      </c>
      <c r="DK162" s="38">
        <v>7.6</v>
      </c>
      <c r="DT162" s="38">
        <v>3.1</v>
      </c>
      <c r="DU162" s="38">
        <v>7.6</v>
      </c>
      <c r="ED162" s="38">
        <v>4.4000000000000004</v>
      </c>
      <c r="EE162" s="38">
        <v>7.6</v>
      </c>
      <c r="EO162" s="39">
        <v>0</v>
      </c>
      <c r="EP162" s="38">
        <v>7.6</v>
      </c>
    </row>
    <row r="163" spans="1:146" ht="15" x14ac:dyDescent="0.2">
      <c r="A163" s="39">
        <v>10</v>
      </c>
      <c r="B163" s="38">
        <v>7.1</v>
      </c>
      <c r="C163" s="39"/>
      <c r="D163" s="39"/>
      <c r="E163" s="39"/>
      <c r="F163" s="38"/>
      <c r="G163" s="38"/>
      <c r="H163" s="38"/>
      <c r="I163" s="38"/>
      <c r="J163" s="38"/>
      <c r="K163" s="39">
        <v>0</v>
      </c>
      <c r="L163" s="38">
        <v>7.1</v>
      </c>
      <c r="M163" s="38"/>
      <c r="N163" s="38"/>
      <c r="O163" s="38"/>
      <c r="P163" s="38"/>
      <c r="Q163" s="39"/>
      <c r="U163" s="39">
        <v>1</v>
      </c>
      <c r="V163" s="38">
        <v>7.1</v>
      </c>
      <c r="AE163" s="39">
        <v>1</v>
      </c>
      <c r="AF163" s="38">
        <v>7.1</v>
      </c>
      <c r="AO163" s="38">
        <v>7.4</v>
      </c>
      <c r="AP163" s="38">
        <v>7.1</v>
      </c>
      <c r="AX163" s="38">
        <v>3.4</v>
      </c>
      <c r="AY163" s="38">
        <v>7.1</v>
      </c>
      <c r="BI163" s="38">
        <v>5.8</v>
      </c>
      <c r="BJ163" s="38">
        <v>7.1</v>
      </c>
      <c r="BT163" s="38">
        <v>4.4000000000000004</v>
      </c>
      <c r="BU163" s="38">
        <v>7.1</v>
      </c>
      <c r="CD163" s="38">
        <v>4.8</v>
      </c>
      <c r="CE163" s="38">
        <v>7.1</v>
      </c>
      <c r="CO163" s="38">
        <v>7.2</v>
      </c>
      <c r="CP163" s="38">
        <v>7.1</v>
      </c>
      <c r="CY163" s="38">
        <v>4</v>
      </c>
      <c r="CZ163" s="38">
        <v>7.1</v>
      </c>
      <c r="DJ163" s="38">
        <v>5.6</v>
      </c>
      <c r="DK163" s="38">
        <v>7.1</v>
      </c>
      <c r="DT163" s="38">
        <v>3.7</v>
      </c>
      <c r="DU163" s="38">
        <v>7.1</v>
      </c>
      <c r="ED163" s="38">
        <v>4.3</v>
      </c>
      <c r="EE163" s="38">
        <v>7.1</v>
      </c>
      <c r="EO163" s="39">
        <v>0</v>
      </c>
      <c r="EP163" s="38">
        <v>7.1</v>
      </c>
    </row>
    <row r="164" spans="1:146" ht="15" x14ac:dyDescent="0.2">
      <c r="A164" s="39">
        <v>5</v>
      </c>
      <c r="B164" s="38">
        <v>7.6</v>
      </c>
      <c r="C164" s="39"/>
      <c r="D164" s="39"/>
      <c r="E164" s="39"/>
      <c r="F164" s="38"/>
      <c r="G164" s="38"/>
      <c r="H164" s="38"/>
      <c r="I164" s="38"/>
      <c r="J164" s="38"/>
      <c r="K164" s="39">
        <v>1</v>
      </c>
      <c r="L164" s="38">
        <v>7.6</v>
      </c>
      <c r="M164" s="38"/>
      <c r="N164" s="38"/>
      <c r="O164" s="38"/>
      <c r="P164" s="38"/>
      <c r="Q164" s="39"/>
      <c r="U164" s="39">
        <v>1</v>
      </c>
      <c r="V164" s="38">
        <v>7.6</v>
      </c>
      <c r="AE164" s="39">
        <v>1</v>
      </c>
      <c r="AF164" s="38">
        <v>7.6</v>
      </c>
      <c r="AO164" s="38">
        <v>5.5</v>
      </c>
      <c r="AP164" s="38">
        <v>7.6</v>
      </c>
      <c r="AX164" s="38">
        <v>3.7</v>
      </c>
      <c r="AY164" s="38">
        <v>7.6</v>
      </c>
      <c r="BI164" s="38">
        <v>4.5</v>
      </c>
      <c r="BJ164" s="38">
        <v>7.6</v>
      </c>
      <c r="BT164" s="38">
        <v>5.3</v>
      </c>
      <c r="BU164" s="38">
        <v>7.6</v>
      </c>
      <c r="CD164" s="38">
        <v>4.9000000000000004</v>
      </c>
      <c r="CE164" s="38">
        <v>7.6</v>
      </c>
      <c r="CO164" s="38">
        <v>6</v>
      </c>
      <c r="CP164" s="38">
        <v>7.6</v>
      </c>
      <c r="CY164" s="38">
        <v>4.3</v>
      </c>
      <c r="CZ164" s="38">
        <v>7.6</v>
      </c>
      <c r="DJ164" s="38">
        <v>5.9</v>
      </c>
      <c r="DK164" s="38">
        <v>7.6</v>
      </c>
      <c r="DT164" s="38">
        <v>4.3</v>
      </c>
      <c r="DU164" s="38">
        <v>7.6</v>
      </c>
      <c r="ED164" s="38">
        <v>5.7</v>
      </c>
      <c r="EE164" s="38">
        <v>7.6</v>
      </c>
      <c r="EO164" s="39">
        <v>0</v>
      </c>
      <c r="EP164" s="38">
        <v>7.6</v>
      </c>
    </row>
    <row r="165" spans="1:146" ht="15" x14ac:dyDescent="0.2">
      <c r="A165" s="39">
        <v>13</v>
      </c>
      <c r="B165" s="38">
        <v>8.1999999999999993</v>
      </c>
      <c r="C165" s="39"/>
      <c r="D165" s="39"/>
      <c r="E165" s="39"/>
      <c r="F165" s="38"/>
      <c r="G165" s="38"/>
      <c r="H165" s="38"/>
      <c r="I165" s="38"/>
      <c r="J165" s="38"/>
      <c r="K165" s="39">
        <v>1</v>
      </c>
      <c r="L165" s="38">
        <v>8.1999999999999993</v>
      </c>
      <c r="M165" s="38"/>
      <c r="N165" s="38"/>
      <c r="O165" s="38"/>
      <c r="P165" s="38"/>
      <c r="Q165" s="39"/>
      <c r="U165" s="39">
        <v>0</v>
      </c>
      <c r="V165" s="38">
        <v>8.1999999999999993</v>
      </c>
      <c r="AE165" s="39">
        <v>1</v>
      </c>
      <c r="AF165" s="38">
        <v>8.1999999999999993</v>
      </c>
      <c r="AO165" s="38">
        <v>9.1</v>
      </c>
      <c r="AP165" s="38">
        <v>8.1999999999999993</v>
      </c>
      <c r="AX165" s="38">
        <v>3.6</v>
      </c>
      <c r="AY165" s="38">
        <v>8.1999999999999993</v>
      </c>
      <c r="BI165" s="38">
        <v>3</v>
      </c>
      <c r="BJ165" s="38">
        <v>8.1999999999999993</v>
      </c>
      <c r="BT165" s="38">
        <v>6.2</v>
      </c>
      <c r="BU165" s="38">
        <v>8.1999999999999993</v>
      </c>
      <c r="CD165" s="38">
        <v>4.5999999999999996</v>
      </c>
      <c r="CE165" s="38">
        <v>8.1999999999999993</v>
      </c>
      <c r="CO165" s="38">
        <v>8.3000000000000007</v>
      </c>
      <c r="CP165" s="38">
        <v>8.1999999999999993</v>
      </c>
      <c r="CY165" s="38">
        <v>4.5999999999999996</v>
      </c>
      <c r="CZ165" s="38">
        <v>8.1999999999999993</v>
      </c>
      <c r="DJ165" s="38">
        <v>4.3</v>
      </c>
      <c r="DK165" s="38">
        <v>8.1999999999999993</v>
      </c>
      <c r="DT165" s="38">
        <v>3.9</v>
      </c>
      <c r="DU165" s="38">
        <v>8.1999999999999993</v>
      </c>
      <c r="ED165" s="38">
        <v>4.8</v>
      </c>
      <c r="EE165" s="38">
        <v>8.1999999999999993</v>
      </c>
      <c r="EO165" s="39">
        <v>1</v>
      </c>
      <c r="EP165" s="38">
        <v>8.1999999999999993</v>
      </c>
    </row>
    <row r="166" spans="1:146" ht="15" x14ac:dyDescent="0.2">
      <c r="A166" s="39">
        <v>5</v>
      </c>
      <c r="B166" s="38">
        <v>6.9</v>
      </c>
      <c r="C166" s="39"/>
      <c r="D166" s="39"/>
      <c r="E166" s="39"/>
      <c r="F166" s="38"/>
      <c r="G166" s="38"/>
      <c r="H166" s="38"/>
      <c r="I166" s="38"/>
      <c r="J166" s="38"/>
      <c r="K166" s="39">
        <v>1</v>
      </c>
      <c r="L166" s="38">
        <v>6.9</v>
      </c>
      <c r="M166" s="38"/>
      <c r="N166" s="38"/>
      <c r="O166" s="38"/>
      <c r="P166" s="38"/>
      <c r="Q166" s="39"/>
      <c r="U166" s="39">
        <v>1</v>
      </c>
      <c r="V166" s="38">
        <v>6.9</v>
      </c>
      <c r="AE166" s="39">
        <v>0</v>
      </c>
      <c r="AF166" s="38">
        <v>6.9</v>
      </c>
      <c r="AO166" s="38">
        <v>6.7</v>
      </c>
      <c r="AP166" s="38">
        <v>6.9</v>
      </c>
      <c r="AX166" s="38">
        <v>3.7</v>
      </c>
      <c r="AY166" s="38">
        <v>6.9</v>
      </c>
      <c r="BI166" s="38">
        <v>5.0999999999999996</v>
      </c>
      <c r="BJ166" s="38">
        <v>6.9</v>
      </c>
      <c r="BT166" s="38">
        <v>5.0999999999999996</v>
      </c>
      <c r="BU166" s="38">
        <v>6.9</v>
      </c>
      <c r="CD166" s="38">
        <v>4.9000000000000004</v>
      </c>
      <c r="CE166" s="38">
        <v>6.9</v>
      </c>
      <c r="CO166" s="38">
        <v>9.1999999999999993</v>
      </c>
      <c r="CP166" s="38">
        <v>6.9</v>
      </c>
      <c r="CY166" s="38">
        <v>3.7</v>
      </c>
      <c r="CZ166" s="38">
        <v>6.9</v>
      </c>
      <c r="DJ166" s="38">
        <v>4.5</v>
      </c>
      <c r="DK166" s="38">
        <v>6.9</v>
      </c>
      <c r="DT166" s="38">
        <v>3.4</v>
      </c>
      <c r="DU166" s="38">
        <v>6.9</v>
      </c>
      <c r="ED166" s="38">
        <v>4.9000000000000004</v>
      </c>
      <c r="EE166" s="38">
        <v>6.9</v>
      </c>
      <c r="EO166" s="39">
        <v>0</v>
      </c>
      <c r="EP166" s="38">
        <v>6.9</v>
      </c>
    </row>
    <row r="167" spans="1:146" ht="15" x14ac:dyDescent="0.2">
      <c r="A167" s="39">
        <v>11</v>
      </c>
      <c r="B167" s="38">
        <v>8.1</v>
      </c>
      <c r="C167" s="39"/>
      <c r="D167" s="39"/>
      <c r="E167" s="39"/>
      <c r="F167" s="38"/>
      <c r="G167" s="38"/>
      <c r="H167" s="38"/>
      <c r="I167" s="38"/>
      <c r="J167" s="38"/>
      <c r="K167" s="39">
        <v>0</v>
      </c>
      <c r="L167" s="38">
        <v>8.1</v>
      </c>
      <c r="M167" s="38"/>
      <c r="N167" s="38"/>
      <c r="O167" s="38"/>
      <c r="P167" s="38"/>
      <c r="Q167" s="39"/>
      <c r="U167" s="39">
        <v>1</v>
      </c>
      <c r="V167" s="38">
        <v>8.1</v>
      </c>
      <c r="AE167" s="39">
        <v>1</v>
      </c>
      <c r="AF167" s="38">
        <v>8.1</v>
      </c>
      <c r="AO167" s="38">
        <v>6.3</v>
      </c>
      <c r="AP167" s="38">
        <v>8.1</v>
      </c>
      <c r="AX167" s="38">
        <v>4.5</v>
      </c>
      <c r="AY167" s="38">
        <v>8.1</v>
      </c>
      <c r="BI167" s="38">
        <v>4.9000000000000004</v>
      </c>
      <c r="BJ167" s="38">
        <v>8.1</v>
      </c>
      <c r="BT167" s="38">
        <v>6.8</v>
      </c>
      <c r="BU167" s="38">
        <v>8.1</v>
      </c>
      <c r="CD167" s="38">
        <v>5.9</v>
      </c>
      <c r="CE167" s="38">
        <v>8.1</v>
      </c>
      <c r="CO167" s="38">
        <v>8.8000000000000007</v>
      </c>
      <c r="CP167" s="38">
        <v>8.1</v>
      </c>
      <c r="CY167" s="38">
        <v>6.4</v>
      </c>
      <c r="CZ167" s="38">
        <v>8.1</v>
      </c>
      <c r="DJ167" s="38">
        <v>6.2</v>
      </c>
      <c r="DK167" s="38">
        <v>8.1</v>
      </c>
      <c r="DT167" s="38">
        <v>5.2</v>
      </c>
      <c r="DU167" s="38">
        <v>8.1</v>
      </c>
      <c r="ED167" s="38">
        <v>6.4</v>
      </c>
      <c r="EE167" s="38">
        <v>8.1</v>
      </c>
      <c r="EO167" s="39">
        <v>1</v>
      </c>
      <c r="EP167" s="38">
        <v>8.1</v>
      </c>
    </row>
    <row r="168" spans="1:146" ht="15" x14ac:dyDescent="0.2">
      <c r="A168" s="39">
        <v>13</v>
      </c>
      <c r="B168" s="38">
        <v>7.6</v>
      </c>
      <c r="C168" s="39"/>
      <c r="D168" s="39"/>
      <c r="E168" s="39"/>
      <c r="F168" s="38"/>
      <c r="G168" s="38"/>
      <c r="H168" s="38"/>
      <c r="I168" s="38"/>
      <c r="J168" s="38"/>
      <c r="K168" s="39">
        <v>0</v>
      </c>
      <c r="L168" s="38">
        <v>7.6</v>
      </c>
      <c r="M168" s="38"/>
      <c r="N168" s="38"/>
      <c r="O168" s="38"/>
      <c r="P168" s="38"/>
      <c r="Q168" s="39"/>
      <c r="U168" s="39">
        <v>0</v>
      </c>
      <c r="V168" s="38">
        <v>7.6</v>
      </c>
      <c r="AE168" s="39">
        <v>1</v>
      </c>
      <c r="AF168" s="38">
        <v>7.6</v>
      </c>
      <c r="AO168" s="38">
        <v>8.3000000000000007</v>
      </c>
      <c r="AP168" s="38">
        <v>7.6</v>
      </c>
      <c r="AX168" s="38">
        <v>3.7</v>
      </c>
      <c r="AY168" s="38">
        <v>7.6</v>
      </c>
      <c r="BI168" s="38">
        <v>5.7</v>
      </c>
      <c r="BJ168" s="38">
        <v>7.6</v>
      </c>
      <c r="BT168" s="38">
        <v>6.1</v>
      </c>
      <c r="BU168" s="38">
        <v>7.6</v>
      </c>
      <c r="CD168" s="38">
        <v>6.1</v>
      </c>
      <c r="CE168" s="38">
        <v>7.6</v>
      </c>
      <c r="CO168" s="38">
        <v>5.3</v>
      </c>
      <c r="CP168" s="38">
        <v>7.6</v>
      </c>
      <c r="CY168" s="38">
        <v>3.6</v>
      </c>
      <c r="CZ168" s="38">
        <v>7.6</v>
      </c>
      <c r="DJ168" s="38">
        <v>2.9</v>
      </c>
      <c r="DK168" s="38">
        <v>7.6</v>
      </c>
      <c r="DT168" s="38">
        <v>3.1</v>
      </c>
      <c r="DU168" s="38">
        <v>7.6</v>
      </c>
      <c r="ED168" s="38">
        <v>4.9000000000000004</v>
      </c>
      <c r="EE168" s="38">
        <v>7.6</v>
      </c>
      <c r="EO168" s="39">
        <v>1</v>
      </c>
      <c r="EP168" s="38">
        <v>7.6</v>
      </c>
    </row>
    <row r="169" spans="1:146" ht="15" x14ac:dyDescent="0.2">
      <c r="A169" s="39">
        <v>12</v>
      </c>
      <c r="B169" s="38">
        <v>8.4</v>
      </c>
      <c r="C169" s="39"/>
      <c r="D169" s="39"/>
      <c r="E169" s="39"/>
      <c r="F169" s="38"/>
      <c r="G169" s="38"/>
      <c r="H169" s="38"/>
      <c r="I169" s="38"/>
      <c r="J169" s="38"/>
      <c r="K169" s="39">
        <v>0</v>
      </c>
      <c r="L169" s="38">
        <v>8.4</v>
      </c>
      <c r="M169" s="38"/>
      <c r="N169" s="38"/>
      <c r="O169" s="38"/>
      <c r="P169" s="38"/>
      <c r="Q169" s="39"/>
      <c r="U169" s="39">
        <v>0</v>
      </c>
      <c r="V169" s="38">
        <v>8.4</v>
      </c>
      <c r="AE169" s="39">
        <v>1</v>
      </c>
      <c r="AF169" s="38">
        <v>8.4</v>
      </c>
      <c r="AO169" s="38">
        <v>8.1999999999999993</v>
      </c>
      <c r="AP169" s="38">
        <v>8.4</v>
      </c>
      <c r="AX169" s="38">
        <v>3.6</v>
      </c>
      <c r="AY169" s="38">
        <v>8.4</v>
      </c>
      <c r="BI169" s="38">
        <v>4.7</v>
      </c>
      <c r="BJ169" s="38">
        <v>8.4</v>
      </c>
      <c r="BT169" s="38">
        <v>6</v>
      </c>
      <c r="BU169" s="38">
        <v>8.4</v>
      </c>
      <c r="CD169" s="38">
        <v>6</v>
      </c>
      <c r="CE169" s="38">
        <v>8.4</v>
      </c>
      <c r="CO169" s="38">
        <v>5.2</v>
      </c>
      <c r="CP169" s="38">
        <v>8.4</v>
      </c>
      <c r="CY169" s="38">
        <v>4.7</v>
      </c>
      <c r="CZ169" s="38">
        <v>8.4</v>
      </c>
      <c r="DJ169" s="38">
        <v>2.8</v>
      </c>
      <c r="DK169" s="38">
        <v>8.4</v>
      </c>
      <c r="DT169" s="38">
        <v>3</v>
      </c>
      <c r="DU169" s="38">
        <v>8.4</v>
      </c>
      <c r="ED169" s="38">
        <v>4</v>
      </c>
      <c r="EE169" s="38">
        <v>8.4</v>
      </c>
      <c r="EO169" s="39">
        <v>1</v>
      </c>
      <c r="EP169" s="38">
        <v>8.4</v>
      </c>
    </row>
    <row r="170" spans="1:146" ht="15" x14ac:dyDescent="0.2">
      <c r="A170" s="39">
        <v>11</v>
      </c>
      <c r="B170" s="38">
        <v>7.4</v>
      </c>
      <c r="C170" s="39"/>
      <c r="D170" s="39"/>
      <c r="E170" s="39"/>
      <c r="F170" s="38"/>
      <c r="G170" s="38"/>
      <c r="H170" s="38"/>
      <c r="I170" s="38"/>
      <c r="J170" s="38"/>
      <c r="K170" s="39">
        <v>0</v>
      </c>
      <c r="L170" s="38">
        <v>7.4</v>
      </c>
      <c r="M170" s="38"/>
      <c r="N170" s="38"/>
      <c r="O170" s="38"/>
      <c r="P170" s="38"/>
      <c r="Q170" s="39"/>
      <c r="U170" s="39">
        <v>0</v>
      </c>
      <c r="V170" s="38">
        <v>7.4</v>
      </c>
      <c r="AE170" s="39">
        <v>1</v>
      </c>
      <c r="AF170" s="38">
        <v>7.4</v>
      </c>
      <c r="AO170" s="38">
        <v>8.1999999999999993</v>
      </c>
      <c r="AP170" s="38">
        <v>7.4</v>
      </c>
      <c r="AX170" s="38">
        <v>3.6</v>
      </c>
      <c r="AY170" s="38">
        <v>7.4</v>
      </c>
      <c r="BI170" s="38">
        <v>5.8</v>
      </c>
      <c r="BJ170" s="38">
        <v>7.4</v>
      </c>
      <c r="BT170" s="38">
        <v>6</v>
      </c>
      <c r="BU170" s="38">
        <v>7.4</v>
      </c>
      <c r="CD170" s="38">
        <v>6</v>
      </c>
      <c r="CE170" s="38">
        <v>7.4</v>
      </c>
      <c r="CO170" s="38">
        <v>5.2</v>
      </c>
      <c r="CP170" s="38">
        <v>7.4</v>
      </c>
      <c r="CY170" s="38">
        <v>4</v>
      </c>
      <c r="CZ170" s="38">
        <v>7.4</v>
      </c>
      <c r="DJ170" s="38">
        <v>2.8</v>
      </c>
      <c r="DK170" s="38">
        <v>7.4</v>
      </c>
      <c r="DT170" s="38">
        <v>3</v>
      </c>
      <c r="DU170" s="38">
        <v>7.4</v>
      </c>
      <c r="ED170" s="38">
        <v>4</v>
      </c>
      <c r="EE170" s="38">
        <v>7.4</v>
      </c>
      <c r="EO170" s="39">
        <v>0</v>
      </c>
      <c r="EP170" s="38">
        <v>7.4</v>
      </c>
    </row>
    <row r="171" spans="1:146" ht="15" x14ac:dyDescent="0.2">
      <c r="A171" s="39">
        <v>10</v>
      </c>
      <c r="B171" s="38">
        <v>7.9</v>
      </c>
      <c r="C171" s="39"/>
      <c r="D171" s="39"/>
      <c r="E171" s="39"/>
      <c r="F171" s="38"/>
      <c r="G171" s="38"/>
      <c r="H171" s="38"/>
      <c r="I171" s="38"/>
      <c r="J171" s="38"/>
      <c r="K171" s="39">
        <v>0</v>
      </c>
      <c r="L171" s="38">
        <v>7.9</v>
      </c>
      <c r="M171" s="38"/>
      <c r="N171" s="38"/>
      <c r="O171" s="38"/>
      <c r="P171" s="38"/>
      <c r="Q171" s="39"/>
      <c r="U171" s="39">
        <v>0</v>
      </c>
      <c r="V171" s="38">
        <v>7.9</v>
      </c>
      <c r="AE171" s="39">
        <v>1</v>
      </c>
      <c r="AF171" s="38">
        <v>7.9</v>
      </c>
      <c r="AO171" s="38">
        <v>9</v>
      </c>
      <c r="AP171" s="38">
        <v>7.9</v>
      </c>
      <c r="AX171" s="38">
        <v>4.0999999999999996</v>
      </c>
      <c r="AY171" s="38">
        <v>7.9</v>
      </c>
      <c r="BI171" s="38">
        <v>3.3</v>
      </c>
      <c r="BJ171" s="38">
        <v>7.9</v>
      </c>
      <c r="BT171" s="38">
        <v>4.8</v>
      </c>
      <c r="BU171" s="38">
        <v>7.9</v>
      </c>
      <c r="CD171" s="38">
        <v>5</v>
      </c>
      <c r="CE171" s="38">
        <v>7.9</v>
      </c>
      <c r="CO171" s="38">
        <v>6</v>
      </c>
      <c r="CP171" s="38">
        <v>7.9</v>
      </c>
      <c r="CY171" s="38">
        <v>4.3</v>
      </c>
      <c r="CZ171" s="38">
        <v>7.9</v>
      </c>
      <c r="DJ171" s="38">
        <v>3.9</v>
      </c>
      <c r="DK171" s="38">
        <v>7.9</v>
      </c>
      <c r="DT171" s="38">
        <v>3.1</v>
      </c>
      <c r="DU171" s="38">
        <v>7.9</v>
      </c>
      <c r="ED171" s="38">
        <v>4.4000000000000004</v>
      </c>
      <c r="EE171" s="38">
        <v>7.9</v>
      </c>
      <c r="EO171" s="39">
        <v>0</v>
      </c>
      <c r="EP171" s="38">
        <v>7.9</v>
      </c>
    </row>
    <row r="172" spans="1:146" ht="15" x14ac:dyDescent="0.2">
      <c r="A172" s="39">
        <v>1</v>
      </c>
      <c r="B172" s="38">
        <v>7.2</v>
      </c>
      <c r="C172" s="39"/>
      <c r="D172" s="39"/>
      <c r="E172" s="39"/>
      <c r="F172" s="38"/>
      <c r="G172" s="38"/>
      <c r="H172" s="38"/>
      <c r="I172" s="38"/>
      <c r="J172" s="38"/>
      <c r="K172" s="39">
        <v>1</v>
      </c>
      <c r="L172" s="38">
        <v>7.2</v>
      </c>
      <c r="M172" s="38"/>
      <c r="N172" s="38"/>
      <c r="O172" s="38"/>
      <c r="P172" s="38"/>
      <c r="Q172" s="39"/>
      <c r="U172" s="39">
        <v>1</v>
      </c>
      <c r="V172" s="38">
        <v>7.2</v>
      </c>
      <c r="AE172" s="39">
        <v>0</v>
      </c>
      <c r="AF172" s="38">
        <v>7.2</v>
      </c>
      <c r="AO172" s="38">
        <v>7.1</v>
      </c>
      <c r="AP172" s="38">
        <v>7.2</v>
      </c>
      <c r="AX172" s="38">
        <v>3.4</v>
      </c>
      <c r="AY172" s="38">
        <v>7.2</v>
      </c>
      <c r="BI172" s="38">
        <v>3.8</v>
      </c>
      <c r="BJ172" s="38">
        <v>7.2</v>
      </c>
      <c r="BT172" s="38">
        <v>5</v>
      </c>
      <c r="BU172" s="38">
        <v>7.2</v>
      </c>
      <c r="CD172" s="38">
        <v>5.9</v>
      </c>
      <c r="CE172" s="38">
        <v>7.2</v>
      </c>
      <c r="CO172" s="38">
        <v>7.8</v>
      </c>
      <c r="CP172" s="38">
        <v>7.2</v>
      </c>
      <c r="CY172" s="38">
        <v>3.6</v>
      </c>
      <c r="CZ172" s="38">
        <v>7.2</v>
      </c>
      <c r="DJ172" s="38">
        <v>3.1</v>
      </c>
      <c r="DK172" s="38">
        <v>7.2</v>
      </c>
      <c r="DT172" s="38">
        <v>2.7</v>
      </c>
      <c r="DU172" s="38">
        <v>7.2</v>
      </c>
      <c r="ED172" s="38">
        <v>3.7</v>
      </c>
      <c r="EE172" s="38">
        <v>7.2</v>
      </c>
      <c r="EO172" s="39">
        <v>0</v>
      </c>
      <c r="EP172" s="38">
        <v>7.2</v>
      </c>
    </row>
    <row r="173" spans="1:146" ht="15" x14ac:dyDescent="0.2">
      <c r="A173" s="39">
        <v>10</v>
      </c>
      <c r="B173" s="38">
        <v>7.6</v>
      </c>
      <c r="C173" s="39"/>
      <c r="D173" s="39"/>
      <c r="E173" s="39"/>
      <c r="F173" s="38"/>
      <c r="G173" s="38"/>
      <c r="H173" s="38"/>
      <c r="I173" s="38"/>
      <c r="J173" s="38"/>
      <c r="K173" s="39">
        <v>1</v>
      </c>
      <c r="L173" s="38">
        <v>7.6</v>
      </c>
      <c r="M173" s="38"/>
      <c r="N173" s="38"/>
      <c r="O173" s="38"/>
      <c r="P173" s="38"/>
      <c r="Q173" s="39"/>
      <c r="U173" s="39">
        <v>1</v>
      </c>
      <c r="V173" s="38">
        <v>7.6</v>
      </c>
      <c r="AE173" s="39">
        <v>0</v>
      </c>
      <c r="AF173" s="38">
        <v>7.6</v>
      </c>
      <c r="AO173" s="38">
        <v>6.9</v>
      </c>
      <c r="AP173" s="38">
        <v>7.6</v>
      </c>
      <c r="AX173" s="38">
        <v>3.7</v>
      </c>
      <c r="AY173" s="38">
        <v>7.6</v>
      </c>
      <c r="BI173" s="38">
        <v>3.3</v>
      </c>
      <c r="BJ173" s="38">
        <v>7.6</v>
      </c>
      <c r="BT173" s="38">
        <v>2.2999999999999998</v>
      </c>
      <c r="BU173" s="38">
        <v>7.6</v>
      </c>
      <c r="CD173" s="38">
        <v>5.4</v>
      </c>
      <c r="CE173" s="38">
        <v>7.6</v>
      </c>
      <c r="CO173" s="38">
        <v>8.9</v>
      </c>
      <c r="CP173" s="38">
        <v>7.6</v>
      </c>
      <c r="CY173" s="38">
        <v>2.7</v>
      </c>
      <c r="CZ173" s="38">
        <v>7.6</v>
      </c>
      <c r="DJ173" s="38">
        <v>4.2</v>
      </c>
      <c r="DK173" s="38">
        <v>7.6</v>
      </c>
      <c r="DT173" s="38">
        <v>2</v>
      </c>
      <c r="DU173" s="38">
        <v>7.6</v>
      </c>
      <c r="ED173" s="38">
        <v>3.4</v>
      </c>
      <c r="EE173" s="38">
        <v>7.6</v>
      </c>
      <c r="EO173" s="39">
        <v>0</v>
      </c>
      <c r="EP173" s="38">
        <v>7.6</v>
      </c>
    </row>
    <row r="174" spans="1:146" ht="15" x14ac:dyDescent="0.2">
      <c r="A174" s="39">
        <v>12</v>
      </c>
      <c r="B174" s="38">
        <v>6.7</v>
      </c>
      <c r="C174" s="39"/>
      <c r="D174" s="39"/>
      <c r="E174" s="39"/>
      <c r="F174" s="38"/>
      <c r="G174" s="38"/>
      <c r="H174" s="38"/>
      <c r="I174" s="38"/>
      <c r="J174" s="38"/>
      <c r="K174" s="39">
        <v>0</v>
      </c>
      <c r="L174" s="38">
        <v>6.7</v>
      </c>
      <c r="M174" s="38"/>
      <c r="N174" s="38"/>
      <c r="O174" s="38"/>
      <c r="P174" s="38"/>
      <c r="Q174" s="39"/>
      <c r="U174" s="39">
        <v>0</v>
      </c>
      <c r="V174" s="38">
        <v>6.7</v>
      </c>
      <c r="AE174" s="39">
        <v>1</v>
      </c>
      <c r="AF174" s="38">
        <v>6.7</v>
      </c>
      <c r="AO174" s="38">
        <v>8.6</v>
      </c>
      <c r="AP174" s="38">
        <v>6.7</v>
      </c>
      <c r="AX174" s="38">
        <v>2.9</v>
      </c>
      <c r="AY174" s="38">
        <v>6.7</v>
      </c>
      <c r="BI174" s="38">
        <v>2.8</v>
      </c>
      <c r="BJ174" s="38">
        <v>6.7</v>
      </c>
      <c r="BT174" s="38">
        <v>5.6</v>
      </c>
      <c r="BU174" s="38">
        <v>6.7</v>
      </c>
      <c r="CD174" s="38">
        <v>4</v>
      </c>
      <c r="CE174" s="38">
        <v>6.7</v>
      </c>
      <c r="CO174" s="38">
        <v>6.3</v>
      </c>
      <c r="CP174" s="38">
        <v>6.7</v>
      </c>
      <c r="CY174" s="38">
        <v>4</v>
      </c>
      <c r="CZ174" s="38">
        <v>6.7</v>
      </c>
      <c r="DJ174" s="38">
        <v>3</v>
      </c>
      <c r="DK174" s="38">
        <v>6.7</v>
      </c>
      <c r="DT174" s="38">
        <v>3</v>
      </c>
      <c r="DU174" s="38">
        <v>6.7</v>
      </c>
      <c r="ED174" s="38">
        <v>4</v>
      </c>
      <c r="EE174" s="38">
        <v>6.7</v>
      </c>
      <c r="EO174" s="39">
        <v>0</v>
      </c>
      <c r="EP174" s="38">
        <v>6.7</v>
      </c>
    </row>
    <row r="175" spans="1:146" ht="15" x14ac:dyDescent="0.2">
      <c r="A175" s="39">
        <v>9</v>
      </c>
      <c r="B175" s="38">
        <v>7.4</v>
      </c>
      <c r="C175" s="39"/>
      <c r="D175" s="39"/>
      <c r="E175" s="39"/>
      <c r="F175" s="38"/>
      <c r="G175" s="38"/>
      <c r="H175" s="38"/>
      <c r="I175" s="38"/>
      <c r="J175" s="38"/>
      <c r="K175" s="39">
        <v>0</v>
      </c>
      <c r="L175" s="38">
        <v>7.4</v>
      </c>
      <c r="M175" s="38"/>
      <c r="N175" s="38"/>
      <c r="O175" s="38"/>
      <c r="P175" s="38"/>
      <c r="Q175" s="39"/>
      <c r="U175" s="39">
        <v>1</v>
      </c>
      <c r="V175" s="38">
        <v>7.4</v>
      </c>
      <c r="AE175" s="39">
        <v>0</v>
      </c>
      <c r="AF175" s="38">
        <v>7.4</v>
      </c>
      <c r="AO175" s="38">
        <v>6.7</v>
      </c>
      <c r="AP175" s="38">
        <v>7.4</v>
      </c>
      <c r="AX175" s="38">
        <v>4</v>
      </c>
      <c r="AY175" s="38">
        <v>7.4</v>
      </c>
      <c r="BI175" s="38">
        <v>4.2</v>
      </c>
      <c r="BJ175" s="38">
        <v>7.4</v>
      </c>
      <c r="BT175" s="38">
        <v>5.4</v>
      </c>
      <c r="BU175" s="38">
        <v>7.4</v>
      </c>
      <c r="CD175" s="38">
        <v>6.8</v>
      </c>
      <c r="CE175" s="38">
        <v>7.4</v>
      </c>
      <c r="CO175" s="38">
        <v>8.4</v>
      </c>
      <c r="CP175" s="38">
        <v>7.4</v>
      </c>
      <c r="CY175" s="38">
        <v>3.8</v>
      </c>
      <c r="CZ175" s="38">
        <v>7.4</v>
      </c>
      <c r="DJ175" s="38">
        <v>4.3</v>
      </c>
      <c r="DK175" s="38">
        <v>7.4</v>
      </c>
      <c r="DT175" s="38">
        <v>3.5</v>
      </c>
      <c r="DU175" s="38">
        <v>7.4</v>
      </c>
      <c r="ED175" s="38">
        <v>4.3</v>
      </c>
      <c r="EE175" s="38">
        <v>7.4</v>
      </c>
      <c r="EO175" s="39">
        <v>1</v>
      </c>
      <c r="EP175" s="38">
        <v>7.4</v>
      </c>
    </row>
    <row r="176" spans="1:146" ht="15" x14ac:dyDescent="0.2">
      <c r="A176" s="39">
        <v>8</v>
      </c>
      <c r="B176" s="38">
        <v>6.2</v>
      </c>
      <c r="C176" s="39"/>
      <c r="D176" s="39"/>
      <c r="E176" s="39"/>
      <c r="F176" s="38"/>
      <c r="G176" s="38"/>
      <c r="H176" s="38"/>
      <c r="I176" s="38"/>
      <c r="J176" s="38"/>
      <c r="K176" s="39">
        <v>1</v>
      </c>
      <c r="L176" s="38">
        <v>6.2</v>
      </c>
      <c r="M176" s="38"/>
      <c r="N176" s="38"/>
      <c r="O176" s="38"/>
      <c r="P176" s="38"/>
      <c r="Q176" s="39"/>
      <c r="U176" s="39">
        <v>1</v>
      </c>
      <c r="V176" s="38">
        <v>6.2</v>
      </c>
      <c r="AE176" s="39">
        <v>0</v>
      </c>
      <c r="AF176" s="38">
        <v>6.2</v>
      </c>
      <c r="AO176" s="38">
        <v>7</v>
      </c>
      <c r="AP176" s="38">
        <v>6.2</v>
      </c>
      <c r="AX176" s="38">
        <v>3.3</v>
      </c>
      <c r="AY176" s="38">
        <v>6.2</v>
      </c>
      <c r="BI176" s="38">
        <v>4</v>
      </c>
      <c r="BJ176" s="38">
        <v>6.2</v>
      </c>
      <c r="BT176" s="38">
        <v>4.8</v>
      </c>
      <c r="BU176" s="38">
        <v>6.2</v>
      </c>
      <c r="CD176" s="38">
        <v>4.2</v>
      </c>
      <c r="CE176" s="38">
        <v>6.2</v>
      </c>
      <c r="CO176" s="38">
        <v>9</v>
      </c>
      <c r="CP176" s="38">
        <v>6.2</v>
      </c>
      <c r="CY176" s="38">
        <v>3.3</v>
      </c>
      <c r="CZ176" s="38">
        <v>6.2</v>
      </c>
      <c r="DJ176" s="38">
        <v>5.2</v>
      </c>
      <c r="DK176" s="38">
        <v>6.2</v>
      </c>
      <c r="DT176" s="38">
        <v>3.7</v>
      </c>
      <c r="DU176" s="38">
        <v>6.2</v>
      </c>
      <c r="ED176" s="38">
        <v>5.6</v>
      </c>
      <c r="EE176" s="38">
        <v>6.2</v>
      </c>
      <c r="EO176" s="39">
        <v>1</v>
      </c>
      <c r="EP176" s="38">
        <v>6.2</v>
      </c>
    </row>
    <row r="177" spans="1:146" ht="15" x14ac:dyDescent="0.2">
      <c r="A177" s="39">
        <v>1</v>
      </c>
      <c r="B177" s="38">
        <v>7.5</v>
      </c>
      <c r="C177" s="39"/>
      <c r="D177" s="39"/>
      <c r="E177" s="39"/>
      <c r="F177" s="38"/>
      <c r="G177" s="38"/>
      <c r="H177" s="38"/>
      <c r="I177" s="38"/>
      <c r="J177" s="38"/>
      <c r="K177" s="39">
        <v>1</v>
      </c>
      <c r="L177" s="38">
        <v>7.5</v>
      </c>
      <c r="M177" s="38"/>
      <c r="N177" s="38"/>
      <c r="O177" s="38"/>
      <c r="P177" s="38"/>
      <c r="Q177" s="39"/>
      <c r="U177" s="39">
        <v>0</v>
      </c>
      <c r="V177" s="38">
        <v>7.5</v>
      </c>
      <c r="AE177" s="39">
        <v>0</v>
      </c>
      <c r="AF177" s="38">
        <v>7.5</v>
      </c>
      <c r="AO177" s="38">
        <v>9.6999999999999993</v>
      </c>
      <c r="AP177" s="38">
        <v>7.5</v>
      </c>
      <c r="AX177" s="38">
        <v>2.6</v>
      </c>
      <c r="AY177" s="38">
        <v>7.5</v>
      </c>
      <c r="BI177" s="38">
        <v>2.1</v>
      </c>
      <c r="BJ177" s="38">
        <v>7.5</v>
      </c>
      <c r="BT177" s="38">
        <v>5.6</v>
      </c>
      <c r="BU177" s="38">
        <v>7.5</v>
      </c>
      <c r="CD177" s="38">
        <v>3.3</v>
      </c>
      <c r="CE177" s="38">
        <v>7.5</v>
      </c>
      <c r="CO177" s="38">
        <v>5.2</v>
      </c>
      <c r="CP177" s="38">
        <v>7.5</v>
      </c>
      <c r="CY177" s="38">
        <v>4.5</v>
      </c>
      <c r="CZ177" s="38">
        <v>7.5</v>
      </c>
      <c r="DJ177" s="38">
        <v>4.7</v>
      </c>
      <c r="DK177" s="38">
        <v>7.5</v>
      </c>
      <c r="DT177" s="38">
        <v>3.8</v>
      </c>
      <c r="DU177" s="38">
        <v>7.5</v>
      </c>
      <c r="ED177" s="38">
        <v>5.8</v>
      </c>
      <c r="EE177" s="38">
        <v>7.5</v>
      </c>
      <c r="EO177" s="39">
        <v>1</v>
      </c>
      <c r="EP177" s="38">
        <v>7.5</v>
      </c>
    </row>
    <row r="178" spans="1:146" ht="15" x14ac:dyDescent="0.2">
      <c r="A178" s="39">
        <v>4</v>
      </c>
      <c r="B178" s="38">
        <v>7.4</v>
      </c>
      <c r="C178" s="39"/>
      <c r="D178" s="39"/>
      <c r="E178" s="39"/>
      <c r="F178" s="38"/>
      <c r="G178" s="38"/>
      <c r="H178" s="38"/>
      <c r="I178" s="38"/>
      <c r="J178" s="38"/>
      <c r="K178" s="39">
        <v>0</v>
      </c>
      <c r="L178" s="38">
        <v>7.4</v>
      </c>
      <c r="M178" s="38"/>
      <c r="N178" s="38"/>
      <c r="O178" s="38"/>
      <c r="P178" s="38"/>
      <c r="Q178" s="39"/>
      <c r="U178" s="39">
        <v>0</v>
      </c>
      <c r="V178" s="38">
        <v>7.4</v>
      </c>
      <c r="AE178" s="39">
        <v>1</v>
      </c>
      <c r="AF178" s="38">
        <v>7.4</v>
      </c>
      <c r="AO178" s="38">
        <v>9.9</v>
      </c>
      <c r="AP178" s="38">
        <v>7.4</v>
      </c>
      <c r="AX178" s="38">
        <v>3.7</v>
      </c>
      <c r="AY178" s="38">
        <v>7.4</v>
      </c>
      <c r="BI178" s="38">
        <v>4.5999999999999996</v>
      </c>
      <c r="BJ178" s="38">
        <v>7.4</v>
      </c>
      <c r="BT178" s="38">
        <v>7</v>
      </c>
      <c r="BU178" s="38">
        <v>7.4</v>
      </c>
      <c r="CD178" s="38">
        <v>6.7</v>
      </c>
      <c r="CE178" s="38">
        <v>7.4</v>
      </c>
      <c r="CO178" s="38">
        <v>6.8</v>
      </c>
      <c r="CP178" s="38">
        <v>7.4</v>
      </c>
      <c r="CY178" s="38">
        <v>5</v>
      </c>
      <c r="CZ178" s="38">
        <v>7.4</v>
      </c>
      <c r="DJ178" s="38">
        <v>3.4</v>
      </c>
      <c r="DK178" s="38">
        <v>7.4</v>
      </c>
      <c r="DT178" s="38">
        <v>3.9</v>
      </c>
      <c r="DU178" s="38">
        <v>7.4</v>
      </c>
      <c r="ED178" s="38">
        <v>5.3</v>
      </c>
      <c r="EE178" s="38">
        <v>7.4</v>
      </c>
      <c r="EO178" s="39">
        <v>1</v>
      </c>
      <c r="EP178" s="38">
        <v>7.4</v>
      </c>
    </row>
    <row r="179" spans="1:146" ht="15" x14ac:dyDescent="0.2">
      <c r="A179" s="39">
        <v>1</v>
      </c>
      <c r="B179" s="38">
        <v>7.9</v>
      </c>
      <c r="C179" s="39"/>
      <c r="D179" s="39"/>
      <c r="E179" s="39"/>
      <c r="F179" s="38"/>
      <c r="G179" s="38"/>
      <c r="H179" s="38"/>
      <c r="I179" s="38"/>
      <c r="J179" s="38"/>
      <c r="K179" s="39">
        <v>1</v>
      </c>
      <c r="L179" s="38">
        <v>7.9</v>
      </c>
      <c r="M179" s="38"/>
      <c r="N179" s="38"/>
      <c r="O179" s="38"/>
      <c r="P179" s="38"/>
      <c r="Q179" s="39"/>
      <c r="U179" s="39">
        <v>0</v>
      </c>
      <c r="V179" s="38">
        <v>7.9</v>
      </c>
      <c r="AE179" s="39">
        <v>1</v>
      </c>
      <c r="AF179" s="38">
        <v>7.9</v>
      </c>
      <c r="AO179" s="38">
        <v>8.6</v>
      </c>
      <c r="AP179" s="38">
        <v>7.9</v>
      </c>
      <c r="AX179" s="38">
        <v>4.8</v>
      </c>
      <c r="AY179" s="38">
        <v>7.9</v>
      </c>
      <c r="BI179" s="38">
        <v>3.3</v>
      </c>
      <c r="BJ179" s="38">
        <v>7.9</v>
      </c>
      <c r="BT179" s="38">
        <v>6</v>
      </c>
      <c r="BU179" s="38">
        <v>7.9</v>
      </c>
      <c r="CD179" s="38">
        <v>5.7</v>
      </c>
      <c r="CE179" s="38">
        <v>7.9</v>
      </c>
      <c r="CO179" s="38">
        <v>6.7</v>
      </c>
      <c r="CP179" s="38">
        <v>7.9</v>
      </c>
      <c r="CY179" s="38">
        <v>4.8</v>
      </c>
      <c r="CZ179" s="38">
        <v>7.9</v>
      </c>
      <c r="DJ179" s="38">
        <v>3.6</v>
      </c>
      <c r="DK179" s="38">
        <v>7.9</v>
      </c>
      <c r="DT179" s="38">
        <v>3.6</v>
      </c>
      <c r="DU179" s="38">
        <v>7.9</v>
      </c>
      <c r="ED179" s="38">
        <v>4.2</v>
      </c>
      <c r="EE179" s="38">
        <v>7.9</v>
      </c>
      <c r="EO179" s="39">
        <v>0</v>
      </c>
      <c r="EP179" s="38">
        <v>7.9</v>
      </c>
    </row>
    <row r="180" spans="1:146" ht="15" x14ac:dyDescent="0.2">
      <c r="A180" s="39">
        <v>8</v>
      </c>
      <c r="B180" s="38">
        <v>6.5</v>
      </c>
      <c r="C180" s="39"/>
      <c r="D180" s="39"/>
      <c r="E180" s="39"/>
      <c r="F180" s="38"/>
      <c r="G180" s="38"/>
      <c r="H180" s="38"/>
      <c r="I180" s="38"/>
      <c r="J180" s="38"/>
      <c r="K180" s="39">
        <v>0</v>
      </c>
      <c r="L180" s="38">
        <v>6.5</v>
      </c>
      <c r="M180" s="38"/>
      <c r="N180" s="38"/>
      <c r="O180" s="38"/>
      <c r="P180" s="38"/>
      <c r="Q180" s="39"/>
      <c r="U180" s="39">
        <v>1</v>
      </c>
      <c r="V180" s="38">
        <v>6.5</v>
      </c>
      <c r="AE180" s="39">
        <v>0</v>
      </c>
      <c r="AF180" s="38">
        <v>6.5</v>
      </c>
      <c r="AO180" s="38">
        <v>6.3</v>
      </c>
      <c r="AP180" s="38">
        <v>6.5</v>
      </c>
      <c r="AX180" s="38">
        <v>5.0999999999999996</v>
      </c>
      <c r="AY180" s="38">
        <v>6.5</v>
      </c>
      <c r="BI180" s="38">
        <v>5.5</v>
      </c>
      <c r="BJ180" s="38">
        <v>6.5</v>
      </c>
      <c r="BT180" s="38">
        <v>4.0999999999999996</v>
      </c>
      <c r="BU180" s="38">
        <v>6.5</v>
      </c>
      <c r="CD180" s="38">
        <v>6.6</v>
      </c>
      <c r="CE180" s="38">
        <v>6.5</v>
      </c>
      <c r="CO180" s="38">
        <v>8.4</v>
      </c>
      <c r="CP180" s="38">
        <v>6.5</v>
      </c>
      <c r="CY180" s="38">
        <v>2.8</v>
      </c>
      <c r="CZ180" s="38">
        <v>6.5</v>
      </c>
      <c r="DJ180" s="38">
        <v>5.0999999999999996</v>
      </c>
      <c r="DK180" s="38">
        <v>6.5</v>
      </c>
      <c r="DT180" s="38">
        <v>3.4</v>
      </c>
      <c r="DU180" s="38">
        <v>6.5</v>
      </c>
      <c r="ED180" s="38">
        <v>4.7</v>
      </c>
      <c r="EE180" s="38">
        <v>6.5</v>
      </c>
      <c r="EO180" s="39">
        <v>0</v>
      </c>
      <c r="EP180" s="38">
        <v>6.5</v>
      </c>
    </row>
    <row r="181" spans="1:146" ht="15" x14ac:dyDescent="0.2">
      <c r="A181" s="39">
        <v>11</v>
      </c>
      <c r="B181" s="38">
        <v>8.6</v>
      </c>
      <c r="C181" s="39"/>
      <c r="D181" s="39"/>
      <c r="E181" s="39"/>
      <c r="F181" s="38"/>
      <c r="G181" s="38"/>
      <c r="H181" s="38"/>
      <c r="I181" s="38"/>
      <c r="J181" s="38"/>
      <c r="K181" s="39">
        <v>0</v>
      </c>
      <c r="L181" s="38">
        <v>8.6</v>
      </c>
      <c r="M181" s="38"/>
      <c r="N181" s="38"/>
      <c r="O181" s="38"/>
      <c r="P181" s="38"/>
      <c r="Q181" s="39"/>
      <c r="U181" s="39">
        <v>1</v>
      </c>
      <c r="V181" s="38">
        <v>8.6</v>
      </c>
      <c r="AE181" s="39">
        <v>1</v>
      </c>
      <c r="AF181" s="38">
        <v>8.6</v>
      </c>
      <c r="AO181" s="38">
        <v>9.9</v>
      </c>
      <c r="AP181" s="38">
        <v>8.6</v>
      </c>
      <c r="AX181" s="38">
        <v>3.7</v>
      </c>
      <c r="AY181" s="38">
        <v>8.6</v>
      </c>
      <c r="BI181" s="38">
        <v>6.1</v>
      </c>
      <c r="BJ181" s="38">
        <v>8.6</v>
      </c>
      <c r="BT181" s="38">
        <v>7</v>
      </c>
      <c r="BU181" s="38">
        <v>8.6</v>
      </c>
      <c r="CD181" s="38">
        <v>6.7</v>
      </c>
      <c r="CE181" s="38">
        <v>8.6</v>
      </c>
      <c r="CO181" s="38">
        <v>6.8</v>
      </c>
      <c r="CP181" s="38">
        <v>8.6</v>
      </c>
      <c r="CY181" s="38">
        <v>4.3</v>
      </c>
      <c r="CZ181" s="38">
        <v>8.6</v>
      </c>
      <c r="DJ181" s="38">
        <v>3.4</v>
      </c>
      <c r="DK181" s="38">
        <v>8.6</v>
      </c>
      <c r="DT181" s="38">
        <v>3.9</v>
      </c>
      <c r="DU181" s="38">
        <v>8.6</v>
      </c>
      <c r="ED181" s="38">
        <v>4.2</v>
      </c>
      <c r="EE181" s="38">
        <v>8.6</v>
      </c>
      <c r="EO181" s="39">
        <v>1</v>
      </c>
      <c r="EP181" s="38">
        <v>8.6</v>
      </c>
    </row>
    <row r="182" spans="1:146" ht="15" x14ac:dyDescent="0.2">
      <c r="A182" s="39">
        <v>7</v>
      </c>
      <c r="B182" s="38">
        <v>8.6</v>
      </c>
      <c r="C182" s="39"/>
      <c r="D182" s="39"/>
      <c r="E182" s="39"/>
      <c r="F182" s="38"/>
      <c r="G182" s="38"/>
      <c r="H182" s="38"/>
      <c r="I182" s="38"/>
      <c r="J182" s="38"/>
      <c r="K182" s="39">
        <v>0</v>
      </c>
      <c r="L182" s="38">
        <v>8.6</v>
      </c>
      <c r="M182" s="38"/>
      <c r="N182" s="38"/>
      <c r="O182" s="38"/>
      <c r="P182" s="38"/>
      <c r="Q182" s="39"/>
      <c r="U182" s="39">
        <v>0</v>
      </c>
      <c r="V182" s="38">
        <v>8.6</v>
      </c>
      <c r="AE182" s="39">
        <v>1</v>
      </c>
      <c r="AF182" s="38">
        <v>8.6</v>
      </c>
      <c r="AO182" s="38">
        <v>9.3000000000000007</v>
      </c>
      <c r="AP182" s="38">
        <v>8.6</v>
      </c>
      <c r="AX182" s="38">
        <v>2.4</v>
      </c>
      <c r="AY182" s="38">
        <v>8.6</v>
      </c>
      <c r="BI182" s="38">
        <v>2.6</v>
      </c>
      <c r="BJ182" s="38">
        <v>8.6</v>
      </c>
      <c r="BT182" s="38">
        <v>7.2</v>
      </c>
      <c r="BU182" s="38">
        <v>8.6</v>
      </c>
      <c r="CD182" s="38">
        <v>4.5</v>
      </c>
      <c r="CE182" s="38">
        <v>8.6</v>
      </c>
      <c r="CO182" s="38">
        <v>6.2</v>
      </c>
      <c r="CP182" s="38">
        <v>8.6</v>
      </c>
      <c r="CY182" s="38">
        <v>4</v>
      </c>
      <c r="CZ182" s="38">
        <v>8.6</v>
      </c>
      <c r="DJ182" s="38">
        <v>4.4000000000000004</v>
      </c>
      <c r="DK182" s="38">
        <v>8.6</v>
      </c>
      <c r="DT182" s="38">
        <v>4.5</v>
      </c>
      <c r="DU182" s="38">
        <v>8.6</v>
      </c>
      <c r="ED182" s="38">
        <v>5.8</v>
      </c>
      <c r="EE182" s="38">
        <v>8.6</v>
      </c>
      <c r="EO182" s="39">
        <v>1</v>
      </c>
      <c r="EP182" s="38">
        <v>8.6</v>
      </c>
    </row>
    <row r="183" spans="1:146" ht="15" x14ac:dyDescent="0.2">
      <c r="A183" s="39">
        <v>12</v>
      </c>
      <c r="B183" s="38">
        <v>8</v>
      </c>
      <c r="C183" s="39"/>
      <c r="D183" s="39"/>
      <c r="E183" s="39"/>
      <c r="F183" s="38"/>
      <c r="G183" s="38"/>
      <c r="H183" s="38"/>
      <c r="I183" s="38"/>
      <c r="J183" s="38"/>
      <c r="K183" s="39">
        <v>1</v>
      </c>
      <c r="L183" s="38">
        <v>8</v>
      </c>
      <c r="M183" s="38"/>
      <c r="N183" s="38"/>
      <c r="O183" s="38"/>
      <c r="P183" s="38"/>
      <c r="Q183" s="39"/>
      <c r="U183" s="39">
        <v>0</v>
      </c>
      <c r="V183" s="38">
        <v>8</v>
      </c>
      <c r="AE183" s="39">
        <v>1</v>
      </c>
      <c r="AF183" s="38">
        <v>8</v>
      </c>
      <c r="AO183" s="38">
        <v>9.6999999999999993</v>
      </c>
      <c r="AP183" s="38">
        <v>8</v>
      </c>
      <c r="AX183" s="38">
        <v>5</v>
      </c>
      <c r="AY183" s="38">
        <v>8</v>
      </c>
      <c r="BI183" s="38">
        <v>5.2</v>
      </c>
      <c r="BJ183" s="38">
        <v>8</v>
      </c>
      <c r="BT183" s="38">
        <v>7.5</v>
      </c>
      <c r="BU183" s="38">
        <v>8</v>
      </c>
      <c r="CD183" s="38">
        <v>6.1</v>
      </c>
      <c r="CE183" s="38">
        <v>8</v>
      </c>
      <c r="CO183" s="38">
        <v>6.7</v>
      </c>
      <c r="CP183" s="38">
        <v>8</v>
      </c>
      <c r="CY183" s="38">
        <v>4.9000000000000004</v>
      </c>
      <c r="CZ183" s="38">
        <v>8</v>
      </c>
      <c r="DJ183" s="38">
        <v>3.4</v>
      </c>
      <c r="DK183" s="38">
        <v>8</v>
      </c>
      <c r="DT183" s="38">
        <v>4.0999999999999996</v>
      </c>
      <c r="DU183" s="38">
        <v>8</v>
      </c>
      <c r="ED183" s="38">
        <v>5.8</v>
      </c>
      <c r="EE183" s="38">
        <v>8</v>
      </c>
      <c r="EO183" s="39">
        <v>1</v>
      </c>
      <c r="EP183" s="38">
        <v>8</v>
      </c>
    </row>
    <row r="184" spans="1:146" ht="15" x14ac:dyDescent="0.2">
      <c r="A184" s="39">
        <v>14</v>
      </c>
      <c r="B184" s="38">
        <v>8.1</v>
      </c>
      <c r="C184" s="39"/>
      <c r="D184" s="39"/>
      <c r="E184" s="39"/>
      <c r="F184" s="38"/>
      <c r="G184" s="38"/>
      <c r="H184" s="38"/>
      <c r="I184" s="38"/>
      <c r="J184" s="38"/>
      <c r="K184" s="39">
        <v>1</v>
      </c>
      <c r="L184" s="38">
        <v>8.1</v>
      </c>
      <c r="M184" s="38"/>
      <c r="N184" s="38"/>
      <c r="O184" s="38"/>
      <c r="P184" s="38"/>
      <c r="Q184" s="39"/>
      <c r="U184" s="39">
        <v>0</v>
      </c>
      <c r="V184" s="38">
        <v>8.1</v>
      </c>
      <c r="AE184" s="39">
        <v>0</v>
      </c>
      <c r="AF184" s="38">
        <v>8.1</v>
      </c>
      <c r="AO184" s="38">
        <v>9.6999999999999993</v>
      </c>
      <c r="AP184" s="38">
        <v>8.1</v>
      </c>
      <c r="AX184" s="38">
        <v>2.6</v>
      </c>
      <c r="AY184" s="38">
        <v>8.1</v>
      </c>
      <c r="BI184" s="38">
        <v>2.4</v>
      </c>
      <c r="BJ184" s="38">
        <v>8.1</v>
      </c>
      <c r="BT184" s="38">
        <v>5.6</v>
      </c>
      <c r="BU184" s="38">
        <v>8.1</v>
      </c>
      <c r="CD184" s="38">
        <v>3.3</v>
      </c>
      <c r="CE184" s="38">
        <v>8.1</v>
      </c>
      <c r="CO184" s="38">
        <v>5.2</v>
      </c>
      <c r="CP184" s="38">
        <v>8.1</v>
      </c>
      <c r="CY184" s="38">
        <v>4.5999999999999996</v>
      </c>
      <c r="CZ184" s="38">
        <v>8.1</v>
      </c>
      <c r="DJ184" s="38">
        <v>4.7</v>
      </c>
      <c r="DK184" s="38">
        <v>8.1</v>
      </c>
      <c r="DT184" s="38">
        <v>3.8</v>
      </c>
      <c r="DU184" s="38">
        <v>8.1</v>
      </c>
      <c r="ED184" s="38">
        <v>5.3</v>
      </c>
      <c r="EE184" s="38">
        <v>8.1</v>
      </c>
      <c r="EO184" s="39">
        <v>0</v>
      </c>
      <c r="EP184" s="38">
        <v>8.1</v>
      </c>
    </row>
    <row r="185" spans="1:146" ht="15" x14ac:dyDescent="0.2">
      <c r="A185" s="39">
        <v>5</v>
      </c>
      <c r="B185" s="38">
        <v>8.1999999999999993</v>
      </c>
      <c r="C185" s="39"/>
      <c r="D185" s="39"/>
      <c r="E185" s="39"/>
      <c r="F185" s="38"/>
      <c r="G185" s="38"/>
      <c r="H185" s="38"/>
      <c r="I185" s="38"/>
      <c r="J185" s="38"/>
      <c r="K185" s="39">
        <v>1</v>
      </c>
      <c r="L185" s="38">
        <v>8.1999999999999993</v>
      </c>
      <c r="M185" s="38"/>
      <c r="N185" s="38"/>
      <c r="O185" s="38"/>
      <c r="P185" s="38"/>
      <c r="Q185" s="39"/>
      <c r="U185" s="39">
        <v>0</v>
      </c>
      <c r="V185" s="38">
        <v>8.1999999999999993</v>
      </c>
      <c r="AE185" s="39">
        <v>1</v>
      </c>
      <c r="AF185" s="38">
        <v>8.1999999999999993</v>
      </c>
      <c r="AO185" s="38">
        <v>9.6</v>
      </c>
      <c r="AP185" s="38">
        <v>8.1999999999999993</v>
      </c>
      <c r="AX185" s="38">
        <v>5.7</v>
      </c>
      <c r="AY185" s="38">
        <v>8.1999999999999993</v>
      </c>
      <c r="BI185" s="38">
        <v>6.9</v>
      </c>
      <c r="BJ185" s="38">
        <v>8.1999999999999993</v>
      </c>
      <c r="BT185" s="38">
        <v>8.3000000000000007</v>
      </c>
      <c r="BU185" s="38">
        <v>8.1999999999999993</v>
      </c>
      <c r="CD185" s="38">
        <v>7.8</v>
      </c>
      <c r="CE185" s="38">
        <v>8.1999999999999993</v>
      </c>
      <c r="CO185" s="38">
        <v>4.5</v>
      </c>
      <c r="CP185" s="38">
        <v>8.1999999999999993</v>
      </c>
      <c r="CY185" s="38">
        <v>4</v>
      </c>
      <c r="CZ185" s="38">
        <v>8.1999999999999993</v>
      </c>
      <c r="DJ185" s="38">
        <v>3</v>
      </c>
      <c r="DK185" s="38">
        <v>8.1999999999999993</v>
      </c>
      <c r="DT185" s="38">
        <v>4.3</v>
      </c>
      <c r="DU185" s="38">
        <v>8.1999999999999993</v>
      </c>
      <c r="ED185" s="38">
        <v>6.1</v>
      </c>
      <c r="EE185" s="38">
        <v>8.1999999999999993</v>
      </c>
      <c r="EO185" s="39">
        <v>1</v>
      </c>
      <c r="EP185" s="38">
        <v>8.1999999999999993</v>
      </c>
    </row>
    <row r="186" spans="1:146" ht="15" x14ac:dyDescent="0.2">
      <c r="A186" s="39">
        <v>10</v>
      </c>
      <c r="B186" s="38">
        <v>7.2</v>
      </c>
      <c r="C186" s="39"/>
      <c r="D186" s="39"/>
      <c r="E186" s="39"/>
      <c r="F186" s="38"/>
      <c r="G186" s="38"/>
      <c r="H186" s="38"/>
      <c r="I186" s="38"/>
      <c r="J186" s="38"/>
      <c r="K186" s="39">
        <v>0</v>
      </c>
      <c r="L186" s="38">
        <v>7.2</v>
      </c>
      <c r="M186" s="38"/>
      <c r="N186" s="38"/>
      <c r="O186" s="38"/>
      <c r="P186" s="38"/>
      <c r="Q186" s="39"/>
      <c r="U186" s="39">
        <v>0</v>
      </c>
      <c r="V186" s="38">
        <v>7.2</v>
      </c>
      <c r="AE186" s="39">
        <v>1</v>
      </c>
      <c r="AF186" s="38">
        <v>7.2</v>
      </c>
      <c r="AO186" s="38">
        <v>7.6</v>
      </c>
      <c r="AP186" s="38">
        <v>7.2</v>
      </c>
      <c r="AX186" s="38">
        <v>2.5</v>
      </c>
      <c r="AY186" s="38">
        <v>7.2</v>
      </c>
      <c r="BI186" s="38">
        <v>3.8</v>
      </c>
      <c r="BJ186" s="38">
        <v>7.2</v>
      </c>
      <c r="BT186" s="38">
        <v>7.1</v>
      </c>
      <c r="BU186" s="38">
        <v>7.2</v>
      </c>
      <c r="CD186" s="38">
        <v>4.2</v>
      </c>
      <c r="CE186" s="38">
        <v>7.2</v>
      </c>
      <c r="CO186" s="38">
        <v>5.8</v>
      </c>
      <c r="CP186" s="38">
        <v>7.2</v>
      </c>
      <c r="CY186" s="38">
        <v>4.4000000000000004</v>
      </c>
      <c r="CZ186" s="38">
        <v>7.2</v>
      </c>
      <c r="DJ186" s="38">
        <v>3.8</v>
      </c>
      <c r="DK186" s="38">
        <v>7.2</v>
      </c>
      <c r="DT186" s="38">
        <v>4.2</v>
      </c>
      <c r="DU186" s="38">
        <v>7.2</v>
      </c>
      <c r="ED186" s="38">
        <v>6.3</v>
      </c>
      <c r="EE186" s="38">
        <v>7.2</v>
      </c>
      <c r="EO186" s="39">
        <v>1</v>
      </c>
      <c r="EP186" s="38">
        <v>7.2</v>
      </c>
    </row>
    <row r="187" spans="1:146" ht="15" x14ac:dyDescent="0.2">
      <c r="A187" s="39">
        <v>7</v>
      </c>
      <c r="B187" s="38">
        <v>8.4</v>
      </c>
      <c r="C187" s="39"/>
      <c r="D187" s="39"/>
      <c r="E187" s="39"/>
      <c r="F187" s="38"/>
      <c r="G187" s="38"/>
      <c r="H187" s="38"/>
      <c r="I187" s="38"/>
      <c r="J187" s="38"/>
      <c r="K187" s="39">
        <v>1</v>
      </c>
      <c r="L187" s="38">
        <v>8.4</v>
      </c>
      <c r="M187" s="38"/>
      <c r="N187" s="38"/>
      <c r="O187" s="38"/>
      <c r="P187" s="38"/>
      <c r="Q187" s="39"/>
      <c r="U187" s="39">
        <v>0</v>
      </c>
      <c r="V187" s="38">
        <v>8.4</v>
      </c>
      <c r="AE187" s="39">
        <v>0</v>
      </c>
      <c r="AF187" s="38">
        <v>8.4</v>
      </c>
      <c r="AO187" s="38">
        <v>9.4</v>
      </c>
      <c r="AP187" s="38">
        <v>8.4</v>
      </c>
      <c r="AX187" s="38">
        <v>4.0999999999999996</v>
      </c>
      <c r="AY187" s="38">
        <v>8.4</v>
      </c>
      <c r="BI187" s="38">
        <v>4.8</v>
      </c>
      <c r="BJ187" s="38">
        <v>8.4</v>
      </c>
      <c r="BT187" s="38">
        <v>7.8</v>
      </c>
      <c r="BU187" s="38">
        <v>8.4</v>
      </c>
      <c r="CD187" s="38">
        <v>4.7</v>
      </c>
      <c r="CE187" s="38">
        <v>8.4</v>
      </c>
      <c r="CO187" s="38">
        <v>7.6</v>
      </c>
      <c r="CP187" s="38">
        <v>8.4</v>
      </c>
      <c r="CY187" s="38">
        <v>4.7</v>
      </c>
      <c r="CZ187" s="38">
        <v>8.4</v>
      </c>
      <c r="DJ187" s="38">
        <v>3.7</v>
      </c>
      <c r="DK187" s="38">
        <v>8.4</v>
      </c>
      <c r="DT187" s="38">
        <v>4.4000000000000004</v>
      </c>
      <c r="DU187" s="38">
        <v>8.4</v>
      </c>
      <c r="ED187" s="38">
        <v>6.4</v>
      </c>
      <c r="EE187" s="38">
        <v>8.4</v>
      </c>
      <c r="EO187" s="39">
        <v>1</v>
      </c>
      <c r="EP187" s="38">
        <v>8.4</v>
      </c>
    </row>
    <row r="188" spans="1:146" ht="15" x14ac:dyDescent="0.2">
      <c r="A188" s="39">
        <v>15</v>
      </c>
      <c r="B188" s="38">
        <v>9.4</v>
      </c>
      <c r="C188" s="39"/>
      <c r="D188" s="39"/>
      <c r="E188" s="39"/>
      <c r="F188" s="38"/>
      <c r="G188" s="38"/>
      <c r="H188" s="38"/>
      <c r="I188" s="38"/>
      <c r="J188" s="38"/>
      <c r="K188" s="39">
        <v>1</v>
      </c>
      <c r="L188" s="38">
        <v>9.4</v>
      </c>
      <c r="M188" s="38"/>
      <c r="N188" s="38"/>
      <c r="O188" s="38"/>
      <c r="P188" s="38"/>
      <c r="Q188" s="39"/>
      <c r="U188" s="39">
        <v>1</v>
      </c>
      <c r="V188" s="38">
        <v>9.4</v>
      </c>
      <c r="AE188" s="39">
        <v>1</v>
      </c>
      <c r="AF188" s="38">
        <v>9.4</v>
      </c>
      <c r="AO188" s="38">
        <v>9.6</v>
      </c>
      <c r="AP188" s="38">
        <v>9.4</v>
      </c>
      <c r="AX188" s="38">
        <v>5.7</v>
      </c>
      <c r="AY188" s="38">
        <v>9.4</v>
      </c>
      <c r="BI188" s="38">
        <v>5.0999999999999996</v>
      </c>
      <c r="BJ188" s="38">
        <v>9.4</v>
      </c>
      <c r="BT188" s="38">
        <v>8.1999999999999993</v>
      </c>
      <c r="BU188" s="38">
        <v>9.4</v>
      </c>
      <c r="CD188" s="38">
        <v>7.8</v>
      </c>
      <c r="CE188" s="38">
        <v>9.4</v>
      </c>
      <c r="CO188" s="38">
        <v>4.5</v>
      </c>
      <c r="CP188" s="38">
        <v>9.4</v>
      </c>
      <c r="CY188" s="38">
        <v>4.5999999999999996</v>
      </c>
      <c r="CZ188" s="38">
        <v>9.4</v>
      </c>
      <c r="DJ188" s="38">
        <v>3</v>
      </c>
      <c r="DK188" s="38">
        <v>9.4</v>
      </c>
      <c r="DT188" s="38">
        <v>4.3</v>
      </c>
      <c r="DU188" s="38">
        <v>9.4</v>
      </c>
      <c r="ED188" s="38">
        <v>6.7</v>
      </c>
      <c r="EE188" s="38">
        <v>9.4</v>
      </c>
      <c r="EO188" s="39">
        <v>1</v>
      </c>
      <c r="EP188" s="38">
        <v>9.4</v>
      </c>
    </row>
    <row r="189" spans="1:146" ht="15" x14ac:dyDescent="0.2">
      <c r="A189" s="39">
        <v>14</v>
      </c>
      <c r="B189" s="38">
        <v>9.4</v>
      </c>
      <c r="C189" s="39"/>
      <c r="D189" s="39"/>
      <c r="E189" s="39"/>
      <c r="F189" s="38"/>
      <c r="G189" s="38"/>
      <c r="H189" s="38"/>
      <c r="I189" s="38"/>
      <c r="J189" s="38"/>
      <c r="K189" s="39">
        <v>0</v>
      </c>
      <c r="L189" s="38">
        <v>9.4</v>
      </c>
      <c r="M189" s="38"/>
      <c r="N189" s="38"/>
      <c r="O189" s="38"/>
      <c r="P189" s="38"/>
      <c r="Q189" s="39"/>
      <c r="U189" s="39">
        <v>1</v>
      </c>
      <c r="V189" s="38">
        <v>9.4</v>
      </c>
      <c r="AE189" s="39">
        <v>1</v>
      </c>
      <c r="AF189" s="38">
        <v>9.4</v>
      </c>
      <c r="AO189" s="38">
        <v>9.3000000000000007</v>
      </c>
      <c r="AP189" s="38">
        <v>9.4</v>
      </c>
      <c r="AX189" s="38">
        <v>5.0999999999999996</v>
      </c>
      <c r="AY189" s="38">
        <v>9.4</v>
      </c>
      <c r="BI189" s="38">
        <v>5.6</v>
      </c>
      <c r="BJ189" s="38">
        <v>9.4</v>
      </c>
      <c r="BT189" s="38">
        <v>6.6</v>
      </c>
      <c r="BU189" s="38">
        <v>9.4</v>
      </c>
      <c r="CD189" s="38">
        <v>6.3</v>
      </c>
      <c r="CE189" s="38">
        <v>9.4</v>
      </c>
      <c r="CO189" s="38">
        <v>7.4</v>
      </c>
      <c r="CP189" s="38">
        <v>9.4</v>
      </c>
      <c r="CY189" s="38">
        <v>4.4000000000000004</v>
      </c>
      <c r="CZ189" s="38">
        <v>9.4</v>
      </c>
      <c r="DJ189" s="38">
        <v>4.5999999999999996</v>
      </c>
      <c r="DK189" s="38">
        <v>9.4</v>
      </c>
      <c r="DT189" s="38">
        <v>4.3</v>
      </c>
      <c r="DU189" s="38">
        <v>9.4</v>
      </c>
      <c r="ED189" s="38">
        <v>5.8</v>
      </c>
      <c r="EE189" s="38">
        <v>9.4</v>
      </c>
      <c r="EO189" s="39">
        <v>1</v>
      </c>
      <c r="EP189" s="38">
        <v>9.4</v>
      </c>
    </row>
    <row r="190" spans="1:146" ht="15" x14ac:dyDescent="0.2">
      <c r="A190" s="39">
        <v>4</v>
      </c>
      <c r="B190" s="38">
        <v>7.5</v>
      </c>
      <c r="C190" s="39"/>
      <c r="D190" s="39"/>
      <c r="E190" s="39"/>
      <c r="F190" s="38"/>
      <c r="G190" s="38"/>
      <c r="H190" s="38"/>
      <c r="I190" s="38"/>
      <c r="J190" s="38"/>
      <c r="K190" s="39">
        <v>0</v>
      </c>
      <c r="L190" s="38">
        <v>7.5</v>
      </c>
      <c r="M190" s="38"/>
      <c r="N190" s="38"/>
      <c r="O190" s="38"/>
      <c r="P190" s="38"/>
      <c r="Q190" s="39"/>
      <c r="U190" s="39">
        <v>0</v>
      </c>
      <c r="V190" s="38">
        <v>7.5</v>
      </c>
      <c r="AE190" s="39">
        <v>0</v>
      </c>
      <c r="AF190" s="38">
        <v>7.5</v>
      </c>
      <c r="AO190" s="38">
        <v>9.6999999999999993</v>
      </c>
      <c r="AP190" s="38">
        <v>7.5</v>
      </c>
      <c r="AX190" s="38">
        <v>2.8</v>
      </c>
      <c r="AY190" s="38">
        <v>7.5</v>
      </c>
      <c r="BI190" s="38">
        <v>3.8</v>
      </c>
      <c r="BJ190" s="38">
        <v>7.5</v>
      </c>
      <c r="BT190" s="38">
        <v>5.7</v>
      </c>
      <c r="BU190" s="38">
        <v>7.5</v>
      </c>
      <c r="CD190" s="38">
        <v>4.7</v>
      </c>
      <c r="CE190" s="38">
        <v>7.5</v>
      </c>
      <c r="CO190" s="38">
        <v>4.8</v>
      </c>
      <c r="CP190" s="38">
        <v>7.5</v>
      </c>
      <c r="CY190" s="38">
        <v>4.7</v>
      </c>
      <c r="CZ190" s="38">
        <v>7.5</v>
      </c>
      <c r="DJ190" s="38">
        <v>4.0999999999999996</v>
      </c>
      <c r="DK190" s="38">
        <v>7.5</v>
      </c>
      <c r="DT190" s="38">
        <v>3.6</v>
      </c>
      <c r="DU190" s="38">
        <v>7.5</v>
      </c>
      <c r="ED190" s="38">
        <v>5.0999999999999996</v>
      </c>
      <c r="EE190" s="38">
        <v>7.5</v>
      </c>
      <c r="EO190" s="39">
        <v>0</v>
      </c>
      <c r="EP190" s="38">
        <v>7.5</v>
      </c>
    </row>
    <row r="191" spans="1:146" ht="15" x14ac:dyDescent="0.2">
      <c r="A191" s="39">
        <v>1</v>
      </c>
      <c r="B191" s="38">
        <v>6.6</v>
      </c>
      <c r="C191" s="39"/>
      <c r="D191" s="39"/>
      <c r="E191" s="39"/>
      <c r="F191" s="38"/>
      <c r="G191" s="38"/>
      <c r="H191" s="38"/>
      <c r="I191" s="38"/>
      <c r="J191" s="38"/>
      <c r="K191" s="39">
        <v>1</v>
      </c>
      <c r="L191" s="38">
        <v>6.6</v>
      </c>
      <c r="M191" s="38"/>
      <c r="N191" s="38"/>
      <c r="O191" s="38"/>
      <c r="P191" s="38"/>
      <c r="Q191" s="39"/>
      <c r="U191" s="39">
        <v>0</v>
      </c>
      <c r="V191" s="38">
        <v>6.6</v>
      </c>
      <c r="AE191" s="39">
        <v>1</v>
      </c>
      <c r="AF191" s="38">
        <v>6.6</v>
      </c>
      <c r="AO191" s="38">
        <v>9.1</v>
      </c>
      <c r="AP191" s="38">
        <v>6.6</v>
      </c>
      <c r="AX191" s="38">
        <v>3.8</v>
      </c>
      <c r="AY191" s="38">
        <v>6.6</v>
      </c>
      <c r="BI191" s="38">
        <v>3</v>
      </c>
      <c r="BJ191" s="38">
        <v>6.6</v>
      </c>
      <c r="BT191" s="38">
        <v>7.5</v>
      </c>
      <c r="BU191" s="38">
        <v>6.6</v>
      </c>
      <c r="CD191" s="38">
        <v>4.5</v>
      </c>
      <c r="CE191" s="38">
        <v>6.6</v>
      </c>
      <c r="CO191" s="38">
        <v>7.3</v>
      </c>
      <c r="CP191" s="38">
        <v>6.6</v>
      </c>
      <c r="CY191" s="38">
        <v>6</v>
      </c>
      <c r="CZ191" s="38">
        <v>6.6</v>
      </c>
      <c r="DJ191" s="38">
        <v>3.4</v>
      </c>
      <c r="DK191" s="38">
        <v>6.6</v>
      </c>
      <c r="DT191" s="38">
        <v>4.2</v>
      </c>
      <c r="DU191" s="38">
        <v>6.6</v>
      </c>
      <c r="ED191" s="38">
        <v>6.3</v>
      </c>
      <c r="EE191" s="38">
        <v>6.6</v>
      </c>
      <c r="EO191" s="39">
        <v>0</v>
      </c>
      <c r="EP191" s="38">
        <v>6.6</v>
      </c>
    </row>
    <row r="192" spans="1:146" ht="15" x14ac:dyDescent="0.2">
      <c r="A192" s="39">
        <v>2</v>
      </c>
      <c r="B192" s="38">
        <v>4.3</v>
      </c>
      <c r="C192" s="39"/>
      <c r="D192" s="39"/>
      <c r="E192" s="39"/>
      <c r="F192" s="38"/>
      <c r="G192" s="38"/>
      <c r="H192" s="38"/>
      <c r="I192" s="38"/>
      <c r="J192" s="38"/>
      <c r="K192" s="39">
        <v>1</v>
      </c>
      <c r="L192" s="38">
        <v>4.3</v>
      </c>
      <c r="M192" s="38"/>
      <c r="N192" s="38"/>
      <c r="O192" s="38"/>
      <c r="P192" s="38"/>
      <c r="Q192" s="39"/>
      <c r="U192" s="39">
        <v>1</v>
      </c>
      <c r="V192" s="38">
        <v>4.3</v>
      </c>
      <c r="AE192" s="39">
        <v>0</v>
      </c>
      <c r="AF192" s="38">
        <v>4.3</v>
      </c>
      <c r="AO192" s="38">
        <v>6.5</v>
      </c>
      <c r="AP192" s="38">
        <v>4.3</v>
      </c>
      <c r="AX192" s="38">
        <v>2.8</v>
      </c>
      <c r="AY192" s="38">
        <v>4.3</v>
      </c>
      <c r="BI192" s="38">
        <v>2.5</v>
      </c>
      <c r="BJ192" s="38">
        <v>4.3</v>
      </c>
      <c r="BT192" s="38">
        <v>4.3</v>
      </c>
      <c r="BU192" s="38">
        <v>4.3</v>
      </c>
      <c r="CD192" s="38">
        <v>3.7</v>
      </c>
      <c r="CE192" s="38">
        <v>4.3</v>
      </c>
      <c r="CO192" s="38">
        <v>8.5</v>
      </c>
      <c r="CP192" s="38">
        <v>4.3</v>
      </c>
      <c r="CY192" s="38">
        <v>4.3</v>
      </c>
      <c r="CZ192" s="38">
        <v>4.3</v>
      </c>
      <c r="DJ192" s="38">
        <v>4.7</v>
      </c>
      <c r="DK192" s="38">
        <v>4.3</v>
      </c>
      <c r="DT192" s="38">
        <v>3.3</v>
      </c>
      <c r="DU192" s="38">
        <v>4.3</v>
      </c>
      <c r="ED192" s="38">
        <v>3.3</v>
      </c>
      <c r="EE192" s="38">
        <v>4.3</v>
      </c>
      <c r="EO192" s="39">
        <v>0</v>
      </c>
      <c r="EP192" s="38">
        <v>4.3</v>
      </c>
    </row>
    <row r="193" spans="1:146" ht="15" x14ac:dyDescent="0.2">
      <c r="A193" s="39">
        <v>2</v>
      </c>
      <c r="B193" s="38">
        <v>6.6</v>
      </c>
      <c r="C193" s="39"/>
      <c r="D193" s="39"/>
      <c r="E193" s="39"/>
      <c r="F193" s="38"/>
      <c r="G193" s="38"/>
      <c r="H193" s="38"/>
      <c r="I193" s="38"/>
      <c r="J193" s="38"/>
      <c r="K193" s="39">
        <v>0</v>
      </c>
      <c r="L193" s="38">
        <v>6.6</v>
      </c>
      <c r="M193" s="38"/>
      <c r="N193" s="38"/>
      <c r="O193" s="38"/>
      <c r="P193" s="38"/>
      <c r="Q193" s="39"/>
      <c r="U193" s="39">
        <v>1</v>
      </c>
      <c r="V193" s="38">
        <v>6.6</v>
      </c>
      <c r="AE193" s="39">
        <v>0</v>
      </c>
      <c r="AF193" s="38">
        <v>6.6</v>
      </c>
      <c r="AO193" s="38">
        <v>6.6</v>
      </c>
      <c r="AP193" s="38">
        <v>6.6</v>
      </c>
      <c r="AX193" s="38">
        <v>3.6</v>
      </c>
      <c r="AY193" s="38">
        <v>6.6</v>
      </c>
      <c r="BI193" s="38">
        <v>1.7</v>
      </c>
      <c r="BJ193" s="38">
        <v>6.6</v>
      </c>
      <c r="BT193" s="38">
        <v>4.7</v>
      </c>
      <c r="BU193" s="38">
        <v>6.6</v>
      </c>
      <c r="CD193" s="38">
        <v>4.8</v>
      </c>
      <c r="CE193" s="38">
        <v>6.6</v>
      </c>
      <c r="CO193" s="38">
        <v>7.2</v>
      </c>
      <c r="CP193" s="38">
        <v>6.6</v>
      </c>
      <c r="CY193" s="38">
        <v>3.2</v>
      </c>
      <c r="CZ193" s="38">
        <v>6.6</v>
      </c>
      <c r="DJ193" s="38">
        <v>3.6</v>
      </c>
      <c r="DK193" s="38">
        <v>6.6</v>
      </c>
      <c r="DT193" s="38">
        <v>2.8</v>
      </c>
      <c r="DU193" s="38">
        <v>6.6</v>
      </c>
      <c r="ED193" s="38">
        <v>4</v>
      </c>
      <c r="EE193" s="38">
        <v>6.6</v>
      </c>
      <c r="EO193" s="39">
        <v>1</v>
      </c>
      <c r="EP193" s="38">
        <v>6.6</v>
      </c>
    </row>
    <row r="194" spans="1:146" ht="15" x14ac:dyDescent="0.2">
      <c r="A194" s="39">
        <v>13</v>
      </c>
      <c r="B194" s="38">
        <v>7.4</v>
      </c>
      <c r="C194" s="39"/>
      <c r="D194" s="39"/>
      <c r="E194" s="39"/>
      <c r="F194" s="38"/>
      <c r="G194" s="38"/>
      <c r="H194" s="38"/>
      <c r="I194" s="38"/>
      <c r="J194" s="38"/>
      <c r="K194" s="39">
        <v>1</v>
      </c>
      <c r="L194" s="38">
        <v>7.4</v>
      </c>
      <c r="M194" s="38"/>
      <c r="N194" s="38"/>
      <c r="O194" s="38"/>
      <c r="P194" s="38"/>
      <c r="Q194" s="39"/>
      <c r="U194" s="39">
        <v>1</v>
      </c>
      <c r="V194" s="38">
        <v>7.4</v>
      </c>
      <c r="AE194" s="39">
        <v>0</v>
      </c>
      <c r="AF194" s="38">
        <v>7.4</v>
      </c>
      <c r="AO194" s="38">
        <v>5.8</v>
      </c>
      <c r="AP194" s="38">
        <v>7.4</v>
      </c>
      <c r="AX194" s="38">
        <v>3.6</v>
      </c>
      <c r="AY194" s="38">
        <v>7.4</v>
      </c>
      <c r="BI194" s="38">
        <v>5.0999999999999996</v>
      </c>
      <c r="BJ194" s="38">
        <v>7.4</v>
      </c>
      <c r="BT194" s="38">
        <v>5.9</v>
      </c>
      <c r="BU194" s="38">
        <v>7.4</v>
      </c>
      <c r="CD194" s="38">
        <v>5.8</v>
      </c>
      <c r="CE194" s="38">
        <v>7.4</v>
      </c>
      <c r="CO194" s="38">
        <v>9.3000000000000007</v>
      </c>
      <c r="CP194" s="38">
        <v>7.4</v>
      </c>
      <c r="CY194" s="38">
        <v>5.9</v>
      </c>
      <c r="CZ194" s="38">
        <v>7.4</v>
      </c>
      <c r="DJ194" s="38">
        <v>6.1</v>
      </c>
      <c r="DK194" s="38">
        <v>7.4</v>
      </c>
      <c r="DT194" s="38">
        <v>4.5999999999999996</v>
      </c>
      <c r="DU194" s="38">
        <v>7.4</v>
      </c>
      <c r="ED194" s="38">
        <v>6.6</v>
      </c>
      <c r="EE194" s="38">
        <v>7.4</v>
      </c>
      <c r="EO194" s="39">
        <v>0</v>
      </c>
      <c r="EP194" s="38">
        <v>7.4</v>
      </c>
    </row>
    <row r="195" spans="1:146" ht="15" x14ac:dyDescent="0.2">
      <c r="A195" s="39">
        <v>11</v>
      </c>
      <c r="B195" s="38">
        <v>7.1</v>
      </c>
      <c r="C195" s="39"/>
      <c r="D195" s="39"/>
      <c r="E195" s="39"/>
      <c r="F195" s="38"/>
      <c r="G195" s="38"/>
      <c r="H195" s="38"/>
      <c r="I195" s="38"/>
      <c r="J195" s="38"/>
      <c r="K195" s="39">
        <v>0</v>
      </c>
      <c r="L195" s="38">
        <v>7.1</v>
      </c>
      <c r="M195" s="38"/>
      <c r="N195" s="38"/>
      <c r="O195" s="38"/>
      <c r="P195" s="38"/>
      <c r="Q195" s="39"/>
      <c r="U195" s="39">
        <v>0</v>
      </c>
      <c r="V195" s="38">
        <v>7.1</v>
      </c>
      <c r="AE195" s="39">
        <v>1</v>
      </c>
      <c r="AF195" s="38">
        <v>7.1</v>
      </c>
      <c r="AO195" s="38">
        <v>8.6999999999999993</v>
      </c>
      <c r="AP195" s="38">
        <v>7.1</v>
      </c>
      <c r="AX195" s="38">
        <v>3.7</v>
      </c>
      <c r="AY195" s="38">
        <v>7.1</v>
      </c>
      <c r="BI195" s="38">
        <v>4.2</v>
      </c>
      <c r="BJ195" s="38">
        <v>7.1</v>
      </c>
      <c r="BT195" s="38">
        <v>7.4</v>
      </c>
      <c r="BU195" s="38">
        <v>7.1</v>
      </c>
      <c r="CD195" s="38">
        <v>4.8</v>
      </c>
      <c r="CE195" s="38">
        <v>7.1</v>
      </c>
      <c r="CO195" s="38">
        <v>3.8</v>
      </c>
      <c r="CP195" s="38">
        <v>7.1</v>
      </c>
      <c r="CY195" s="38">
        <v>5.5</v>
      </c>
      <c r="CZ195" s="38">
        <v>7.1</v>
      </c>
      <c r="DJ195" s="38">
        <v>3.5</v>
      </c>
      <c r="DK195" s="38">
        <v>7.1</v>
      </c>
      <c r="DT195" s="38">
        <v>4.2</v>
      </c>
      <c r="DU195" s="38">
        <v>7.1</v>
      </c>
      <c r="ED195" s="38">
        <v>5.6</v>
      </c>
      <c r="EE195" s="38">
        <v>7.1</v>
      </c>
      <c r="EO195" s="39">
        <v>0</v>
      </c>
      <c r="EP195" s="38">
        <v>7.1</v>
      </c>
    </row>
    <row r="196" spans="1:146" ht="15" x14ac:dyDescent="0.2">
      <c r="A196" s="39">
        <v>2</v>
      </c>
      <c r="B196" s="38">
        <v>6.7</v>
      </c>
      <c r="C196" s="39"/>
      <c r="D196" s="39"/>
      <c r="E196" s="39"/>
      <c r="F196" s="38"/>
      <c r="G196" s="38"/>
      <c r="H196" s="38"/>
      <c r="I196" s="38"/>
      <c r="J196" s="38"/>
      <c r="K196" s="39">
        <v>0</v>
      </c>
      <c r="L196" s="38">
        <v>6.7</v>
      </c>
      <c r="M196" s="38"/>
      <c r="N196" s="38"/>
      <c r="O196" s="38"/>
      <c r="P196" s="38"/>
      <c r="Q196" s="39"/>
      <c r="U196" s="39">
        <v>0</v>
      </c>
      <c r="V196" s="38">
        <v>6.7</v>
      </c>
      <c r="AE196" s="39">
        <v>1</v>
      </c>
      <c r="AF196" s="38">
        <v>6.7</v>
      </c>
      <c r="AO196" s="38">
        <v>8.8000000000000007</v>
      </c>
      <c r="AP196" s="38">
        <v>6.7</v>
      </c>
      <c r="AX196" s="38">
        <v>3.9</v>
      </c>
      <c r="AY196" s="38">
        <v>6.7</v>
      </c>
      <c r="BI196" s="38">
        <v>3.4</v>
      </c>
      <c r="BJ196" s="38">
        <v>6.7</v>
      </c>
      <c r="BT196" s="38">
        <v>4.7</v>
      </c>
      <c r="BU196" s="38">
        <v>6.7</v>
      </c>
      <c r="CD196" s="38">
        <v>4.8</v>
      </c>
      <c r="CE196" s="38">
        <v>6.7</v>
      </c>
      <c r="CO196" s="38">
        <v>5.8</v>
      </c>
      <c r="CP196" s="38">
        <v>6.7</v>
      </c>
      <c r="CY196" s="38">
        <v>3.8</v>
      </c>
      <c r="CZ196" s="38">
        <v>6.7</v>
      </c>
      <c r="DJ196" s="38">
        <v>3.7</v>
      </c>
      <c r="DK196" s="38">
        <v>6.7</v>
      </c>
      <c r="DT196" s="38">
        <v>2.9</v>
      </c>
      <c r="DU196" s="38">
        <v>6.7</v>
      </c>
      <c r="ED196" s="38">
        <v>4.2</v>
      </c>
      <c r="EE196" s="38">
        <v>6.7</v>
      </c>
      <c r="EO196" s="39">
        <v>1</v>
      </c>
      <c r="EP196" s="38">
        <v>6.7</v>
      </c>
    </row>
    <row r="197" spans="1:146" ht="15" x14ac:dyDescent="0.2">
      <c r="A197" s="39">
        <v>8</v>
      </c>
      <c r="B197" s="38">
        <v>6.7</v>
      </c>
      <c r="C197" s="39"/>
      <c r="D197" s="39"/>
      <c r="E197" s="39"/>
      <c r="F197" s="38"/>
      <c r="G197" s="38"/>
      <c r="H197" s="38"/>
      <c r="I197" s="38"/>
      <c r="J197" s="38"/>
      <c r="K197" s="39">
        <v>0</v>
      </c>
      <c r="L197" s="38">
        <v>6.7</v>
      </c>
      <c r="M197" s="38"/>
      <c r="N197" s="38"/>
      <c r="O197" s="38"/>
      <c r="P197" s="38"/>
      <c r="Q197" s="39"/>
      <c r="U197" s="39">
        <v>1</v>
      </c>
      <c r="V197" s="38">
        <v>6.7</v>
      </c>
      <c r="AE197" s="39">
        <v>0</v>
      </c>
      <c r="AF197" s="38">
        <v>6.7</v>
      </c>
      <c r="AO197" s="38">
        <v>6.4</v>
      </c>
      <c r="AP197" s="38">
        <v>6.7</v>
      </c>
      <c r="AX197" s="38">
        <v>4.5</v>
      </c>
      <c r="AY197" s="38">
        <v>6.7</v>
      </c>
      <c r="BI197" s="38">
        <v>4</v>
      </c>
      <c r="BJ197" s="38">
        <v>6.7</v>
      </c>
      <c r="BT197" s="38">
        <v>5.7</v>
      </c>
      <c r="BU197" s="38">
        <v>6.7</v>
      </c>
      <c r="CD197" s="38">
        <v>5.7</v>
      </c>
      <c r="CE197" s="38">
        <v>6.7</v>
      </c>
      <c r="CO197" s="38">
        <v>8.4</v>
      </c>
      <c r="CP197" s="38">
        <v>6.7</v>
      </c>
      <c r="CY197" s="38">
        <v>4</v>
      </c>
      <c r="CZ197" s="38">
        <v>6.7</v>
      </c>
      <c r="DJ197" s="38">
        <v>5.8</v>
      </c>
      <c r="DK197" s="38">
        <v>6.7</v>
      </c>
      <c r="DT197" s="38">
        <v>4.4000000000000004</v>
      </c>
      <c r="DU197" s="38">
        <v>6.7</v>
      </c>
      <c r="ED197" s="38">
        <v>5.8</v>
      </c>
      <c r="EE197" s="38">
        <v>6.7</v>
      </c>
      <c r="EO197" s="39">
        <v>0</v>
      </c>
      <c r="EP197" s="38">
        <v>6.7</v>
      </c>
    </row>
    <row r="198" spans="1:146" ht="15" x14ac:dyDescent="0.2">
      <c r="A198" s="39">
        <v>13</v>
      </c>
      <c r="B198" s="38">
        <v>7.2</v>
      </c>
      <c r="C198" s="39"/>
      <c r="D198" s="39"/>
      <c r="E198" s="39"/>
      <c r="F198" s="38"/>
      <c r="G198" s="38"/>
      <c r="H198" s="38"/>
      <c r="I198" s="38"/>
      <c r="J198" s="38"/>
      <c r="K198" s="39">
        <v>0</v>
      </c>
      <c r="L198" s="38">
        <v>7.2</v>
      </c>
      <c r="M198" s="38"/>
      <c r="N198" s="38"/>
      <c r="O198" s="38"/>
      <c r="P198" s="38"/>
      <c r="Q198" s="39"/>
      <c r="U198" s="39">
        <v>1</v>
      </c>
      <c r="V198" s="38">
        <v>7.2</v>
      </c>
      <c r="AE198" s="39">
        <v>0</v>
      </c>
      <c r="AF198" s="38">
        <v>7.2</v>
      </c>
      <c r="AO198" s="38">
        <v>6.7</v>
      </c>
      <c r="AP198" s="38">
        <v>7.2</v>
      </c>
      <c r="AX198" s="38">
        <v>3.6</v>
      </c>
      <c r="AY198" s="38">
        <v>7.2</v>
      </c>
      <c r="BI198" s="38">
        <v>3.3</v>
      </c>
      <c r="BJ198" s="38">
        <v>7.2</v>
      </c>
      <c r="BT198" s="38">
        <v>4.7</v>
      </c>
      <c r="BU198" s="38">
        <v>7.2</v>
      </c>
      <c r="CD198" s="38">
        <v>4.8</v>
      </c>
      <c r="CE198" s="38">
        <v>7.2</v>
      </c>
      <c r="CO198" s="38">
        <v>7.2</v>
      </c>
      <c r="CP198" s="38">
        <v>7.2</v>
      </c>
      <c r="CY198" s="38">
        <v>2.9</v>
      </c>
      <c r="CZ198" s="38">
        <v>7.2</v>
      </c>
      <c r="DJ198" s="38">
        <v>3.6</v>
      </c>
      <c r="DK198" s="38">
        <v>7.2</v>
      </c>
      <c r="DT198" s="38">
        <v>2.8</v>
      </c>
      <c r="DU198" s="38">
        <v>7.2</v>
      </c>
      <c r="ED198" s="38">
        <v>3.2</v>
      </c>
      <c r="EE198" s="38">
        <v>7.2</v>
      </c>
      <c r="EO198" s="39">
        <v>0</v>
      </c>
      <c r="EP198" s="38">
        <v>7.2</v>
      </c>
    </row>
    <row r="199" spans="1:146" ht="15" x14ac:dyDescent="0.2">
      <c r="A199" s="39">
        <v>1</v>
      </c>
      <c r="B199" s="38">
        <v>7.1</v>
      </c>
      <c r="C199" s="39"/>
      <c r="D199" s="39"/>
      <c r="E199" s="39"/>
      <c r="F199" s="38"/>
      <c r="G199" s="38"/>
      <c r="H199" s="38"/>
      <c r="I199" s="38"/>
      <c r="J199" s="38"/>
      <c r="K199" s="39">
        <v>0</v>
      </c>
      <c r="L199" s="38">
        <v>7.1</v>
      </c>
      <c r="M199" s="38"/>
      <c r="N199" s="38"/>
      <c r="O199" s="38"/>
      <c r="P199" s="38"/>
      <c r="Q199" s="39"/>
      <c r="U199" s="39">
        <v>1</v>
      </c>
      <c r="V199" s="38">
        <v>7.1</v>
      </c>
      <c r="AE199" s="39">
        <v>0</v>
      </c>
      <c r="AF199" s="38">
        <v>7.1</v>
      </c>
      <c r="AO199" s="38">
        <v>5.2</v>
      </c>
      <c r="AP199" s="38">
        <v>7.1</v>
      </c>
      <c r="AX199" s="38">
        <v>3.8</v>
      </c>
      <c r="AY199" s="38">
        <v>7.1</v>
      </c>
      <c r="BI199" s="38">
        <v>3.3</v>
      </c>
      <c r="BJ199" s="38">
        <v>7.1</v>
      </c>
      <c r="BT199" s="38">
        <v>4.3</v>
      </c>
      <c r="BU199" s="38">
        <v>7.1</v>
      </c>
      <c r="CD199" s="38">
        <v>5</v>
      </c>
      <c r="CE199" s="38">
        <v>7.1</v>
      </c>
      <c r="CO199" s="38">
        <v>8.4</v>
      </c>
      <c r="CP199" s="38">
        <v>7.1</v>
      </c>
      <c r="CY199" s="38">
        <v>4.3</v>
      </c>
      <c r="CZ199" s="38">
        <v>7.1</v>
      </c>
      <c r="DJ199" s="38">
        <v>4.9000000000000004</v>
      </c>
      <c r="DK199" s="38">
        <v>7.1</v>
      </c>
      <c r="DT199" s="38">
        <v>3.3</v>
      </c>
      <c r="DU199" s="38">
        <v>7.1</v>
      </c>
      <c r="ED199" s="38">
        <v>4.7</v>
      </c>
      <c r="EE199" s="38">
        <v>7.1</v>
      </c>
      <c r="EO199" s="39">
        <v>0</v>
      </c>
      <c r="EP199" s="38">
        <v>7.1</v>
      </c>
    </row>
    <row r="200" spans="1:146" ht="15" x14ac:dyDescent="0.2">
      <c r="A200" s="39">
        <v>3</v>
      </c>
      <c r="B200" s="38">
        <v>6</v>
      </c>
      <c r="C200" s="39"/>
      <c r="D200" s="39"/>
      <c r="E200" s="39"/>
      <c r="F200" s="38"/>
      <c r="G200" s="38"/>
      <c r="H200" s="38"/>
      <c r="I200" s="38"/>
      <c r="J200" s="38"/>
      <c r="K200" s="39">
        <v>1</v>
      </c>
      <c r="L200" s="38">
        <v>6</v>
      </c>
      <c r="M200" s="38"/>
      <c r="N200" s="38"/>
      <c r="O200" s="38"/>
      <c r="P200" s="38"/>
      <c r="Q200" s="39"/>
      <c r="U200" s="39">
        <v>1</v>
      </c>
      <c r="V200" s="38">
        <v>6</v>
      </c>
      <c r="AE200" s="39">
        <v>0</v>
      </c>
      <c r="AF200" s="38">
        <v>6</v>
      </c>
      <c r="AO200" s="38">
        <v>6.4</v>
      </c>
      <c r="AP200" s="38">
        <v>6</v>
      </c>
      <c r="AX200" s="38">
        <v>3.3</v>
      </c>
      <c r="AY200" s="38">
        <v>6</v>
      </c>
      <c r="BI200" s="38">
        <v>5.3</v>
      </c>
      <c r="BJ200" s="38">
        <v>6</v>
      </c>
      <c r="BT200" s="38">
        <v>4.7</v>
      </c>
      <c r="BU200" s="38">
        <v>6</v>
      </c>
      <c r="CD200" s="38">
        <v>4.5</v>
      </c>
      <c r="CE200" s="38">
        <v>6</v>
      </c>
      <c r="CO200" s="38">
        <v>8.8000000000000007</v>
      </c>
      <c r="CP200" s="38">
        <v>6</v>
      </c>
      <c r="CY200" s="38">
        <v>3.6</v>
      </c>
      <c r="CZ200" s="38">
        <v>6</v>
      </c>
      <c r="DJ200" s="38">
        <v>4.0999999999999996</v>
      </c>
      <c r="DK200" s="38">
        <v>6</v>
      </c>
      <c r="DT200" s="38">
        <v>3</v>
      </c>
      <c r="DU200" s="38">
        <v>6</v>
      </c>
      <c r="ED200" s="38">
        <v>4</v>
      </c>
      <c r="EE200" s="38">
        <v>6</v>
      </c>
      <c r="EO200" s="39">
        <v>0</v>
      </c>
      <c r="EP200" s="38">
        <v>6</v>
      </c>
    </row>
    <row r="201" spans="1:146" ht="15" x14ac:dyDescent="0.2">
      <c r="A201" s="39">
        <v>10</v>
      </c>
      <c r="B201" s="38">
        <v>8.4</v>
      </c>
      <c r="C201" s="39"/>
      <c r="D201" s="39"/>
      <c r="E201" s="39"/>
      <c r="F201" s="38"/>
      <c r="G201" s="38"/>
      <c r="H201" s="38"/>
      <c r="I201" s="38"/>
      <c r="J201" s="38"/>
      <c r="K201" s="39">
        <v>1</v>
      </c>
      <c r="L201" s="38">
        <v>8.4</v>
      </c>
      <c r="M201" s="38"/>
      <c r="N201" s="38"/>
      <c r="O201" s="38"/>
      <c r="P201" s="38"/>
      <c r="Q201" s="39"/>
      <c r="U201" s="39">
        <v>0</v>
      </c>
      <c r="V201" s="38">
        <v>8.4</v>
      </c>
      <c r="AE201" s="39">
        <v>0</v>
      </c>
      <c r="AF201" s="38">
        <v>8.4</v>
      </c>
      <c r="AO201" s="38">
        <v>7.6</v>
      </c>
      <c r="AP201" s="38">
        <v>8.4</v>
      </c>
      <c r="AX201" s="38">
        <v>3.6</v>
      </c>
      <c r="AY201" s="38">
        <v>8.4</v>
      </c>
      <c r="BI201" s="38">
        <v>4.8</v>
      </c>
      <c r="BJ201" s="38">
        <v>8.4</v>
      </c>
      <c r="BT201" s="38">
        <v>6.6</v>
      </c>
      <c r="BU201" s="38">
        <v>8.4</v>
      </c>
      <c r="CD201" s="38">
        <v>5.4</v>
      </c>
      <c r="CE201" s="38">
        <v>8.4</v>
      </c>
      <c r="CO201" s="38">
        <v>4.4000000000000004</v>
      </c>
      <c r="CP201" s="38">
        <v>8.4</v>
      </c>
      <c r="CY201" s="38">
        <v>4.4000000000000004</v>
      </c>
      <c r="CZ201" s="38">
        <v>8.4</v>
      </c>
      <c r="DJ201" s="38">
        <v>3.9</v>
      </c>
      <c r="DK201" s="38">
        <v>8.4</v>
      </c>
      <c r="DT201" s="38">
        <v>4</v>
      </c>
      <c r="DU201" s="38">
        <v>8.4</v>
      </c>
      <c r="ED201" s="38">
        <v>5.2</v>
      </c>
      <c r="EE201" s="38">
        <v>8.4</v>
      </c>
      <c r="EO201" s="39">
        <v>0</v>
      </c>
      <c r="EP201" s="38">
        <v>8.4</v>
      </c>
    </row>
    <row r="202" spans="1:146" ht="15" x14ac:dyDescent="0.2">
      <c r="A202" s="39">
        <v>8</v>
      </c>
      <c r="B202" s="38">
        <v>8.6</v>
      </c>
      <c r="C202" s="39"/>
      <c r="D202" s="39"/>
      <c r="E202" s="39"/>
      <c r="F202" s="38"/>
      <c r="G202" s="38"/>
      <c r="H202" s="38"/>
      <c r="I202" s="38"/>
      <c r="J202" s="38"/>
      <c r="K202" s="39">
        <v>1</v>
      </c>
      <c r="L202" s="38">
        <v>8.6</v>
      </c>
      <c r="M202" s="38"/>
      <c r="N202" s="38"/>
      <c r="O202" s="38"/>
      <c r="P202" s="38"/>
      <c r="Q202" s="39"/>
      <c r="U202" s="39">
        <v>1</v>
      </c>
      <c r="V202" s="38">
        <v>8.6</v>
      </c>
      <c r="AE202" s="39">
        <v>0</v>
      </c>
      <c r="AF202" s="38">
        <v>8.6</v>
      </c>
      <c r="AO202" s="38">
        <v>5.9</v>
      </c>
      <c r="AP202" s="38">
        <v>8.6</v>
      </c>
      <c r="AX202" s="38">
        <v>4</v>
      </c>
      <c r="AY202" s="38">
        <v>8.6</v>
      </c>
      <c r="BI202" s="38">
        <v>3.3</v>
      </c>
      <c r="BJ202" s="38">
        <v>8.6</v>
      </c>
      <c r="BT202" s="38">
        <v>5.9</v>
      </c>
      <c r="BU202" s="38">
        <v>8.6</v>
      </c>
      <c r="CD202" s="38">
        <v>6.2</v>
      </c>
      <c r="CE202" s="38">
        <v>8.6</v>
      </c>
      <c r="CO202" s="38">
        <v>8.4</v>
      </c>
      <c r="CP202" s="38">
        <v>8.6</v>
      </c>
      <c r="CY202" s="38">
        <v>6</v>
      </c>
      <c r="CZ202" s="38">
        <v>8.6</v>
      </c>
      <c r="DJ202" s="38">
        <v>7.5</v>
      </c>
      <c r="DK202" s="38">
        <v>8.6</v>
      </c>
      <c r="DT202" s="38">
        <v>5.4</v>
      </c>
      <c r="DU202" s="38">
        <v>8.6</v>
      </c>
      <c r="ED202" s="38">
        <v>6</v>
      </c>
      <c r="EE202" s="38">
        <v>8.6</v>
      </c>
      <c r="EO202" s="39">
        <v>1</v>
      </c>
      <c r="EP202" s="38">
        <v>8.6</v>
      </c>
    </row>
    <row r="203" spans="1:146" ht="15" x14ac:dyDescent="0.2">
      <c r="A203" s="39">
        <v>9</v>
      </c>
      <c r="B203" s="38">
        <v>7.9</v>
      </c>
      <c r="C203" s="39"/>
      <c r="D203" s="39"/>
      <c r="E203" s="39"/>
      <c r="F203" s="38"/>
      <c r="G203" s="38"/>
      <c r="H203" s="38"/>
      <c r="I203" s="38"/>
      <c r="J203" s="38"/>
      <c r="K203" s="39">
        <v>1</v>
      </c>
      <c r="L203" s="38">
        <v>7.9</v>
      </c>
      <c r="M203" s="38"/>
      <c r="N203" s="38"/>
      <c r="O203" s="38"/>
      <c r="P203" s="38"/>
      <c r="Q203" s="39"/>
      <c r="U203" s="39">
        <v>1</v>
      </c>
      <c r="V203" s="38">
        <v>7.9</v>
      </c>
      <c r="AE203" s="39">
        <v>1</v>
      </c>
      <c r="AF203" s="38">
        <v>7.9</v>
      </c>
      <c r="AO203" s="38">
        <v>9.6999999999999993</v>
      </c>
      <c r="AP203" s="38">
        <v>7.9</v>
      </c>
      <c r="AX203" s="38">
        <v>5</v>
      </c>
      <c r="AY203" s="38">
        <v>7.9</v>
      </c>
      <c r="BI203" s="38">
        <v>5.3</v>
      </c>
      <c r="BJ203" s="38">
        <v>7.9</v>
      </c>
      <c r="BT203" s="38">
        <v>7.6</v>
      </c>
      <c r="BU203" s="38">
        <v>7.9</v>
      </c>
      <c r="CD203" s="38">
        <v>6.1</v>
      </c>
      <c r="CE203" s="38">
        <v>7.9</v>
      </c>
      <c r="CO203" s="38">
        <v>6.8</v>
      </c>
      <c r="CP203" s="38">
        <v>7.9</v>
      </c>
      <c r="CY203" s="38">
        <v>4.4000000000000004</v>
      </c>
      <c r="CZ203" s="38">
        <v>7.9</v>
      </c>
      <c r="DJ203" s="38">
        <v>3.5</v>
      </c>
      <c r="DK203" s="38">
        <v>7.9</v>
      </c>
      <c r="DT203" s="38">
        <v>4.2</v>
      </c>
      <c r="DU203" s="38">
        <v>7.9</v>
      </c>
      <c r="ED203" s="38">
        <v>6.3</v>
      </c>
      <c r="EE203" s="38">
        <v>7.9</v>
      </c>
      <c r="EO203" s="39">
        <v>1</v>
      </c>
      <c r="EP203" s="38">
        <v>7.9</v>
      </c>
    </row>
    <row r="204" spans="1:146" ht="15" x14ac:dyDescent="0.2">
      <c r="A204" s="39">
        <v>6</v>
      </c>
      <c r="B204" s="38">
        <v>7.6</v>
      </c>
      <c r="C204" s="39"/>
      <c r="D204" s="39"/>
      <c r="E204" s="39"/>
      <c r="F204" s="38"/>
      <c r="G204" s="38"/>
      <c r="H204" s="38"/>
      <c r="I204" s="38"/>
      <c r="J204" s="38"/>
      <c r="K204" s="39">
        <v>1</v>
      </c>
      <c r="L204" s="38">
        <v>7.6</v>
      </c>
      <c r="M204" s="38"/>
      <c r="N204" s="38"/>
      <c r="O204" s="38"/>
      <c r="P204" s="38"/>
      <c r="Q204" s="39"/>
      <c r="U204" s="39">
        <v>1</v>
      </c>
      <c r="V204" s="38">
        <v>7.6</v>
      </c>
      <c r="AE204" s="39">
        <v>1</v>
      </c>
      <c r="AF204" s="38">
        <v>7.6</v>
      </c>
      <c r="AO204" s="38">
        <v>5.5</v>
      </c>
      <c r="AP204" s="38">
        <v>7.6</v>
      </c>
      <c r="AX204" s="38">
        <v>5.5</v>
      </c>
      <c r="AY204" s="38">
        <v>7.6</v>
      </c>
      <c r="BI204" s="38">
        <v>6.5</v>
      </c>
      <c r="BJ204" s="38">
        <v>7.6</v>
      </c>
      <c r="BT204" s="38">
        <v>5.7</v>
      </c>
      <c r="BU204" s="38">
        <v>7.6</v>
      </c>
      <c r="CD204" s="38">
        <v>8.1999999999999993</v>
      </c>
      <c r="CE204" s="38">
        <v>7.6</v>
      </c>
      <c r="CO204" s="38">
        <v>6.3</v>
      </c>
      <c r="CP204" s="38">
        <v>7.6</v>
      </c>
      <c r="CY204" s="38">
        <v>5.9</v>
      </c>
      <c r="CZ204" s="38">
        <v>7.6</v>
      </c>
      <c r="DJ204" s="38">
        <v>6.7</v>
      </c>
      <c r="DK204" s="38">
        <v>7.6</v>
      </c>
      <c r="DT204" s="38">
        <v>4.9000000000000004</v>
      </c>
      <c r="DU204" s="38">
        <v>7.6</v>
      </c>
      <c r="ED204" s="38">
        <v>6.6</v>
      </c>
      <c r="EE204" s="38">
        <v>7.6</v>
      </c>
      <c r="EO204" s="39">
        <v>1</v>
      </c>
      <c r="EP204" s="38">
        <v>7.6</v>
      </c>
    </row>
    <row r="205" spans="1:146" ht="15" x14ac:dyDescent="0.2">
      <c r="A205" s="39">
        <v>4</v>
      </c>
      <c r="B205" s="38">
        <v>8.5</v>
      </c>
      <c r="C205" s="39"/>
      <c r="D205" s="39"/>
      <c r="E205" s="39"/>
      <c r="F205" s="38"/>
      <c r="G205" s="38"/>
      <c r="H205" s="38"/>
      <c r="I205" s="38"/>
      <c r="J205" s="38"/>
      <c r="K205" s="39">
        <v>1</v>
      </c>
      <c r="L205" s="38">
        <v>8.5</v>
      </c>
      <c r="M205" s="38"/>
      <c r="N205" s="38"/>
      <c r="O205" s="38"/>
      <c r="P205" s="38"/>
      <c r="Q205" s="39"/>
      <c r="U205" s="39">
        <v>1</v>
      </c>
      <c r="V205" s="38">
        <v>8.5</v>
      </c>
      <c r="AE205" s="39">
        <v>1</v>
      </c>
      <c r="AF205" s="38">
        <v>8.5</v>
      </c>
      <c r="AO205" s="38">
        <v>9.6999999999999993</v>
      </c>
      <c r="AP205" s="38">
        <v>8.5</v>
      </c>
      <c r="AX205" s="38">
        <v>5</v>
      </c>
      <c r="AY205" s="38">
        <v>8.5</v>
      </c>
      <c r="BI205" s="38">
        <v>5.3</v>
      </c>
      <c r="BJ205" s="38">
        <v>8.5</v>
      </c>
      <c r="BT205" s="38">
        <v>7.6</v>
      </c>
      <c r="BU205" s="38">
        <v>8.5</v>
      </c>
      <c r="CD205" s="38">
        <v>6.1</v>
      </c>
      <c r="CE205" s="38">
        <v>8.5</v>
      </c>
      <c r="CO205" s="38">
        <v>6.8</v>
      </c>
      <c r="CP205" s="38">
        <v>8.5</v>
      </c>
      <c r="CY205" s="38">
        <v>4.3</v>
      </c>
      <c r="CZ205" s="38">
        <v>8.5</v>
      </c>
      <c r="DJ205" s="38">
        <v>3.5</v>
      </c>
      <c r="DK205" s="38">
        <v>8.5</v>
      </c>
      <c r="DT205" s="38">
        <v>4.2</v>
      </c>
      <c r="DU205" s="38">
        <v>8.5</v>
      </c>
      <c r="ED205" s="38">
        <v>5.9</v>
      </c>
      <c r="EE205" s="38">
        <v>8.5</v>
      </c>
      <c r="EO205" s="39">
        <v>1</v>
      </c>
      <c r="EP205" s="38">
        <v>8.5</v>
      </c>
    </row>
    <row r="206" spans="1:146" ht="15" x14ac:dyDescent="0.2">
      <c r="A206" s="28"/>
      <c r="EO206" s="28"/>
    </row>
    <row r="207" spans="1:146" ht="15" x14ac:dyDescent="0.2">
      <c r="A207" s="28"/>
      <c r="EO207" s="28"/>
    </row>
    <row r="208" spans="1:146" ht="15" x14ac:dyDescent="0.2">
      <c r="A208" s="28"/>
      <c r="EO208" s="28"/>
    </row>
    <row r="209" spans="1:145" ht="15" x14ac:dyDescent="0.2">
      <c r="A209" s="28"/>
      <c r="EO209" s="28"/>
    </row>
    <row r="210" spans="1:145" ht="15" x14ac:dyDescent="0.2">
      <c r="A210" s="28"/>
      <c r="EO210" s="28"/>
    </row>
    <row r="211" spans="1:145" ht="15" x14ac:dyDescent="0.2">
      <c r="EO211" s="28"/>
    </row>
    <row r="212" spans="1:145" ht="15" x14ac:dyDescent="0.2">
      <c r="EO212" s="28"/>
    </row>
    <row r="213" spans="1:145" ht="15" x14ac:dyDescent="0.2">
      <c r="EO213" s="28"/>
    </row>
    <row r="214" spans="1:145" ht="15" x14ac:dyDescent="0.2">
      <c r="EO214" s="28"/>
    </row>
    <row r="215" spans="1:145" ht="15" x14ac:dyDescent="0.2">
      <c r="EO215" s="28"/>
    </row>
    <row r="216" spans="1:145" ht="15" x14ac:dyDescent="0.2">
      <c r="EO216" s="28"/>
    </row>
    <row r="217" spans="1:145" ht="15" x14ac:dyDescent="0.2">
      <c r="EO217" s="28"/>
    </row>
    <row r="218" spans="1:145" ht="15" x14ac:dyDescent="0.2">
      <c r="EO218" s="28"/>
    </row>
    <row r="219" spans="1:145" ht="15" x14ac:dyDescent="0.2">
      <c r="EO219" s="28"/>
    </row>
    <row r="220" spans="1:145" ht="15" x14ac:dyDescent="0.2">
      <c r="EO220" s="28"/>
    </row>
    <row r="221" spans="1:145" ht="15" x14ac:dyDescent="0.2">
      <c r="EO221" s="28"/>
    </row>
    <row r="222" spans="1:145" ht="15" x14ac:dyDescent="0.2">
      <c r="EO222" s="28"/>
    </row>
    <row r="223" spans="1:145" ht="15" x14ac:dyDescent="0.2">
      <c r="EO223" s="28"/>
    </row>
    <row r="224" spans="1:145" ht="15" x14ac:dyDescent="0.2">
      <c r="EO224" s="28"/>
    </row>
    <row r="225" spans="145:145" ht="15" x14ac:dyDescent="0.2">
      <c r="EO225" s="28"/>
    </row>
    <row r="226" spans="145:145" ht="15" x14ac:dyDescent="0.2">
      <c r="EO226" s="28"/>
    </row>
    <row r="227" spans="145:145" ht="15" x14ac:dyDescent="0.2">
      <c r="EO227" s="28"/>
    </row>
    <row r="228" spans="145:145" ht="15" x14ac:dyDescent="0.2">
      <c r="EO228" s="28"/>
    </row>
    <row r="229" spans="145:145" ht="15" x14ac:dyDescent="0.2">
      <c r="EO229" s="28"/>
    </row>
    <row r="230" spans="145:145" ht="15" x14ac:dyDescent="0.2">
      <c r="EO230" s="28"/>
    </row>
    <row r="231" spans="145:145" ht="15" x14ac:dyDescent="0.2">
      <c r="EO231" s="28"/>
    </row>
    <row r="232" spans="145:145" ht="15" x14ac:dyDescent="0.2">
      <c r="EO232" s="28"/>
    </row>
    <row r="233" spans="145:145" ht="15" x14ac:dyDescent="0.2">
      <c r="EO233" s="28"/>
    </row>
    <row r="234" spans="145:145" ht="15" x14ac:dyDescent="0.2">
      <c r="EO234" s="28"/>
    </row>
    <row r="235" spans="145:145" ht="15" x14ac:dyDescent="0.2">
      <c r="EO235" s="28"/>
    </row>
    <row r="236" spans="145:145" ht="15" x14ac:dyDescent="0.2">
      <c r="EO236" s="28"/>
    </row>
    <row r="237" spans="145:145" ht="15" x14ac:dyDescent="0.2">
      <c r="EO237" s="28"/>
    </row>
    <row r="238" spans="145:145" ht="15" x14ac:dyDescent="0.2">
      <c r="EO238" s="28"/>
    </row>
    <row r="239" spans="145:145" ht="15" x14ac:dyDescent="0.2">
      <c r="EO239" s="28"/>
    </row>
    <row r="240" spans="145:145" ht="15" x14ac:dyDescent="0.2">
      <c r="EO240" s="28"/>
    </row>
    <row r="241" spans="145:145" ht="15" x14ac:dyDescent="0.2">
      <c r="EO241" s="28"/>
    </row>
    <row r="242" spans="145:145" ht="15" x14ac:dyDescent="0.2">
      <c r="EO242" s="28"/>
    </row>
    <row r="243" spans="145:145" ht="15" x14ac:dyDescent="0.2">
      <c r="EO243" s="28"/>
    </row>
    <row r="244" spans="145:145" ht="15" x14ac:dyDescent="0.2">
      <c r="EO244" s="28"/>
    </row>
    <row r="245" spans="145:145" ht="15" x14ac:dyDescent="0.2">
      <c r="EO245" s="28"/>
    </row>
    <row r="246" spans="145:145" ht="15" x14ac:dyDescent="0.2">
      <c r="EO246" s="28"/>
    </row>
    <row r="247" spans="145:145" ht="15" x14ac:dyDescent="0.2">
      <c r="EO247" s="28"/>
    </row>
    <row r="248" spans="145:145" ht="15" x14ac:dyDescent="0.2">
      <c r="EO248" s="28"/>
    </row>
    <row r="249" spans="145:145" ht="15" x14ac:dyDescent="0.2">
      <c r="EO249" s="28"/>
    </row>
  </sheetData>
  <pageMargins left="0.7" right="0.7" top="0.75" bottom="0.75" header="0.3" footer="0.3"/>
  <pageSetup paperSize="9"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C0635-A97B-4C2A-AC2C-F5F42EDDB454}">
  <dimension ref="A1:AJ201"/>
  <sheetViews>
    <sheetView topLeftCell="R1" zoomScale="60" zoomScaleNormal="60" workbookViewId="0">
      <selection activeCell="AG27" sqref="AG27"/>
    </sheetView>
  </sheetViews>
  <sheetFormatPr defaultRowHeight="12.75" x14ac:dyDescent="0.2"/>
  <cols>
    <col min="20" max="20" width="15.140625" bestFit="1" customWidth="1"/>
    <col min="21" max="25" width="12.28515625" bestFit="1" customWidth="1"/>
    <col min="26" max="26" width="12.7109375" customWidth="1"/>
    <col min="27" max="27" width="11.7109375" bestFit="1" customWidth="1"/>
    <col min="28" max="28" width="12.28515625" bestFit="1" customWidth="1"/>
    <col min="29" max="29" width="12.140625" bestFit="1" customWidth="1"/>
    <col min="30" max="30" width="12.7109375" bestFit="1" customWidth="1"/>
    <col min="31" max="31" width="15.5703125" bestFit="1" customWidth="1"/>
    <col min="32" max="32" width="12.28515625" bestFit="1" customWidth="1"/>
    <col min="33" max="33" width="14.7109375" bestFit="1" customWidth="1"/>
    <col min="34" max="34" width="13.28515625" bestFit="1" customWidth="1"/>
    <col min="35" max="35" width="10.7109375" bestFit="1" customWidth="1"/>
    <col min="36" max="36" width="9.85546875" bestFit="1" customWidth="1"/>
  </cols>
  <sheetData>
    <row r="1" spans="1:36" ht="15" x14ac:dyDescent="0.2">
      <c r="A1" s="24" t="s">
        <v>256</v>
      </c>
      <c r="B1" s="24" t="s">
        <v>41</v>
      </c>
      <c r="C1" s="24" t="s">
        <v>2</v>
      </c>
      <c r="D1" s="24" t="s">
        <v>42</v>
      </c>
      <c r="E1" s="24" t="s">
        <v>44</v>
      </c>
      <c r="F1" s="24" t="s">
        <v>47</v>
      </c>
      <c r="G1" s="24" t="s">
        <v>7</v>
      </c>
      <c r="H1" s="24" t="s">
        <v>286</v>
      </c>
      <c r="I1" s="24" t="s">
        <v>50</v>
      </c>
      <c r="J1" s="24" t="s">
        <v>52</v>
      </c>
      <c r="K1" s="24" t="s">
        <v>257</v>
      </c>
      <c r="L1" s="24" t="s">
        <v>53</v>
      </c>
      <c r="M1" s="24" t="s">
        <v>261</v>
      </c>
      <c r="N1" s="24" t="s">
        <v>262</v>
      </c>
      <c r="O1" s="24" t="s">
        <v>290</v>
      </c>
      <c r="P1" s="24" t="s">
        <v>268</v>
      </c>
    </row>
    <row r="2" spans="1:36" ht="15" x14ac:dyDescent="0.2">
      <c r="A2" s="39">
        <v>3</v>
      </c>
      <c r="B2" s="39">
        <v>0</v>
      </c>
      <c r="C2" s="39">
        <v>1</v>
      </c>
      <c r="D2" s="39">
        <v>1</v>
      </c>
      <c r="E2" s="38">
        <v>8.5</v>
      </c>
      <c r="F2" s="38">
        <v>3.9</v>
      </c>
      <c r="G2" s="38">
        <v>4.8</v>
      </c>
      <c r="H2" s="38">
        <v>4.9000000000000004</v>
      </c>
      <c r="I2" s="38">
        <v>6</v>
      </c>
      <c r="J2" s="38">
        <v>6.8</v>
      </c>
      <c r="K2" s="38">
        <v>5</v>
      </c>
      <c r="L2" s="38">
        <v>5.0999999999999996</v>
      </c>
      <c r="M2" s="38">
        <v>3.7</v>
      </c>
      <c r="N2" s="38">
        <v>5.9</v>
      </c>
      <c r="O2" s="39">
        <v>1</v>
      </c>
      <c r="P2" s="38">
        <v>8.4</v>
      </c>
    </row>
    <row r="3" spans="1:36" ht="15" x14ac:dyDescent="0.2">
      <c r="A3" s="39">
        <v>13</v>
      </c>
      <c r="B3" s="39">
        <v>1</v>
      </c>
      <c r="C3" s="39">
        <v>0</v>
      </c>
      <c r="D3" s="39">
        <v>0</v>
      </c>
      <c r="E3" s="38">
        <v>8.1999999999999993</v>
      </c>
      <c r="F3" s="38">
        <v>2.7</v>
      </c>
      <c r="G3" s="38">
        <v>3.4</v>
      </c>
      <c r="H3" s="38">
        <v>7.9</v>
      </c>
      <c r="I3" s="38">
        <v>3.1</v>
      </c>
      <c r="J3" s="38">
        <v>5.3</v>
      </c>
      <c r="K3" s="38">
        <v>3.9</v>
      </c>
      <c r="L3" s="38">
        <v>4.3</v>
      </c>
      <c r="M3" s="38">
        <v>4.9000000000000004</v>
      </c>
      <c r="N3" s="38">
        <v>7.2</v>
      </c>
      <c r="O3" s="39">
        <v>0</v>
      </c>
      <c r="P3" s="38">
        <v>7.5</v>
      </c>
    </row>
    <row r="4" spans="1:36" ht="15" x14ac:dyDescent="0.2">
      <c r="A4" s="39">
        <v>12</v>
      </c>
      <c r="B4" s="39">
        <v>0</v>
      </c>
      <c r="C4" s="39">
        <v>1</v>
      </c>
      <c r="D4" s="39">
        <v>1</v>
      </c>
      <c r="E4" s="38">
        <v>9.1999999999999993</v>
      </c>
      <c r="F4" s="38">
        <v>3.4</v>
      </c>
      <c r="G4" s="38">
        <v>5.4</v>
      </c>
      <c r="H4" s="38">
        <v>7.4</v>
      </c>
      <c r="I4" s="38">
        <v>5.8</v>
      </c>
      <c r="J4" s="38">
        <v>4.5</v>
      </c>
      <c r="K4" s="38">
        <v>5.4</v>
      </c>
      <c r="L4" s="38">
        <v>4</v>
      </c>
      <c r="M4" s="38">
        <v>4.5</v>
      </c>
      <c r="N4" s="38">
        <v>5.6</v>
      </c>
      <c r="O4" s="39">
        <v>1</v>
      </c>
      <c r="P4" s="38">
        <v>9</v>
      </c>
      <c r="T4" s="48"/>
      <c r="U4" s="48" t="s">
        <v>256</v>
      </c>
      <c r="V4" s="48" t="s">
        <v>41</v>
      </c>
      <c r="W4" s="48" t="s">
        <v>2</v>
      </c>
      <c r="X4" s="48" t="s">
        <v>42</v>
      </c>
      <c r="Y4" s="48" t="s">
        <v>44</v>
      </c>
      <c r="Z4" s="48" t="s">
        <v>47</v>
      </c>
      <c r="AA4" s="48" t="s">
        <v>7</v>
      </c>
      <c r="AB4" s="48" t="s">
        <v>286</v>
      </c>
      <c r="AC4" s="48" t="s">
        <v>50</v>
      </c>
      <c r="AD4" s="48" t="s">
        <v>52</v>
      </c>
      <c r="AE4" s="48" t="s">
        <v>257</v>
      </c>
      <c r="AF4" s="48" t="s">
        <v>53</v>
      </c>
      <c r="AG4" s="51" t="s">
        <v>261</v>
      </c>
      <c r="AH4" s="48" t="s">
        <v>262</v>
      </c>
      <c r="AI4" s="48" t="s">
        <v>290</v>
      </c>
      <c r="AJ4" s="48" t="s">
        <v>268</v>
      </c>
    </row>
    <row r="5" spans="1:36" ht="15" x14ac:dyDescent="0.2">
      <c r="A5" s="39">
        <v>14</v>
      </c>
      <c r="B5" s="39">
        <v>1</v>
      </c>
      <c r="C5" s="39">
        <v>1</v>
      </c>
      <c r="D5" s="39">
        <v>0</v>
      </c>
      <c r="E5" s="38">
        <v>6.4</v>
      </c>
      <c r="F5" s="38">
        <v>3.3</v>
      </c>
      <c r="G5" s="38">
        <v>4.7</v>
      </c>
      <c r="H5" s="38">
        <v>4.7</v>
      </c>
      <c r="I5" s="38">
        <v>4.5</v>
      </c>
      <c r="J5" s="38">
        <v>8.8000000000000007</v>
      </c>
      <c r="K5" s="38">
        <v>4.3</v>
      </c>
      <c r="L5" s="38">
        <v>4.0999999999999996</v>
      </c>
      <c r="M5" s="38">
        <v>3</v>
      </c>
      <c r="N5" s="38">
        <v>3.7</v>
      </c>
      <c r="O5" s="39">
        <v>0</v>
      </c>
      <c r="P5" s="38">
        <v>7.2</v>
      </c>
      <c r="T5" s="49" t="s">
        <v>256</v>
      </c>
      <c r="U5" s="49">
        <v>1</v>
      </c>
      <c r="V5" s="49"/>
      <c r="W5" s="49"/>
      <c r="X5" s="49"/>
      <c r="Y5" s="49"/>
      <c r="Z5" s="49"/>
      <c r="AA5" s="49"/>
      <c r="AB5" s="49"/>
      <c r="AC5" s="49"/>
      <c r="AD5" s="49"/>
      <c r="AE5" s="49"/>
      <c r="AF5" s="49"/>
      <c r="AG5" s="49"/>
      <c r="AH5" s="49"/>
      <c r="AI5" s="49"/>
      <c r="AJ5" s="49"/>
    </row>
    <row r="6" spans="1:36" ht="15" x14ac:dyDescent="0.2">
      <c r="A6" s="39">
        <v>9</v>
      </c>
      <c r="B6" s="39">
        <v>0</v>
      </c>
      <c r="C6" s="39">
        <v>0</v>
      </c>
      <c r="D6" s="39">
        <v>1</v>
      </c>
      <c r="E6" s="38">
        <v>9</v>
      </c>
      <c r="F6" s="38">
        <v>3.4</v>
      </c>
      <c r="G6" s="38">
        <v>2.2000000000000002</v>
      </c>
      <c r="H6" s="38">
        <v>6</v>
      </c>
      <c r="I6" s="38">
        <v>4.5</v>
      </c>
      <c r="J6" s="38">
        <v>6.8</v>
      </c>
      <c r="K6" s="38">
        <v>4.5</v>
      </c>
      <c r="L6" s="38">
        <v>3.5</v>
      </c>
      <c r="M6" s="38">
        <v>3.5</v>
      </c>
      <c r="N6" s="38">
        <v>6.9</v>
      </c>
      <c r="O6" s="39">
        <v>0</v>
      </c>
      <c r="P6" s="38">
        <v>9</v>
      </c>
      <c r="T6" s="49" t="s">
        <v>41</v>
      </c>
      <c r="U6" s="49">
        <v>-5.0620783122198983E-2</v>
      </c>
      <c r="V6" s="49">
        <v>1</v>
      </c>
      <c r="W6" s="49"/>
      <c r="X6" s="49"/>
      <c r="Y6" s="49"/>
      <c r="Z6" s="49"/>
      <c r="AA6" s="49"/>
      <c r="AB6" s="49"/>
      <c r="AC6" s="49"/>
      <c r="AD6" s="49"/>
      <c r="AE6" s="49"/>
      <c r="AF6" s="49"/>
      <c r="AG6" s="49"/>
      <c r="AH6" s="49"/>
      <c r="AI6" s="49"/>
      <c r="AJ6" s="49"/>
    </row>
    <row r="7" spans="1:36" ht="15" x14ac:dyDescent="0.2">
      <c r="A7" s="39">
        <v>8</v>
      </c>
      <c r="B7" s="39">
        <v>1</v>
      </c>
      <c r="C7" s="39">
        <v>1</v>
      </c>
      <c r="D7" s="39">
        <v>0</v>
      </c>
      <c r="E7" s="38">
        <v>6.5</v>
      </c>
      <c r="F7" s="38">
        <v>2.8</v>
      </c>
      <c r="G7" s="38">
        <v>4</v>
      </c>
      <c r="H7" s="38">
        <v>4.3</v>
      </c>
      <c r="I7" s="38">
        <v>3.7</v>
      </c>
      <c r="J7" s="38">
        <v>8.5</v>
      </c>
      <c r="K7" s="38">
        <v>3.6</v>
      </c>
      <c r="L7" s="38">
        <v>4.7</v>
      </c>
      <c r="M7" s="38">
        <v>3.3</v>
      </c>
      <c r="N7" s="38">
        <v>4.0999999999999996</v>
      </c>
      <c r="O7" s="39">
        <v>0</v>
      </c>
      <c r="P7" s="38">
        <v>6.1</v>
      </c>
      <c r="T7" s="49" t="s">
        <v>2</v>
      </c>
      <c r="U7" s="49">
        <v>7.1938469689458648E-2</v>
      </c>
      <c r="V7" s="49">
        <v>-3.0556616567607039E-2</v>
      </c>
      <c r="W7" s="49">
        <v>1</v>
      </c>
      <c r="X7" s="49"/>
      <c r="Y7" s="49"/>
      <c r="Z7" s="49"/>
      <c r="AA7" s="49"/>
      <c r="AB7" s="49"/>
      <c r="AC7" s="49"/>
      <c r="AD7" s="49"/>
      <c r="AE7" s="49"/>
      <c r="AF7" s="49"/>
      <c r="AG7" s="49"/>
      <c r="AH7" s="49"/>
      <c r="AI7" s="49"/>
      <c r="AJ7" s="49"/>
    </row>
    <row r="8" spans="1:36" ht="15" x14ac:dyDescent="0.2">
      <c r="A8" s="39">
        <v>2</v>
      </c>
      <c r="B8" s="39">
        <v>1</v>
      </c>
      <c r="C8" s="39">
        <v>1</v>
      </c>
      <c r="D8" s="39">
        <v>0</v>
      </c>
      <c r="E8" s="38">
        <v>6.9</v>
      </c>
      <c r="F8" s="38">
        <v>3.7</v>
      </c>
      <c r="G8" s="38">
        <v>2.1</v>
      </c>
      <c r="H8" s="38">
        <v>2.2999999999999998</v>
      </c>
      <c r="I8" s="38">
        <v>5.4</v>
      </c>
      <c r="J8" s="38">
        <v>8.9</v>
      </c>
      <c r="K8" s="38">
        <v>2.1</v>
      </c>
      <c r="L8" s="38">
        <v>4.2</v>
      </c>
      <c r="M8" s="38">
        <v>2</v>
      </c>
      <c r="N8" s="38">
        <v>2.6</v>
      </c>
      <c r="O8" s="39">
        <v>1</v>
      </c>
      <c r="P8" s="38">
        <v>7.2</v>
      </c>
      <c r="T8" s="49" t="s">
        <v>42</v>
      </c>
      <c r="U8" s="49">
        <v>0.22344762586797343</v>
      </c>
      <c r="V8" s="49">
        <v>-0.14045016193339743</v>
      </c>
      <c r="W8" s="49">
        <v>-0.26036202586680002</v>
      </c>
      <c r="X8" s="49">
        <v>1</v>
      </c>
      <c r="Y8" s="49"/>
      <c r="Z8" s="49"/>
      <c r="AA8" s="49"/>
      <c r="AB8" s="49"/>
      <c r="AC8" s="49"/>
      <c r="AD8" s="49"/>
      <c r="AE8" s="49"/>
      <c r="AF8" s="49"/>
      <c r="AG8" s="49"/>
      <c r="AH8" s="49"/>
      <c r="AI8" s="49"/>
      <c r="AJ8" s="49"/>
    </row>
    <row r="9" spans="1:36" ht="15" x14ac:dyDescent="0.2">
      <c r="A9" s="39">
        <v>9</v>
      </c>
      <c r="B9" s="39">
        <v>0</v>
      </c>
      <c r="C9" s="39">
        <v>1</v>
      </c>
      <c r="D9" s="39">
        <v>0</v>
      </c>
      <c r="E9" s="38">
        <v>6.2</v>
      </c>
      <c r="F9" s="38">
        <v>3.3</v>
      </c>
      <c r="G9" s="38">
        <v>4.5999999999999996</v>
      </c>
      <c r="H9" s="38">
        <v>3.6</v>
      </c>
      <c r="I9" s="38">
        <v>5.0999999999999996</v>
      </c>
      <c r="J9" s="38">
        <v>6.9</v>
      </c>
      <c r="K9" s="38">
        <v>4.3</v>
      </c>
      <c r="L9" s="38">
        <v>6.3</v>
      </c>
      <c r="M9" s="38">
        <v>3.7</v>
      </c>
      <c r="N9" s="38">
        <v>4.8</v>
      </c>
      <c r="O9" s="39">
        <v>0</v>
      </c>
      <c r="P9" s="38">
        <v>7.7</v>
      </c>
      <c r="T9" s="49" t="s">
        <v>44</v>
      </c>
      <c r="U9" s="49">
        <v>8.4010954071201127E-2</v>
      </c>
      <c r="V9" s="49">
        <v>-4.9291360536159956E-2</v>
      </c>
      <c r="W9" s="49">
        <v>-0.54404006595038612</v>
      </c>
      <c r="X9" s="49">
        <v>0.38216010748078655</v>
      </c>
      <c r="Y9" s="49">
        <v>1</v>
      </c>
      <c r="Z9" s="49"/>
      <c r="AA9" s="49"/>
      <c r="AB9" s="49"/>
      <c r="AC9" s="49"/>
      <c r="AD9" s="49"/>
      <c r="AE9" s="49"/>
      <c r="AF9" s="49"/>
      <c r="AG9" s="49"/>
      <c r="AH9" s="49"/>
      <c r="AI9" s="49"/>
      <c r="AJ9" s="49"/>
    </row>
    <row r="10" spans="1:36" ht="15" x14ac:dyDescent="0.2">
      <c r="A10" s="39">
        <v>7</v>
      </c>
      <c r="B10" s="39">
        <v>1</v>
      </c>
      <c r="C10" s="39">
        <v>1</v>
      </c>
      <c r="D10" s="39">
        <v>0</v>
      </c>
      <c r="E10" s="38">
        <v>5.8</v>
      </c>
      <c r="F10" s="38">
        <v>3.6</v>
      </c>
      <c r="G10" s="38">
        <v>3.7</v>
      </c>
      <c r="H10" s="38">
        <v>5.9</v>
      </c>
      <c r="I10" s="38">
        <v>5.8</v>
      </c>
      <c r="J10" s="38">
        <v>9.3000000000000007</v>
      </c>
      <c r="K10" s="38">
        <v>4.4000000000000004</v>
      </c>
      <c r="L10" s="38">
        <v>6.1</v>
      </c>
      <c r="M10" s="38">
        <v>4.5999999999999996</v>
      </c>
      <c r="N10" s="38">
        <v>6.7</v>
      </c>
      <c r="O10" s="39">
        <v>1</v>
      </c>
      <c r="P10" s="38">
        <v>8.1999999999999993</v>
      </c>
      <c r="T10" s="49" t="s">
        <v>47</v>
      </c>
      <c r="U10" s="49">
        <v>0.18951198507208961</v>
      </c>
      <c r="V10" s="49">
        <v>0.14472140913036124</v>
      </c>
      <c r="W10" s="49">
        <v>0.20271721087057762</v>
      </c>
      <c r="X10" s="49">
        <v>0.30109901280662255</v>
      </c>
      <c r="Y10" s="49">
        <v>-3.431610165193668E-2</v>
      </c>
      <c r="Z10" s="49">
        <v>1</v>
      </c>
      <c r="AA10" s="49"/>
      <c r="AB10" s="49"/>
      <c r="AC10" s="49"/>
      <c r="AD10" s="49"/>
      <c r="AE10" s="49"/>
      <c r="AF10" s="49"/>
      <c r="AG10" s="49"/>
      <c r="AH10" s="49"/>
      <c r="AI10" s="49"/>
      <c r="AJ10" s="49"/>
    </row>
    <row r="11" spans="1:36" ht="15" x14ac:dyDescent="0.2">
      <c r="A11" s="39">
        <v>9</v>
      </c>
      <c r="B11" s="39">
        <v>0</v>
      </c>
      <c r="C11" s="39">
        <v>1</v>
      </c>
      <c r="D11" s="39">
        <v>0</v>
      </c>
      <c r="E11" s="38">
        <v>6.4</v>
      </c>
      <c r="F11" s="38">
        <v>4.5</v>
      </c>
      <c r="G11" s="38">
        <v>4.7</v>
      </c>
      <c r="H11" s="38">
        <v>5.7</v>
      </c>
      <c r="I11" s="38">
        <v>5.7</v>
      </c>
      <c r="J11" s="38">
        <v>8.4</v>
      </c>
      <c r="K11" s="38">
        <v>4.0999999999999996</v>
      </c>
      <c r="L11" s="38">
        <v>5.8</v>
      </c>
      <c r="M11" s="38">
        <v>4.4000000000000004</v>
      </c>
      <c r="N11" s="38">
        <v>6.1</v>
      </c>
      <c r="O11" s="39">
        <v>0</v>
      </c>
      <c r="P11" s="38">
        <v>6.7</v>
      </c>
      <c r="T11" s="49" t="s">
        <v>7</v>
      </c>
      <c r="U11" s="49">
        <v>0.25882412347017725</v>
      </c>
      <c r="V11" s="49">
        <v>5.6808812020891879E-3</v>
      </c>
      <c r="W11" s="49">
        <v>0.22327488102127249</v>
      </c>
      <c r="X11" s="49">
        <v>0.16695872526547734</v>
      </c>
      <c r="Y11" s="49">
        <v>-5.3901000870002803E-2</v>
      </c>
      <c r="Z11" s="49">
        <v>0.50519764370259768</v>
      </c>
      <c r="AA11" s="49">
        <v>1</v>
      </c>
      <c r="AB11" s="49"/>
      <c r="AC11" s="49"/>
      <c r="AD11" s="49"/>
      <c r="AE11" s="49"/>
      <c r="AF11" s="49"/>
      <c r="AG11" s="49"/>
      <c r="AH11" s="49"/>
      <c r="AI11" s="49"/>
      <c r="AJ11" s="49"/>
    </row>
    <row r="12" spans="1:36" ht="15" x14ac:dyDescent="0.2">
      <c r="A12" s="39">
        <v>10</v>
      </c>
      <c r="B12" s="39">
        <v>0</v>
      </c>
      <c r="C12" s="39">
        <v>0</v>
      </c>
      <c r="D12" s="39">
        <v>1</v>
      </c>
      <c r="E12" s="38">
        <v>8.6999999999999993</v>
      </c>
      <c r="F12" s="38">
        <v>3.2</v>
      </c>
      <c r="G12" s="38">
        <v>2.7</v>
      </c>
      <c r="H12" s="38">
        <v>6.8</v>
      </c>
      <c r="I12" s="38">
        <v>4.5999999999999996</v>
      </c>
      <c r="J12" s="38">
        <v>6.8</v>
      </c>
      <c r="K12" s="38">
        <v>3.8</v>
      </c>
      <c r="L12" s="38">
        <v>3.7</v>
      </c>
      <c r="M12" s="38">
        <v>4</v>
      </c>
      <c r="N12" s="38">
        <v>4.8</v>
      </c>
      <c r="O12" s="39">
        <v>1</v>
      </c>
      <c r="P12" s="38">
        <v>8.4</v>
      </c>
      <c r="T12" s="49" t="s">
        <v>286</v>
      </c>
      <c r="U12" s="49">
        <v>0.15261683400728315</v>
      </c>
      <c r="V12" s="49">
        <v>-2.8156020513077206E-2</v>
      </c>
      <c r="W12" s="49">
        <v>-0.51377009222177039</v>
      </c>
      <c r="X12" s="49">
        <v>0.45667807963788115</v>
      </c>
      <c r="Y12" s="49">
        <v>0.50929518897486692</v>
      </c>
      <c r="Z12" s="49">
        <v>7.7115216700515493E-2</v>
      </c>
      <c r="AA12" s="49">
        <v>0.11667278750931478</v>
      </c>
      <c r="AB12" s="49">
        <v>1</v>
      </c>
      <c r="AC12" s="49"/>
      <c r="AD12" s="49"/>
      <c r="AE12" s="49"/>
      <c r="AF12" s="49"/>
      <c r="AG12" s="49"/>
      <c r="AH12" s="49"/>
      <c r="AI12" s="49"/>
      <c r="AJ12" s="49"/>
    </row>
    <row r="13" spans="1:36" ht="15" x14ac:dyDescent="0.2">
      <c r="A13" s="39">
        <v>4</v>
      </c>
      <c r="B13" s="39">
        <v>0</v>
      </c>
      <c r="C13" s="39">
        <v>1</v>
      </c>
      <c r="D13" s="39">
        <v>0</v>
      </c>
      <c r="E13" s="38">
        <v>6.1</v>
      </c>
      <c r="F13" s="38">
        <v>4.9000000000000004</v>
      </c>
      <c r="G13" s="38">
        <v>4.4000000000000004</v>
      </c>
      <c r="H13" s="38">
        <v>3.9</v>
      </c>
      <c r="I13" s="38">
        <v>6.4</v>
      </c>
      <c r="J13" s="38">
        <v>8.1999999999999993</v>
      </c>
      <c r="K13" s="38">
        <v>3</v>
      </c>
      <c r="L13" s="38">
        <v>4.9000000000000004</v>
      </c>
      <c r="M13" s="38">
        <v>3.2</v>
      </c>
      <c r="N13" s="38">
        <v>3.9</v>
      </c>
      <c r="O13" s="39">
        <v>0</v>
      </c>
      <c r="P13" s="38">
        <v>6.6</v>
      </c>
      <c r="T13" s="49" t="s">
        <v>50</v>
      </c>
      <c r="U13" s="49">
        <v>0.2584721662844337</v>
      </c>
      <c r="V13" s="49">
        <v>5.3298160257430477E-3</v>
      </c>
      <c r="W13" s="49">
        <v>0.37899597934034429</v>
      </c>
      <c r="X13" s="49">
        <v>0.29037523455308084</v>
      </c>
      <c r="Y13" s="49">
        <v>-0.11610408266796415</v>
      </c>
      <c r="Z13" s="49">
        <v>0.78822454439104728</v>
      </c>
      <c r="AA13" s="49">
        <v>0.62675411687401783</v>
      </c>
      <c r="AB13" s="49">
        <v>5.0414201844385033E-2</v>
      </c>
      <c r="AC13" s="49">
        <v>1</v>
      </c>
      <c r="AD13" s="49"/>
      <c r="AE13" s="49"/>
      <c r="AF13" s="49"/>
      <c r="AG13" s="49"/>
      <c r="AH13" s="49"/>
      <c r="AI13" s="49"/>
      <c r="AJ13" s="49"/>
    </row>
    <row r="14" spans="1:36" ht="15" x14ac:dyDescent="0.2">
      <c r="A14" s="39">
        <v>13</v>
      </c>
      <c r="B14" s="39">
        <v>1</v>
      </c>
      <c r="C14" s="39">
        <v>0</v>
      </c>
      <c r="D14" s="39">
        <v>1</v>
      </c>
      <c r="E14" s="38">
        <v>9.5</v>
      </c>
      <c r="F14" s="38">
        <v>5.6</v>
      </c>
      <c r="G14" s="38">
        <v>5</v>
      </c>
      <c r="H14" s="38">
        <v>6.9</v>
      </c>
      <c r="I14" s="38">
        <v>6.6</v>
      </c>
      <c r="J14" s="38">
        <v>7.6</v>
      </c>
      <c r="K14" s="38">
        <v>5.0999999999999996</v>
      </c>
      <c r="L14" s="38">
        <v>4.5</v>
      </c>
      <c r="M14" s="38">
        <v>4.4000000000000004</v>
      </c>
      <c r="N14" s="38">
        <v>6.9</v>
      </c>
      <c r="O14" s="39">
        <v>1</v>
      </c>
      <c r="P14" s="38">
        <v>7.9</v>
      </c>
      <c r="T14" s="49" t="s">
        <v>52</v>
      </c>
      <c r="U14" s="49">
        <v>7.5602924212676823E-2</v>
      </c>
      <c r="V14" s="49">
        <v>0.1489892660654861</v>
      </c>
      <c r="W14" s="49">
        <v>0.58926244153105511</v>
      </c>
      <c r="X14" s="49">
        <v>-0.33157800460067532</v>
      </c>
      <c r="Y14" s="49">
        <v>-0.44811201416139135</v>
      </c>
      <c r="Z14" s="49">
        <v>0.17729392205100339</v>
      </c>
      <c r="AA14" s="49">
        <v>9.917505859352424E-2</v>
      </c>
      <c r="AB14" s="49">
        <v>-0.48263093575982519</v>
      </c>
      <c r="AC14" s="49">
        <v>0.19998110994560406</v>
      </c>
      <c r="AD14" s="49">
        <v>1</v>
      </c>
      <c r="AE14" s="49"/>
      <c r="AF14" s="49"/>
      <c r="AG14" s="49"/>
      <c r="AH14" s="49"/>
      <c r="AI14" s="49"/>
      <c r="AJ14" s="49"/>
    </row>
    <row r="15" spans="1:36" ht="15" x14ac:dyDescent="0.2">
      <c r="A15" s="39">
        <v>7</v>
      </c>
      <c r="B15" s="39">
        <v>1</v>
      </c>
      <c r="C15" s="39">
        <v>0</v>
      </c>
      <c r="D15" s="39">
        <v>1</v>
      </c>
      <c r="E15" s="38">
        <v>9.1999999999999993</v>
      </c>
      <c r="F15" s="38">
        <v>3.9</v>
      </c>
      <c r="G15" s="38">
        <v>2.4</v>
      </c>
      <c r="H15" s="38">
        <v>8.4</v>
      </c>
      <c r="I15" s="38">
        <v>4.8</v>
      </c>
      <c r="J15" s="38">
        <v>7.1</v>
      </c>
      <c r="K15" s="38">
        <v>4.5</v>
      </c>
      <c r="L15" s="38">
        <v>2.6</v>
      </c>
      <c r="M15" s="38">
        <v>4.2</v>
      </c>
      <c r="N15" s="38">
        <v>5.5</v>
      </c>
      <c r="O15" s="39">
        <v>0</v>
      </c>
      <c r="P15" s="38">
        <v>8.1999999999999993</v>
      </c>
      <c r="T15" s="49" t="s">
        <v>257</v>
      </c>
      <c r="U15" s="49">
        <v>0.1386998773503294</v>
      </c>
      <c r="V15" s="49">
        <v>-8.7947354639767543E-3</v>
      </c>
      <c r="W15" s="49">
        <v>4.5013507697200554E-3</v>
      </c>
      <c r="X15" s="49">
        <v>0.26288171491565648</v>
      </c>
      <c r="Y15" s="49">
        <v>8.303682622807175E-2</v>
      </c>
      <c r="Z15" s="49">
        <v>0.21688970110761752</v>
      </c>
      <c r="AA15" s="49">
        <v>0.23012907303143582</v>
      </c>
      <c r="AB15" s="49">
        <v>0.44352437444998277</v>
      </c>
      <c r="AC15" s="49">
        <v>0.28367167827287876</v>
      </c>
      <c r="AD15" s="49">
        <v>-6.048526213717316E-2</v>
      </c>
      <c r="AE15" s="49">
        <v>1</v>
      </c>
      <c r="AF15" s="49"/>
      <c r="AG15" s="49"/>
      <c r="AH15" s="49"/>
      <c r="AI15" s="49"/>
      <c r="AJ15" s="49"/>
    </row>
    <row r="16" spans="1:36" ht="15" x14ac:dyDescent="0.2">
      <c r="A16" s="39">
        <v>15</v>
      </c>
      <c r="B16" s="39">
        <v>0</v>
      </c>
      <c r="C16" s="39">
        <v>1</v>
      </c>
      <c r="D16" s="39">
        <v>1</v>
      </c>
      <c r="E16" s="38">
        <v>6.3</v>
      </c>
      <c r="F16" s="38">
        <v>4.5</v>
      </c>
      <c r="G16" s="38">
        <v>4.5</v>
      </c>
      <c r="H16" s="38">
        <v>6.8</v>
      </c>
      <c r="I16" s="38">
        <v>5.9</v>
      </c>
      <c r="J16" s="38">
        <v>8.8000000000000007</v>
      </c>
      <c r="K16" s="38">
        <v>4.8</v>
      </c>
      <c r="L16" s="38">
        <v>6.2</v>
      </c>
      <c r="M16" s="38">
        <v>5.2</v>
      </c>
      <c r="N16" s="38">
        <v>6.9</v>
      </c>
      <c r="O16" s="39">
        <v>1</v>
      </c>
      <c r="P16" s="38">
        <v>7.6</v>
      </c>
      <c r="T16" s="49" t="s">
        <v>53</v>
      </c>
      <c r="U16" s="49">
        <v>5.7807803695791374E-2</v>
      </c>
      <c r="V16" s="49">
        <v>4.0347475851030379E-2</v>
      </c>
      <c r="W16" s="49">
        <v>0.57520810929599575</v>
      </c>
      <c r="X16" s="49">
        <v>-0.21662053998458405</v>
      </c>
      <c r="Y16" s="49">
        <v>-0.48721258910472259</v>
      </c>
      <c r="Z16" s="49">
        <v>0.18624325386427057</v>
      </c>
      <c r="AA16" s="49">
        <v>0.26007458906201325</v>
      </c>
      <c r="AB16" s="49">
        <v>-0.34922514545986238</v>
      </c>
      <c r="AC16" s="49">
        <v>0.27218675859299546</v>
      </c>
      <c r="AD16" s="49">
        <v>0.46974578272245188</v>
      </c>
      <c r="AE16" s="49">
        <v>0.41926459785297532</v>
      </c>
      <c r="AF16" s="49">
        <v>1</v>
      </c>
      <c r="AG16" s="49"/>
      <c r="AH16" s="49"/>
      <c r="AI16" s="49"/>
      <c r="AJ16" s="49"/>
    </row>
    <row r="17" spans="1:36" ht="15" x14ac:dyDescent="0.2">
      <c r="A17" s="39">
        <v>1</v>
      </c>
      <c r="B17" s="39">
        <v>0</v>
      </c>
      <c r="C17" s="39">
        <v>0</v>
      </c>
      <c r="D17" s="39">
        <v>0</v>
      </c>
      <c r="E17" s="38">
        <v>8.6999999999999993</v>
      </c>
      <c r="F17" s="38">
        <v>3.2</v>
      </c>
      <c r="G17" s="38">
        <v>3.2</v>
      </c>
      <c r="H17" s="38">
        <v>7.8</v>
      </c>
      <c r="I17" s="38">
        <v>3.8</v>
      </c>
      <c r="J17" s="38">
        <v>4.9000000000000004</v>
      </c>
      <c r="K17" s="38">
        <v>4.3</v>
      </c>
      <c r="L17" s="38">
        <v>3.9</v>
      </c>
      <c r="M17" s="38">
        <v>4.5</v>
      </c>
      <c r="N17" s="38">
        <v>6.8</v>
      </c>
      <c r="O17" s="39">
        <v>0</v>
      </c>
      <c r="P17" s="38">
        <v>7.1</v>
      </c>
      <c r="T17" s="49" t="s">
        <v>261</v>
      </c>
      <c r="U17" s="49">
        <v>0.19597125096323062</v>
      </c>
      <c r="V17" s="49">
        <v>1.6053687684703302E-2</v>
      </c>
      <c r="W17" s="49">
        <v>1.3571783154480108E-2</v>
      </c>
      <c r="X17" s="49">
        <v>0.25403438193711042</v>
      </c>
      <c r="Y17" s="49">
        <v>6.6617281568383452E-2</v>
      </c>
      <c r="Z17" s="49">
        <v>0.24080818064333975</v>
      </c>
      <c r="AA17" s="49">
        <v>0.32307395472715289</v>
      </c>
      <c r="AB17" s="49">
        <v>0.61190068534678421</v>
      </c>
      <c r="AC17" s="49">
        <v>0.29867737025659047</v>
      </c>
      <c r="AD17" s="49">
        <v>-5.5161301508333212E-2</v>
      </c>
      <c r="AE17" s="49">
        <v>0.77297159626649903</v>
      </c>
      <c r="AF17" s="49">
        <v>0.51298082235073983</v>
      </c>
      <c r="AG17" s="49">
        <v>1</v>
      </c>
      <c r="AH17" s="49"/>
      <c r="AI17" s="49"/>
      <c r="AJ17" s="49"/>
    </row>
    <row r="18" spans="1:36" ht="15" x14ac:dyDescent="0.2">
      <c r="A18" s="39">
        <v>4</v>
      </c>
      <c r="B18" s="39">
        <v>1</v>
      </c>
      <c r="C18" s="39">
        <v>1</v>
      </c>
      <c r="D18" s="39">
        <v>1</v>
      </c>
      <c r="E18" s="38">
        <v>5.7</v>
      </c>
      <c r="F18" s="38">
        <v>4</v>
      </c>
      <c r="G18" s="38">
        <v>3.3</v>
      </c>
      <c r="H18" s="38">
        <v>5.5</v>
      </c>
      <c r="I18" s="38">
        <v>5.0999999999999996</v>
      </c>
      <c r="J18" s="38">
        <v>6.2</v>
      </c>
      <c r="K18" s="38">
        <v>4.2</v>
      </c>
      <c r="L18" s="38">
        <v>6.2</v>
      </c>
      <c r="M18" s="38">
        <v>4.5</v>
      </c>
      <c r="N18" s="38">
        <v>6</v>
      </c>
      <c r="O18" s="39">
        <v>1</v>
      </c>
      <c r="P18" s="38">
        <v>7.2</v>
      </c>
      <c r="T18" s="50" t="s">
        <v>262</v>
      </c>
      <c r="U18" s="49">
        <v>0.17450983034678064</v>
      </c>
      <c r="V18" s="49">
        <v>1.6452516960993698E-2</v>
      </c>
      <c r="W18" s="49">
        <v>1.7746054121384129E-3</v>
      </c>
      <c r="X18" s="49">
        <v>0.23989568595000757</v>
      </c>
      <c r="Y18" s="49">
        <v>0.14092171384459601</v>
      </c>
      <c r="Z18" s="49">
        <v>0.21459258970294517</v>
      </c>
      <c r="AA18" s="49">
        <v>0.24668087584748452</v>
      </c>
      <c r="AB18" s="49">
        <v>0.58429710125455359</v>
      </c>
      <c r="AC18" s="49">
        <v>0.29634197572513515</v>
      </c>
      <c r="AD18" s="49">
        <v>-9.4274238873546884E-2</v>
      </c>
      <c r="AE18" s="49">
        <v>0.69608476670485087</v>
      </c>
      <c r="AF18" s="49">
        <v>0.35830118588849025</v>
      </c>
      <c r="AG18" s="50">
        <v>0.8398519975698362</v>
      </c>
      <c r="AH18" s="49">
        <v>1</v>
      </c>
      <c r="AI18" s="49"/>
      <c r="AJ18" s="49"/>
    </row>
    <row r="19" spans="1:36" ht="15" x14ac:dyDescent="0.2">
      <c r="A19" s="39">
        <v>8</v>
      </c>
      <c r="B19" s="39">
        <v>0</v>
      </c>
      <c r="C19" s="39">
        <v>1</v>
      </c>
      <c r="D19" s="39">
        <v>0</v>
      </c>
      <c r="E19" s="38">
        <v>5.9</v>
      </c>
      <c r="F19" s="38">
        <v>4.0999999999999996</v>
      </c>
      <c r="G19" s="38">
        <v>3.5</v>
      </c>
      <c r="H19" s="38">
        <v>6.4</v>
      </c>
      <c r="I19" s="38">
        <v>5.5</v>
      </c>
      <c r="J19" s="38">
        <v>8.4</v>
      </c>
      <c r="K19" s="38">
        <v>5.7</v>
      </c>
      <c r="L19" s="38">
        <v>5.8</v>
      </c>
      <c r="M19" s="38">
        <v>4.8</v>
      </c>
      <c r="N19" s="38">
        <v>7.2</v>
      </c>
      <c r="O19" s="39">
        <v>0</v>
      </c>
      <c r="P19" s="38">
        <v>8.1999999999999993</v>
      </c>
      <c r="T19" s="49" t="s">
        <v>290</v>
      </c>
      <c r="U19" s="49">
        <v>0.1728424589990932</v>
      </c>
      <c r="V19" s="49">
        <v>-1.0000500037503114E-2</v>
      </c>
      <c r="W19" s="49">
        <v>-0.10379583086259984</v>
      </c>
      <c r="X19" s="49">
        <v>0.43220682345936934</v>
      </c>
      <c r="Y19" s="49">
        <v>0.3610482738744355</v>
      </c>
      <c r="Z19" s="49">
        <v>0.23515145279146416</v>
      </c>
      <c r="AA19" s="49">
        <v>0.18868897904067533</v>
      </c>
      <c r="AB19" s="49">
        <v>0.38115264929743609</v>
      </c>
      <c r="AC19" s="49">
        <v>0.30960672760540298</v>
      </c>
      <c r="AD19" s="49">
        <v>-0.13042601900582568</v>
      </c>
      <c r="AE19" s="49">
        <v>0.31506516481039765</v>
      </c>
      <c r="AF19" s="49">
        <v>5.8305017928520143E-2</v>
      </c>
      <c r="AG19" s="49">
        <v>0.39579670405019174</v>
      </c>
      <c r="AH19" s="49">
        <v>0.37769695864491848</v>
      </c>
      <c r="AI19" s="49">
        <v>1</v>
      </c>
      <c r="AJ19" s="49"/>
    </row>
    <row r="20" spans="1:36" ht="15" x14ac:dyDescent="0.2">
      <c r="A20" s="39">
        <v>12</v>
      </c>
      <c r="B20" s="39">
        <v>1</v>
      </c>
      <c r="C20" s="39">
        <v>1</v>
      </c>
      <c r="D20" s="39">
        <v>0</v>
      </c>
      <c r="E20" s="38">
        <v>5.6</v>
      </c>
      <c r="F20" s="38">
        <v>3.4</v>
      </c>
      <c r="G20" s="38">
        <v>3.7</v>
      </c>
      <c r="H20" s="38">
        <v>5.7</v>
      </c>
      <c r="I20" s="38">
        <v>5.6</v>
      </c>
      <c r="J20" s="38">
        <v>9.1</v>
      </c>
      <c r="K20" s="38">
        <v>5</v>
      </c>
      <c r="L20" s="38">
        <v>6</v>
      </c>
      <c r="M20" s="38">
        <v>4.5</v>
      </c>
      <c r="N20" s="38">
        <v>6.4</v>
      </c>
      <c r="O20" s="39">
        <v>1</v>
      </c>
      <c r="P20" s="38">
        <v>7.9</v>
      </c>
      <c r="T20" s="52" t="s">
        <v>268</v>
      </c>
      <c r="U20" s="52">
        <v>0.40513553089359483</v>
      </c>
      <c r="V20" s="52">
        <v>-4.8260563966092497E-2</v>
      </c>
      <c r="W20" s="52">
        <v>-0.122718488004598</v>
      </c>
      <c r="X20" s="52">
        <v>0.39993655636829734</v>
      </c>
      <c r="Y20" s="52">
        <v>0.43337152682552627</v>
      </c>
      <c r="Z20" s="52">
        <v>0.23518909193634993</v>
      </c>
      <c r="AA20" s="52">
        <v>0.2370377850976941</v>
      </c>
      <c r="AB20" s="52">
        <v>0.46232946282494958</v>
      </c>
      <c r="AC20" s="52">
        <v>0.33800492996689002</v>
      </c>
      <c r="AD20" s="52">
        <v>-0.21771221938500473</v>
      </c>
      <c r="AE20" s="52">
        <v>0.31459065307077133</v>
      </c>
      <c r="AF20" s="52">
        <v>-2.8396549113027265E-3</v>
      </c>
      <c r="AG20" s="53">
        <v>0.42508199546192688</v>
      </c>
      <c r="AH20" s="52">
        <v>0.50441271527576903</v>
      </c>
      <c r="AI20" s="52">
        <v>0.51108248038988568</v>
      </c>
      <c r="AJ20" s="49">
        <v>1</v>
      </c>
    </row>
    <row r="21" spans="1:36" ht="15" x14ac:dyDescent="0.2">
      <c r="A21" s="39">
        <v>13</v>
      </c>
      <c r="B21" s="39">
        <v>0</v>
      </c>
      <c r="C21" s="39">
        <v>1</v>
      </c>
      <c r="D21" s="39">
        <v>0</v>
      </c>
      <c r="E21" s="38">
        <v>9.1</v>
      </c>
      <c r="F21" s="38">
        <v>4.5</v>
      </c>
      <c r="G21" s="38">
        <v>5.3</v>
      </c>
      <c r="H21" s="38">
        <v>5.3</v>
      </c>
      <c r="I21" s="38">
        <v>7.1</v>
      </c>
      <c r="J21" s="38">
        <v>8.4</v>
      </c>
      <c r="K21" s="38">
        <v>4.5</v>
      </c>
      <c r="L21" s="38">
        <v>6.1</v>
      </c>
      <c r="M21" s="38">
        <v>4.4000000000000004</v>
      </c>
      <c r="N21" s="38">
        <v>6</v>
      </c>
      <c r="O21" s="39">
        <v>1</v>
      </c>
      <c r="P21" s="38">
        <v>8.8000000000000007</v>
      </c>
    </row>
    <row r="22" spans="1:36" ht="15" x14ac:dyDescent="0.2">
      <c r="A22" s="39">
        <v>8</v>
      </c>
      <c r="B22" s="39">
        <v>0</v>
      </c>
      <c r="C22" s="39">
        <v>1</v>
      </c>
      <c r="D22" s="39">
        <v>0</v>
      </c>
      <c r="E22" s="38">
        <v>5.2</v>
      </c>
      <c r="F22" s="38">
        <v>3.8</v>
      </c>
      <c r="G22" s="38">
        <v>3.9</v>
      </c>
      <c r="H22" s="38">
        <v>4.3</v>
      </c>
      <c r="I22" s="38">
        <v>5</v>
      </c>
      <c r="J22" s="38">
        <v>8.4</v>
      </c>
      <c r="K22" s="38">
        <v>3.3</v>
      </c>
      <c r="L22" s="38">
        <v>4.9000000000000004</v>
      </c>
      <c r="M22" s="38">
        <v>3.3</v>
      </c>
      <c r="N22" s="38">
        <v>5.2</v>
      </c>
      <c r="O22" s="39">
        <v>0</v>
      </c>
      <c r="P22" s="38">
        <v>7</v>
      </c>
    </row>
    <row r="23" spans="1:36" ht="15" x14ac:dyDescent="0.2">
      <c r="A23" s="39">
        <v>12</v>
      </c>
      <c r="B23" s="39">
        <v>1</v>
      </c>
      <c r="C23" s="39">
        <v>1</v>
      </c>
      <c r="D23" s="39">
        <v>1</v>
      </c>
      <c r="E23" s="38">
        <v>9.6</v>
      </c>
      <c r="F23" s="38">
        <v>5.7</v>
      </c>
      <c r="G23" s="38">
        <v>5.4</v>
      </c>
      <c r="H23" s="38">
        <v>8.3000000000000007</v>
      </c>
      <c r="I23" s="38">
        <v>7.8</v>
      </c>
      <c r="J23" s="38">
        <v>4.5</v>
      </c>
      <c r="K23" s="38">
        <v>4.3</v>
      </c>
      <c r="L23" s="38">
        <v>3</v>
      </c>
      <c r="M23" s="38">
        <v>4.3</v>
      </c>
      <c r="N23" s="38">
        <v>7.7</v>
      </c>
      <c r="O23" s="39">
        <v>1</v>
      </c>
      <c r="P23" s="38">
        <v>9.9</v>
      </c>
    </row>
    <row r="24" spans="1:36" ht="15" x14ac:dyDescent="0.2">
      <c r="A24" s="39">
        <v>3</v>
      </c>
      <c r="B24" s="39">
        <v>0</v>
      </c>
      <c r="C24" s="39">
        <v>0</v>
      </c>
      <c r="D24" s="39">
        <v>1</v>
      </c>
      <c r="E24" s="38">
        <v>8.6</v>
      </c>
      <c r="F24" s="38">
        <v>3.6</v>
      </c>
      <c r="G24" s="38">
        <v>3.5</v>
      </c>
      <c r="H24" s="38">
        <v>7.3</v>
      </c>
      <c r="I24" s="38">
        <v>4.7</v>
      </c>
      <c r="J24" s="38">
        <v>3.7</v>
      </c>
      <c r="K24" s="38">
        <v>4.8</v>
      </c>
      <c r="L24" s="38">
        <v>3.4</v>
      </c>
      <c r="M24" s="38">
        <v>4</v>
      </c>
      <c r="N24" s="38">
        <v>5.0999999999999996</v>
      </c>
      <c r="O24" s="39">
        <v>1</v>
      </c>
      <c r="P24" s="38">
        <v>8.1</v>
      </c>
    </row>
    <row r="25" spans="1:36" ht="15" x14ac:dyDescent="0.2">
      <c r="A25" s="39">
        <v>10</v>
      </c>
      <c r="B25" s="39">
        <v>0</v>
      </c>
      <c r="C25" s="39">
        <v>1</v>
      </c>
      <c r="D25" s="39">
        <v>1</v>
      </c>
      <c r="E25" s="38">
        <v>9.3000000000000007</v>
      </c>
      <c r="F25" s="38">
        <v>2.4</v>
      </c>
      <c r="G25" s="38">
        <v>2.2000000000000002</v>
      </c>
      <c r="H25" s="38">
        <v>7.2</v>
      </c>
      <c r="I25" s="38">
        <v>4.5</v>
      </c>
      <c r="J25" s="38">
        <v>6.2</v>
      </c>
      <c r="K25" s="38">
        <v>6.7</v>
      </c>
      <c r="L25" s="38">
        <v>4.4000000000000004</v>
      </c>
      <c r="M25" s="38">
        <v>4.5</v>
      </c>
      <c r="N25" s="38">
        <v>7.2</v>
      </c>
      <c r="O25" s="39">
        <v>1</v>
      </c>
      <c r="P25" s="38">
        <v>8</v>
      </c>
    </row>
    <row r="26" spans="1:36" ht="15" x14ac:dyDescent="0.2">
      <c r="A26" s="39">
        <v>5</v>
      </c>
      <c r="B26" s="39">
        <v>0</v>
      </c>
      <c r="C26" s="39">
        <v>1</v>
      </c>
      <c r="D26" s="39">
        <v>0</v>
      </c>
      <c r="E26" s="38">
        <v>6</v>
      </c>
      <c r="F26" s="38">
        <v>4.0999999999999996</v>
      </c>
      <c r="G26" s="38">
        <v>3.5</v>
      </c>
      <c r="H26" s="38">
        <v>5.3</v>
      </c>
      <c r="I26" s="38">
        <v>5.3</v>
      </c>
      <c r="J26" s="38">
        <v>8</v>
      </c>
      <c r="K26" s="38">
        <v>4.7</v>
      </c>
      <c r="L26" s="38">
        <v>5.3</v>
      </c>
      <c r="M26" s="38">
        <v>4</v>
      </c>
      <c r="N26" s="38">
        <v>4.7</v>
      </c>
      <c r="O26" s="39">
        <v>0</v>
      </c>
      <c r="P26" s="38">
        <v>5.5</v>
      </c>
    </row>
    <row r="27" spans="1:36" ht="15" x14ac:dyDescent="0.2">
      <c r="A27" s="39">
        <v>3</v>
      </c>
      <c r="B27" s="39">
        <v>0</v>
      </c>
      <c r="C27" s="39">
        <v>1</v>
      </c>
      <c r="D27" s="39">
        <v>0</v>
      </c>
      <c r="E27" s="38">
        <v>6.4</v>
      </c>
      <c r="F27" s="38">
        <v>3.6</v>
      </c>
      <c r="G27" s="38">
        <v>4</v>
      </c>
      <c r="H27" s="38">
        <v>3.9</v>
      </c>
      <c r="I27" s="38">
        <v>5.3</v>
      </c>
      <c r="J27" s="38">
        <v>7.1</v>
      </c>
      <c r="K27" s="38">
        <v>5.6</v>
      </c>
      <c r="L27" s="38">
        <v>6.6</v>
      </c>
      <c r="M27" s="38">
        <v>3.9</v>
      </c>
      <c r="N27" s="38">
        <v>6.1</v>
      </c>
      <c r="O27" s="39">
        <v>0</v>
      </c>
      <c r="P27" s="38">
        <v>7</v>
      </c>
    </row>
    <row r="28" spans="1:36" ht="15" x14ac:dyDescent="0.2">
      <c r="A28" s="39">
        <v>9</v>
      </c>
      <c r="B28" s="39">
        <v>0</v>
      </c>
      <c r="C28" s="39">
        <v>0</v>
      </c>
      <c r="D28" s="39">
        <v>0</v>
      </c>
      <c r="E28" s="38">
        <v>8.5</v>
      </c>
      <c r="F28" s="38">
        <v>3</v>
      </c>
      <c r="G28" s="38">
        <v>4.0999999999999996</v>
      </c>
      <c r="H28" s="38">
        <v>7.6</v>
      </c>
      <c r="I28" s="38">
        <v>3.7</v>
      </c>
      <c r="J28" s="38">
        <v>4.8</v>
      </c>
      <c r="K28" s="38">
        <v>5.3</v>
      </c>
      <c r="L28" s="38">
        <v>3.8</v>
      </c>
      <c r="M28" s="38">
        <v>4.4000000000000004</v>
      </c>
      <c r="N28" s="38">
        <v>5.8</v>
      </c>
      <c r="O28" s="39">
        <v>1</v>
      </c>
      <c r="P28" s="38">
        <v>7</v>
      </c>
    </row>
    <row r="29" spans="1:36" ht="15" x14ac:dyDescent="0.2">
      <c r="A29" s="39">
        <v>4</v>
      </c>
      <c r="B29" s="39">
        <v>1</v>
      </c>
      <c r="C29" s="39">
        <v>1</v>
      </c>
      <c r="D29" s="39">
        <v>0</v>
      </c>
      <c r="E29" s="38">
        <v>7</v>
      </c>
      <c r="F29" s="38">
        <v>3.3</v>
      </c>
      <c r="G29" s="38">
        <v>2.6</v>
      </c>
      <c r="H29" s="38">
        <v>4.8</v>
      </c>
      <c r="I29" s="38">
        <v>4.2</v>
      </c>
      <c r="J29" s="38">
        <v>9</v>
      </c>
      <c r="K29" s="38">
        <v>4.3</v>
      </c>
      <c r="L29" s="38">
        <v>5.2</v>
      </c>
      <c r="M29" s="38">
        <v>3.7</v>
      </c>
      <c r="N29" s="38">
        <v>5.5</v>
      </c>
      <c r="O29" s="39">
        <v>0</v>
      </c>
      <c r="P29" s="38">
        <v>5.6</v>
      </c>
    </row>
    <row r="30" spans="1:36" ht="15" x14ac:dyDescent="0.2">
      <c r="A30" s="39">
        <v>13</v>
      </c>
      <c r="B30" s="39">
        <v>0</v>
      </c>
      <c r="C30" s="39">
        <v>0</v>
      </c>
      <c r="D30" s="39">
        <v>0</v>
      </c>
      <c r="E30" s="38">
        <v>8.5</v>
      </c>
      <c r="F30" s="38">
        <v>3</v>
      </c>
      <c r="G30" s="38">
        <v>2.2999999999999998</v>
      </c>
      <c r="H30" s="38">
        <v>7.6</v>
      </c>
      <c r="I30" s="38">
        <v>3.7</v>
      </c>
      <c r="J30" s="38">
        <v>4.8</v>
      </c>
      <c r="K30" s="38">
        <v>5.7</v>
      </c>
      <c r="L30" s="38">
        <v>3.8</v>
      </c>
      <c r="M30" s="38">
        <v>4.4000000000000004</v>
      </c>
      <c r="N30" s="38">
        <v>6</v>
      </c>
      <c r="O30" s="39">
        <v>0</v>
      </c>
      <c r="P30" s="38">
        <v>7.2</v>
      </c>
    </row>
    <row r="31" spans="1:36" ht="15" x14ac:dyDescent="0.2">
      <c r="A31" s="39">
        <v>4</v>
      </c>
      <c r="B31" s="39">
        <v>1</v>
      </c>
      <c r="C31" s="39">
        <v>1</v>
      </c>
      <c r="D31" s="39">
        <v>0</v>
      </c>
      <c r="E31" s="38">
        <v>7.6</v>
      </c>
      <c r="F31" s="38">
        <v>3.6</v>
      </c>
      <c r="G31" s="38">
        <v>5.0999999999999996</v>
      </c>
      <c r="H31" s="38">
        <v>4.2</v>
      </c>
      <c r="I31" s="38">
        <v>4.5999999999999996</v>
      </c>
      <c r="J31" s="38">
        <v>7.7</v>
      </c>
      <c r="K31" s="38">
        <v>4.7</v>
      </c>
      <c r="L31" s="38">
        <v>5.5</v>
      </c>
      <c r="M31" s="38">
        <v>3.5</v>
      </c>
      <c r="N31" s="38">
        <v>4</v>
      </c>
      <c r="O31" s="39">
        <v>0</v>
      </c>
      <c r="P31" s="38">
        <v>6.2</v>
      </c>
    </row>
    <row r="32" spans="1:36" ht="15" x14ac:dyDescent="0.2">
      <c r="A32" s="39">
        <v>13</v>
      </c>
      <c r="B32" s="39">
        <v>1</v>
      </c>
      <c r="C32" s="39">
        <v>0</v>
      </c>
      <c r="D32" s="39">
        <v>1</v>
      </c>
      <c r="E32" s="38">
        <v>6.9</v>
      </c>
      <c r="F32" s="38">
        <v>3.4</v>
      </c>
      <c r="G32" s="38">
        <v>4.5</v>
      </c>
      <c r="H32" s="38">
        <v>6.4</v>
      </c>
      <c r="I32" s="38">
        <v>4.7</v>
      </c>
      <c r="J32" s="38">
        <v>5.2</v>
      </c>
      <c r="K32" s="38">
        <v>3.7</v>
      </c>
      <c r="L32" s="38">
        <v>2.7</v>
      </c>
      <c r="M32" s="38">
        <v>3.3</v>
      </c>
      <c r="N32" s="38">
        <v>4.3</v>
      </c>
      <c r="O32" s="39">
        <v>0</v>
      </c>
      <c r="P32" s="38">
        <v>7.1</v>
      </c>
    </row>
    <row r="33" spans="1:16" ht="15" x14ac:dyDescent="0.2">
      <c r="A33" s="39">
        <v>2</v>
      </c>
      <c r="B33" s="39">
        <v>0</v>
      </c>
      <c r="C33" s="39">
        <v>1</v>
      </c>
      <c r="D33" s="39">
        <v>0</v>
      </c>
      <c r="E33" s="38">
        <v>8.1</v>
      </c>
      <c r="F33" s="38">
        <v>2.5</v>
      </c>
      <c r="G33" s="38">
        <v>2.2999999999999998</v>
      </c>
      <c r="H33" s="38">
        <v>5.0999999999999996</v>
      </c>
      <c r="I33" s="38">
        <v>3.8</v>
      </c>
      <c r="J33" s="38">
        <v>6.6</v>
      </c>
      <c r="K33" s="38">
        <v>3</v>
      </c>
      <c r="L33" s="38">
        <v>3.5</v>
      </c>
      <c r="M33" s="38">
        <v>3</v>
      </c>
      <c r="N33" s="38">
        <v>4.5</v>
      </c>
      <c r="O33" s="39">
        <v>0</v>
      </c>
      <c r="P33" s="38">
        <v>6.2</v>
      </c>
    </row>
    <row r="34" spans="1:16" ht="15" x14ac:dyDescent="0.2">
      <c r="A34" s="39">
        <v>15</v>
      </c>
      <c r="B34" s="39">
        <v>1</v>
      </c>
      <c r="C34" s="39">
        <v>1</v>
      </c>
      <c r="D34" s="39">
        <v>0</v>
      </c>
      <c r="E34" s="38">
        <v>6.7</v>
      </c>
      <c r="F34" s="38">
        <v>3.7</v>
      </c>
      <c r="G34" s="38">
        <v>5.3</v>
      </c>
      <c r="H34" s="38">
        <v>5.0999999999999996</v>
      </c>
      <c r="I34" s="38">
        <v>4.9000000000000004</v>
      </c>
      <c r="J34" s="38">
        <v>9.1999999999999993</v>
      </c>
      <c r="K34" s="38">
        <v>3.5</v>
      </c>
      <c r="L34" s="38">
        <v>4.5</v>
      </c>
      <c r="M34" s="38">
        <v>3.4</v>
      </c>
      <c r="N34" s="38">
        <v>5.3</v>
      </c>
      <c r="O34" s="39">
        <v>0</v>
      </c>
      <c r="P34" s="38">
        <v>7.6</v>
      </c>
    </row>
    <row r="35" spans="1:16" ht="15" x14ac:dyDescent="0.2">
      <c r="A35" s="39">
        <v>10</v>
      </c>
      <c r="B35" s="39">
        <v>1</v>
      </c>
      <c r="C35" s="39">
        <v>1</v>
      </c>
      <c r="D35" s="39">
        <v>0</v>
      </c>
      <c r="E35" s="38">
        <v>8</v>
      </c>
      <c r="F35" s="38">
        <v>3.3</v>
      </c>
      <c r="G35" s="38">
        <v>5.5</v>
      </c>
      <c r="H35" s="38">
        <v>4.5999999999999996</v>
      </c>
      <c r="I35" s="38">
        <v>4.7</v>
      </c>
      <c r="J35" s="38">
        <v>8.6999999999999993</v>
      </c>
      <c r="K35" s="38">
        <v>4.7</v>
      </c>
      <c r="L35" s="38">
        <v>6.6</v>
      </c>
      <c r="M35" s="38">
        <v>4.2</v>
      </c>
      <c r="N35" s="38">
        <v>5.7</v>
      </c>
      <c r="O35" s="39">
        <v>1</v>
      </c>
      <c r="P35" s="38">
        <v>9</v>
      </c>
    </row>
    <row r="36" spans="1:16" ht="15" x14ac:dyDescent="0.2">
      <c r="A36" s="39">
        <v>6</v>
      </c>
      <c r="B36" s="39">
        <v>0</v>
      </c>
      <c r="C36" s="39">
        <v>1</v>
      </c>
      <c r="D36" s="39">
        <v>0</v>
      </c>
      <c r="E36" s="38">
        <v>6.7</v>
      </c>
      <c r="F36" s="38">
        <v>4</v>
      </c>
      <c r="G36" s="38">
        <v>3</v>
      </c>
      <c r="H36" s="38">
        <v>5.4</v>
      </c>
      <c r="I36" s="38">
        <v>6.8</v>
      </c>
      <c r="J36" s="38">
        <v>8.4</v>
      </c>
      <c r="K36" s="38">
        <v>2.5</v>
      </c>
      <c r="L36" s="38">
        <v>4.3</v>
      </c>
      <c r="M36" s="38">
        <v>3.5</v>
      </c>
      <c r="N36" s="38">
        <v>5</v>
      </c>
      <c r="O36" s="39">
        <v>0</v>
      </c>
      <c r="P36" s="38">
        <v>6.7</v>
      </c>
    </row>
    <row r="37" spans="1:16" ht="15" x14ac:dyDescent="0.2">
      <c r="A37" s="39">
        <v>3</v>
      </c>
      <c r="B37" s="39">
        <v>0</v>
      </c>
      <c r="C37" s="39">
        <v>0</v>
      </c>
      <c r="D37" s="39">
        <v>0</v>
      </c>
      <c r="E37" s="38">
        <v>8.6999999999999993</v>
      </c>
      <c r="F37" s="38">
        <v>3.2</v>
      </c>
      <c r="G37" s="38">
        <v>3.5</v>
      </c>
      <c r="H37" s="38">
        <v>6.1</v>
      </c>
      <c r="I37" s="38">
        <v>2.9</v>
      </c>
      <c r="J37" s="38">
        <v>5.6</v>
      </c>
      <c r="K37" s="38">
        <v>3.1</v>
      </c>
      <c r="L37" s="38">
        <v>2.9</v>
      </c>
      <c r="M37" s="38">
        <v>2.5</v>
      </c>
      <c r="N37" s="38">
        <v>4.3</v>
      </c>
      <c r="O37" s="39">
        <v>0</v>
      </c>
      <c r="P37" s="38">
        <v>7.1</v>
      </c>
    </row>
    <row r="38" spans="1:16" ht="15" x14ac:dyDescent="0.2">
      <c r="A38" s="39">
        <v>9</v>
      </c>
      <c r="B38" s="39">
        <v>0</v>
      </c>
      <c r="C38" s="39">
        <v>0</v>
      </c>
      <c r="D38" s="39">
        <v>1</v>
      </c>
      <c r="E38" s="38">
        <v>9</v>
      </c>
      <c r="F38" s="38">
        <v>3.4</v>
      </c>
      <c r="G38" s="38">
        <v>3.9</v>
      </c>
      <c r="H38" s="38">
        <v>6</v>
      </c>
      <c r="I38" s="38">
        <v>4.5</v>
      </c>
      <c r="J38" s="38">
        <v>6.8</v>
      </c>
      <c r="K38" s="38">
        <v>3.9</v>
      </c>
      <c r="L38" s="38">
        <v>3.5</v>
      </c>
      <c r="M38" s="38">
        <v>3.5</v>
      </c>
      <c r="N38" s="38">
        <v>4.5999999999999996</v>
      </c>
      <c r="O38" s="39">
        <v>1</v>
      </c>
      <c r="P38" s="38">
        <v>7.2</v>
      </c>
    </row>
    <row r="39" spans="1:16" ht="15" x14ac:dyDescent="0.2">
      <c r="A39" s="39">
        <v>10</v>
      </c>
      <c r="B39" s="39">
        <v>0</v>
      </c>
      <c r="C39" s="39">
        <v>1</v>
      </c>
      <c r="D39" s="39">
        <v>1</v>
      </c>
      <c r="E39" s="38">
        <v>9.6</v>
      </c>
      <c r="F39" s="38">
        <v>4.0999999999999996</v>
      </c>
      <c r="G39" s="38">
        <v>2.9</v>
      </c>
      <c r="H39" s="38">
        <v>7.7</v>
      </c>
      <c r="I39" s="38">
        <v>5.5</v>
      </c>
      <c r="J39" s="38">
        <v>7.7</v>
      </c>
      <c r="K39" s="38">
        <v>5.2</v>
      </c>
      <c r="L39" s="38">
        <v>4.5999999999999996</v>
      </c>
      <c r="M39" s="38">
        <v>4.9000000000000004</v>
      </c>
      <c r="N39" s="38">
        <v>8.1</v>
      </c>
      <c r="O39" s="39">
        <v>1</v>
      </c>
      <c r="P39" s="38">
        <v>9.9</v>
      </c>
    </row>
    <row r="40" spans="1:16" ht="15" x14ac:dyDescent="0.2">
      <c r="A40" s="39">
        <v>12</v>
      </c>
      <c r="B40" s="39">
        <v>1</v>
      </c>
      <c r="C40" s="39">
        <v>1</v>
      </c>
      <c r="D40" s="39">
        <v>0</v>
      </c>
      <c r="E40" s="38">
        <v>8.1999999999999993</v>
      </c>
      <c r="F40" s="38">
        <v>3.6</v>
      </c>
      <c r="G40" s="38">
        <v>5.8</v>
      </c>
      <c r="H40" s="38">
        <v>4.9000000000000004</v>
      </c>
      <c r="I40" s="38">
        <v>5</v>
      </c>
      <c r="J40" s="38">
        <v>9</v>
      </c>
      <c r="K40" s="38">
        <v>4.7</v>
      </c>
      <c r="L40" s="38">
        <v>6.9</v>
      </c>
      <c r="M40" s="38">
        <v>4.5</v>
      </c>
      <c r="N40" s="38">
        <v>6.2</v>
      </c>
      <c r="O40" s="39">
        <v>0</v>
      </c>
      <c r="P40" s="38">
        <v>7.6</v>
      </c>
    </row>
    <row r="41" spans="1:16" ht="15" x14ac:dyDescent="0.2">
      <c r="A41" s="39">
        <v>9</v>
      </c>
      <c r="B41" s="39">
        <v>0</v>
      </c>
      <c r="C41" s="39">
        <v>1</v>
      </c>
      <c r="D41" s="39">
        <v>0</v>
      </c>
      <c r="E41" s="38">
        <v>6.1</v>
      </c>
      <c r="F41" s="38">
        <v>4.9000000000000004</v>
      </c>
      <c r="G41" s="38">
        <v>5.0999999999999996</v>
      </c>
      <c r="H41" s="38">
        <v>3.9</v>
      </c>
      <c r="I41" s="38">
        <v>6.4</v>
      </c>
      <c r="J41" s="38">
        <v>8.1999999999999993</v>
      </c>
      <c r="K41" s="38">
        <v>4.5</v>
      </c>
      <c r="L41" s="38">
        <v>4.9000000000000004</v>
      </c>
      <c r="M41" s="38">
        <v>3.2</v>
      </c>
      <c r="N41" s="38">
        <v>4.8</v>
      </c>
      <c r="O41" s="39">
        <v>0</v>
      </c>
      <c r="P41" s="38">
        <v>5.8</v>
      </c>
    </row>
    <row r="42" spans="1:16" ht="15" x14ac:dyDescent="0.2">
      <c r="A42" s="39">
        <v>6</v>
      </c>
      <c r="B42" s="39">
        <v>1</v>
      </c>
      <c r="C42" s="39">
        <v>1</v>
      </c>
      <c r="D42" s="39">
        <v>0</v>
      </c>
      <c r="E42" s="38">
        <v>8.3000000000000007</v>
      </c>
      <c r="F42" s="38">
        <v>3.4</v>
      </c>
      <c r="G42" s="38">
        <v>3.1</v>
      </c>
      <c r="H42" s="38">
        <v>4.5999999999999996</v>
      </c>
      <c r="I42" s="38">
        <v>5.2</v>
      </c>
      <c r="J42" s="38">
        <v>9.1</v>
      </c>
      <c r="K42" s="38">
        <v>4.5999999999999996</v>
      </c>
      <c r="L42" s="38">
        <v>5.8</v>
      </c>
      <c r="M42" s="38">
        <v>3.9</v>
      </c>
      <c r="N42" s="38">
        <v>5.5</v>
      </c>
      <c r="O42" s="39">
        <v>1</v>
      </c>
      <c r="P42" s="38">
        <v>8.4</v>
      </c>
    </row>
    <row r="43" spans="1:16" ht="15" x14ac:dyDescent="0.2">
      <c r="A43" s="39">
        <v>2</v>
      </c>
      <c r="B43" s="39">
        <v>1</v>
      </c>
      <c r="C43" s="39">
        <v>0</v>
      </c>
      <c r="D43" s="39">
        <v>1</v>
      </c>
      <c r="E43" s="38">
        <v>9.4</v>
      </c>
      <c r="F43" s="38">
        <v>3.8</v>
      </c>
      <c r="G43" s="38">
        <v>3.8</v>
      </c>
      <c r="H43" s="38">
        <v>6.5</v>
      </c>
      <c r="I43" s="38">
        <v>4.9000000000000004</v>
      </c>
      <c r="J43" s="38">
        <v>8.5</v>
      </c>
      <c r="K43" s="38">
        <v>4.0999999999999996</v>
      </c>
      <c r="L43" s="38">
        <v>4.5</v>
      </c>
      <c r="M43" s="38">
        <v>4.0999999999999996</v>
      </c>
      <c r="N43" s="38">
        <v>5.4</v>
      </c>
      <c r="O43" s="39">
        <v>1</v>
      </c>
      <c r="P43" s="38">
        <v>7.9</v>
      </c>
    </row>
    <row r="44" spans="1:16" ht="15" x14ac:dyDescent="0.2">
      <c r="A44" s="39">
        <v>10</v>
      </c>
      <c r="B44" s="39">
        <v>0</v>
      </c>
      <c r="C44" s="39">
        <v>0</v>
      </c>
      <c r="D44" s="39">
        <v>1</v>
      </c>
      <c r="E44" s="38">
        <v>9.3000000000000007</v>
      </c>
      <c r="F44" s="38">
        <v>5.0999999999999996</v>
      </c>
      <c r="G44" s="38">
        <v>5.8</v>
      </c>
      <c r="H44" s="38">
        <v>6.6</v>
      </c>
      <c r="I44" s="38">
        <v>6.3</v>
      </c>
      <c r="J44" s="38">
        <v>7.4</v>
      </c>
      <c r="K44" s="38">
        <v>4.5999999999999996</v>
      </c>
      <c r="L44" s="38">
        <v>4.5999999999999996</v>
      </c>
      <c r="M44" s="38">
        <v>4.3</v>
      </c>
      <c r="N44" s="38">
        <v>6.8</v>
      </c>
      <c r="O44" s="39">
        <v>1</v>
      </c>
      <c r="P44" s="38">
        <v>7.6</v>
      </c>
    </row>
    <row r="45" spans="1:16" ht="15" x14ac:dyDescent="0.2">
      <c r="A45" s="39">
        <v>15</v>
      </c>
      <c r="B45" s="39">
        <v>1</v>
      </c>
      <c r="C45" s="39">
        <v>1</v>
      </c>
      <c r="D45" s="39">
        <v>1</v>
      </c>
      <c r="E45" s="38">
        <v>5.0999999999999996</v>
      </c>
      <c r="F45" s="38">
        <v>5.0999999999999996</v>
      </c>
      <c r="G45" s="38">
        <v>4.4000000000000004</v>
      </c>
      <c r="H45" s="38">
        <v>5.4</v>
      </c>
      <c r="I45" s="38">
        <v>7.8</v>
      </c>
      <c r="J45" s="38">
        <v>5.9</v>
      </c>
      <c r="K45" s="38">
        <v>4.9000000000000004</v>
      </c>
      <c r="L45" s="38">
        <v>6.3</v>
      </c>
      <c r="M45" s="38">
        <v>4.5</v>
      </c>
      <c r="N45" s="38">
        <v>6.9</v>
      </c>
      <c r="O45" s="39">
        <v>1</v>
      </c>
      <c r="P45" s="38">
        <v>8.4</v>
      </c>
    </row>
    <row r="46" spans="1:16" ht="15" x14ac:dyDescent="0.2">
      <c r="A46" s="39">
        <v>6</v>
      </c>
      <c r="B46" s="39">
        <v>1</v>
      </c>
      <c r="C46" s="39">
        <v>0</v>
      </c>
      <c r="D46" s="39">
        <v>0</v>
      </c>
      <c r="E46" s="38">
        <v>8</v>
      </c>
      <c r="F46" s="38">
        <v>2.5</v>
      </c>
      <c r="G46" s="38">
        <v>3.6</v>
      </c>
      <c r="H46" s="38">
        <v>7.7</v>
      </c>
      <c r="I46" s="38">
        <v>3</v>
      </c>
      <c r="J46" s="38">
        <v>5.2</v>
      </c>
      <c r="K46" s="38">
        <v>4.3</v>
      </c>
      <c r="L46" s="38">
        <v>4.2</v>
      </c>
      <c r="M46" s="38">
        <v>4.7</v>
      </c>
      <c r="N46" s="38">
        <v>6.5</v>
      </c>
      <c r="O46" s="39">
        <v>0</v>
      </c>
      <c r="P46" s="38">
        <v>6.5</v>
      </c>
    </row>
    <row r="47" spans="1:16" ht="15" x14ac:dyDescent="0.2">
      <c r="A47" s="39">
        <v>5</v>
      </c>
      <c r="B47" s="39">
        <v>0</v>
      </c>
      <c r="C47" s="39">
        <v>1</v>
      </c>
      <c r="D47" s="39">
        <v>0</v>
      </c>
      <c r="E47" s="38">
        <v>5.9</v>
      </c>
      <c r="F47" s="38">
        <v>4.0999999999999996</v>
      </c>
      <c r="G47" s="38">
        <v>5.8</v>
      </c>
      <c r="H47" s="38">
        <v>6.4</v>
      </c>
      <c r="I47" s="38">
        <v>5.5</v>
      </c>
      <c r="J47" s="38">
        <v>8.4</v>
      </c>
      <c r="K47" s="38">
        <v>5.2</v>
      </c>
      <c r="L47" s="38">
        <v>5.8</v>
      </c>
      <c r="M47" s="38">
        <v>4.8</v>
      </c>
      <c r="N47" s="38">
        <v>5.9</v>
      </c>
      <c r="O47" s="39">
        <v>1</v>
      </c>
      <c r="P47" s="38">
        <v>7.7</v>
      </c>
    </row>
    <row r="48" spans="1:16" ht="15" x14ac:dyDescent="0.2">
      <c r="A48" s="39">
        <v>4</v>
      </c>
      <c r="B48" s="39">
        <v>1</v>
      </c>
      <c r="C48" s="39">
        <v>0</v>
      </c>
      <c r="D48" s="39">
        <v>1</v>
      </c>
      <c r="E48" s="38">
        <v>10</v>
      </c>
      <c r="F48" s="38">
        <v>4.3</v>
      </c>
      <c r="G48" s="38">
        <v>2.9</v>
      </c>
      <c r="H48" s="38">
        <v>5.4</v>
      </c>
      <c r="I48" s="38">
        <v>4.5</v>
      </c>
      <c r="J48" s="38">
        <v>3.8</v>
      </c>
      <c r="K48" s="38">
        <v>5</v>
      </c>
      <c r="L48" s="38">
        <v>4</v>
      </c>
      <c r="M48" s="38">
        <v>3.5</v>
      </c>
      <c r="N48" s="38">
        <v>6.3</v>
      </c>
      <c r="O48" s="39">
        <v>1</v>
      </c>
      <c r="P48" s="38">
        <v>8</v>
      </c>
    </row>
    <row r="49" spans="1:16" ht="15" x14ac:dyDescent="0.2">
      <c r="A49" s="39">
        <v>8</v>
      </c>
      <c r="B49" s="39">
        <v>1</v>
      </c>
      <c r="C49" s="39">
        <v>1</v>
      </c>
      <c r="D49" s="39">
        <v>0</v>
      </c>
      <c r="E49" s="38">
        <v>5.7</v>
      </c>
      <c r="F49" s="38">
        <v>3.8</v>
      </c>
      <c r="G49" s="38">
        <v>5.7</v>
      </c>
      <c r="H49" s="38">
        <v>5.7</v>
      </c>
      <c r="I49" s="38">
        <v>6</v>
      </c>
      <c r="J49" s="38">
        <v>8.1999999999999993</v>
      </c>
      <c r="K49" s="38">
        <v>6.5</v>
      </c>
      <c r="L49" s="38">
        <v>7.3</v>
      </c>
      <c r="M49" s="38">
        <v>5.2</v>
      </c>
      <c r="N49" s="38">
        <v>7.5</v>
      </c>
      <c r="O49" s="39">
        <v>1</v>
      </c>
      <c r="P49" s="38">
        <v>7.1</v>
      </c>
    </row>
    <row r="50" spans="1:16" ht="15" x14ac:dyDescent="0.2">
      <c r="A50" s="39">
        <v>13</v>
      </c>
      <c r="B50" s="39">
        <v>0</v>
      </c>
      <c r="C50" s="39">
        <v>1</v>
      </c>
      <c r="D50" s="39">
        <v>1</v>
      </c>
      <c r="E50" s="38">
        <v>9.9</v>
      </c>
      <c r="F50" s="38">
        <v>3.7</v>
      </c>
      <c r="G50" s="38">
        <v>4.2</v>
      </c>
      <c r="H50" s="38">
        <v>7</v>
      </c>
      <c r="I50" s="38">
        <v>6.7</v>
      </c>
      <c r="J50" s="38">
        <v>6.8</v>
      </c>
      <c r="K50" s="38">
        <v>4.5</v>
      </c>
      <c r="L50" s="38">
        <v>3.4</v>
      </c>
      <c r="M50" s="38">
        <v>3.9</v>
      </c>
      <c r="N50" s="38">
        <v>6.1</v>
      </c>
      <c r="O50" s="39">
        <v>1</v>
      </c>
      <c r="P50" s="38">
        <v>8.5</v>
      </c>
    </row>
    <row r="51" spans="1:16" ht="15" x14ac:dyDescent="0.2">
      <c r="A51" s="39">
        <v>3</v>
      </c>
      <c r="B51" s="39">
        <v>1</v>
      </c>
      <c r="C51" s="39">
        <v>0</v>
      </c>
      <c r="D51" s="39">
        <v>1</v>
      </c>
      <c r="E51" s="38">
        <v>7.9</v>
      </c>
      <c r="F51" s="38">
        <v>3.9</v>
      </c>
      <c r="G51" s="38">
        <v>4.4000000000000004</v>
      </c>
      <c r="H51" s="38">
        <v>6.9</v>
      </c>
      <c r="I51" s="38">
        <v>5.8</v>
      </c>
      <c r="J51" s="38">
        <v>4.7</v>
      </c>
      <c r="K51" s="38">
        <v>4.0999999999999996</v>
      </c>
      <c r="L51" s="38">
        <v>4.2</v>
      </c>
      <c r="M51" s="38">
        <v>4.3</v>
      </c>
      <c r="N51" s="38">
        <v>5.8</v>
      </c>
      <c r="O51" s="39">
        <v>1</v>
      </c>
      <c r="P51" s="38">
        <v>7.6</v>
      </c>
    </row>
    <row r="52" spans="1:16" ht="15" x14ac:dyDescent="0.2">
      <c r="A52" s="39">
        <v>10</v>
      </c>
      <c r="B52" s="39">
        <v>0</v>
      </c>
      <c r="C52" s="39">
        <v>1</v>
      </c>
      <c r="D52" s="39">
        <v>0</v>
      </c>
      <c r="E52" s="38">
        <v>6.7</v>
      </c>
      <c r="F52" s="38">
        <v>3.6</v>
      </c>
      <c r="G52" s="38">
        <v>3.4</v>
      </c>
      <c r="H52" s="38">
        <v>4.7</v>
      </c>
      <c r="I52" s="38">
        <v>4.8</v>
      </c>
      <c r="J52" s="38">
        <v>7.2</v>
      </c>
      <c r="K52" s="38">
        <v>4</v>
      </c>
      <c r="L52" s="38">
        <v>3.6</v>
      </c>
      <c r="M52" s="38">
        <v>2.8</v>
      </c>
      <c r="N52" s="38">
        <v>4.2</v>
      </c>
      <c r="O52" s="39">
        <v>1</v>
      </c>
      <c r="P52" s="38">
        <v>7.2</v>
      </c>
    </row>
    <row r="53" spans="1:16" ht="15" x14ac:dyDescent="0.2">
      <c r="A53" s="39">
        <v>7</v>
      </c>
      <c r="B53" s="39">
        <v>1</v>
      </c>
      <c r="C53" s="39">
        <v>0</v>
      </c>
      <c r="D53" s="39">
        <v>0</v>
      </c>
      <c r="E53" s="38">
        <v>8.1999999999999993</v>
      </c>
      <c r="F53" s="38">
        <v>2.7</v>
      </c>
      <c r="G53" s="38">
        <v>2.7</v>
      </c>
      <c r="H53" s="38">
        <v>7.9</v>
      </c>
      <c r="I53" s="38">
        <v>3.1</v>
      </c>
      <c r="J53" s="38">
        <v>5.3</v>
      </c>
      <c r="K53" s="38">
        <v>4.5</v>
      </c>
      <c r="L53" s="38">
        <v>4.3</v>
      </c>
      <c r="M53" s="38">
        <v>4.9000000000000004</v>
      </c>
      <c r="N53" s="38">
        <v>7.4</v>
      </c>
      <c r="O53" s="39">
        <v>1</v>
      </c>
      <c r="P53" s="38">
        <v>8.1999999999999993</v>
      </c>
    </row>
    <row r="54" spans="1:16" ht="15" x14ac:dyDescent="0.2">
      <c r="A54" s="39">
        <v>8</v>
      </c>
      <c r="B54" s="39">
        <v>0</v>
      </c>
      <c r="C54" s="39">
        <v>1</v>
      </c>
      <c r="D54" s="39">
        <v>1</v>
      </c>
      <c r="E54" s="38">
        <v>9.4</v>
      </c>
      <c r="F54" s="38">
        <v>2.5</v>
      </c>
      <c r="G54" s="38">
        <v>3.2</v>
      </c>
      <c r="H54" s="38">
        <v>7.3</v>
      </c>
      <c r="I54" s="38">
        <v>4.5999999999999996</v>
      </c>
      <c r="J54" s="38">
        <v>6.3</v>
      </c>
      <c r="K54" s="38">
        <v>4.7</v>
      </c>
      <c r="L54" s="38">
        <v>4.5999999999999996</v>
      </c>
      <c r="M54" s="38">
        <v>4.5999999999999996</v>
      </c>
      <c r="N54" s="38">
        <v>6.1</v>
      </c>
      <c r="O54" s="39">
        <v>1</v>
      </c>
      <c r="P54" s="38">
        <v>9</v>
      </c>
    </row>
    <row r="55" spans="1:16" ht="15" x14ac:dyDescent="0.2">
      <c r="A55" s="39">
        <v>11</v>
      </c>
      <c r="B55" s="39">
        <v>1</v>
      </c>
      <c r="C55" s="39">
        <v>0</v>
      </c>
      <c r="D55" s="39">
        <v>1</v>
      </c>
      <c r="E55" s="38">
        <v>6.9</v>
      </c>
      <c r="F55" s="38">
        <v>3.4</v>
      </c>
      <c r="G55" s="38">
        <v>3.3</v>
      </c>
      <c r="H55" s="38">
        <v>6.4</v>
      </c>
      <c r="I55" s="38">
        <v>4.7</v>
      </c>
      <c r="J55" s="38">
        <v>5.2</v>
      </c>
      <c r="K55" s="38">
        <v>3.2</v>
      </c>
      <c r="L55" s="38">
        <v>2.7</v>
      </c>
      <c r="M55" s="38">
        <v>3.3</v>
      </c>
      <c r="N55" s="38">
        <v>4.4000000000000004</v>
      </c>
      <c r="O55" s="39">
        <v>1</v>
      </c>
      <c r="P55" s="38">
        <v>7.2</v>
      </c>
    </row>
    <row r="56" spans="1:16" ht="15" x14ac:dyDescent="0.2">
      <c r="A56" s="39">
        <v>14</v>
      </c>
      <c r="B56" s="39">
        <v>1</v>
      </c>
      <c r="C56" s="39">
        <v>1</v>
      </c>
      <c r="D56" s="39">
        <v>0</v>
      </c>
      <c r="E56" s="38">
        <v>8</v>
      </c>
      <c r="F56" s="38">
        <v>3.3</v>
      </c>
      <c r="G56" s="38">
        <v>3.2</v>
      </c>
      <c r="H56" s="38">
        <v>4.5999999999999996</v>
      </c>
      <c r="I56" s="38">
        <v>4.7</v>
      </c>
      <c r="J56" s="38">
        <v>8.6999999999999993</v>
      </c>
      <c r="K56" s="38">
        <v>4.9000000000000004</v>
      </c>
      <c r="L56" s="38">
        <v>6.6</v>
      </c>
      <c r="M56" s="38">
        <v>4.2</v>
      </c>
      <c r="N56" s="38">
        <v>5.8</v>
      </c>
      <c r="O56" s="39">
        <v>1</v>
      </c>
      <c r="P56" s="38">
        <v>8.1</v>
      </c>
    </row>
    <row r="57" spans="1:16" ht="15" x14ac:dyDescent="0.2">
      <c r="A57" s="39">
        <v>11</v>
      </c>
      <c r="B57" s="39">
        <v>1</v>
      </c>
      <c r="C57" s="39">
        <v>0</v>
      </c>
      <c r="D57" s="39">
        <v>0</v>
      </c>
      <c r="E57" s="38">
        <v>9.3000000000000007</v>
      </c>
      <c r="F57" s="38">
        <v>3.8</v>
      </c>
      <c r="G57" s="38">
        <v>3.7</v>
      </c>
      <c r="H57" s="38">
        <v>6.4</v>
      </c>
      <c r="I57" s="38">
        <v>5.5</v>
      </c>
      <c r="J57" s="38">
        <v>7.4</v>
      </c>
      <c r="K57" s="38">
        <v>4.0999999999999996</v>
      </c>
      <c r="L57" s="38">
        <v>3.2</v>
      </c>
      <c r="M57" s="38">
        <v>3.4</v>
      </c>
      <c r="N57" s="38">
        <v>5.7</v>
      </c>
      <c r="O57" s="39">
        <v>1</v>
      </c>
      <c r="P57" s="38">
        <v>8.9</v>
      </c>
    </row>
    <row r="58" spans="1:16" ht="15" x14ac:dyDescent="0.2">
      <c r="A58" s="39">
        <v>14</v>
      </c>
      <c r="B58" s="39">
        <v>0</v>
      </c>
      <c r="C58" s="39">
        <v>1</v>
      </c>
      <c r="D58" s="39">
        <v>1</v>
      </c>
      <c r="E58" s="38">
        <v>7.4</v>
      </c>
      <c r="F58" s="38">
        <v>5.0999999999999996</v>
      </c>
      <c r="G58" s="38">
        <v>4.5</v>
      </c>
      <c r="H58" s="38">
        <v>7.2</v>
      </c>
      <c r="I58" s="38">
        <v>6.9</v>
      </c>
      <c r="J58" s="38">
        <v>9.6</v>
      </c>
      <c r="K58" s="38">
        <v>5.7</v>
      </c>
      <c r="L58" s="38">
        <v>6.5</v>
      </c>
      <c r="M58" s="38">
        <v>5.5</v>
      </c>
      <c r="N58" s="38">
        <v>7.7</v>
      </c>
      <c r="O58" s="39">
        <v>1</v>
      </c>
      <c r="P58" s="38">
        <v>8.8000000000000007</v>
      </c>
    </row>
    <row r="59" spans="1:16" ht="15" x14ac:dyDescent="0.2">
      <c r="A59" s="39">
        <v>1</v>
      </c>
      <c r="B59" s="39">
        <v>1</v>
      </c>
      <c r="C59" s="39">
        <v>0</v>
      </c>
      <c r="D59" s="39">
        <v>0</v>
      </c>
      <c r="E59" s="38">
        <v>7.6</v>
      </c>
      <c r="F59" s="38">
        <v>3.6</v>
      </c>
      <c r="G59" s="38">
        <v>5.6</v>
      </c>
      <c r="H59" s="38">
        <v>6.6</v>
      </c>
      <c r="I59" s="38">
        <v>5.4</v>
      </c>
      <c r="J59" s="38">
        <v>4.4000000000000004</v>
      </c>
      <c r="K59" s="38">
        <v>4.5999999999999996</v>
      </c>
      <c r="L59" s="38">
        <v>3.9</v>
      </c>
      <c r="M59" s="38">
        <v>4</v>
      </c>
      <c r="N59" s="38">
        <v>5.8</v>
      </c>
      <c r="O59" s="39">
        <v>1</v>
      </c>
      <c r="P59" s="38">
        <v>7.5</v>
      </c>
    </row>
    <row r="60" spans="1:16" ht="15" x14ac:dyDescent="0.2">
      <c r="A60" s="39">
        <v>1</v>
      </c>
      <c r="B60" s="39">
        <v>1</v>
      </c>
      <c r="C60" s="39">
        <v>0</v>
      </c>
      <c r="D60" s="39">
        <v>0</v>
      </c>
      <c r="E60" s="38">
        <v>10</v>
      </c>
      <c r="F60" s="38">
        <v>4.3</v>
      </c>
      <c r="G60" s="38">
        <v>4.2</v>
      </c>
      <c r="H60" s="38">
        <v>5.4</v>
      </c>
      <c r="I60" s="38">
        <v>4.5</v>
      </c>
      <c r="J60" s="38">
        <v>3.8</v>
      </c>
      <c r="K60" s="38">
        <v>3.7</v>
      </c>
      <c r="L60" s="38">
        <v>4</v>
      </c>
      <c r="M60" s="38">
        <v>3.5</v>
      </c>
      <c r="N60" s="38">
        <v>3.7</v>
      </c>
      <c r="O60" s="39">
        <v>0</v>
      </c>
      <c r="P60" s="38">
        <v>7</v>
      </c>
    </row>
    <row r="61" spans="1:16" ht="15" x14ac:dyDescent="0.2">
      <c r="A61" s="39">
        <v>6</v>
      </c>
      <c r="B61" s="39">
        <v>1</v>
      </c>
      <c r="C61" s="39">
        <v>1</v>
      </c>
      <c r="D61" s="39">
        <v>0</v>
      </c>
      <c r="E61" s="38">
        <v>9.9</v>
      </c>
      <c r="F61" s="38">
        <v>2.8</v>
      </c>
      <c r="G61" s="38">
        <v>2.6</v>
      </c>
      <c r="H61" s="38">
        <v>5.8</v>
      </c>
      <c r="I61" s="38">
        <v>3.5</v>
      </c>
      <c r="J61" s="38">
        <v>5.4</v>
      </c>
      <c r="K61" s="38">
        <v>5.6</v>
      </c>
      <c r="L61" s="38">
        <v>4.9000000000000004</v>
      </c>
      <c r="M61" s="38">
        <v>4</v>
      </c>
      <c r="N61" s="38">
        <v>6.9</v>
      </c>
      <c r="O61" s="39">
        <v>1</v>
      </c>
      <c r="P61" s="38">
        <v>8.5</v>
      </c>
    </row>
    <row r="62" spans="1:16" ht="15" x14ac:dyDescent="0.2">
      <c r="A62" s="39">
        <v>5</v>
      </c>
      <c r="B62" s="39">
        <v>0</v>
      </c>
      <c r="C62" s="39">
        <v>0</v>
      </c>
      <c r="D62" s="39">
        <v>0</v>
      </c>
      <c r="E62" s="38">
        <v>8.6999999999999993</v>
      </c>
      <c r="F62" s="38">
        <v>3.2</v>
      </c>
      <c r="G62" s="38">
        <v>2.8</v>
      </c>
      <c r="H62" s="38">
        <v>7.8</v>
      </c>
      <c r="I62" s="38">
        <v>3.8</v>
      </c>
      <c r="J62" s="38">
        <v>4.9000000000000004</v>
      </c>
      <c r="K62" s="38">
        <v>5.4</v>
      </c>
      <c r="L62" s="38">
        <v>3.9</v>
      </c>
      <c r="M62" s="38">
        <v>4.5</v>
      </c>
      <c r="N62" s="38">
        <v>6.1</v>
      </c>
      <c r="O62" s="39">
        <v>0</v>
      </c>
      <c r="P62" s="38">
        <v>7.2</v>
      </c>
    </row>
    <row r="63" spans="1:16" ht="15" x14ac:dyDescent="0.2">
      <c r="A63" s="39">
        <v>13</v>
      </c>
      <c r="B63" s="39">
        <v>0</v>
      </c>
      <c r="C63" s="39">
        <v>1</v>
      </c>
      <c r="D63" s="39">
        <v>1</v>
      </c>
      <c r="E63" s="38">
        <v>8.4</v>
      </c>
      <c r="F63" s="38">
        <v>3.8</v>
      </c>
      <c r="G63" s="38">
        <v>4.5</v>
      </c>
      <c r="H63" s="38">
        <v>4.7</v>
      </c>
      <c r="I63" s="38">
        <v>5.9</v>
      </c>
      <c r="J63" s="38">
        <v>6.7</v>
      </c>
      <c r="K63" s="38">
        <v>2.7</v>
      </c>
      <c r="L63" s="38">
        <v>5</v>
      </c>
      <c r="M63" s="38">
        <v>3.6</v>
      </c>
      <c r="N63" s="38">
        <v>5</v>
      </c>
      <c r="O63" s="39">
        <v>1</v>
      </c>
      <c r="P63" s="38">
        <v>8.8000000000000007</v>
      </c>
    </row>
    <row r="64" spans="1:16" ht="15" x14ac:dyDescent="0.2">
      <c r="A64" s="39">
        <v>2</v>
      </c>
      <c r="B64" s="39">
        <v>0</v>
      </c>
      <c r="C64" s="39">
        <v>0</v>
      </c>
      <c r="D64" s="39">
        <v>1</v>
      </c>
      <c r="E64" s="38">
        <v>8.8000000000000007</v>
      </c>
      <c r="F64" s="38">
        <v>3.9</v>
      </c>
      <c r="G64" s="38">
        <v>4.3</v>
      </c>
      <c r="H64" s="38">
        <v>4.7</v>
      </c>
      <c r="I64" s="38">
        <v>4.8</v>
      </c>
      <c r="J64" s="38">
        <v>5.8</v>
      </c>
      <c r="K64" s="38">
        <v>4.4000000000000004</v>
      </c>
      <c r="L64" s="38">
        <v>3.7</v>
      </c>
      <c r="M64" s="38">
        <v>2.9</v>
      </c>
      <c r="N64" s="38">
        <v>5.0999999999999996</v>
      </c>
      <c r="O64" s="39">
        <v>0</v>
      </c>
      <c r="P64" s="38">
        <v>8</v>
      </c>
    </row>
    <row r="65" spans="1:16" ht="15" x14ac:dyDescent="0.2">
      <c r="A65" s="39">
        <v>11</v>
      </c>
      <c r="B65" s="39">
        <v>0</v>
      </c>
      <c r="C65" s="39">
        <v>1</v>
      </c>
      <c r="D65" s="39">
        <v>0</v>
      </c>
      <c r="E65" s="38">
        <v>7.7</v>
      </c>
      <c r="F65" s="38">
        <v>2.2000000000000002</v>
      </c>
      <c r="G65" s="38">
        <v>2.4</v>
      </c>
      <c r="H65" s="38">
        <v>4.7</v>
      </c>
      <c r="I65" s="38">
        <v>3.4</v>
      </c>
      <c r="J65" s="38">
        <v>6.2</v>
      </c>
      <c r="K65" s="38">
        <v>3.3</v>
      </c>
      <c r="L65" s="38">
        <v>3.1</v>
      </c>
      <c r="M65" s="38">
        <v>2.6</v>
      </c>
      <c r="N65" s="38">
        <v>4.5</v>
      </c>
      <c r="O65" s="39">
        <v>0</v>
      </c>
      <c r="P65" s="38">
        <v>8.1</v>
      </c>
    </row>
    <row r="66" spans="1:16" ht="15" x14ac:dyDescent="0.2">
      <c r="A66" s="39">
        <v>7</v>
      </c>
      <c r="B66" s="39">
        <v>0</v>
      </c>
      <c r="C66" s="39">
        <v>1</v>
      </c>
      <c r="D66" s="39">
        <v>0</v>
      </c>
      <c r="E66" s="38">
        <v>6.6</v>
      </c>
      <c r="F66" s="38">
        <v>3.6</v>
      </c>
      <c r="G66" s="38">
        <v>4.9000000000000004</v>
      </c>
      <c r="H66" s="38">
        <v>4.7</v>
      </c>
      <c r="I66" s="38">
        <v>4.8</v>
      </c>
      <c r="J66" s="38">
        <v>7.2</v>
      </c>
      <c r="K66" s="38">
        <v>3.5</v>
      </c>
      <c r="L66" s="38">
        <v>3.6</v>
      </c>
      <c r="M66" s="38">
        <v>2.8</v>
      </c>
      <c r="N66" s="38">
        <v>4.0999999999999996</v>
      </c>
      <c r="O66" s="39">
        <v>0</v>
      </c>
      <c r="P66" s="38">
        <v>7.1</v>
      </c>
    </row>
    <row r="67" spans="1:16" ht="15" x14ac:dyDescent="0.2">
      <c r="A67" s="39">
        <v>12</v>
      </c>
      <c r="B67" s="39">
        <v>1</v>
      </c>
      <c r="C67" s="39">
        <v>1</v>
      </c>
      <c r="D67" s="39">
        <v>0</v>
      </c>
      <c r="E67" s="38">
        <v>5.7</v>
      </c>
      <c r="F67" s="38">
        <v>3.8</v>
      </c>
      <c r="G67" s="38">
        <v>5.4</v>
      </c>
      <c r="H67" s="38">
        <v>5.7</v>
      </c>
      <c r="I67" s="38">
        <v>6</v>
      </c>
      <c r="J67" s="38">
        <v>8.1999999999999993</v>
      </c>
      <c r="K67" s="38">
        <v>4.7</v>
      </c>
      <c r="L67" s="38">
        <v>7.3</v>
      </c>
      <c r="M67" s="38">
        <v>5.2</v>
      </c>
      <c r="N67" s="38">
        <v>6.7</v>
      </c>
      <c r="O67" s="39">
        <v>0</v>
      </c>
      <c r="P67" s="38">
        <v>9</v>
      </c>
    </row>
    <row r="68" spans="1:16" ht="15" x14ac:dyDescent="0.2">
      <c r="A68" s="39">
        <v>5</v>
      </c>
      <c r="B68" s="39">
        <v>1</v>
      </c>
      <c r="C68" s="39">
        <v>1</v>
      </c>
      <c r="D68" s="39">
        <v>0</v>
      </c>
      <c r="E68" s="38">
        <v>5.7</v>
      </c>
      <c r="F68" s="38">
        <v>4</v>
      </c>
      <c r="G68" s="38">
        <v>2.7</v>
      </c>
      <c r="H68" s="38">
        <v>5.5</v>
      </c>
      <c r="I68" s="38">
        <v>5.0999999999999996</v>
      </c>
      <c r="J68" s="38">
        <v>6.2</v>
      </c>
      <c r="K68" s="38">
        <v>5</v>
      </c>
      <c r="L68" s="38">
        <v>6.2</v>
      </c>
      <c r="M68" s="38">
        <v>4.5</v>
      </c>
      <c r="N68" s="38">
        <v>5.5</v>
      </c>
      <c r="O68" s="39">
        <v>0</v>
      </c>
      <c r="P68" s="38">
        <v>6.2</v>
      </c>
    </row>
    <row r="69" spans="1:16" ht="15" x14ac:dyDescent="0.2">
      <c r="A69" s="39">
        <v>7</v>
      </c>
      <c r="B69" s="39">
        <v>1</v>
      </c>
      <c r="C69" s="39">
        <v>1</v>
      </c>
      <c r="D69" s="39">
        <v>1</v>
      </c>
      <c r="E69" s="38">
        <v>5.5</v>
      </c>
      <c r="F69" s="38">
        <v>3.7</v>
      </c>
      <c r="G69" s="38">
        <v>4.3</v>
      </c>
      <c r="H69" s="38">
        <v>5.3</v>
      </c>
      <c r="I69" s="38">
        <v>4.9000000000000004</v>
      </c>
      <c r="J69" s="38">
        <v>6</v>
      </c>
      <c r="K69" s="38">
        <v>4.5</v>
      </c>
      <c r="L69" s="38">
        <v>5.9</v>
      </c>
      <c r="M69" s="38">
        <v>4.3</v>
      </c>
      <c r="N69" s="38">
        <v>5.4</v>
      </c>
      <c r="O69" s="39">
        <v>0</v>
      </c>
      <c r="P69" s="38">
        <v>8.1999999999999993</v>
      </c>
    </row>
    <row r="70" spans="1:16" ht="15" x14ac:dyDescent="0.2">
      <c r="A70" s="39">
        <v>5</v>
      </c>
      <c r="B70" s="39">
        <v>1</v>
      </c>
      <c r="C70" s="39">
        <v>1</v>
      </c>
      <c r="D70" s="39">
        <v>0</v>
      </c>
      <c r="E70" s="38">
        <v>7.5</v>
      </c>
      <c r="F70" s="38">
        <v>3.5</v>
      </c>
      <c r="G70" s="38">
        <v>2.9</v>
      </c>
      <c r="H70" s="38">
        <v>4.0999999999999996</v>
      </c>
      <c r="I70" s="38">
        <v>4.5</v>
      </c>
      <c r="J70" s="38">
        <v>7.6</v>
      </c>
      <c r="K70" s="38">
        <v>4</v>
      </c>
      <c r="L70" s="38">
        <v>5.4</v>
      </c>
      <c r="M70" s="38">
        <v>3.4</v>
      </c>
      <c r="N70" s="38">
        <v>3.5</v>
      </c>
      <c r="O70" s="39">
        <v>0</v>
      </c>
      <c r="P70" s="38">
        <v>5.8</v>
      </c>
    </row>
    <row r="71" spans="1:16" ht="15" x14ac:dyDescent="0.2">
      <c r="A71" s="39">
        <v>9</v>
      </c>
      <c r="B71" s="39">
        <v>0</v>
      </c>
      <c r="C71" s="39">
        <v>1</v>
      </c>
      <c r="D71" s="39">
        <v>0</v>
      </c>
      <c r="E71" s="38">
        <v>6.4</v>
      </c>
      <c r="F71" s="38">
        <v>3.6</v>
      </c>
      <c r="G71" s="38">
        <v>3.9</v>
      </c>
      <c r="H71" s="38">
        <v>3.9</v>
      </c>
      <c r="I71" s="38">
        <v>5.3</v>
      </c>
      <c r="J71" s="38">
        <v>7.1</v>
      </c>
      <c r="K71" s="38">
        <v>4.7</v>
      </c>
      <c r="L71" s="38">
        <v>6.6</v>
      </c>
      <c r="M71" s="38">
        <v>3.9</v>
      </c>
      <c r="N71" s="38">
        <v>5.3</v>
      </c>
      <c r="O71" s="39">
        <v>0</v>
      </c>
      <c r="P71" s="38">
        <v>8</v>
      </c>
    </row>
    <row r="72" spans="1:16" ht="15" x14ac:dyDescent="0.2">
      <c r="A72" s="39">
        <v>13</v>
      </c>
      <c r="B72" s="39">
        <v>0</v>
      </c>
      <c r="C72" s="39">
        <v>1</v>
      </c>
      <c r="D72" s="39">
        <v>0</v>
      </c>
      <c r="E72" s="38">
        <v>9.1</v>
      </c>
      <c r="F72" s="38">
        <v>4.5</v>
      </c>
      <c r="G72" s="38">
        <v>6.3</v>
      </c>
      <c r="H72" s="38">
        <v>5.3</v>
      </c>
      <c r="I72" s="38">
        <v>7.1</v>
      </c>
      <c r="J72" s="38">
        <v>8.4</v>
      </c>
      <c r="K72" s="38">
        <v>5.4</v>
      </c>
      <c r="L72" s="38">
        <v>6.1</v>
      </c>
      <c r="M72" s="38">
        <v>4.4000000000000004</v>
      </c>
      <c r="N72" s="38">
        <v>5.9</v>
      </c>
      <c r="O72" s="39">
        <v>1</v>
      </c>
      <c r="P72" s="38">
        <v>7.7</v>
      </c>
    </row>
    <row r="73" spans="1:16" ht="15" x14ac:dyDescent="0.2">
      <c r="A73" s="39">
        <v>8</v>
      </c>
      <c r="B73" s="39">
        <v>1</v>
      </c>
      <c r="C73" s="39">
        <v>0</v>
      </c>
      <c r="D73" s="39">
        <v>1</v>
      </c>
      <c r="E73" s="38">
        <v>6.7</v>
      </c>
      <c r="F73" s="38">
        <v>3.2</v>
      </c>
      <c r="G73" s="38">
        <v>4.8</v>
      </c>
      <c r="H73" s="38">
        <v>6.3</v>
      </c>
      <c r="I73" s="38">
        <v>4.5</v>
      </c>
      <c r="J73" s="38">
        <v>5</v>
      </c>
      <c r="K73" s="38">
        <v>2.9</v>
      </c>
      <c r="L73" s="38">
        <v>2.6</v>
      </c>
      <c r="M73" s="38">
        <v>3.1</v>
      </c>
      <c r="N73" s="38">
        <v>3.7</v>
      </c>
      <c r="O73" s="39">
        <v>0</v>
      </c>
      <c r="P73" s="38">
        <v>7</v>
      </c>
    </row>
    <row r="74" spans="1:16" ht="15" x14ac:dyDescent="0.2">
      <c r="A74" s="39">
        <v>13</v>
      </c>
      <c r="B74" s="39">
        <v>0</v>
      </c>
      <c r="C74" s="39">
        <v>1</v>
      </c>
      <c r="D74" s="39">
        <v>0</v>
      </c>
      <c r="E74" s="38">
        <v>6.5</v>
      </c>
      <c r="F74" s="38">
        <v>4.3</v>
      </c>
      <c r="G74" s="38">
        <v>6.5</v>
      </c>
      <c r="H74" s="38">
        <v>6.3</v>
      </c>
      <c r="I74" s="38">
        <v>6</v>
      </c>
      <c r="J74" s="38">
        <v>8.6999999999999993</v>
      </c>
      <c r="K74" s="38">
        <v>4.5999999999999996</v>
      </c>
      <c r="L74" s="38">
        <v>5.6</v>
      </c>
      <c r="M74" s="38">
        <v>4.5999999999999996</v>
      </c>
      <c r="N74" s="38">
        <v>6.6</v>
      </c>
      <c r="O74" s="39">
        <v>0</v>
      </c>
      <c r="P74" s="38">
        <v>7.9</v>
      </c>
    </row>
    <row r="75" spans="1:16" ht="15" x14ac:dyDescent="0.2">
      <c r="A75" s="39">
        <v>14</v>
      </c>
      <c r="B75" s="39">
        <v>0</v>
      </c>
      <c r="C75" s="39">
        <v>1</v>
      </c>
      <c r="D75" s="39">
        <v>1</v>
      </c>
      <c r="E75" s="38">
        <v>9.9</v>
      </c>
      <c r="F75" s="38">
        <v>3.7</v>
      </c>
      <c r="G75" s="38">
        <v>5.6</v>
      </c>
      <c r="H75" s="38">
        <v>7</v>
      </c>
      <c r="I75" s="38">
        <v>6.7</v>
      </c>
      <c r="J75" s="38">
        <v>6.8</v>
      </c>
      <c r="K75" s="38">
        <v>4.0999999999999996</v>
      </c>
      <c r="L75" s="38">
        <v>3.4</v>
      </c>
      <c r="M75" s="38">
        <v>3.9</v>
      </c>
      <c r="N75" s="38">
        <v>7.6</v>
      </c>
      <c r="O75" s="39">
        <v>1</v>
      </c>
      <c r="P75" s="38">
        <v>9.8000000000000007</v>
      </c>
    </row>
    <row r="76" spans="1:16" ht="15" x14ac:dyDescent="0.2">
      <c r="A76" s="39">
        <v>10</v>
      </c>
      <c r="B76" s="39">
        <v>0</v>
      </c>
      <c r="C76" s="39">
        <v>1</v>
      </c>
      <c r="D76" s="39">
        <v>1</v>
      </c>
      <c r="E76" s="38">
        <v>8.5</v>
      </c>
      <c r="F76" s="38">
        <v>3.9</v>
      </c>
      <c r="G76" s="38">
        <v>5</v>
      </c>
      <c r="H76" s="38">
        <v>4.9000000000000004</v>
      </c>
      <c r="I76" s="38">
        <v>6</v>
      </c>
      <c r="J76" s="38">
        <v>6.8</v>
      </c>
      <c r="K76" s="38">
        <v>4.4000000000000004</v>
      </c>
      <c r="L76" s="38">
        <v>5.0999999999999996</v>
      </c>
      <c r="M76" s="38">
        <v>3.7</v>
      </c>
      <c r="N76" s="38">
        <v>5.5</v>
      </c>
      <c r="O76" s="39">
        <v>1</v>
      </c>
      <c r="P76" s="38">
        <v>8.4</v>
      </c>
    </row>
    <row r="77" spans="1:16" ht="15" x14ac:dyDescent="0.2">
      <c r="A77" s="39">
        <v>7</v>
      </c>
      <c r="B77" s="39">
        <v>0</v>
      </c>
      <c r="C77" s="39">
        <v>0</v>
      </c>
      <c r="D77" s="39">
        <v>0</v>
      </c>
      <c r="E77" s="38">
        <v>9.9</v>
      </c>
      <c r="F77" s="38">
        <v>3</v>
      </c>
      <c r="G77" s="38">
        <v>5.4</v>
      </c>
      <c r="H77" s="38">
        <v>5.9</v>
      </c>
      <c r="I77" s="38">
        <v>4.8</v>
      </c>
      <c r="J77" s="38">
        <v>4.9000000000000004</v>
      </c>
      <c r="K77" s="38">
        <v>3.1</v>
      </c>
      <c r="L77" s="38">
        <v>4.3</v>
      </c>
      <c r="M77" s="38">
        <v>3.8</v>
      </c>
      <c r="N77" s="38">
        <v>5</v>
      </c>
      <c r="O77" s="39">
        <v>0</v>
      </c>
      <c r="P77" s="38">
        <v>8.9</v>
      </c>
    </row>
    <row r="78" spans="1:16" ht="15" x14ac:dyDescent="0.2">
      <c r="A78" s="39">
        <v>3</v>
      </c>
      <c r="B78" s="39">
        <v>0</v>
      </c>
      <c r="C78" s="39">
        <v>1</v>
      </c>
      <c r="D78" s="39">
        <v>1</v>
      </c>
      <c r="E78" s="38">
        <v>7.6</v>
      </c>
      <c r="F78" s="38">
        <v>3.6</v>
      </c>
      <c r="G78" s="38">
        <v>4.7</v>
      </c>
      <c r="H78" s="38">
        <v>4.5999999999999996</v>
      </c>
      <c r="I78" s="38">
        <v>5</v>
      </c>
      <c r="J78" s="38">
        <v>7.4</v>
      </c>
      <c r="K78" s="38">
        <v>4.5</v>
      </c>
      <c r="L78" s="38">
        <v>5.8</v>
      </c>
      <c r="M78" s="38">
        <v>3.9</v>
      </c>
      <c r="N78" s="38">
        <v>4.5999999999999996</v>
      </c>
      <c r="O78" s="39">
        <v>0</v>
      </c>
      <c r="P78" s="38">
        <v>7.5</v>
      </c>
    </row>
    <row r="79" spans="1:16" ht="15" x14ac:dyDescent="0.2">
      <c r="A79" s="39">
        <v>5</v>
      </c>
      <c r="B79" s="39">
        <v>1</v>
      </c>
      <c r="C79" s="39">
        <v>0</v>
      </c>
      <c r="D79" s="39">
        <v>1</v>
      </c>
      <c r="E79" s="38">
        <v>9.4</v>
      </c>
      <c r="F79" s="38">
        <v>3.8</v>
      </c>
      <c r="G79" s="38">
        <v>4.7</v>
      </c>
      <c r="H79" s="38">
        <v>6.5</v>
      </c>
      <c r="I79" s="38">
        <v>4.9000000000000004</v>
      </c>
      <c r="J79" s="38">
        <v>8.5</v>
      </c>
      <c r="K79" s="38">
        <v>4.3</v>
      </c>
      <c r="L79" s="38">
        <v>4.5</v>
      </c>
      <c r="M79" s="38">
        <v>4.0999999999999996</v>
      </c>
      <c r="N79" s="38">
        <v>6.2</v>
      </c>
      <c r="O79" s="39">
        <v>1</v>
      </c>
      <c r="P79" s="38">
        <v>8</v>
      </c>
    </row>
    <row r="80" spans="1:16" ht="15" x14ac:dyDescent="0.2">
      <c r="A80" s="39">
        <v>10</v>
      </c>
      <c r="B80" s="39">
        <v>0</v>
      </c>
      <c r="C80" s="39">
        <v>0</v>
      </c>
      <c r="D80" s="39">
        <v>1</v>
      </c>
      <c r="E80" s="38">
        <v>9.3000000000000007</v>
      </c>
      <c r="F80" s="38">
        <v>3.5</v>
      </c>
      <c r="G80" s="38">
        <v>5.5</v>
      </c>
      <c r="H80" s="38">
        <v>7.5</v>
      </c>
      <c r="I80" s="38">
        <v>5.9</v>
      </c>
      <c r="J80" s="38">
        <v>4.5999999999999996</v>
      </c>
      <c r="K80" s="38">
        <v>5.2</v>
      </c>
      <c r="L80" s="38">
        <v>4.0999999999999996</v>
      </c>
      <c r="M80" s="38">
        <v>4.5999999999999996</v>
      </c>
      <c r="N80" s="38">
        <v>7.6</v>
      </c>
      <c r="O80" s="39">
        <v>1</v>
      </c>
      <c r="P80" s="38">
        <v>8.1</v>
      </c>
    </row>
    <row r="81" spans="1:16" ht="15" x14ac:dyDescent="0.2">
      <c r="A81" s="39">
        <v>10</v>
      </c>
      <c r="B81" s="39">
        <v>1</v>
      </c>
      <c r="C81" s="39">
        <v>1</v>
      </c>
      <c r="D81" s="39">
        <v>0</v>
      </c>
      <c r="E81" s="38">
        <v>7.1</v>
      </c>
      <c r="F81" s="38">
        <v>3.4</v>
      </c>
      <c r="G81" s="38">
        <v>4</v>
      </c>
      <c r="H81" s="38">
        <v>5</v>
      </c>
      <c r="I81" s="38">
        <v>5.9</v>
      </c>
      <c r="J81" s="38">
        <v>7.8</v>
      </c>
      <c r="K81" s="38">
        <v>2.6</v>
      </c>
      <c r="L81" s="38">
        <v>3.1</v>
      </c>
      <c r="M81" s="38">
        <v>2.7</v>
      </c>
      <c r="N81" s="38">
        <v>4.0999999999999996</v>
      </c>
      <c r="O81" s="39">
        <v>0</v>
      </c>
      <c r="P81" s="38">
        <v>7.6</v>
      </c>
    </row>
    <row r="82" spans="1:16" ht="15" x14ac:dyDescent="0.2">
      <c r="A82" s="39">
        <v>8</v>
      </c>
      <c r="B82" s="39">
        <v>0</v>
      </c>
      <c r="C82" s="39">
        <v>0</v>
      </c>
      <c r="D82" s="39">
        <v>0</v>
      </c>
      <c r="E82" s="38">
        <v>9.9</v>
      </c>
      <c r="F82" s="38">
        <v>3</v>
      </c>
      <c r="G82" s="38">
        <v>4</v>
      </c>
      <c r="H82" s="38">
        <v>5.9</v>
      </c>
      <c r="I82" s="38">
        <v>4.8</v>
      </c>
      <c r="J82" s="38">
        <v>4.9000000000000004</v>
      </c>
      <c r="K82" s="38">
        <v>3.2</v>
      </c>
      <c r="L82" s="38">
        <v>4.3</v>
      </c>
      <c r="M82" s="38">
        <v>3.8</v>
      </c>
      <c r="N82" s="38">
        <v>4.8</v>
      </c>
      <c r="O82" s="39">
        <v>1</v>
      </c>
      <c r="P82" s="38">
        <v>8.8000000000000007</v>
      </c>
    </row>
    <row r="83" spans="1:16" ht="15" x14ac:dyDescent="0.2">
      <c r="A83" s="39">
        <v>2</v>
      </c>
      <c r="B83" s="39">
        <v>0</v>
      </c>
      <c r="C83" s="39">
        <v>0</v>
      </c>
      <c r="D83" s="39">
        <v>0</v>
      </c>
      <c r="E83" s="38">
        <v>8.6999999999999993</v>
      </c>
      <c r="F83" s="38">
        <v>3.2</v>
      </c>
      <c r="G83" s="38">
        <v>2.4</v>
      </c>
      <c r="H83" s="38">
        <v>6.8</v>
      </c>
      <c r="I83" s="38">
        <v>4.5999999999999996</v>
      </c>
      <c r="J83" s="38">
        <v>6.8</v>
      </c>
      <c r="K83" s="38">
        <v>4.3</v>
      </c>
      <c r="L83" s="38">
        <v>3.7</v>
      </c>
      <c r="M83" s="38">
        <v>4</v>
      </c>
      <c r="N83" s="38">
        <v>4.9000000000000004</v>
      </c>
      <c r="O83" s="39">
        <v>1</v>
      </c>
      <c r="P83" s="38">
        <v>8</v>
      </c>
    </row>
    <row r="84" spans="1:16" ht="15" x14ac:dyDescent="0.2">
      <c r="A84" s="39">
        <v>6</v>
      </c>
      <c r="B84" s="39">
        <v>0</v>
      </c>
      <c r="C84" s="39">
        <v>0</v>
      </c>
      <c r="D84" s="39">
        <v>1</v>
      </c>
      <c r="E84" s="38">
        <v>8.6</v>
      </c>
      <c r="F84" s="38">
        <v>2.9</v>
      </c>
      <c r="G84" s="38">
        <v>2.9</v>
      </c>
      <c r="H84" s="38">
        <v>5.6</v>
      </c>
      <c r="I84" s="38">
        <v>4</v>
      </c>
      <c r="J84" s="38">
        <v>6.3</v>
      </c>
      <c r="K84" s="38">
        <v>2.7</v>
      </c>
      <c r="L84" s="38">
        <v>3</v>
      </c>
      <c r="M84" s="38">
        <v>3</v>
      </c>
      <c r="N84" s="38">
        <v>3.9</v>
      </c>
      <c r="O84" s="39">
        <v>0</v>
      </c>
      <c r="P84" s="38">
        <v>8.5</v>
      </c>
    </row>
    <row r="85" spans="1:16" ht="15" x14ac:dyDescent="0.2">
      <c r="A85" s="39">
        <v>5</v>
      </c>
      <c r="B85" s="39">
        <v>1</v>
      </c>
      <c r="C85" s="39">
        <v>1</v>
      </c>
      <c r="D85" s="39">
        <v>0</v>
      </c>
      <c r="E85" s="38">
        <v>6.4</v>
      </c>
      <c r="F85" s="38">
        <v>3.2</v>
      </c>
      <c r="G85" s="38">
        <v>2.2000000000000002</v>
      </c>
      <c r="H85" s="38">
        <v>2.9</v>
      </c>
      <c r="I85" s="38">
        <v>5</v>
      </c>
      <c r="J85" s="38">
        <v>8.4</v>
      </c>
      <c r="K85" s="38">
        <v>2</v>
      </c>
      <c r="L85" s="38">
        <v>3.7</v>
      </c>
      <c r="M85" s="38">
        <v>1.6</v>
      </c>
      <c r="N85" s="38">
        <v>3.6</v>
      </c>
      <c r="O85" s="39">
        <v>0</v>
      </c>
      <c r="P85" s="38">
        <v>6.5</v>
      </c>
    </row>
    <row r="86" spans="1:16" ht="15" x14ac:dyDescent="0.2">
      <c r="A86" s="39">
        <v>4</v>
      </c>
      <c r="B86" s="39">
        <v>0</v>
      </c>
      <c r="C86" s="39">
        <v>0</v>
      </c>
      <c r="D86" s="39">
        <v>1</v>
      </c>
      <c r="E86" s="38">
        <v>7.7</v>
      </c>
      <c r="F86" s="38">
        <v>2.6</v>
      </c>
      <c r="G86" s="38">
        <v>1.9</v>
      </c>
      <c r="H86" s="38">
        <v>7.2</v>
      </c>
      <c r="I86" s="38">
        <v>4.3</v>
      </c>
      <c r="J86" s="38">
        <v>5.9</v>
      </c>
      <c r="K86" s="38">
        <v>4.7</v>
      </c>
      <c r="L86" s="38">
        <v>3.9</v>
      </c>
      <c r="M86" s="38">
        <v>4.3</v>
      </c>
      <c r="N86" s="38">
        <v>6.6</v>
      </c>
      <c r="O86" s="39">
        <v>1</v>
      </c>
      <c r="P86" s="38">
        <v>7.7</v>
      </c>
    </row>
    <row r="87" spans="1:16" ht="15" x14ac:dyDescent="0.2">
      <c r="A87" s="39">
        <v>13</v>
      </c>
      <c r="B87" s="39">
        <v>1</v>
      </c>
      <c r="C87" s="39">
        <v>1</v>
      </c>
      <c r="D87" s="39">
        <v>0</v>
      </c>
      <c r="E87" s="38">
        <v>7.5</v>
      </c>
      <c r="F87" s="38">
        <v>3.5</v>
      </c>
      <c r="G87" s="38">
        <v>3.5</v>
      </c>
      <c r="H87" s="38">
        <v>4.0999999999999996</v>
      </c>
      <c r="I87" s="38">
        <v>4.5</v>
      </c>
      <c r="J87" s="38">
        <v>7.6</v>
      </c>
      <c r="K87" s="38">
        <v>3.4</v>
      </c>
      <c r="L87" s="38">
        <v>5.4</v>
      </c>
      <c r="M87" s="38">
        <v>3.4</v>
      </c>
      <c r="N87" s="38">
        <v>4.5</v>
      </c>
      <c r="O87" s="39">
        <v>0</v>
      </c>
      <c r="P87" s="38">
        <v>7.2</v>
      </c>
    </row>
    <row r="88" spans="1:16" ht="15" x14ac:dyDescent="0.2">
      <c r="A88" s="39">
        <v>4</v>
      </c>
      <c r="B88" s="39">
        <v>0</v>
      </c>
      <c r="C88" s="39">
        <v>1</v>
      </c>
      <c r="D88" s="39">
        <v>0</v>
      </c>
      <c r="E88" s="38">
        <v>5</v>
      </c>
      <c r="F88" s="38">
        <v>3.6</v>
      </c>
      <c r="G88" s="38">
        <v>3.5</v>
      </c>
      <c r="H88" s="38">
        <v>4.2</v>
      </c>
      <c r="I88" s="38">
        <v>4.9000000000000004</v>
      </c>
      <c r="J88" s="38">
        <v>8.1999999999999993</v>
      </c>
      <c r="K88" s="38">
        <v>2.4</v>
      </c>
      <c r="L88" s="38">
        <v>4.8</v>
      </c>
      <c r="M88" s="38">
        <v>3.1</v>
      </c>
      <c r="N88" s="38">
        <v>3</v>
      </c>
      <c r="O88" s="39">
        <v>0</v>
      </c>
      <c r="P88" s="38">
        <v>6</v>
      </c>
    </row>
    <row r="89" spans="1:16" ht="15" x14ac:dyDescent="0.2">
      <c r="A89" s="39">
        <v>11</v>
      </c>
      <c r="B89" s="39">
        <v>0</v>
      </c>
      <c r="C89" s="39">
        <v>0</v>
      </c>
      <c r="D89" s="39">
        <v>1</v>
      </c>
      <c r="E89" s="38">
        <v>7.7</v>
      </c>
      <c r="F89" s="38">
        <v>2.6</v>
      </c>
      <c r="G89" s="38">
        <v>3.5</v>
      </c>
      <c r="H89" s="38">
        <v>7.2</v>
      </c>
      <c r="I89" s="38">
        <v>4.3</v>
      </c>
      <c r="J89" s="38">
        <v>5.9</v>
      </c>
      <c r="K89" s="38">
        <v>5.0999999999999996</v>
      </c>
      <c r="L89" s="38">
        <v>3.9</v>
      </c>
      <c r="M89" s="38">
        <v>4.3</v>
      </c>
      <c r="N89" s="38">
        <v>6.7</v>
      </c>
      <c r="O89" s="39">
        <v>1</v>
      </c>
      <c r="P89" s="38">
        <v>8.1999999999999993</v>
      </c>
    </row>
    <row r="90" spans="1:16" ht="15" x14ac:dyDescent="0.2">
      <c r="A90" s="39">
        <v>8</v>
      </c>
      <c r="B90" s="39">
        <v>1</v>
      </c>
      <c r="C90" s="39">
        <v>0</v>
      </c>
      <c r="D90" s="39">
        <v>1</v>
      </c>
      <c r="E90" s="38">
        <v>9.1</v>
      </c>
      <c r="F90" s="38">
        <v>3.6</v>
      </c>
      <c r="G90" s="38">
        <v>4.2</v>
      </c>
      <c r="H90" s="38">
        <v>6.2</v>
      </c>
      <c r="I90" s="38">
        <v>4.5999999999999996</v>
      </c>
      <c r="J90" s="38">
        <v>8.3000000000000007</v>
      </c>
      <c r="K90" s="38">
        <v>4.5999999999999996</v>
      </c>
      <c r="L90" s="38">
        <v>4.3</v>
      </c>
      <c r="M90" s="38">
        <v>3.9</v>
      </c>
      <c r="N90" s="38">
        <v>5.4</v>
      </c>
      <c r="O90" s="39">
        <v>0</v>
      </c>
      <c r="P90" s="38">
        <v>7.4</v>
      </c>
    </row>
    <row r="91" spans="1:16" ht="15" x14ac:dyDescent="0.2">
      <c r="A91" s="39">
        <v>14</v>
      </c>
      <c r="B91" s="39">
        <v>1</v>
      </c>
      <c r="C91" s="39">
        <v>1</v>
      </c>
      <c r="D91" s="39">
        <v>1</v>
      </c>
      <c r="E91" s="38">
        <v>5.5</v>
      </c>
      <c r="F91" s="38">
        <v>5.5</v>
      </c>
      <c r="G91" s="38">
        <v>5.6</v>
      </c>
      <c r="H91" s="38">
        <v>5.7</v>
      </c>
      <c r="I91" s="38">
        <v>8.1999999999999993</v>
      </c>
      <c r="J91" s="38">
        <v>6.3</v>
      </c>
      <c r="K91" s="38">
        <v>5.5</v>
      </c>
      <c r="L91" s="38">
        <v>6.7</v>
      </c>
      <c r="M91" s="38">
        <v>4.9000000000000004</v>
      </c>
      <c r="N91" s="38">
        <v>7</v>
      </c>
      <c r="O91" s="39">
        <v>1</v>
      </c>
      <c r="P91" s="38">
        <v>9.3000000000000007</v>
      </c>
    </row>
    <row r="92" spans="1:16" ht="15" x14ac:dyDescent="0.2">
      <c r="A92" s="39">
        <v>15</v>
      </c>
      <c r="B92" s="39">
        <v>1</v>
      </c>
      <c r="C92" s="39">
        <v>0</v>
      </c>
      <c r="D92" s="39">
        <v>0</v>
      </c>
      <c r="E92" s="38">
        <v>9.1</v>
      </c>
      <c r="F92" s="38">
        <v>3.7</v>
      </c>
      <c r="G92" s="38">
        <v>4.4000000000000004</v>
      </c>
      <c r="H92" s="38">
        <v>6.3</v>
      </c>
      <c r="I92" s="38">
        <v>5.4</v>
      </c>
      <c r="J92" s="38">
        <v>7.3</v>
      </c>
      <c r="K92" s="38">
        <v>4.4000000000000004</v>
      </c>
      <c r="L92" s="38">
        <v>3</v>
      </c>
      <c r="M92" s="38">
        <v>3.3</v>
      </c>
      <c r="N92" s="38">
        <v>4.0999999999999996</v>
      </c>
      <c r="O92" s="39">
        <v>1</v>
      </c>
      <c r="P92" s="38">
        <v>7.9</v>
      </c>
    </row>
    <row r="93" spans="1:16" ht="15" x14ac:dyDescent="0.2">
      <c r="A93" s="39">
        <v>7</v>
      </c>
      <c r="B93" s="39">
        <v>1</v>
      </c>
      <c r="C93" s="39">
        <v>1</v>
      </c>
      <c r="D93" s="39">
        <v>0</v>
      </c>
      <c r="E93" s="38">
        <v>7.1</v>
      </c>
      <c r="F93" s="38">
        <v>4.2</v>
      </c>
      <c r="G93" s="38">
        <v>2.1</v>
      </c>
      <c r="H93" s="38">
        <v>3.3</v>
      </c>
      <c r="I93" s="38">
        <v>4.5</v>
      </c>
      <c r="J93" s="38">
        <v>9.9</v>
      </c>
      <c r="K93" s="38">
        <v>2</v>
      </c>
      <c r="L93" s="38">
        <v>4</v>
      </c>
      <c r="M93" s="38">
        <v>2.4</v>
      </c>
      <c r="N93" s="38">
        <v>2.6</v>
      </c>
      <c r="O93" s="39">
        <v>0</v>
      </c>
      <c r="P93" s="38">
        <v>6.5</v>
      </c>
    </row>
    <row r="94" spans="1:16" ht="15" x14ac:dyDescent="0.2">
      <c r="A94" s="39">
        <v>14</v>
      </c>
      <c r="B94" s="39">
        <v>1</v>
      </c>
      <c r="C94" s="39">
        <v>0</v>
      </c>
      <c r="D94" s="39">
        <v>1</v>
      </c>
      <c r="E94" s="38">
        <v>9.1999999999999993</v>
      </c>
      <c r="F94" s="38">
        <v>3.9</v>
      </c>
      <c r="G94" s="38">
        <v>4.2</v>
      </c>
      <c r="H94" s="38">
        <v>8.4</v>
      </c>
      <c r="I94" s="38">
        <v>4.8</v>
      </c>
      <c r="J94" s="38">
        <v>7.1</v>
      </c>
      <c r="K94" s="38">
        <v>4.4000000000000004</v>
      </c>
      <c r="L94" s="38">
        <v>2.6</v>
      </c>
      <c r="M94" s="38">
        <v>4.2</v>
      </c>
      <c r="N94" s="38">
        <v>5.3</v>
      </c>
      <c r="O94" s="39">
        <v>1</v>
      </c>
      <c r="P94" s="38">
        <v>8.6</v>
      </c>
    </row>
    <row r="95" spans="1:16" ht="15" x14ac:dyDescent="0.2">
      <c r="A95" s="39">
        <v>11</v>
      </c>
      <c r="B95" s="39">
        <v>0</v>
      </c>
      <c r="C95" s="39">
        <v>1</v>
      </c>
      <c r="D95" s="39">
        <v>1</v>
      </c>
      <c r="E95" s="38">
        <v>9.3000000000000007</v>
      </c>
      <c r="F95" s="38">
        <v>3.5</v>
      </c>
      <c r="G95" s="38">
        <v>4.5999999999999996</v>
      </c>
      <c r="H95" s="38">
        <v>7.5</v>
      </c>
      <c r="I95" s="38">
        <v>5.9</v>
      </c>
      <c r="J95" s="38">
        <v>4.5999999999999996</v>
      </c>
      <c r="K95" s="38">
        <v>4.8</v>
      </c>
      <c r="L95" s="38">
        <v>4.0999999999999996</v>
      </c>
      <c r="M95" s="38">
        <v>4.5999999999999996</v>
      </c>
      <c r="N95" s="38">
        <v>7</v>
      </c>
      <c r="O95" s="39">
        <v>1</v>
      </c>
      <c r="P95" s="38">
        <v>8.9</v>
      </c>
    </row>
    <row r="96" spans="1:16" ht="15" x14ac:dyDescent="0.2">
      <c r="A96" s="39">
        <v>8</v>
      </c>
      <c r="B96" s="39">
        <v>1</v>
      </c>
      <c r="C96" s="39">
        <v>0</v>
      </c>
      <c r="D96" s="39">
        <v>0</v>
      </c>
      <c r="E96" s="38">
        <v>9.3000000000000007</v>
      </c>
      <c r="F96" s="38">
        <v>3.8</v>
      </c>
      <c r="G96" s="38">
        <v>4.7</v>
      </c>
      <c r="H96" s="38">
        <v>6.4</v>
      </c>
      <c r="I96" s="38">
        <v>5.5</v>
      </c>
      <c r="J96" s="38">
        <v>7.4</v>
      </c>
      <c r="K96" s="38">
        <v>3.6</v>
      </c>
      <c r="L96" s="38">
        <v>3.2</v>
      </c>
      <c r="M96" s="38">
        <v>3.4</v>
      </c>
      <c r="N96" s="38">
        <v>4.5999999999999996</v>
      </c>
      <c r="O96" s="39">
        <v>1</v>
      </c>
      <c r="P96" s="38">
        <v>8.4</v>
      </c>
    </row>
    <row r="97" spans="1:16" ht="15" x14ac:dyDescent="0.2">
      <c r="A97" s="39">
        <v>12</v>
      </c>
      <c r="B97" s="39">
        <v>1</v>
      </c>
      <c r="C97" s="39">
        <v>0</v>
      </c>
      <c r="D97" s="39">
        <v>1</v>
      </c>
      <c r="E97" s="38">
        <v>8.6</v>
      </c>
      <c r="F97" s="38">
        <v>4.8</v>
      </c>
      <c r="G97" s="38">
        <v>2.2999999999999998</v>
      </c>
      <c r="H97" s="38">
        <v>6</v>
      </c>
      <c r="I97" s="38">
        <v>5.7</v>
      </c>
      <c r="J97" s="38">
        <v>6.7</v>
      </c>
      <c r="K97" s="38">
        <v>4.9000000000000004</v>
      </c>
      <c r="L97" s="38">
        <v>3.6</v>
      </c>
      <c r="M97" s="38">
        <v>3.6</v>
      </c>
      <c r="N97" s="38">
        <v>5.3</v>
      </c>
      <c r="O97" s="39">
        <v>1</v>
      </c>
      <c r="P97" s="38">
        <v>8.1</v>
      </c>
    </row>
    <row r="98" spans="1:16" ht="15" x14ac:dyDescent="0.2">
      <c r="A98" s="39">
        <v>10</v>
      </c>
      <c r="B98" s="39">
        <v>0</v>
      </c>
      <c r="C98" s="39">
        <v>1</v>
      </c>
      <c r="D98" s="39">
        <v>1</v>
      </c>
      <c r="E98" s="38">
        <v>7.4</v>
      </c>
      <c r="F98" s="38">
        <v>3.4</v>
      </c>
      <c r="G98" s="38">
        <v>4.0999999999999996</v>
      </c>
      <c r="H98" s="38">
        <v>4.4000000000000004</v>
      </c>
      <c r="I98" s="38">
        <v>4.8</v>
      </c>
      <c r="J98" s="38">
        <v>7.2</v>
      </c>
      <c r="K98" s="38">
        <v>4.2</v>
      </c>
      <c r="L98" s="38">
        <v>5.6</v>
      </c>
      <c r="M98" s="38">
        <v>3.7</v>
      </c>
      <c r="N98" s="38">
        <v>5</v>
      </c>
      <c r="O98" s="39">
        <v>0</v>
      </c>
      <c r="P98" s="38">
        <v>7.2</v>
      </c>
    </row>
    <row r="99" spans="1:16" ht="15" x14ac:dyDescent="0.2">
      <c r="A99" s="39">
        <v>11</v>
      </c>
      <c r="B99" s="39">
        <v>0</v>
      </c>
      <c r="C99" s="39">
        <v>0</v>
      </c>
      <c r="D99" s="39">
        <v>1</v>
      </c>
      <c r="E99" s="38">
        <v>8.6999999999999993</v>
      </c>
      <c r="F99" s="38">
        <v>3.2</v>
      </c>
      <c r="G99" s="38">
        <v>3.1</v>
      </c>
      <c r="H99" s="38">
        <v>6.1</v>
      </c>
      <c r="I99" s="38">
        <v>2.9</v>
      </c>
      <c r="J99" s="38">
        <v>5.6</v>
      </c>
      <c r="K99" s="38">
        <v>3.1</v>
      </c>
      <c r="L99" s="38">
        <v>2.9</v>
      </c>
      <c r="M99" s="38">
        <v>2.5</v>
      </c>
      <c r="N99" s="38">
        <v>3.2</v>
      </c>
      <c r="O99" s="39">
        <v>1</v>
      </c>
      <c r="P99" s="38">
        <v>7.7</v>
      </c>
    </row>
    <row r="100" spans="1:16" ht="15" x14ac:dyDescent="0.2">
      <c r="A100" s="39">
        <v>1</v>
      </c>
      <c r="B100" s="39">
        <v>1</v>
      </c>
      <c r="C100" s="39">
        <v>1</v>
      </c>
      <c r="D100" s="39">
        <v>1</v>
      </c>
      <c r="E100" s="38">
        <v>7.8</v>
      </c>
      <c r="F100" s="38">
        <v>4.9000000000000004</v>
      </c>
      <c r="G100" s="38">
        <v>5.2</v>
      </c>
      <c r="H100" s="38">
        <v>5.3</v>
      </c>
      <c r="I100" s="38">
        <v>7.1</v>
      </c>
      <c r="J100" s="38">
        <v>7.9</v>
      </c>
      <c r="K100" s="38">
        <v>4.3</v>
      </c>
      <c r="L100" s="38">
        <v>4.9000000000000004</v>
      </c>
      <c r="M100" s="38">
        <v>3.9</v>
      </c>
      <c r="N100" s="38">
        <v>5.3</v>
      </c>
      <c r="O100" s="39">
        <v>1</v>
      </c>
      <c r="P100" s="38">
        <v>7.4</v>
      </c>
    </row>
    <row r="101" spans="1:16" ht="15" x14ac:dyDescent="0.2">
      <c r="A101" s="39">
        <v>6</v>
      </c>
      <c r="B101" s="39">
        <v>1</v>
      </c>
      <c r="C101" s="39">
        <v>1</v>
      </c>
      <c r="D101" s="39">
        <v>0</v>
      </c>
      <c r="E101" s="38">
        <v>7.9</v>
      </c>
      <c r="F101" s="38">
        <v>3</v>
      </c>
      <c r="G101" s="38">
        <v>5.9</v>
      </c>
      <c r="H101" s="38">
        <v>4.2</v>
      </c>
      <c r="I101" s="38">
        <v>4.8</v>
      </c>
      <c r="J101" s="38">
        <v>9.6999999999999993</v>
      </c>
      <c r="K101" s="38">
        <v>3.4</v>
      </c>
      <c r="L101" s="38">
        <v>5.4</v>
      </c>
      <c r="M101" s="38">
        <v>3.5</v>
      </c>
      <c r="N101" s="38">
        <v>5.0999999999999996</v>
      </c>
      <c r="O101" s="39">
        <v>1</v>
      </c>
      <c r="P101" s="38">
        <v>7</v>
      </c>
    </row>
    <row r="102" spans="1:16" ht="15" x14ac:dyDescent="0.2">
      <c r="A102" s="39">
        <v>8</v>
      </c>
      <c r="B102" s="39">
        <v>1</v>
      </c>
      <c r="C102" s="39">
        <v>1</v>
      </c>
      <c r="D102" s="39">
        <v>0</v>
      </c>
      <c r="E102" s="38">
        <v>7.6</v>
      </c>
      <c r="F102" s="38">
        <v>3.6</v>
      </c>
      <c r="G102" s="38">
        <v>3.4</v>
      </c>
      <c r="H102" s="38">
        <v>4.2</v>
      </c>
      <c r="I102" s="38">
        <v>4.5999999999999996</v>
      </c>
      <c r="J102" s="38">
        <v>7.7</v>
      </c>
      <c r="K102" s="38">
        <v>3.1</v>
      </c>
      <c r="L102" s="38">
        <v>5.5</v>
      </c>
      <c r="M102" s="38">
        <v>3.5</v>
      </c>
      <c r="N102" s="38">
        <v>4.9000000000000004</v>
      </c>
      <c r="O102" s="39">
        <v>0</v>
      </c>
      <c r="P102" s="38">
        <v>6.1</v>
      </c>
    </row>
    <row r="103" spans="1:16" ht="15" x14ac:dyDescent="0.2">
      <c r="A103" s="39">
        <v>14</v>
      </c>
      <c r="B103" s="39">
        <v>0</v>
      </c>
      <c r="C103" s="39">
        <v>1</v>
      </c>
      <c r="D103" s="39">
        <v>1</v>
      </c>
      <c r="E103" s="38">
        <v>9.1999999999999993</v>
      </c>
      <c r="F103" s="38">
        <v>5</v>
      </c>
      <c r="G103" s="38">
        <v>5.2</v>
      </c>
      <c r="H103" s="38">
        <v>6.5</v>
      </c>
      <c r="I103" s="38">
        <v>6.2</v>
      </c>
      <c r="J103" s="38">
        <v>7.3</v>
      </c>
      <c r="K103" s="38">
        <v>5.0999999999999996</v>
      </c>
      <c r="L103" s="38">
        <v>4.5999999999999996</v>
      </c>
      <c r="M103" s="38">
        <v>4.2</v>
      </c>
      <c r="N103" s="38">
        <v>5.2</v>
      </c>
      <c r="O103" s="39">
        <v>1</v>
      </c>
      <c r="P103" s="38">
        <v>7.1</v>
      </c>
    </row>
    <row r="104" spans="1:16" ht="15" x14ac:dyDescent="0.2">
      <c r="A104" s="39">
        <v>14</v>
      </c>
      <c r="B104" s="39">
        <v>1</v>
      </c>
      <c r="C104" s="39">
        <v>1</v>
      </c>
      <c r="D104" s="39">
        <v>1</v>
      </c>
      <c r="E104" s="38">
        <v>7.7</v>
      </c>
      <c r="F104" s="38">
        <v>4.7</v>
      </c>
      <c r="G104" s="38">
        <v>5.2</v>
      </c>
      <c r="H104" s="38">
        <v>5.2</v>
      </c>
      <c r="I104" s="38">
        <v>7</v>
      </c>
      <c r="J104" s="38">
        <v>7.7</v>
      </c>
      <c r="K104" s="38">
        <v>4</v>
      </c>
      <c r="L104" s="38">
        <v>4.7</v>
      </c>
      <c r="M104" s="38">
        <v>3.7</v>
      </c>
      <c r="N104" s="38">
        <v>4.7</v>
      </c>
      <c r="O104" s="39">
        <v>1</v>
      </c>
      <c r="P104" s="38">
        <v>7.6</v>
      </c>
    </row>
    <row r="105" spans="1:16" ht="15" x14ac:dyDescent="0.2">
      <c r="A105" s="39">
        <v>12</v>
      </c>
      <c r="B105" s="39">
        <v>1</v>
      </c>
      <c r="C105" s="39">
        <v>0</v>
      </c>
      <c r="D105" s="39">
        <v>1</v>
      </c>
      <c r="E105" s="38">
        <v>9.5</v>
      </c>
      <c r="F105" s="38">
        <v>5.6</v>
      </c>
      <c r="G105" s="38">
        <v>5.6</v>
      </c>
      <c r="H105" s="38">
        <v>6.9</v>
      </c>
      <c r="I105" s="38">
        <v>6.6</v>
      </c>
      <c r="J105" s="38">
        <v>7.6</v>
      </c>
      <c r="K105" s="38">
        <v>5.6</v>
      </c>
      <c r="L105" s="38">
        <v>4.5</v>
      </c>
      <c r="M105" s="38">
        <v>4.4000000000000004</v>
      </c>
      <c r="N105" s="38">
        <v>5.5</v>
      </c>
      <c r="O105" s="39">
        <v>1</v>
      </c>
      <c r="P105" s="38">
        <v>9</v>
      </c>
    </row>
    <row r="106" spans="1:16" ht="15" x14ac:dyDescent="0.2">
      <c r="A106" s="39">
        <v>15</v>
      </c>
      <c r="B106" s="39">
        <v>0</v>
      </c>
      <c r="C106" s="39">
        <v>1</v>
      </c>
      <c r="D106" s="39">
        <v>0</v>
      </c>
      <c r="E106" s="38">
        <v>6.5</v>
      </c>
      <c r="F106" s="38">
        <v>4.3</v>
      </c>
      <c r="G106" s="38">
        <v>4.7</v>
      </c>
      <c r="H106" s="38">
        <v>6.3</v>
      </c>
      <c r="I106" s="38">
        <v>6</v>
      </c>
      <c r="J106" s="38">
        <v>8.6999999999999993</v>
      </c>
      <c r="K106" s="38">
        <v>5</v>
      </c>
      <c r="L106" s="38">
        <v>5.6</v>
      </c>
      <c r="M106" s="38">
        <v>4.5999999999999996</v>
      </c>
      <c r="N106" s="38">
        <v>6.8</v>
      </c>
      <c r="O106" s="39">
        <v>1</v>
      </c>
      <c r="P106" s="38">
        <v>8.9</v>
      </c>
    </row>
    <row r="107" spans="1:16" ht="15" x14ac:dyDescent="0.2">
      <c r="A107" s="39">
        <v>13</v>
      </c>
      <c r="B107" s="39">
        <v>1</v>
      </c>
      <c r="C107" s="39">
        <v>1</v>
      </c>
      <c r="D107" s="39">
        <v>0</v>
      </c>
      <c r="E107" s="38">
        <v>8.3000000000000007</v>
      </c>
      <c r="F107" s="38">
        <v>3.4</v>
      </c>
      <c r="G107" s="38">
        <v>3.4</v>
      </c>
      <c r="H107" s="38">
        <v>4.5999999999999996</v>
      </c>
      <c r="I107" s="38">
        <v>5.2</v>
      </c>
      <c r="J107" s="38">
        <v>9.1</v>
      </c>
      <c r="K107" s="38">
        <v>4.2</v>
      </c>
      <c r="L107" s="38">
        <v>5.8</v>
      </c>
      <c r="M107" s="38">
        <v>3.9</v>
      </c>
      <c r="N107" s="38">
        <v>5.9</v>
      </c>
      <c r="O107" s="39">
        <v>1</v>
      </c>
      <c r="P107" s="38">
        <v>7.5</v>
      </c>
    </row>
    <row r="108" spans="1:16" ht="15" x14ac:dyDescent="0.2">
      <c r="A108" s="39">
        <v>15</v>
      </c>
      <c r="B108" s="39">
        <v>0</v>
      </c>
      <c r="C108" s="39">
        <v>0</v>
      </c>
      <c r="D108" s="39">
        <v>1</v>
      </c>
      <c r="E108" s="38">
        <v>9.6</v>
      </c>
      <c r="F108" s="38">
        <v>4.0999999999999996</v>
      </c>
      <c r="G108" s="38">
        <v>4.8</v>
      </c>
      <c r="H108" s="38">
        <v>7.7</v>
      </c>
      <c r="I108" s="38">
        <v>5.5</v>
      </c>
      <c r="J108" s="38">
        <v>7.7</v>
      </c>
      <c r="K108" s="38">
        <v>4.4000000000000004</v>
      </c>
      <c r="L108" s="38">
        <v>4.5999999999999996</v>
      </c>
      <c r="M108" s="38">
        <v>4.9000000000000004</v>
      </c>
      <c r="N108" s="38">
        <v>6.5</v>
      </c>
      <c r="O108" s="39">
        <v>1</v>
      </c>
      <c r="P108" s="38">
        <v>9.3000000000000007</v>
      </c>
    </row>
    <row r="109" spans="1:16" ht="15" x14ac:dyDescent="0.2">
      <c r="A109" s="39">
        <v>1</v>
      </c>
      <c r="B109" s="39">
        <v>1</v>
      </c>
      <c r="C109" s="39">
        <v>1</v>
      </c>
      <c r="D109" s="39">
        <v>0</v>
      </c>
      <c r="E109" s="38">
        <v>5.9</v>
      </c>
      <c r="F109" s="38">
        <v>4</v>
      </c>
      <c r="G109" s="38">
        <v>6</v>
      </c>
      <c r="H109" s="38">
        <v>5.9</v>
      </c>
      <c r="I109" s="38">
        <v>6.2</v>
      </c>
      <c r="J109" s="38">
        <v>8.4</v>
      </c>
      <c r="K109" s="38">
        <v>5.8</v>
      </c>
      <c r="L109" s="38">
        <v>7.5</v>
      </c>
      <c r="M109" s="38">
        <v>5.4</v>
      </c>
      <c r="N109" s="38">
        <v>8.6999999999999993</v>
      </c>
      <c r="O109" s="39">
        <v>1</v>
      </c>
      <c r="P109" s="38">
        <v>8</v>
      </c>
    </row>
    <row r="110" spans="1:16" ht="15" x14ac:dyDescent="0.2">
      <c r="A110" s="39">
        <v>7</v>
      </c>
      <c r="B110" s="39">
        <v>0</v>
      </c>
      <c r="C110" s="39">
        <v>0</v>
      </c>
      <c r="D110" s="39">
        <v>1</v>
      </c>
      <c r="E110" s="38">
        <v>8.6999999999999993</v>
      </c>
      <c r="F110" s="38">
        <v>3.7</v>
      </c>
      <c r="G110" s="38">
        <v>4.5999999999999996</v>
      </c>
      <c r="H110" s="38">
        <v>7.4</v>
      </c>
      <c r="I110" s="38">
        <v>4.8</v>
      </c>
      <c r="J110" s="38">
        <v>3.8</v>
      </c>
      <c r="K110" s="38">
        <v>4.5999999999999996</v>
      </c>
      <c r="L110" s="38">
        <v>3.5</v>
      </c>
      <c r="M110" s="38">
        <v>4.2</v>
      </c>
      <c r="N110" s="38">
        <v>5.5</v>
      </c>
      <c r="O110" s="39">
        <v>1</v>
      </c>
      <c r="P110" s="38">
        <v>7.6</v>
      </c>
    </row>
    <row r="111" spans="1:16" ht="15" x14ac:dyDescent="0.2">
      <c r="A111" s="39">
        <v>2</v>
      </c>
      <c r="B111" s="39">
        <v>1</v>
      </c>
      <c r="C111" s="39">
        <v>0</v>
      </c>
      <c r="D111" s="39">
        <v>0</v>
      </c>
      <c r="E111" s="38">
        <v>6.7</v>
      </c>
      <c r="F111" s="38">
        <v>3.2</v>
      </c>
      <c r="G111" s="38">
        <v>2.2999999999999998</v>
      </c>
      <c r="H111" s="38">
        <v>6.3</v>
      </c>
      <c r="I111" s="38">
        <v>4.5</v>
      </c>
      <c r="J111" s="38">
        <v>5</v>
      </c>
      <c r="K111" s="38">
        <v>3.8</v>
      </c>
      <c r="L111" s="38">
        <v>2.6</v>
      </c>
      <c r="M111" s="38">
        <v>3.1</v>
      </c>
      <c r="N111" s="38">
        <v>5.5</v>
      </c>
      <c r="O111" s="39">
        <v>0</v>
      </c>
      <c r="P111" s="38">
        <v>7.1</v>
      </c>
    </row>
    <row r="112" spans="1:16" ht="15" x14ac:dyDescent="0.2">
      <c r="A112" s="39">
        <v>7</v>
      </c>
      <c r="B112" s="39">
        <v>1</v>
      </c>
      <c r="C112" s="39">
        <v>0</v>
      </c>
      <c r="D112" s="39">
        <v>1</v>
      </c>
      <c r="E112" s="38">
        <v>9.6999999999999993</v>
      </c>
      <c r="F112" s="38">
        <v>5</v>
      </c>
      <c r="G112" s="38">
        <v>3.4</v>
      </c>
      <c r="H112" s="38">
        <v>7.5</v>
      </c>
      <c r="I112" s="38">
        <v>6.1</v>
      </c>
      <c r="J112" s="38">
        <v>6.7</v>
      </c>
      <c r="K112" s="38">
        <v>3.7</v>
      </c>
      <c r="L112" s="38">
        <v>3.4</v>
      </c>
      <c r="M112" s="38">
        <v>4.0999999999999996</v>
      </c>
      <c r="N112" s="38">
        <v>7.1</v>
      </c>
      <c r="O112" s="39">
        <v>1</v>
      </c>
      <c r="P112" s="38">
        <v>8.1</v>
      </c>
    </row>
    <row r="113" spans="1:16" ht="15" x14ac:dyDescent="0.2">
      <c r="A113" s="39">
        <v>12</v>
      </c>
      <c r="B113" s="39">
        <v>1</v>
      </c>
      <c r="C113" s="39">
        <v>0</v>
      </c>
      <c r="D113" s="39">
        <v>1</v>
      </c>
      <c r="E113" s="38">
        <v>8.8000000000000007</v>
      </c>
      <c r="F113" s="38">
        <v>3.5</v>
      </c>
      <c r="G113" s="38">
        <v>3.3</v>
      </c>
      <c r="H113" s="38">
        <v>8.1</v>
      </c>
      <c r="I113" s="38">
        <v>4.5</v>
      </c>
      <c r="J113" s="38">
        <v>6.7</v>
      </c>
      <c r="K113" s="38">
        <v>4</v>
      </c>
      <c r="L113" s="38">
        <v>2.2999999999999998</v>
      </c>
      <c r="M113" s="38">
        <v>3.9</v>
      </c>
      <c r="N113" s="38">
        <v>6.6</v>
      </c>
      <c r="O113" s="39">
        <v>0</v>
      </c>
      <c r="P113" s="38">
        <v>7.9</v>
      </c>
    </row>
    <row r="114" spans="1:16" ht="15" x14ac:dyDescent="0.2">
      <c r="A114" s="39">
        <v>7</v>
      </c>
      <c r="B114" s="39">
        <v>1</v>
      </c>
      <c r="C114" s="39">
        <v>1</v>
      </c>
      <c r="D114" s="39">
        <v>0</v>
      </c>
      <c r="E114" s="38">
        <v>8.1999999999999993</v>
      </c>
      <c r="F114" s="38">
        <v>3.6</v>
      </c>
      <c r="G114" s="38">
        <v>4.5</v>
      </c>
      <c r="H114" s="38">
        <v>4.9000000000000004</v>
      </c>
      <c r="I114" s="38">
        <v>5</v>
      </c>
      <c r="J114" s="38">
        <v>9</v>
      </c>
      <c r="K114" s="38">
        <v>4.5</v>
      </c>
      <c r="L114" s="38">
        <v>6.9</v>
      </c>
      <c r="M114" s="38">
        <v>4.5</v>
      </c>
      <c r="N114" s="38">
        <v>5.2</v>
      </c>
      <c r="O114" s="39">
        <v>1</v>
      </c>
      <c r="P114" s="38">
        <v>7.2</v>
      </c>
    </row>
    <row r="115" spans="1:16" ht="15" x14ac:dyDescent="0.2">
      <c r="A115" s="39">
        <v>14</v>
      </c>
      <c r="B115" s="39">
        <v>0</v>
      </c>
      <c r="C115" s="39">
        <v>1</v>
      </c>
      <c r="D115" s="39">
        <v>1</v>
      </c>
      <c r="E115" s="38">
        <v>8.9</v>
      </c>
      <c r="F115" s="38">
        <v>4.3</v>
      </c>
      <c r="G115" s="38">
        <v>6.3</v>
      </c>
      <c r="H115" s="38">
        <v>5.0999999999999996</v>
      </c>
      <c r="I115" s="38">
        <v>6.9</v>
      </c>
      <c r="J115" s="38">
        <v>8.1999999999999993</v>
      </c>
      <c r="K115" s="38">
        <v>4.2</v>
      </c>
      <c r="L115" s="38">
        <v>5.9</v>
      </c>
      <c r="M115" s="38">
        <v>4.2</v>
      </c>
      <c r="N115" s="38">
        <v>5.6</v>
      </c>
      <c r="O115" s="39">
        <v>1</v>
      </c>
      <c r="P115" s="38">
        <v>7.7</v>
      </c>
    </row>
    <row r="116" spans="1:16" ht="15" x14ac:dyDescent="0.2">
      <c r="A116" s="39">
        <v>14</v>
      </c>
      <c r="B116" s="39">
        <v>0</v>
      </c>
      <c r="C116" s="39">
        <v>1</v>
      </c>
      <c r="D116" s="39">
        <v>1</v>
      </c>
      <c r="E116" s="38">
        <v>8.4</v>
      </c>
      <c r="F116" s="38">
        <v>3.8</v>
      </c>
      <c r="G116" s="38">
        <v>3.2</v>
      </c>
      <c r="H116" s="38">
        <v>4.7</v>
      </c>
      <c r="I116" s="38">
        <v>5.9</v>
      </c>
      <c r="J116" s="38">
        <v>6.7</v>
      </c>
      <c r="K116" s="38">
        <v>4</v>
      </c>
      <c r="L116" s="38">
        <v>5</v>
      </c>
      <c r="M116" s="38">
        <v>3.6</v>
      </c>
      <c r="N116" s="38">
        <v>4.9000000000000004</v>
      </c>
      <c r="O116" s="39">
        <v>1</v>
      </c>
      <c r="P116" s="38">
        <v>7.9</v>
      </c>
    </row>
    <row r="117" spans="1:16" ht="15" x14ac:dyDescent="0.2">
      <c r="A117" s="39">
        <v>11</v>
      </c>
      <c r="B117" s="39">
        <v>1</v>
      </c>
      <c r="C117" s="39">
        <v>1</v>
      </c>
      <c r="D117" s="39">
        <v>1</v>
      </c>
      <c r="E117" s="38">
        <v>7.7</v>
      </c>
      <c r="F117" s="38">
        <v>4.7</v>
      </c>
      <c r="G117" s="38">
        <v>4.3</v>
      </c>
      <c r="H117" s="38">
        <v>5.2</v>
      </c>
      <c r="I117" s="38">
        <v>7</v>
      </c>
      <c r="J117" s="38">
        <v>7.7</v>
      </c>
      <c r="K117" s="38">
        <v>5.0999999999999996</v>
      </c>
      <c r="L117" s="38">
        <v>4.7</v>
      </c>
      <c r="M117" s="38">
        <v>3.7</v>
      </c>
      <c r="N117" s="38">
        <v>5.4</v>
      </c>
      <c r="O117" s="39">
        <v>0</v>
      </c>
      <c r="P117" s="38">
        <v>6.9</v>
      </c>
    </row>
    <row r="118" spans="1:16" ht="15" x14ac:dyDescent="0.2">
      <c r="A118" s="39">
        <v>10</v>
      </c>
      <c r="B118" s="39">
        <v>0</v>
      </c>
      <c r="C118" s="39">
        <v>1</v>
      </c>
      <c r="D118" s="39">
        <v>1</v>
      </c>
      <c r="E118" s="38">
        <v>9.1999999999999993</v>
      </c>
      <c r="F118" s="38">
        <v>5</v>
      </c>
      <c r="G118" s="38">
        <v>4.9000000000000004</v>
      </c>
      <c r="H118" s="38">
        <v>6.5</v>
      </c>
      <c r="I118" s="38">
        <v>6.2</v>
      </c>
      <c r="J118" s="38">
        <v>7.3</v>
      </c>
      <c r="K118" s="38">
        <v>4.2</v>
      </c>
      <c r="L118" s="38">
        <v>4.5999999999999996</v>
      </c>
      <c r="M118" s="38">
        <v>4.2</v>
      </c>
      <c r="N118" s="38">
        <v>7.7</v>
      </c>
      <c r="O118" s="39">
        <v>1</v>
      </c>
      <c r="P118" s="38">
        <v>9.5</v>
      </c>
    </row>
    <row r="119" spans="1:16" ht="15" x14ac:dyDescent="0.2">
      <c r="A119" s="39">
        <v>5</v>
      </c>
      <c r="B119" s="39">
        <v>1</v>
      </c>
      <c r="C119" s="39">
        <v>1</v>
      </c>
      <c r="D119" s="39">
        <v>0</v>
      </c>
      <c r="E119" s="38">
        <v>7.3</v>
      </c>
      <c r="F119" s="38">
        <v>3.6</v>
      </c>
      <c r="G119" s="38">
        <v>5.4</v>
      </c>
      <c r="H119" s="38">
        <v>5.2</v>
      </c>
      <c r="I119" s="38">
        <v>6.1</v>
      </c>
      <c r="J119" s="38">
        <v>8</v>
      </c>
      <c r="K119" s="38">
        <v>2.8</v>
      </c>
      <c r="L119" s="38">
        <v>3.3</v>
      </c>
      <c r="M119" s="38">
        <v>2.9</v>
      </c>
      <c r="N119" s="38">
        <v>4.0999999999999996</v>
      </c>
      <c r="O119" s="39">
        <v>0</v>
      </c>
      <c r="P119" s="38">
        <v>7.5</v>
      </c>
    </row>
    <row r="120" spans="1:16" ht="15" x14ac:dyDescent="0.2">
      <c r="A120" s="39">
        <v>11</v>
      </c>
      <c r="B120" s="39">
        <v>0</v>
      </c>
      <c r="C120" s="39">
        <v>0</v>
      </c>
      <c r="D120" s="39">
        <v>1</v>
      </c>
      <c r="E120" s="38">
        <v>9</v>
      </c>
      <c r="F120" s="38">
        <v>4.0999999999999996</v>
      </c>
      <c r="G120" s="38">
        <v>3</v>
      </c>
      <c r="H120" s="38">
        <v>4.8</v>
      </c>
      <c r="I120" s="38">
        <v>5</v>
      </c>
      <c r="J120" s="38">
        <v>6</v>
      </c>
      <c r="K120" s="38">
        <v>3.3</v>
      </c>
      <c r="L120" s="38">
        <v>3.9</v>
      </c>
      <c r="M120" s="38">
        <v>3.1</v>
      </c>
      <c r="N120" s="38">
        <v>4.2</v>
      </c>
      <c r="O120" s="39">
        <v>1</v>
      </c>
      <c r="P120" s="38">
        <v>8</v>
      </c>
    </row>
    <row r="121" spans="1:16" ht="15" x14ac:dyDescent="0.2">
      <c r="A121" s="39">
        <v>6</v>
      </c>
      <c r="B121" s="39">
        <v>0</v>
      </c>
      <c r="C121" s="39">
        <v>1</v>
      </c>
      <c r="D121" s="39">
        <v>0</v>
      </c>
      <c r="E121" s="38">
        <v>8.1</v>
      </c>
      <c r="F121" s="38">
        <v>2.5</v>
      </c>
      <c r="G121" s="38">
        <v>4.0999999999999996</v>
      </c>
      <c r="H121" s="38">
        <v>5.0999999999999996</v>
      </c>
      <c r="I121" s="38">
        <v>3.8</v>
      </c>
      <c r="J121" s="38">
        <v>6.6</v>
      </c>
      <c r="K121" s="38">
        <v>2.6</v>
      </c>
      <c r="L121" s="38">
        <v>3.5</v>
      </c>
      <c r="M121" s="38">
        <v>3</v>
      </c>
      <c r="N121" s="38">
        <v>3.9</v>
      </c>
      <c r="O121" s="39">
        <v>0</v>
      </c>
      <c r="P121" s="38">
        <v>7.1</v>
      </c>
    </row>
    <row r="122" spans="1:16" ht="15" x14ac:dyDescent="0.2">
      <c r="A122" s="39">
        <v>9</v>
      </c>
      <c r="B122" s="39">
        <v>0</v>
      </c>
      <c r="C122" s="39">
        <v>1</v>
      </c>
      <c r="D122" s="39">
        <v>1</v>
      </c>
      <c r="E122" s="38">
        <v>7.4</v>
      </c>
      <c r="F122" s="38">
        <v>5.0999999999999996</v>
      </c>
      <c r="G122" s="38">
        <v>5</v>
      </c>
      <c r="H122" s="38">
        <v>7.2</v>
      </c>
      <c r="I122" s="38">
        <v>6.9</v>
      </c>
      <c r="J122" s="38">
        <v>9.6</v>
      </c>
      <c r="K122" s="38">
        <v>5.7</v>
      </c>
      <c r="L122" s="38">
        <v>6.5</v>
      </c>
      <c r="M122" s="38">
        <v>5.5</v>
      </c>
      <c r="N122" s="38">
        <v>7</v>
      </c>
      <c r="O122" s="39">
        <v>1</v>
      </c>
      <c r="P122" s="38">
        <v>8.8000000000000007</v>
      </c>
    </row>
    <row r="123" spans="1:16" ht="15" x14ac:dyDescent="0.2">
      <c r="A123" s="39">
        <v>9</v>
      </c>
      <c r="B123" s="39">
        <v>1</v>
      </c>
      <c r="C123" s="39">
        <v>1</v>
      </c>
      <c r="D123" s="39">
        <v>0</v>
      </c>
      <c r="E123" s="38">
        <v>7.9</v>
      </c>
      <c r="F123" s="38">
        <v>3</v>
      </c>
      <c r="G123" s="38">
        <v>4.3</v>
      </c>
      <c r="H123" s="38">
        <v>4.2</v>
      </c>
      <c r="I123" s="38">
        <v>4.8</v>
      </c>
      <c r="J123" s="38">
        <v>9.6999999999999993</v>
      </c>
      <c r="K123" s="38">
        <v>4.8</v>
      </c>
      <c r="L123" s="38">
        <v>5.4</v>
      </c>
      <c r="M123" s="38">
        <v>3.5</v>
      </c>
      <c r="N123" s="38">
        <v>6.2</v>
      </c>
      <c r="O123" s="39">
        <v>0</v>
      </c>
      <c r="P123" s="38">
        <v>8</v>
      </c>
    </row>
    <row r="124" spans="1:16" ht="15" x14ac:dyDescent="0.2">
      <c r="A124" s="39">
        <v>10</v>
      </c>
      <c r="B124" s="39">
        <v>0</v>
      </c>
      <c r="C124" s="39">
        <v>1</v>
      </c>
      <c r="D124" s="39">
        <v>0</v>
      </c>
      <c r="E124" s="38">
        <v>7.7</v>
      </c>
      <c r="F124" s="38">
        <v>2.2000000000000002</v>
      </c>
      <c r="G124" s="38">
        <v>2.4</v>
      </c>
      <c r="H124" s="38">
        <v>4.7</v>
      </c>
      <c r="I124" s="38">
        <v>3.4</v>
      </c>
      <c r="J124" s="38">
        <v>6.2</v>
      </c>
      <c r="K124" s="38">
        <v>3.2</v>
      </c>
      <c r="L124" s="38">
        <v>3.1</v>
      </c>
      <c r="M124" s="38">
        <v>2.6</v>
      </c>
      <c r="N124" s="38">
        <v>3.4</v>
      </c>
      <c r="O124" s="39">
        <v>0</v>
      </c>
      <c r="P124" s="38">
        <v>7.7</v>
      </c>
    </row>
    <row r="125" spans="1:16" ht="15" x14ac:dyDescent="0.2">
      <c r="A125" s="39">
        <v>5</v>
      </c>
      <c r="B125" s="39">
        <v>0</v>
      </c>
      <c r="C125" s="39">
        <v>1</v>
      </c>
      <c r="D125" s="39">
        <v>1</v>
      </c>
      <c r="E125" s="38">
        <v>9.4</v>
      </c>
      <c r="F125" s="38">
        <v>2.5</v>
      </c>
      <c r="G125" s="38">
        <v>3.2</v>
      </c>
      <c r="H125" s="38">
        <v>7.3</v>
      </c>
      <c r="I125" s="38">
        <v>4.5999999999999996</v>
      </c>
      <c r="J125" s="38">
        <v>6.3</v>
      </c>
      <c r="K125" s="38">
        <v>5.8</v>
      </c>
      <c r="L125" s="38">
        <v>4.5999999999999996</v>
      </c>
      <c r="M125" s="38">
        <v>4.5999999999999996</v>
      </c>
      <c r="N125" s="38">
        <v>7</v>
      </c>
      <c r="O125" s="39">
        <v>1</v>
      </c>
      <c r="P125" s="38">
        <v>8.1999999999999993</v>
      </c>
    </row>
    <row r="126" spans="1:16" ht="15" x14ac:dyDescent="0.2">
      <c r="A126" s="39">
        <v>7</v>
      </c>
      <c r="B126" s="39">
        <v>1</v>
      </c>
      <c r="C126" s="39">
        <v>1</v>
      </c>
      <c r="D126" s="39">
        <v>0</v>
      </c>
      <c r="E126" s="38">
        <v>7.2</v>
      </c>
      <c r="F126" s="38">
        <v>4.3</v>
      </c>
      <c r="G126" s="38">
        <v>3.9</v>
      </c>
      <c r="H126" s="38">
        <v>3.4</v>
      </c>
      <c r="I126" s="38">
        <v>4.7</v>
      </c>
      <c r="J126" s="38">
        <v>10</v>
      </c>
      <c r="K126" s="38">
        <v>3.2</v>
      </c>
      <c r="L126" s="38">
        <v>4.0999999999999996</v>
      </c>
      <c r="M126" s="38">
        <v>2.5</v>
      </c>
      <c r="N126" s="38">
        <v>4.2</v>
      </c>
      <c r="O126" s="39">
        <v>0</v>
      </c>
      <c r="P126" s="38">
        <v>6.5</v>
      </c>
    </row>
    <row r="127" spans="1:16" ht="15" x14ac:dyDescent="0.2">
      <c r="A127" s="39">
        <v>15</v>
      </c>
      <c r="B127" s="39">
        <v>0</v>
      </c>
      <c r="C127" s="39">
        <v>0</v>
      </c>
      <c r="D127" s="39">
        <v>1</v>
      </c>
      <c r="E127" s="38">
        <v>8.3000000000000007</v>
      </c>
      <c r="F127" s="38">
        <v>3.7</v>
      </c>
      <c r="G127" s="38">
        <v>5.3</v>
      </c>
      <c r="H127" s="38">
        <v>6.1</v>
      </c>
      <c r="I127" s="38">
        <v>6.1</v>
      </c>
      <c r="J127" s="38">
        <v>5.3</v>
      </c>
      <c r="K127" s="38">
        <v>4.0999999999999996</v>
      </c>
      <c r="L127" s="38">
        <v>2.9</v>
      </c>
      <c r="M127" s="38">
        <v>3.1</v>
      </c>
      <c r="N127" s="38">
        <v>4</v>
      </c>
      <c r="O127" s="39">
        <v>1</v>
      </c>
      <c r="P127" s="38">
        <v>8.1</v>
      </c>
    </row>
    <row r="128" spans="1:16" ht="15" x14ac:dyDescent="0.2">
      <c r="A128" s="39">
        <v>12</v>
      </c>
      <c r="B128" s="39">
        <v>1</v>
      </c>
      <c r="C128" s="39">
        <v>0</v>
      </c>
      <c r="D128" s="39">
        <v>0</v>
      </c>
      <c r="E128" s="38">
        <v>7.9</v>
      </c>
      <c r="F128" s="38">
        <v>3.9</v>
      </c>
      <c r="G128" s="38">
        <v>4.9000000000000004</v>
      </c>
      <c r="H128" s="38">
        <v>6.9</v>
      </c>
      <c r="I128" s="38">
        <v>5.8</v>
      </c>
      <c r="J128" s="38">
        <v>4.7</v>
      </c>
      <c r="K128" s="38">
        <v>4.5999999999999996</v>
      </c>
      <c r="L128" s="38">
        <v>4.2</v>
      </c>
      <c r="M128" s="38">
        <v>4.3</v>
      </c>
      <c r="N128" s="38">
        <v>6.6</v>
      </c>
      <c r="O128" s="39">
        <v>0</v>
      </c>
      <c r="P128" s="38">
        <v>8.1</v>
      </c>
    </row>
    <row r="129" spans="1:16" ht="15" x14ac:dyDescent="0.2">
      <c r="A129" s="39">
        <v>7</v>
      </c>
      <c r="B129" s="39">
        <v>1</v>
      </c>
      <c r="C129" s="39">
        <v>1</v>
      </c>
      <c r="D129" s="39">
        <v>0</v>
      </c>
      <c r="E129" s="38">
        <v>7.3</v>
      </c>
      <c r="F129" s="38">
        <v>3.6</v>
      </c>
      <c r="G129" s="38">
        <v>3.6</v>
      </c>
      <c r="H129" s="38">
        <v>5.2</v>
      </c>
      <c r="I129" s="38">
        <v>6.1</v>
      </c>
      <c r="J129" s="38">
        <v>8</v>
      </c>
      <c r="K129" s="38">
        <v>3.3</v>
      </c>
      <c r="L129" s="38">
        <v>3.3</v>
      </c>
      <c r="M129" s="38">
        <v>2.9</v>
      </c>
      <c r="N129" s="38">
        <v>4</v>
      </c>
      <c r="O129" s="39">
        <v>0</v>
      </c>
      <c r="P129" s="38">
        <v>6.9</v>
      </c>
    </row>
    <row r="130" spans="1:16" ht="15" x14ac:dyDescent="0.2">
      <c r="A130" s="39">
        <v>11</v>
      </c>
      <c r="B130" s="39">
        <v>1</v>
      </c>
      <c r="C130" s="39">
        <v>1</v>
      </c>
      <c r="D130" s="39">
        <v>1</v>
      </c>
      <c r="E130" s="38">
        <v>9.6</v>
      </c>
      <c r="F130" s="38">
        <v>5.7</v>
      </c>
      <c r="G130" s="38">
        <v>5.6</v>
      </c>
      <c r="H130" s="38">
        <v>8.1999999999999993</v>
      </c>
      <c r="I130" s="38">
        <v>7.8</v>
      </c>
      <c r="J130" s="38">
        <v>4.5</v>
      </c>
      <c r="K130" s="38">
        <v>4.4000000000000004</v>
      </c>
      <c r="L130" s="38">
        <v>3</v>
      </c>
      <c r="M130" s="38">
        <v>4.3</v>
      </c>
      <c r="N130" s="38">
        <v>6.2</v>
      </c>
      <c r="O130" s="39">
        <v>1</v>
      </c>
      <c r="P130" s="38">
        <v>9.3000000000000007</v>
      </c>
    </row>
    <row r="131" spans="1:16" ht="15" x14ac:dyDescent="0.2">
      <c r="A131" s="39">
        <v>4</v>
      </c>
      <c r="B131" s="39">
        <v>0</v>
      </c>
      <c r="C131" s="39">
        <v>0</v>
      </c>
      <c r="D131" s="39">
        <v>0</v>
      </c>
      <c r="E131" s="38">
        <v>8.3000000000000007</v>
      </c>
      <c r="F131" s="38">
        <v>2.8</v>
      </c>
      <c r="G131" s="38">
        <v>3</v>
      </c>
      <c r="H131" s="38">
        <v>5.7</v>
      </c>
      <c r="I131" s="38">
        <v>2.5</v>
      </c>
      <c r="J131" s="38">
        <v>5.2</v>
      </c>
      <c r="K131" s="38">
        <v>1.2</v>
      </c>
      <c r="L131" s="38">
        <v>2.5</v>
      </c>
      <c r="M131" s="38">
        <v>2.1</v>
      </c>
      <c r="N131" s="38">
        <v>2.6</v>
      </c>
      <c r="O131" s="39">
        <v>0</v>
      </c>
      <c r="P131" s="38">
        <v>6.2</v>
      </c>
    </row>
    <row r="132" spans="1:16" ht="15" x14ac:dyDescent="0.2">
      <c r="A132" s="39">
        <v>9</v>
      </c>
      <c r="B132" s="39">
        <v>0</v>
      </c>
      <c r="C132" s="39">
        <v>0</v>
      </c>
      <c r="D132" s="39">
        <v>1</v>
      </c>
      <c r="E132" s="38">
        <v>8.6</v>
      </c>
      <c r="F132" s="38">
        <v>3.6</v>
      </c>
      <c r="G132" s="38">
        <v>2.9</v>
      </c>
      <c r="H132" s="38">
        <v>7.3</v>
      </c>
      <c r="I132" s="38">
        <v>4.7</v>
      </c>
      <c r="J132" s="38">
        <v>3.7</v>
      </c>
      <c r="K132" s="38">
        <v>5</v>
      </c>
      <c r="L132" s="38">
        <v>3.4</v>
      </c>
      <c r="M132" s="38">
        <v>4</v>
      </c>
      <c r="N132" s="38">
        <v>6.1</v>
      </c>
      <c r="O132" s="39">
        <v>0</v>
      </c>
      <c r="P132" s="38">
        <v>8</v>
      </c>
    </row>
    <row r="133" spans="1:16" ht="15" x14ac:dyDescent="0.2">
      <c r="A133" s="39">
        <v>9</v>
      </c>
      <c r="B133" s="39">
        <v>1</v>
      </c>
      <c r="C133" s="39">
        <v>0</v>
      </c>
      <c r="D133" s="39">
        <v>0</v>
      </c>
      <c r="E133" s="38">
        <v>8</v>
      </c>
      <c r="F133" s="38">
        <v>2.5</v>
      </c>
      <c r="G133" s="38">
        <v>3.4</v>
      </c>
      <c r="H133" s="38">
        <v>7.7</v>
      </c>
      <c r="I133" s="38">
        <v>3</v>
      </c>
      <c r="J133" s="38">
        <v>5.2</v>
      </c>
      <c r="K133" s="38">
        <v>4.5999999999999996</v>
      </c>
      <c r="L133" s="38">
        <v>4.2</v>
      </c>
      <c r="M133" s="38">
        <v>4.7</v>
      </c>
      <c r="N133" s="38">
        <v>6.9</v>
      </c>
      <c r="O133" s="39">
        <v>0</v>
      </c>
      <c r="P133" s="38">
        <v>7.1</v>
      </c>
    </row>
    <row r="134" spans="1:16" ht="15" x14ac:dyDescent="0.2">
      <c r="A134" s="39">
        <v>2</v>
      </c>
      <c r="B134" s="39">
        <v>1</v>
      </c>
      <c r="C134" s="39">
        <v>1</v>
      </c>
      <c r="D134" s="39">
        <v>0</v>
      </c>
      <c r="E134" s="38">
        <v>6.4</v>
      </c>
      <c r="F134" s="38">
        <v>3.2</v>
      </c>
      <c r="G134" s="38">
        <v>2.2000000000000002</v>
      </c>
      <c r="H134" s="38">
        <v>2.9</v>
      </c>
      <c r="I134" s="38">
        <v>5</v>
      </c>
      <c r="J134" s="38">
        <v>8.4</v>
      </c>
      <c r="K134" s="38">
        <v>2.4</v>
      </c>
      <c r="L134" s="38">
        <v>3.7</v>
      </c>
      <c r="M134" s="38">
        <v>1.6</v>
      </c>
      <c r="N134" s="38">
        <v>3.6</v>
      </c>
      <c r="O134" s="39">
        <v>0</v>
      </c>
      <c r="P134" s="38">
        <v>6.5</v>
      </c>
    </row>
    <row r="135" spans="1:16" ht="15" x14ac:dyDescent="0.2">
      <c r="A135" s="39">
        <v>10</v>
      </c>
      <c r="B135" s="39">
        <v>0</v>
      </c>
      <c r="C135" s="39">
        <v>1</v>
      </c>
      <c r="D135" s="39">
        <v>0</v>
      </c>
      <c r="E135" s="38">
        <v>6.6</v>
      </c>
      <c r="F135" s="38">
        <v>3.8</v>
      </c>
      <c r="G135" s="38">
        <v>3.2</v>
      </c>
      <c r="H135" s="38">
        <v>5.3</v>
      </c>
      <c r="I135" s="38">
        <v>6.6</v>
      </c>
      <c r="J135" s="38">
        <v>8.1999999999999993</v>
      </c>
      <c r="K135" s="38">
        <v>4.3</v>
      </c>
      <c r="L135" s="38">
        <v>4.0999999999999996</v>
      </c>
      <c r="M135" s="38">
        <v>3.3</v>
      </c>
      <c r="N135" s="38">
        <v>6.3</v>
      </c>
      <c r="O135" s="39">
        <v>0</v>
      </c>
      <c r="P135" s="38">
        <v>7.1</v>
      </c>
    </row>
    <row r="136" spans="1:16" ht="15" x14ac:dyDescent="0.2">
      <c r="A136" s="39">
        <v>14</v>
      </c>
      <c r="B136" s="39">
        <v>0</v>
      </c>
      <c r="C136" s="39">
        <v>0</v>
      </c>
      <c r="D136" s="39">
        <v>1</v>
      </c>
      <c r="E136" s="38">
        <v>7.6</v>
      </c>
      <c r="F136" s="38">
        <v>2.5</v>
      </c>
      <c r="G136" s="38">
        <v>3.2</v>
      </c>
      <c r="H136" s="38">
        <v>7.1</v>
      </c>
      <c r="I136" s="38">
        <v>4.2</v>
      </c>
      <c r="J136" s="38">
        <v>5.8</v>
      </c>
      <c r="K136" s="38">
        <v>3.6</v>
      </c>
      <c r="L136" s="38">
        <v>3.8</v>
      </c>
      <c r="M136" s="38">
        <v>4.2</v>
      </c>
      <c r="N136" s="38">
        <v>6</v>
      </c>
      <c r="O136" s="39">
        <v>1</v>
      </c>
      <c r="P136" s="38">
        <v>8.1999999999999993</v>
      </c>
    </row>
    <row r="137" spans="1:16" ht="15" x14ac:dyDescent="0.2">
      <c r="A137" s="39">
        <v>1</v>
      </c>
      <c r="B137" s="39">
        <v>1</v>
      </c>
      <c r="C137" s="39">
        <v>0</v>
      </c>
      <c r="D137" s="39">
        <v>1</v>
      </c>
      <c r="E137" s="38">
        <v>9.4</v>
      </c>
      <c r="F137" s="38">
        <v>4.0999999999999996</v>
      </c>
      <c r="G137" s="38">
        <v>3.4</v>
      </c>
      <c r="H137" s="38">
        <v>7.8</v>
      </c>
      <c r="I137" s="38">
        <v>4.7</v>
      </c>
      <c r="J137" s="38">
        <v>7.6</v>
      </c>
      <c r="K137" s="38">
        <v>5.0999999999999996</v>
      </c>
      <c r="L137" s="38">
        <v>3.7</v>
      </c>
      <c r="M137" s="38">
        <v>4.4000000000000004</v>
      </c>
      <c r="N137" s="38">
        <v>5.6</v>
      </c>
      <c r="O137" s="39">
        <v>1</v>
      </c>
      <c r="P137" s="38">
        <v>7</v>
      </c>
    </row>
    <row r="138" spans="1:16" ht="15" x14ac:dyDescent="0.2">
      <c r="A138" s="39">
        <v>4</v>
      </c>
      <c r="B138" s="39">
        <v>0</v>
      </c>
      <c r="C138" s="39">
        <v>0</v>
      </c>
      <c r="D138" s="39">
        <v>0</v>
      </c>
      <c r="E138" s="38">
        <v>8.3000000000000007</v>
      </c>
      <c r="F138" s="38">
        <v>2.8</v>
      </c>
      <c r="G138" s="38">
        <v>3</v>
      </c>
      <c r="H138" s="38">
        <v>5.7</v>
      </c>
      <c r="I138" s="38">
        <v>2.5</v>
      </c>
      <c r="J138" s="38">
        <v>5.2</v>
      </c>
      <c r="K138" s="38">
        <v>1.8</v>
      </c>
      <c r="L138" s="38">
        <v>2.5</v>
      </c>
      <c r="M138" s="38">
        <v>2.1</v>
      </c>
      <c r="N138" s="38">
        <v>3.1</v>
      </c>
      <c r="O138" s="39">
        <v>0</v>
      </c>
      <c r="P138" s="38">
        <v>6.7</v>
      </c>
    </row>
    <row r="139" spans="1:16" ht="15" x14ac:dyDescent="0.2">
      <c r="A139" s="39">
        <v>13</v>
      </c>
      <c r="B139" s="39">
        <v>1</v>
      </c>
      <c r="C139" s="39">
        <v>1</v>
      </c>
      <c r="D139" s="39">
        <v>1</v>
      </c>
      <c r="E139" s="38">
        <v>7.8</v>
      </c>
      <c r="F139" s="38">
        <v>4.9000000000000004</v>
      </c>
      <c r="G139" s="38">
        <v>5.8</v>
      </c>
      <c r="H139" s="38">
        <v>5.3</v>
      </c>
      <c r="I139" s="38">
        <v>7.1</v>
      </c>
      <c r="J139" s="38">
        <v>7.9</v>
      </c>
      <c r="K139" s="38">
        <v>4.0999999999999996</v>
      </c>
      <c r="L139" s="38">
        <v>4.9000000000000004</v>
      </c>
      <c r="M139" s="38">
        <v>3.9</v>
      </c>
      <c r="N139" s="38">
        <v>5.7</v>
      </c>
      <c r="O139" s="39">
        <v>0</v>
      </c>
      <c r="P139" s="38">
        <v>7.5</v>
      </c>
    </row>
    <row r="140" spans="1:16" ht="15" x14ac:dyDescent="0.2">
      <c r="A140" s="39">
        <v>13</v>
      </c>
      <c r="B140" s="39">
        <v>1</v>
      </c>
      <c r="C140" s="39">
        <v>1</v>
      </c>
      <c r="D140" s="39">
        <v>0</v>
      </c>
      <c r="E140" s="38">
        <v>7.1</v>
      </c>
      <c r="F140" s="38">
        <v>4.2</v>
      </c>
      <c r="G140" s="38">
        <v>2.8</v>
      </c>
      <c r="H140" s="38">
        <v>3.3</v>
      </c>
      <c r="I140" s="38">
        <v>4.5</v>
      </c>
      <c r="J140" s="38">
        <v>9.9</v>
      </c>
      <c r="K140" s="38">
        <v>2.8</v>
      </c>
      <c r="L140" s="38">
        <v>4</v>
      </c>
      <c r="M140" s="38">
        <v>2.4</v>
      </c>
      <c r="N140" s="38">
        <v>3.3</v>
      </c>
      <c r="O140" s="39">
        <v>0</v>
      </c>
      <c r="P140" s="38">
        <v>7.4</v>
      </c>
    </row>
    <row r="141" spans="1:16" ht="15" x14ac:dyDescent="0.2">
      <c r="A141" s="39">
        <v>15</v>
      </c>
      <c r="B141" s="39">
        <v>0</v>
      </c>
      <c r="C141" s="39">
        <v>1</v>
      </c>
      <c r="D141" s="39">
        <v>1</v>
      </c>
      <c r="E141" s="38">
        <v>7.6</v>
      </c>
      <c r="F141" s="38">
        <v>3.6</v>
      </c>
      <c r="G141" s="38">
        <v>2.2000000000000002</v>
      </c>
      <c r="H141" s="38">
        <v>4.5999999999999996</v>
      </c>
      <c r="I141" s="38">
        <v>5</v>
      </c>
      <c r="J141" s="38">
        <v>7.4</v>
      </c>
      <c r="K141" s="38">
        <v>4.4000000000000004</v>
      </c>
      <c r="L141" s="38">
        <v>5.8</v>
      </c>
      <c r="M141" s="38">
        <v>3.9</v>
      </c>
      <c r="N141" s="38">
        <v>4.8</v>
      </c>
      <c r="O141" s="39">
        <v>0</v>
      </c>
      <c r="P141" s="38">
        <v>7.4</v>
      </c>
    </row>
    <row r="142" spans="1:16" ht="15" x14ac:dyDescent="0.2">
      <c r="A142" s="39">
        <v>12</v>
      </c>
      <c r="B142" s="39">
        <v>1</v>
      </c>
      <c r="C142" s="39">
        <v>1</v>
      </c>
      <c r="D142" s="39">
        <v>0</v>
      </c>
      <c r="E142" s="38">
        <v>5.6</v>
      </c>
      <c r="F142" s="38">
        <v>3.4</v>
      </c>
      <c r="G142" s="38">
        <v>5.2</v>
      </c>
      <c r="H142" s="38">
        <v>5.7</v>
      </c>
      <c r="I142" s="38">
        <v>5.6</v>
      </c>
      <c r="J142" s="38">
        <v>9.1</v>
      </c>
      <c r="K142" s="38">
        <v>4.5</v>
      </c>
      <c r="L142" s="38">
        <v>6</v>
      </c>
      <c r="M142" s="38">
        <v>4.5</v>
      </c>
      <c r="N142" s="38">
        <v>6.3</v>
      </c>
      <c r="O142" s="39">
        <v>0</v>
      </c>
      <c r="P142" s="38">
        <v>7.9</v>
      </c>
    </row>
    <row r="143" spans="1:16" ht="15" x14ac:dyDescent="0.2">
      <c r="A143" s="39">
        <v>3</v>
      </c>
      <c r="B143" s="39">
        <v>1</v>
      </c>
      <c r="C143" s="39">
        <v>0</v>
      </c>
      <c r="D143" s="39">
        <v>0</v>
      </c>
      <c r="E143" s="38">
        <v>9.9</v>
      </c>
      <c r="F143" s="38">
        <v>2.8</v>
      </c>
      <c r="G143" s="38">
        <v>1.5</v>
      </c>
      <c r="H143" s="38">
        <v>5.8</v>
      </c>
      <c r="I143" s="38">
        <v>3.5</v>
      </c>
      <c r="J143" s="38">
        <v>5.4</v>
      </c>
      <c r="K143" s="38">
        <v>4</v>
      </c>
      <c r="L143" s="38">
        <v>4.9000000000000004</v>
      </c>
      <c r="M143" s="38">
        <v>4</v>
      </c>
      <c r="N143" s="38">
        <v>5.8</v>
      </c>
      <c r="O143" s="39">
        <v>1</v>
      </c>
      <c r="P143" s="38">
        <v>8</v>
      </c>
    </row>
    <row r="144" spans="1:16" ht="15" x14ac:dyDescent="0.2">
      <c r="A144" s="39">
        <v>3</v>
      </c>
      <c r="B144" s="39">
        <v>0</v>
      </c>
      <c r="C144" s="39">
        <v>1</v>
      </c>
      <c r="D144" s="39">
        <v>1</v>
      </c>
      <c r="E144" s="38">
        <v>9.1999999999999993</v>
      </c>
      <c r="F144" s="38">
        <v>3.4</v>
      </c>
      <c r="G144" s="38">
        <v>4.9000000000000004</v>
      </c>
      <c r="H144" s="38">
        <v>7.4</v>
      </c>
      <c r="I144" s="38">
        <v>5.8</v>
      </c>
      <c r="J144" s="38">
        <v>4.5</v>
      </c>
      <c r="K144" s="38">
        <v>4.2</v>
      </c>
      <c r="L144" s="38">
        <v>4</v>
      </c>
      <c r="M144" s="38">
        <v>4.5</v>
      </c>
      <c r="N144" s="38">
        <v>6.9</v>
      </c>
      <c r="O144" s="39">
        <v>1</v>
      </c>
      <c r="P144" s="38">
        <v>8</v>
      </c>
    </row>
    <row r="145" spans="1:16" ht="15" x14ac:dyDescent="0.2">
      <c r="A145" s="39">
        <v>7</v>
      </c>
      <c r="B145" s="39">
        <v>1</v>
      </c>
      <c r="C145" s="39">
        <v>0</v>
      </c>
      <c r="D145" s="39">
        <v>0</v>
      </c>
      <c r="E145" s="38">
        <v>9.1</v>
      </c>
      <c r="F145" s="38">
        <v>3.8</v>
      </c>
      <c r="G145" s="38">
        <v>3.1</v>
      </c>
      <c r="H145" s="38">
        <v>7.5</v>
      </c>
      <c r="I145" s="38">
        <v>4.5</v>
      </c>
      <c r="J145" s="38">
        <v>7.3</v>
      </c>
      <c r="K145" s="38">
        <v>4.5</v>
      </c>
      <c r="L145" s="38">
        <v>3.4</v>
      </c>
      <c r="M145" s="38">
        <v>4.2</v>
      </c>
      <c r="N145" s="38">
        <v>5.0999999999999996</v>
      </c>
      <c r="O145" s="39">
        <v>0</v>
      </c>
      <c r="P145" s="38">
        <v>8.4</v>
      </c>
    </row>
    <row r="146" spans="1:16" ht="15" x14ac:dyDescent="0.2">
      <c r="A146" s="39">
        <v>7</v>
      </c>
      <c r="B146" s="39">
        <v>1</v>
      </c>
      <c r="C146" s="39">
        <v>0</v>
      </c>
      <c r="D146" s="39">
        <v>0</v>
      </c>
      <c r="E146" s="38">
        <v>9.9</v>
      </c>
      <c r="F146" s="38">
        <v>4.2</v>
      </c>
      <c r="G146" s="38">
        <v>3.4</v>
      </c>
      <c r="H146" s="38">
        <v>5.4</v>
      </c>
      <c r="I146" s="38">
        <v>4.5</v>
      </c>
      <c r="J146" s="38">
        <v>3.8</v>
      </c>
      <c r="K146" s="38">
        <v>3.8</v>
      </c>
      <c r="L146" s="38">
        <v>4</v>
      </c>
      <c r="M146" s="38">
        <v>3.5</v>
      </c>
      <c r="N146" s="38">
        <v>5.4</v>
      </c>
      <c r="O146" s="39">
        <v>1</v>
      </c>
      <c r="P146" s="38">
        <v>8.8000000000000007</v>
      </c>
    </row>
    <row r="147" spans="1:16" ht="15" x14ac:dyDescent="0.2">
      <c r="A147" s="39">
        <v>14</v>
      </c>
      <c r="B147" s="39">
        <v>1</v>
      </c>
      <c r="C147" s="39">
        <v>0</v>
      </c>
      <c r="D147" s="39">
        <v>1</v>
      </c>
      <c r="E147" s="38">
        <v>9.9</v>
      </c>
      <c r="F147" s="38">
        <v>4.2</v>
      </c>
      <c r="G147" s="38">
        <v>3.2</v>
      </c>
      <c r="H147" s="38">
        <v>5.4</v>
      </c>
      <c r="I147" s="38">
        <v>4.5</v>
      </c>
      <c r="J147" s="38">
        <v>3.8</v>
      </c>
      <c r="K147" s="38">
        <v>4.0999999999999996</v>
      </c>
      <c r="L147" s="38">
        <v>4</v>
      </c>
      <c r="M147" s="38">
        <v>3.5</v>
      </c>
      <c r="N147" s="38">
        <v>4.0999999999999996</v>
      </c>
      <c r="O147" s="39">
        <v>1</v>
      </c>
      <c r="P147" s="38">
        <v>7.9</v>
      </c>
    </row>
    <row r="148" spans="1:16" ht="15" x14ac:dyDescent="0.2">
      <c r="A148" s="39">
        <v>5</v>
      </c>
      <c r="B148" s="39">
        <v>0</v>
      </c>
      <c r="C148" s="39">
        <v>1</v>
      </c>
      <c r="D148" s="39">
        <v>0</v>
      </c>
      <c r="E148" s="38">
        <v>6.6</v>
      </c>
      <c r="F148" s="38">
        <v>3.8</v>
      </c>
      <c r="G148" s="38">
        <v>4.5</v>
      </c>
      <c r="H148" s="38">
        <v>5.3</v>
      </c>
      <c r="I148" s="38">
        <v>6.6</v>
      </c>
      <c r="J148" s="38">
        <v>8.1999999999999993</v>
      </c>
      <c r="K148" s="38">
        <v>4.5999999999999996</v>
      </c>
      <c r="L148" s="38">
        <v>4.0999999999999996</v>
      </c>
      <c r="M148" s="38">
        <v>3.3</v>
      </c>
      <c r="N148" s="38">
        <v>4.7</v>
      </c>
      <c r="O148" s="39">
        <v>0</v>
      </c>
      <c r="P148" s="38">
        <v>6</v>
      </c>
    </row>
    <row r="149" spans="1:16" ht="15" x14ac:dyDescent="0.2">
      <c r="A149" s="39">
        <v>15</v>
      </c>
      <c r="B149" s="39">
        <v>1</v>
      </c>
      <c r="C149" s="39">
        <v>0</v>
      </c>
      <c r="D149" s="39">
        <v>0</v>
      </c>
      <c r="E149" s="38">
        <v>9.1</v>
      </c>
      <c r="F149" s="38">
        <v>3.7</v>
      </c>
      <c r="G149" s="38">
        <v>4.0999999999999996</v>
      </c>
      <c r="H149" s="38">
        <v>6.3</v>
      </c>
      <c r="I149" s="38">
        <v>5.4</v>
      </c>
      <c r="J149" s="38">
        <v>7.3</v>
      </c>
      <c r="K149" s="38">
        <v>3.7</v>
      </c>
      <c r="L149" s="38">
        <v>3</v>
      </c>
      <c r="M149" s="38">
        <v>3.3</v>
      </c>
      <c r="N149" s="38">
        <v>4.7</v>
      </c>
      <c r="O149" s="39">
        <v>0</v>
      </c>
      <c r="P149" s="38">
        <v>8.1999999999999993</v>
      </c>
    </row>
    <row r="150" spans="1:16" ht="15" x14ac:dyDescent="0.2">
      <c r="A150" s="39">
        <v>7</v>
      </c>
      <c r="B150" s="39">
        <v>1</v>
      </c>
      <c r="C150" s="39">
        <v>1</v>
      </c>
      <c r="D150" s="39">
        <v>1</v>
      </c>
      <c r="E150" s="38">
        <v>5.0999999999999996</v>
      </c>
      <c r="F150" s="38">
        <v>5.0999999999999996</v>
      </c>
      <c r="G150" s="38">
        <v>5.8</v>
      </c>
      <c r="H150" s="38">
        <v>5.4</v>
      </c>
      <c r="I150" s="38">
        <v>7.8</v>
      </c>
      <c r="J150" s="38">
        <v>5.9</v>
      </c>
      <c r="K150" s="38">
        <v>5.0999999999999996</v>
      </c>
      <c r="L150" s="38">
        <v>6.3</v>
      </c>
      <c r="M150" s="38">
        <v>4.5</v>
      </c>
      <c r="N150" s="38">
        <v>6.2</v>
      </c>
      <c r="O150" s="39">
        <v>1</v>
      </c>
      <c r="P150" s="38">
        <v>8.4</v>
      </c>
    </row>
    <row r="151" spans="1:16" ht="15" x14ac:dyDescent="0.2">
      <c r="A151" s="39">
        <v>13</v>
      </c>
      <c r="B151" s="39">
        <v>0</v>
      </c>
      <c r="C151" s="39">
        <v>1</v>
      </c>
      <c r="D151" s="39">
        <v>0</v>
      </c>
      <c r="E151" s="38">
        <v>6</v>
      </c>
      <c r="F151" s="38">
        <v>4.0999999999999996</v>
      </c>
      <c r="G151" s="38">
        <v>4.8</v>
      </c>
      <c r="H151" s="38">
        <v>5.3</v>
      </c>
      <c r="I151" s="38">
        <v>5.3</v>
      </c>
      <c r="J151" s="38">
        <v>8</v>
      </c>
      <c r="K151" s="38">
        <v>4.3</v>
      </c>
      <c r="L151" s="38">
        <v>5.3</v>
      </c>
      <c r="M151" s="38">
        <v>4</v>
      </c>
      <c r="N151" s="38">
        <v>5.8</v>
      </c>
      <c r="O151" s="39">
        <v>0</v>
      </c>
      <c r="P151" s="38">
        <v>7.4</v>
      </c>
    </row>
    <row r="152" spans="1:16" ht="15" x14ac:dyDescent="0.2">
      <c r="A152" s="39">
        <v>8</v>
      </c>
      <c r="B152" s="39">
        <v>0</v>
      </c>
      <c r="C152" s="39">
        <v>1</v>
      </c>
      <c r="D152" s="39">
        <v>0</v>
      </c>
      <c r="E152" s="38">
        <v>8.9</v>
      </c>
      <c r="F152" s="38">
        <v>4.3</v>
      </c>
      <c r="G152" s="38">
        <v>4.3</v>
      </c>
      <c r="H152" s="38">
        <v>5.0999999999999996</v>
      </c>
      <c r="I152" s="38">
        <v>6.9</v>
      </c>
      <c r="J152" s="38">
        <v>8.1999999999999993</v>
      </c>
      <c r="K152" s="38">
        <v>5</v>
      </c>
      <c r="L152" s="38">
        <v>5.9</v>
      </c>
      <c r="M152" s="38">
        <v>4.2</v>
      </c>
      <c r="N152" s="38">
        <v>5.7</v>
      </c>
      <c r="O152" s="39">
        <v>0</v>
      </c>
      <c r="P152" s="38">
        <v>8</v>
      </c>
    </row>
    <row r="153" spans="1:16" ht="15" x14ac:dyDescent="0.2">
      <c r="A153" s="39">
        <v>5</v>
      </c>
      <c r="B153" s="39">
        <v>0</v>
      </c>
      <c r="C153" s="39">
        <v>1</v>
      </c>
      <c r="D153" s="39">
        <v>0</v>
      </c>
      <c r="E153" s="38">
        <v>6.2</v>
      </c>
      <c r="F153" s="38">
        <v>3.3</v>
      </c>
      <c r="G153" s="38">
        <v>4</v>
      </c>
      <c r="H153" s="38">
        <v>3.6</v>
      </c>
      <c r="I153" s="38">
        <v>5.0999999999999996</v>
      </c>
      <c r="J153" s="38">
        <v>6.9</v>
      </c>
      <c r="K153" s="38">
        <v>4</v>
      </c>
      <c r="L153" s="38">
        <v>6.3</v>
      </c>
      <c r="M153" s="38">
        <v>3.7</v>
      </c>
      <c r="N153" s="38">
        <v>5.4</v>
      </c>
      <c r="O153" s="39">
        <v>0</v>
      </c>
      <c r="P153" s="38">
        <v>6.6</v>
      </c>
    </row>
    <row r="154" spans="1:16" ht="15" x14ac:dyDescent="0.2">
      <c r="A154" s="39">
        <v>9</v>
      </c>
      <c r="B154" s="39">
        <v>1</v>
      </c>
      <c r="C154" s="39">
        <v>1</v>
      </c>
      <c r="D154" s="39">
        <v>0</v>
      </c>
      <c r="E154" s="38">
        <v>7.2</v>
      </c>
      <c r="F154" s="38">
        <v>4.3</v>
      </c>
      <c r="G154" s="38">
        <v>3.6</v>
      </c>
      <c r="H154" s="38">
        <v>3.4</v>
      </c>
      <c r="I154" s="38">
        <v>4.7</v>
      </c>
      <c r="J154" s="38">
        <v>10</v>
      </c>
      <c r="K154" s="38">
        <v>3</v>
      </c>
      <c r="L154" s="38">
        <v>4.0999999999999996</v>
      </c>
      <c r="M154" s="38">
        <v>2.5</v>
      </c>
      <c r="N154" s="38">
        <v>3.8</v>
      </c>
      <c r="O154" s="39">
        <v>0</v>
      </c>
      <c r="P154" s="38">
        <v>7.6</v>
      </c>
    </row>
    <row r="155" spans="1:16" ht="15" x14ac:dyDescent="0.2">
      <c r="A155" s="39">
        <v>6</v>
      </c>
      <c r="B155" s="39">
        <v>1</v>
      </c>
      <c r="C155" s="39">
        <v>0</v>
      </c>
      <c r="D155" s="39">
        <v>1</v>
      </c>
      <c r="E155" s="38">
        <v>8.8000000000000007</v>
      </c>
      <c r="F155" s="38">
        <v>3.5</v>
      </c>
      <c r="G155" s="38">
        <v>2.8</v>
      </c>
      <c r="H155" s="38">
        <v>8.1</v>
      </c>
      <c r="I155" s="38">
        <v>4.5</v>
      </c>
      <c r="J155" s="38">
        <v>6.7</v>
      </c>
      <c r="K155" s="38">
        <v>4.0999999999999996</v>
      </c>
      <c r="L155" s="38">
        <v>2.2999999999999998</v>
      </c>
      <c r="M155" s="38">
        <v>3.9</v>
      </c>
      <c r="N155" s="38">
        <v>5.4</v>
      </c>
      <c r="O155" s="39">
        <v>0</v>
      </c>
      <c r="P155" s="38">
        <v>7.5</v>
      </c>
    </row>
    <row r="156" spans="1:16" ht="15" x14ac:dyDescent="0.2">
      <c r="A156" s="39">
        <v>3</v>
      </c>
      <c r="B156" s="39">
        <v>0</v>
      </c>
      <c r="C156" s="39">
        <v>1</v>
      </c>
      <c r="D156" s="39">
        <v>0</v>
      </c>
      <c r="E156" s="38">
        <v>6.3</v>
      </c>
      <c r="F156" s="38">
        <v>5.0999999999999996</v>
      </c>
      <c r="G156" s="38">
        <v>3.7</v>
      </c>
      <c r="H156" s="38">
        <v>4.0999999999999996</v>
      </c>
      <c r="I156" s="38">
        <v>6.6</v>
      </c>
      <c r="J156" s="38">
        <v>8.4</v>
      </c>
      <c r="K156" s="38">
        <v>4.4000000000000004</v>
      </c>
      <c r="L156" s="38">
        <v>5.0999999999999996</v>
      </c>
      <c r="M156" s="38">
        <v>3.4</v>
      </c>
      <c r="N156" s="38">
        <v>5.3</v>
      </c>
      <c r="O156" s="39">
        <v>0</v>
      </c>
      <c r="P156" s="38">
        <v>7.1</v>
      </c>
    </row>
    <row r="157" spans="1:16" ht="15" x14ac:dyDescent="0.2">
      <c r="A157" s="39">
        <v>2</v>
      </c>
      <c r="B157" s="39">
        <v>0</v>
      </c>
      <c r="C157" s="39">
        <v>0</v>
      </c>
      <c r="D157" s="39">
        <v>0</v>
      </c>
      <c r="E157" s="38">
        <v>9.6999999999999993</v>
      </c>
      <c r="F157" s="38">
        <v>2.8</v>
      </c>
      <c r="G157" s="38">
        <v>3.7</v>
      </c>
      <c r="H157" s="38">
        <v>5.7</v>
      </c>
      <c r="I157" s="38">
        <v>4.7</v>
      </c>
      <c r="J157" s="38">
        <v>4.8</v>
      </c>
      <c r="K157" s="38">
        <v>4</v>
      </c>
      <c r="L157" s="38">
        <v>4.0999999999999996</v>
      </c>
      <c r="M157" s="38">
        <v>3.6</v>
      </c>
      <c r="N157" s="38">
        <v>5.8</v>
      </c>
      <c r="O157" s="39">
        <v>0</v>
      </c>
      <c r="P157" s="38">
        <v>7.9</v>
      </c>
    </row>
    <row r="158" spans="1:16" ht="15" x14ac:dyDescent="0.2">
      <c r="A158" s="39">
        <v>1</v>
      </c>
      <c r="B158" s="39">
        <v>0</v>
      </c>
      <c r="C158" s="39">
        <v>1</v>
      </c>
      <c r="D158" s="39">
        <v>0</v>
      </c>
      <c r="E158" s="38">
        <v>5</v>
      </c>
      <c r="F158" s="38">
        <v>3.6</v>
      </c>
      <c r="G158" s="38">
        <v>4.0999999999999996</v>
      </c>
      <c r="H158" s="38">
        <v>4.2</v>
      </c>
      <c r="I158" s="38">
        <v>4.9000000000000004</v>
      </c>
      <c r="J158" s="38">
        <v>8.1999999999999993</v>
      </c>
      <c r="K158" s="38">
        <v>3.7</v>
      </c>
      <c r="L158" s="38">
        <v>4.8</v>
      </c>
      <c r="M158" s="38">
        <v>3.1</v>
      </c>
      <c r="N158" s="38">
        <v>4.4000000000000004</v>
      </c>
      <c r="O158" s="39">
        <v>0</v>
      </c>
      <c r="P158" s="38">
        <v>7.6</v>
      </c>
    </row>
    <row r="159" spans="1:16" ht="15" x14ac:dyDescent="0.2">
      <c r="A159" s="39">
        <v>10</v>
      </c>
      <c r="B159" s="39">
        <v>0</v>
      </c>
      <c r="C159" s="39">
        <v>1</v>
      </c>
      <c r="D159" s="39">
        <v>1</v>
      </c>
      <c r="E159" s="38">
        <v>7.4</v>
      </c>
      <c r="F159" s="38">
        <v>3.4</v>
      </c>
      <c r="G159" s="38">
        <v>5.8</v>
      </c>
      <c r="H159" s="38">
        <v>4.4000000000000004</v>
      </c>
      <c r="I159" s="38">
        <v>4.8</v>
      </c>
      <c r="J159" s="38">
        <v>7.2</v>
      </c>
      <c r="K159" s="38">
        <v>4</v>
      </c>
      <c r="L159" s="38">
        <v>5.6</v>
      </c>
      <c r="M159" s="38">
        <v>3.7</v>
      </c>
      <c r="N159" s="38">
        <v>4.3</v>
      </c>
      <c r="O159" s="39">
        <v>0</v>
      </c>
      <c r="P159" s="38">
        <v>7.1</v>
      </c>
    </row>
    <row r="160" spans="1:16" ht="15" x14ac:dyDescent="0.2">
      <c r="A160" s="39">
        <v>5</v>
      </c>
      <c r="B160" s="39">
        <v>1</v>
      </c>
      <c r="C160" s="39">
        <v>1</v>
      </c>
      <c r="D160" s="39">
        <v>1</v>
      </c>
      <c r="E160" s="38">
        <v>5.5</v>
      </c>
      <c r="F160" s="38">
        <v>3.7</v>
      </c>
      <c r="G160" s="38">
        <v>4.5</v>
      </c>
      <c r="H160" s="38">
        <v>5.3</v>
      </c>
      <c r="I160" s="38">
        <v>4.9000000000000004</v>
      </c>
      <c r="J160" s="38">
        <v>6</v>
      </c>
      <c r="K160" s="38">
        <v>4.3</v>
      </c>
      <c r="L160" s="38">
        <v>5.9</v>
      </c>
      <c r="M160" s="38">
        <v>4.3</v>
      </c>
      <c r="N160" s="38">
        <v>5.7</v>
      </c>
      <c r="O160" s="39">
        <v>0</v>
      </c>
      <c r="P160" s="38">
        <v>7.6</v>
      </c>
    </row>
    <row r="161" spans="1:16" ht="15" x14ac:dyDescent="0.2">
      <c r="A161" s="39">
        <v>13</v>
      </c>
      <c r="B161" s="39">
        <v>1</v>
      </c>
      <c r="C161" s="39">
        <v>0</v>
      </c>
      <c r="D161" s="39">
        <v>1</v>
      </c>
      <c r="E161" s="38">
        <v>9.1</v>
      </c>
      <c r="F161" s="38">
        <v>3.6</v>
      </c>
      <c r="G161" s="38">
        <v>3</v>
      </c>
      <c r="H161" s="38">
        <v>6.2</v>
      </c>
      <c r="I161" s="38">
        <v>4.5999999999999996</v>
      </c>
      <c r="J161" s="38">
        <v>8.3000000000000007</v>
      </c>
      <c r="K161" s="38">
        <v>4.5999999999999996</v>
      </c>
      <c r="L161" s="38">
        <v>4.3</v>
      </c>
      <c r="M161" s="38">
        <v>3.9</v>
      </c>
      <c r="N161" s="38">
        <v>4.8</v>
      </c>
      <c r="O161" s="39">
        <v>1</v>
      </c>
      <c r="P161" s="38">
        <v>8.1999999999999993</v>
      </c>
    </row>
    <row r="162" spans="1:16" ht="15" x14ac:dyDescent="0.2">
      <c r="A162" s="39">
        <v>5</v>
      </c>
      <c r="B162" s="39">
        <v>1</v>
      </c>
      <c r="C162" s="39">
        <v>1</v>
      </c>
      <c r="D162" s="39">
        <v>0</v>
      </c>
      <c r="E162" s="38">
        <v>6.7</v>
      </c>
      <c r="F162" s="38">
        <v>3.7</v>
      </c>
      <c r="G162" s="38">
        <v>5.0999999999999996</v>
      </c>
      <c r="H162" s="38">
        <v>5.0999999999999996</v>
      </c>
      <c r="I162" s="38">
        <v>4.9000000000000004</v>
      </c>
      <c r="J162" s="38">
        <v>9.1999999999999993</v>
      </c>
      <c r="K162" s="38">
        <v>3.7</v>
      </c>
      <c r="L162" s="38">
        <v>4.5</v>
      </c>
      <c r="M162" s="38">
        <v>3.4</v>
      </c>
      <c r="N162" s="38">
        <v>4.9000000000000004</v>
      </c>
      <c r="O162" s="39">
        <v>0</v>
      </c>
      <c r="P162" s="38">
        <v>6.9</v>
      </c>
    </row>
    <row r="163" spans="1:16" ht="15" x14ac:dyDescent="0.2">
      <c r="A163" s="39">
        <v>11</v>
      </c>
      <c r="B163" s="39">
        <v>0</v>
      </c>
      <c r="C163" s="39">
        <v>1</v>
      </c>
      <c r="D163" s="39">
        <v>1</v>
      </c>
      <c r="E163" s="38">
        <v>6.3</v>
      </c>
      <c r="F163" s="38">
        <v>4.5</v>
      </c>
      <c r="G163" s="38">
        <v>4.9000000000000004</v>
      </c>
      <c r="H163" s="38">
        <v>6.8</v>
      </c>
      <c r="I163" s="38">
        <v>5.9</v>
      </c>
      <c r="J163" s="38">
        <v>8.8000000000000007</v>
      </c>
      <c r="K163" s="38">
        <v>6.4</v>
      </c>
      <c r="L163" s="38">
        <v>6.2</v>
      </c>
      <c r="M163" s="38">
        <v>5.2</v>
      </c>
      <c r="N163" s="38">
        <v>6.4</v>
      </c>
      <c r="O163" s="39">
        <v>1</v>
      </c>
      <c r="P163" s="38">
        <v>8.1</v>
      </c>
    </row>
    <row r="164" spans="1:16" ht="15" x14ac:dyDescent="0.2">
      <c r="A164" s="39">
        <v>13</v>
      </c>
      <c r="B164" s="39">
        <v>0</v>
      </c>
      <c r="C164" s="39">
        <v>0</v>
      </c>
      <c r="D164" s="39">
        <v>1</v>
      </c>
      <c r="E164" s="38">
        <v>8.3000000000000007</v>
      </c>
      <c r="F164" s="38">
        <v>3.7</v>
      </c>
      <c r="G164" s="38">
        <v>5.7</v>
      </c>
      <c r="H164" s="38">
        <v>6.1</v>
      </c>
      <c r="I164" s="38">
        <v>6.1</v>
      </c>
      <c r="J164" s="38">
        <v>5.3</v>
      </c>
      <c r="K164" s="38">
        <v>3.6</v>
      </c>
      <c r="L164" s="38">
        <v>2.9</v>
      </c>
      <c r="M164" s="38">
        <v>3.1</v>
      </c>
      <c r="N164" s="38">
        <v>4.9000000000000004</v>
      </c>
      <c r="O164" s="39">
        <v>1</v>
      </c>
      <c r="P164" s="38">
        <v>7.6</v>
      </c>
    </row>
    <row r="165" spans="1:16" ht="15" x14ac:dyDescent="0.2">
      <c r="A165" s="39">
        <v>12</v>
      </c>
      <c r="B165" s="39">
        <v>0</v>
      </c>
      <c r="C165" s="39">
        <v>0</v>
      </c>
      <c r="D165" s="39">
        <v>1</v>
      </c>
      <c r="E165" s="38">
        <v>8.1999999999999993</v>
      </c>
      <c r="F165" s="38">
        <v>3.6</v>
      </c>
      <c r="G165" s="38">
        <v>4.7</v>
      </c>
      <c r="H165" s="38">
        <v>6</v>
      </c>
      <c r="I165" s="38">
        <v>6</v>
      </c>
      <c r="J165" s="38">
        <v>5.2</v>
      </c>
      <c r="K165" s="38">
        <v>4.7</v>
      </c>
      <c r="L165" s="38">
        <v>2.8</v>
      </c>
      <c r="M165" s="38">
        <v>3</v>
      </c>
      <c r="N165" s="38">
        <v>4</v>
      </c>
      <c r="O165" s="39">
        <v>1</v>
      </c>
      <c r="P165" s="38">
        <v>8.4</v>
      </c>
    </row>
    <row r="166" spans="1:16" ht="15" x14ac:dyDescent="0.2">
      <c r="A166" s="39">
        <v>11</v>
      </c>
      <c r="B166" s="39">
        <v>0</v>
      </c>
      <c r="C166" s="39">
        <v>0</v>
      </c>
      <c r="D166" s="39">
        <v>1</v>
      </c>
      <c r="E166" s="38">
        <v>8.1999999999999993</v>
      </c>
      <c r="F166" s="38">
        <v>3.6</v>
      </c>
      <c r="G166" s="38">
        <v>5.8</v>
      </c>
      <c r="H166" s="38">
        <v>6</v>
      </c>
      <c r="I166" s="38">
        <v>6</v>
      </c>
      <c r="J166" s="38">
        <v>5.2</v>
      </c>
      <c r="K166" s="38">
        <v>4</v>
      </c>
      <c r="L166" s="38">
        <v>2.8</v>
      </c>
      <c r="M166" s="38">
        <v>3</v>
      </c>
      <c r="N166" s="38">
        <v>4</v>
      </c>
      <c r="O166" s="39">
        <v>0</v>
      </c>
      <c r="P166" s="38">
        <v>7.4</v>
      </c>
    </row>
    <row r="167" spans="1:16" ht="15" x14ac:dyDescent="0.2">
      <c r="A167" s="39">
        <v>10</v>
      </c>
      <c r="B167" s="39">
        <v>0</v>
      </c>
      <c r="C167" s="39">
        <v>0</v>
      </c>
      <c r="D167" s="39">
        <v>1</v>
      </c>
      <c r="E167" s="38">
        <v>9</v>
      </c>
      <c r="F167" s="38">
        <v>4.0999999999999996</v>
      </c>
      <c r="G167" s="38">
        <v>3.3</v>
      </c>
      <c r="H167" s="38">
        <v>4.8</v>
      </c>
      <c r="I167" s="38">
        <v>5</v>
      </c>
      <c r="J167" s="38">
        <v>6</v>
      </c>
      <c r="K167" s="38">
        <v>4.3</v>
      </c>
      <c r="L167" s="38">
        <v>3.9</v>
      </c>
      <c r="M167" s="38">
        <v>3.1</v>
      </c>
      <c r="N167" s="38">
        <v>4.4000000000000004</v>
      </c>
      <c r="O167" s="39">
        <v>0</v>
      </c>
      <c r="P167" s="38">
        <v>7.9</v>
      </c>
    </row>
    <row r="168" spans="1:16" ht="15" x14ac:dyDescent="0.2">
      <c r="A168" s="39">
        <v>1</v>
      </c>
      <c r="B168" s="39">
        <v>1</v>
      </c>
      <c r="C168" s="39">
        <v>1</v>
      </c>
      <c r="D168" s="39">
        <v>0</v>
      </c>
      <c r="E168" s="38">
        <v>7.1</v>
      </c>
      <c r="F168" s="38">
        <v>3.4</v>
      </c>
      <c r="G168" s="38">
        <v>3.8</v>
      </c>
      <c r="H168" s="38">
        <v>5</v>
      </c>
      <c r="I168" s="38">
        <v>5.9</v>
      </c>
      <c r="J168" s="38">
        <v>7.8</v>
      </c>
      <c r="K168" s="38">
        <v>3.6</v>
      </c>
      <c r="L168" s="38">
        <v>3.1</v>
      </c>
      <c r="M168" s="38">
        <v>2.7</v>
      </c>
      <c r="N168" s="38">
        <v>3.7</v>
      </c>
      <c r="O168" s="39">
        <v>0</v>
      </c>
      <c r="P168" s="38">
        <v>7.2</v>
      </c>
    </row>
    <row r="169" spans="1:16" ht="15" x14ac:dyDescent="0.2">
      <c r="A169" s="39">
        <v>10</v>
      </c>
      <c r="B169" s="39">
        <v>1</v>
      </c>
      <c r="C169" s="39">
        <v>1</v>
      </c>
      <c r="D169" s="39">
        <v>0</v>
      </c>
      <c r="E169" s="38">
        <v>6.9</v>
      </c>
      <c r="F169" s="38">
        <v>3.7</v>
      </c>
      <c r="G169" s="38">
        <v>3.3</v>
      </c>
      <c r="H169" s="38">
        <v>2.2999999999999998</v>
      </c>
      <c r="I169" s="38">
        <v>5.4</v>
      </c>
      <c r="J169" s="38">
        <v>8.9</v>
      </c>
      <c r="K169" s="38">
        <v>2.7</v>
      </c>
      <c r="L169" s="38">
        <v>4.2</v>
      </c>
      <c r="M169" s="38">
        <v>2</v>
      </c>
      <c r="N169" s="38">
        <v>3.4</v>
      </c>
      <c r="O169" s="39">
        <v>0</v>
      </c>
      <c r="P169" s="38">
        <v>7.6</v>
      </c>
    </row>
    <row r="170" spans="1:16" ht="15" x14ac:dyDescent="0.2">
      <c r="A170" s="39">
        <v>12</v>
      </c>
      <c r="B170" s="39">
        <v>0</v>
      </c>
      <c r="C170" s="39">
        <v>0</v>
      </c>
      <c r="D170" s="39">
        <v>1</v>
      </c>
      <c r="E170" s="38">
        <v>8.6</v>
      </c>
      <c r="F170" s="38">
        <v>2.9</v>
      </c>
      <c r="G170" s="38">
        <v>2.8</v>
      </c>
      <c r="H170" s="38">
        <v>5.6</v>
      </c>
      <c r="I170" s="38">
        <v>4</v>
      </c>
      <c r="J170" s="38">
        <v>6.3</v>
      </c>
      <c r="K170" s="38">
        <v>4</v>
      </c>
      <c r="L170" s="38">
        <v>3</v>
      </c>
      <c r="M170" s="38">
        <v>3</v>
      </c>
      <c r="N170" s="38">
        <v>4</v>
      </c>
      <c r="O170" s="39">
        <v>0</v>
      </c>
      <c r="P170" s="38">
        <v>6.7</v>
      </c>
    </row>
    <row r="171" spans="1:16" ht="15" x14ac:dyDescent="0.2">
      <c r="A171" s="39">
        <v>9</v>
      </c>
      <c r="B171" s="39">
        <v>0</v>
      </c>
      <c r="C171" s="39">
        <v>1</v>
      </c>
      <c r="D171" s="39">
        <v>0</v>
      </c>
      <c r="E171" s="38">
        <v>6.7</v>
      </c>
      <c r="F171" s="38">
        <v>4</v>
      </c>
      <c r="G171" s="38">
        <v>4.2</v>
      </c>
      <c r="H171" s="38">
        <v>5.4</v>
      </c>
      <c r="I171" s="38">
        <v>6.8</v>
      </c>
      <c r="J171" s="38">
        <v>8.4</v>
      </c>
      <c r="K171" s="38">
        <v>3.8</v>
      </c>
      <c r="L171" s="38">
        <v>4.3</v>
      </c>
      <c r="M171" s="38">
        <v>3.5</v>
      </c>
      <c r="N171" s="38">
        <v>4.3</v>
      </c>
      <c r="O171" s="39">
        <v>1</v>
      </c>
      <c r="P171" s="38">
        <v>7.4</v>
      </c>
    </row>
    <row r="172" spans="1:16" ht="15" x14ac:dyDescent="0.2">
      <c r="A172" s="39">
        <v>8</v>
      </c>
      <c r="B172" s="39">
        <v>1</v>
      </c>
      <c r="C172" s="39">
        <v>1</v>
      </c>
      <c r="D172" s="39">
        <v>0</v>
      </c>
      <c r="E172" s="38">
        <v>7</v>
      </c>
      <c r="F172" s="38">
        <v>3.3</v>
      </c>
      <c r="G172" s="38">
        <v>4</v>
      </c>
      <c r="H172" s="38">
        <v>4.8</v>
      </c>
      <c r="I172" s="38">
        <v>4.2</v>
      </c>
      <c r="J172" s="38">
        <v>9</v>
      </c>
      <c r="K172" s="38">
        <v>3.3</v>
      </c>
      <c r="L172" s="38">
        <v>5.2</v>
      </c>
      <c r="M172" s="38">
        <v>3.7</v>
      </c>
      <c r="N172" s="38">
        <v>5.6</v>
      </c>
      <c r="O172" s="39">
        <v>1</v>
      </c>
      <c r="P172" s="38">
        <v>6.2</v>
      </c>
    </row>
    <row r="173" spans="1:16" ht="15" x14ac:dyDescent="0.2">
      <c r="A173" s="39">
        <v>1</v>
      </c>
      <c r="B173" s="39">
        <v>1</v>
      </c>
      <c r="C173" s="39">
        <v>0</v>
      </c>
      <c r="D173" s="39">
        <v>0</v>
      </c>
      <c r="E173" s="38">
        <v>9.6999999999999993</v>
      </c>
      <c r="F173" s="38">
        <v>2.6</v>
      </c>
      <c r="G173" s="38">
        <v>2.1</v>
      </c>
      <c r="H173" s="38">
        <v>5.6</v>
      </c>
      <c r="I173" s="38">
        <v>3.3</v>
      </c>
      <c r="J173" s="38">
        <v>5.2</v>
      </c>
      <c r="K173" s="38">
        <v>4.5</v>
      </c>
      <c r="L173" s="38">
        <v>4.7</v>
      </c>
      <c r="M173" s="38">
        <v>3.8</v>
      </c>
      <c r="N173" s="38">
        <v>5.8</v>
      </c>
      <c r="O173" s="39">
        <v>1</v>
      </c>
      <c r="P173" s="38">
        <v>7.5</v>
      </c>
    </row>
    <row r="174" spans="1:16" ht="15" x14ac:dyDescent="0.2">
      <c r="A174" s="39">
        <v>4</v>
      </c>
      <c r="B174" s="39">
        <v>0</v>
      </c>
      <c r="C174" s="39">
        <v>0</v>
      </c>
      <c r="D174" s="39">
        <v>1</v>
      </c>
      <c r="E174" s="38">
        <v>9.9</v>
      </c>
      <c r="F174" s="38">
        <v>3.7</v>
      </c>
      <c r="G174" s="38">
        <v>4.5999999999999996</v>
      </c>
      <c r="H174" s="38">
        <v>7</v>
      </c>
      <c r="I174" s="38">
        <v>6.7</v>
      </c>
      <c r="J174" s="38">
        <v>6.8</v>
      </c>
      <c r="K174" s="38">
        <v>5</v>
      </c>
      <c r="L174" s="38">
        <v>3.4</v>
      </c>
      <c r="M174" s="38">
        <v>3.9</v>
      </c>
      <c r="N174" s="38">
        <v>5.3</v>
      </c>
      <c r="O174" s="39">
        <v>1</v>
      </c>
      <c r="P174" s="38">
        <v>7.4</v>
      </c>
    </row>
    <row r="175" spans="1:16" ht="15" x14ac:dyDescent="0.2">
      <c r="A175" s="39">
        <v>1</v>
      </c>
      <c r="B175" s="39">
        <v>1</v>
      </c>
      <c r="C175" s="39">
        <v>0</v>
      </c>
      <c r="D175" s="39">
        <v>1</v>
      </c>
      <c r="E175" s="38">
        <v>8.6</v>
      </c>
      <c r="F175" s="38">
        <v>4.8</v>
      </c>
      <c r="G175" s="38">
        <v>3.3</v>
      </c>
      <c r="H175" s="38">
        <v>6</v>
      </c>
      <c r="I175" s="38">
        <v>5.7</v>
      </c>
      <c r="J175" s="38">
        <v>6.7</v>
      </c>
      <c r="K175" s="38">
        <v>4.8</v>
      </c>
      <c r="L175" s="38">
        <v>3.6</v>
      </c>
      <c r="M175" s="38">
        <v>3.6</v>
      </c>
      <c r="N175" s="38">
        <v>4.2</v>
      </c>
      <c r="O175" s="39">
        <v>0</v>
      </c>
      <c r="P175" s="38">
        <v>7.9</v>
      </c>
    </row>
    <row r="176" spans="1:16" ht="15" x14ac:dyDescent="0.2">
      <c r="A176" s="39">
        <v>8</v>
      </c>
      <c r="B176" s="39">
        <v>0</v>
      </c>
      <c r="C176" s="39">
        <v>1</v>
      </c>
      <c r="D176" s="39">
        <v>0</v>
      </c>
      <c r="E176" s="38">
        <v>6.3</v>
      </c>
      <c r="F176" s="38">
        <v>5.0999999999999996</v>
      </c>
      <c r="G176" s="38">
        <v>5.5</v>
      </c>
      <c r="H176" s="38">
        <v>4.0999999999999996</v>
      </c>
      <c r="I176" s="38">
        <v>6.6</v>
      </c>
      <c r="J176" s="38">
        <v>8.4</v>
      </c>
      <c r="K176" s="38">
        <v>2.8</v>
      </c>
      <c r="L176" s="38">
        <v>5.0999999999999996</v>
      </c>
      <c r="M176" s="38">
        <v>3.4</v>
      </c>
      <c r="N176" s="38">
        <v>4.7</v>
      </c>
      <c r="O176" s="39">
        <v>0</v>
      </c>
      <c r="P176" s="38">
        <v>6.5</v>
      </c>
    </row>
    <row r="177" spans="1:16" ht="15" x14ac:dyDescent="0.2">
      <c r="A177" s="39">
        <v>11</v>
      </c>
      <c r="B177" s="39">
        <v>0</v>
      </c>
      <c r="C177" s="39">
        <v>1</v>
      </c>
      <c r="D177" s="39">
        <v>1</v>
      </c>
      <c r="E177" s="38">
        <v>9.9</v>
      </c>
      <c r="F177" s="38">
        <v>3.7</v>
      </c>
      <c r="G177" s="38">
        <v>6.1</v>
      </c>
      <c r="H177" s="38">
        <v>7</v>
      </c>
      <c r="I177" s="38">
        <v>6.7</v>
      </c>
      <c r="J177" s="38">
        <v>6.8</v>
      </c>
      <c r="K177" s="38">
        <v>4.3</v>
      </c>
      <c r="L177" s="38">
        <v>3.4</v>
      </c>
      <c r="M177" s="38">
        <v>3.9</v>
      </c>
      <c r="N177" s="38">
        <v>4.2</v>
      </c>
      <c r="O177" s="39">
        <v>1</v>
      </c>
      <c r="P177" s="38">
        <v>8.6</v>
      </c>
    </row>
    <row r="178" spans="1:16" ht="15" x14ac:dyDescent="0.2">
      <c r="A178" s="39">
        <v>7</v>
      </c>
      <c r="B178" s="39">
        <v>0</v>
      </c>
      <c r="C178" s="39">
        <v>0</v>
      </c>
      <c r="D178" s="39">
        <v>1</v>
      </c>
      <c r="E178" s="38">
        <v>9.3000000000000007</v>
      </c>
      <c r="F178" s="38">
        <v>2.4</v>
      </c>
      <c r="G178" s="38">
        <v>2.6</v>
      </c>
      <c r="H178" s="38">
        <v>7.2</v>
      </c>
      <c r="I178" s="38">
        <v>4.5</v>
      </c>
      <c r="J178" s="38">
        <v>6.2</v>
      </c>
      <c r="K178" s="38">
        <v>4</v>
      </c>
      <c r="L178" s="38">
        <v>4.4000000000000004</v>
      </c>
      <c r="M178" s="38">
        <v>4.5</v>
      </c>
      <c r="N178" s="38">
        <v>5.8</v>
      </c>
      <c r="O178" s="39">
        <v>1</v>
      </c>
      <c r="P178" s="38">
        <v>8.6</v>
      </c>
    </row>
    <row r="179" spans="1:16" ht="15" x14ac:dyDescent="0.2">
      <c r="A179" s="39">
        <v>12</v>
      </c>
      <c r="B179" s="39">
        <v>1</v>
      </c>
      <c r="C179" s="39">
        <v>0</v>
      </c>
      <c r="D179" s="39">
        <v>1</v>
      </c>
      <c r="E179" s="38">
        <v>9.6999999999999993</v>
      </c>
      <c r="F179" s="38">
        <v>5</v>
      </c>
      <c r="G179" s="38">
        <v>5.2</v>
      </c>
      <c r="H179" s="38">
        <v>7.5</v>
      </c>
      <c r="I179" s="38">
        <v>6.1</v>
      </c>
      <c r="J179" s="38">
        <v>6.7</v>
      </c>
      <c r="K179" s="38">
        <v>4.9000000000000004</v>
      </c>
      <c r="L179" s="38">
        <v>3.4</v>
      </c>
      <c r="M179" s="38">
        <v>4.0999999999999996</v>
      </c>
      <c r="N179" s="38">
        <v>5.8</v>
      </c>
      <c r="O179" s="39">
        <v>1</v>
      </c>
      <c r="P179" s="38">
        <v>8</v>
      </c>
    </row>
    <row r="180" spans="1:16" ht="15" x14ac:dyDescent="0.2">
      <c r="A180" s="39">
        <v>14</v>
      </c>
      <c r="B180" s="39">
        <v>1</v>
      </c>
      <c r="C180" s="39">
        <v>0</v>
      </c>
      <c r="D180" s="39">
        <v>0</v>
      </c>
      <c r="E180" s="38">
        <v>9.6999999999999993</v>
      </c>
      <c r="F180" s="38">
        <v>2.6</v>
      </c>
      <c r="G180" s="38">
        <v>2.4</v>
      </c>
      <c r="H180" s="38">
        <v>5.6</v>
      </c>
      <c r="I180" s="38">
        <v>3.3</v>
      </c>
      <c r="J180" s="38">
        <v>5.2</v>
      </c>
      <c r="K180" s="38">
        <v>4.5999999999999996</v>
      </c>
      <c r="L180" s="38">
        <v>4.7</v>
      </c>
      <c r="M180" s="38">
        <v>3.8</v>
      </c>
      <c r="N180" s="38">
        <v>5.3</v>
      </c>
      <c r="O180" s="39">
        <v>0</v>
      </c>
      <c r="P180" s="38">
        <v>8.1</v>
      </c>
    </row>
    <row r="181" spans="1:16" ht="15" x14ac:dyDescent="0.2">
      <c r="A181" s="39">
        <v>5</v>
      </c>
      <c r="B181" s="39">
        <v>1</v>
      </c>
      <c r="C181" s="39">
        <v>0</v>
      </c>
      <c r="D181" s="39">
        <v>1</v>
      </c>
      <c r="E181" s="38">
        <v>9.6</v>
      </c>
      <c r="F181" s="38">
        <v>5.7</v>
      </c>
      <c r="G181" s="38">
        <v>6.9</v>
      </c>
      <c r="H181" s="38">
        <v>8.3000000000000007</v>
      </c>
      <c r="I181" s="38">
        <v>7.8</v>
      </c>
      <c r="J181" s="38">
        <v>4.5</v>
      </c>
      <c r="K181" s="38">
        <v>4</v>
      </c>
      <c r="L181" s="38">
        <v>3</v>
      </c>
      <c r="M181" s="38">
        <v>4.3</v>
      </c>
      <c r="N181" s="38">
        <v>6.1</v>
      </c>
      <c r="O181" s="39">
        <v>1</v>
      </c>
      <c r="P181" s="38">
        <v>8.1999999999999993</v>
      </c>
    </row>
    <row r="182" spans="1:16" ht="15" x14ac:dyDescent="0.2">
      <c r="A182" s="39">
        <v>10</v>
      </c>
      <c r="B182" s="39">
        <v>0</v>
      </c>
      <c r="C182" s="39">
        <v>0</v>
      </c>
      <c r="D182" s="39">
        <v>1</v>
      </c>
      <c r="E182" s="38">
        <v>7.6</v>
      </c>
      <c r="F182" s="38">
        <v>2.5</v>
      </c>
      <c r="G182" s="38">
        <v>3.8</v>
      </c>
      <c r="H182" s="38">
        <v>7.1</v>
      </c>
      <c r="I182" s="38">
        <v>4.2</v>
      </c>
      <c r="J182" s="38">
        <v>5.8</v>
      </c>
      <c r="K182" s="38">
        <v>4.4000000000000004</v>
      </c>
      <c r="L182" s="38">
        <v>3.8</v>
      </c>
      <c r="M182" s="38">
        <v>4.2</v>
      </c>
      <c r="N182" s="38">
        <v>6.3</v>
      </c>
      <c r="O182" s="39">
        <v>1</v>
      </c>
      <c r="P182" s="38">
        <v>7.2</v>
      </c>
    </row>
    <row r="183" spans="1:16" ht="15" x14ac:dyDescent="0.2">
      <c r="A183" s="39">
        <v>7</v>
      </c>
      <c r="B183" s="39">
        <v>1</v>
      </c>
      <c r="C183" s="39">
        <v>0</v>
      </c>
      <c r="D183" s="39">
        <v>0</v>
      </c>
      <c r="E183" s="38">
        <v>9.4</v>
      </c>
      <c r="F183" s="38">
        <v>4.0999999999999996</v>
      </c>
      <c r="G183" s="38">
        <v>4.8</v>
      </c>
      <c r="H183" s="38">
        <v>7.8</v>
      </c>
      <c r="I183" s="38">
        <v>4.7</v>
      </c>
      <c r="J183" s="38">
        <v>7.6</v>
      </c>
      <c r="K183" s="38">
        <v>4.7</v>
      </c>
      <c r="L183" s="38">
        <v>3.7</v>
      </c>
      <c r="M183" s="38">
        <v>4.4000000000000004</v>
      </c>
      <c r="N183" s="38">
        <v>6.4</v>
      </c>
      <c r="O183" s="39">
        <v>1</v>
      </c>
      <c r="P183" s="38">
        <v>8.4</v>
      </c>
    </row>
    <row r="184" spans="1:16" ht="15" x14ac:dyDescent="0.2">
      <c r="A184" s="39">
        <v>15</v>
      </c>
      <c r="B184" s="39">
        <v>1</v>
      </c>
      <c r="C184" s="39">
        <v>1</v>
      </c>
      <c r="D184" s="39">
        <v>1</v>
      </c>
      <c r="E184" s="38">
        <v>9.6</v>
      </c>
      <c r="F184" s="38">
        <v>5.7</v>
      </c>
      <c r="G184" s="38">
        <v>5.0999999999999996</v>
      </c>
      <c r="H184" s="38">
        <v>8.1999999999999993</v>
      </c>
      <c r="I184" s="38">
        <v>7.8</v>
      </c>
      <c r="J184" s="38">
        <v>4.5</v>
      </c>
      <c r="K184" s="38">
        <v>4.5999999999999996</v>
      </c>
      <c r="L184" s="38">
        <v>3</v>
      </c>
      <c r="M184" s="38">
        <v>4.3</v>
      </c>
      <c r="N184" s="38">
        <v>6.7</v>
      </c>
      <c r="O184" s="39">
        <v>1</v>
      </c>
      <c r="P184" s="38">
        <v>9.4</v>
      </c>
    </row>
    <row r="185" spans="1:16" ht="15" x14ac:dyDescent="0.2">
      <c r="A185" s="39">
        <v>14</v>
      </c>
      <c r="B185" s="39">
        <v>0</v>
      </c>
      <c r="C185" s="39">
        <v>1</v>
      </c>
      <c r="D185" s="39">
        <v>1</v>
      </c>
      <c r="E185" s="38">
        <v>9.3000000000000007</v>
      </c>
      <c r="F185" s="38">
        <v>5.0999999999999996</v>
      </c>
      <c r="G185" s="38">
        <v>5.6</v>
      </c>
      <c r="H185" s="38">
        <v>6.6</v>
      </c>
      <c r="I185" s="38">
        <v>6.3</v>
      </c>
      <c r="J185" s="38">
        <v>7.4</v>
      </c>
      <c r="K185" s="38">
        <v>4.4000000000000004</v>
      </c>
      <c r="L185" s="38">
        <v>4.5999999999999996</v>
      </c>
      <c r="M185" s="38">
        <v>4.3</v>
      </c>
      <c r="N185" s="38">
        <v>5.8</v>
      </c>
      <c r="O185" s="39">
        <v>1</v>
      </c>
      <c r="P185" s="38">
        <v>9.4</v>
      </c>
    </row>
    <row r="186" spans="1:16" ht="15" x14ac:dyDescent="0.2">
      <c r="A186" s="39">
        <v>4</v>
      </c>
      <c r="B186" s="39">
        <v>0</v>
      </c>
      <c r="C186" s="39">
        <v>0</v>
      </c>
      <c r="D186" s="39">
        <v>0</v>
      </c>
      <c r="E186" s="38">
        <v>9.6999999999999993</v>
      </c>
      <c r="F186" s="38">
        <v>2.8</v>
      </c>
      <c r="G186" s="38">
        <v>3.8</v>
      </c>
      <c r="H186" s="38">
        <v>5.7</v>
      </c>
      <c r="I186" s="38">
        <v>4.7</v>
      </c>
      <c r="J186" s="38">
        <v>4.8</v>
      </c>
      <c r="K186" s="38">
        <v>4.7</v>
      </c>
      <c r="L186" s="38">
        <v>4.0999999999999996</v>
      </c>
      <c r="M186" s="38">
        <v>3.6</v>
      </c>
      <c r="N186" s="38">
        <v>5.0999999999999996</v>
      </c>
      <c r="O186" s="39">
        <v>0</v>
      </c>
      <c r="P186" s="38">
        <v>7.5</v>
      </c>
    </row>
    <row r="187" spans="1:16" ht="15" x14ac:dyDescent="0.2">
      <c r="A187" s="39">
        <v>1</v>
      </c>
      <c r="B187" s="39">
        <v>1</v>
      </c>
      <c r="C187" s="39">
        <v>0</v>
      </c>
      <c r="D187" s="39">
        <v>1</v>
      </c>
      <c r="E187" s="38">
        <v>9.1</v>
      </c>
      <c r="F187" s="38">
        <v>3.8</v>
      </c>
      <c r="G187" s="38">
        <v>3</v>
      </c>
      <c r="H187" s="38">
        <v>7.5</v>
      </c>
      <c r="I187" s="38">
        <v>4.5</v>
      </c>
      <c r="J187" s="38">
        <v>7.3</v>
      </c>
      <c r="K187" s="38">
        <v>6</v>
      </c>
      <c r="L187" s="38">
        <v>3.4</v>
      </c>
      <c r="M187" s="38">
        <v>4.2</v>
      </c>
      <c r="N187" s="38">
        <v>6.3</v>
      </c>
      <c r="O187" s="39">
        <v>0</v>
      </c>
      <c r="P187" s="38">
        <v>6.6</v>
      </c>
    </row>
    <row r="188" spans="1:16" ht="15" x14ac:dyDescent="0.2">
      <c r="A188" s="39">
        <v>2</v>
      </c>
      <c r="B188" s="39">
        <v>1</v>
      </c>
      <c r="C188" s="39">
        <v>1</v>
      </c>
      <c r="D188" s="39">
        <v>0</v>
      </c>
      <c r="E188" s="38">
        <v>6.5</v>
      </c>
      <c r="F188" s="38">
        <v>2.8</v>
      </c>
      <c r="G188" s="38">
        <v>2.5</v>
      </c>
      <c r="H188" s="38">
        <v>4.3</v>
      </c>
      <c r="I188" s="38">
        <v>3.7</v>
      </c>
      <c r="J188" s="38">
        <v>8.5</v>
      </c>
      <c r="K188" s="38">
        <v>4.3</v>
      </c>
      <c r="L188" s="38">
        <v>4.7</v>
      </c>
      <c r="M188" s="38">
        <v>3.3</v>
      </c>
      <c r="N188" s="38">
        <v>3.3</v>
      </c>
      <c r="O188" s="39">
        <v>0</v>
      </c>
      <c r="P188" s="38">
        <v>4.3</v>
      </c>
    </row>
    <row r="189" spans="1:16" ht="15" x14ac:dyDescent="0.2">
      <c r="A189" s="39">
        <v>2</v>
      </c>
      <c r="B189" s="39">
        <v>0</v>
      </c>
      <c r="C189" s="39">
        <v>1</v>
      </c>
      <c r="D189" s="39">
        <v>0</v>
      </c>
      <c r="E189" s="38">
        <v>6.6</v>
      </c>
      <c r="F189" s="38">
        <v>3.6</v>
      </c>
      <c r="G189" s="38">
        <v>1.7</v>
      </c>
      <c r="H189" s="38">
        <v>4.7</v>
      </c>
      <c r="I189" s="38">
        <v>4.8</v>
      </c>
      <c r="J189" s="38">
        <v>7.2</v>
      </c>
      <c r="K189" s="38">
        <v>3.2</v>
      </c>
      <c r="L189" s="38">
        <v>3.6</v>
      </c>
      <c r="M189" s="38">
        <v>2.8</v>
      </c>
      <c r="N189" s="38">
        <v>4</v>
      </c>
      <c r="O189" s="39">
        <v>1</v>
      </c>
      <c r="P189" s="38">
        <v>6.6</v>
      </c>
    </row>
    <row r="190" spans="1:16" ht="15" x14ac:dyDescent="0.2">
      <c r="A190" s="39">
        <v>13</v>
      </c>
      <c r="B190" s="39">
        <v>1</v>
      </c>
      <c r="C190" s="39">
        <v>1</v>
      </c>
      <c r="D190" s="39">
        <v>0</v>
      </c>
      <c r="E190" s="38">
        <v>5.8</v>
      </c>
      <c r="F190" s="38">
        <v>3.6</v>
      </c>
      <c r="G190" s="38">
        <v>5.0999999999999996</v>
      </c>
      <c r="H190" s="38">
        <v>5.9</v>
      </c>
      <c r="I190" s="38">
        <v>5.8</v>
      </c>
      <c r="J190" s="38">
        <v>9.3000000000000007</v>
      </c>
      <c r="K190" s="38">
        <v>5.9</v>
      </c>
      <c r="L190" s="38">
        <v>6.1</v>
      </c>
      <c r="M190" s="38">
        <v>4.5999999999999996</v>
      </c>
      <c r="N190" s="38">
        <v>6.6</v>
      </c>
      <c r="O190" s="39">
        <v>0</v>
      </c>
      <c r="P190" s="38">
        <v>7.4</v>
      </c>
    </row>
    <row r="191" spans="1:16" ht="15" x14ac:dyDescent="0.2">
      <c r="A191" s="39">
        <v>11</v>
      </c>
      <c r="B191" s="39">
        <v>0</v>
      </c>
      <c r="C191" s="39">
        <v>0</v>
      </c>
      <c r="D191" s="39">
        <v>1</v>
      </c>
      <c r="E191" s="38">
        <v>8.6999999999999993</v>
      </c>
      <c r="F191" s="38">
        <v>3.7</v>
      </c>
      <c r="G191" s="38">
        <v>4.2</v>
      </c>
      <c r="H191" s="38">
        <v>7.4</v>
      </c>
      <c r="I191" s="38">
        <v>4.8</v>
      </c>
      <c r="J191" s="38">
        <v>3.8</v>
      </c>
      <c r="K191" s="38">
        <v>5.5</v>
      </c>
      <c r="L191" s="38">
        <v>3.5</v>
      </c>
      <c r="M191" s="38">
        <v>4.2</v>
      </c>
      <c r="N191" s="38">
        <v>5.6</v>
      </c>
      <c r="O191" s="39">
        <v>0</v>
      </c>
      <c r="P191" s="38">
        <v>7.1</v>
      </c>
    </row>
    <row r="192" spans="1:16" ht="15" x14ac:dyDescent="0.2">
      <c r="A192" s="39">
        <v>2</v>
      </c>
      <c r="B192" s="39">
        <v>0</v>
      </c>
      <c r="C192" s="39">
        <v>0</v>
      </c>
      <c r="D192" s="39">
        <v>1</v>
      </c>
      <c r="E192" s="38">
        <v>8.8000000000000007</v>
      </c>
      <c r="F192" s="38">
        <v>3.9</v>
      </c>
      <c r="G192" s="38">
        <v>3.4</v>
      </c>
      <c r="H192" s="38">
        <v>4.7</v>
      </c>
      <c r="I192" s="38">
        <v>4.8</v>
      </c>
      <c r="J192" s="38">
        <v>5.8</v>
      </c>
      <c r="K192" s="38">
        <v>3.8</v>
      </c>
      <c r="L192" s="38">
        <v>3.7</v>
      </c>
      <c r="M192" s="38">
        <v>2.9</v>
      </c>
      <c r="N192" s="38">
        <v>4.2</v>
      </c>
      <c r="O192" s="39">
        <v>1</v>
      </c>
      <c r="P192" s="38">
        <v>6.7</v>
      </c>
    </row>
    <row r="193" spans="1:16" ht="15" x14ac:dyDescent="0.2">
      <c r="A193" s="39">
        <v>8</v>
      </c>
      <c r="B193" s="39">
        <v>0</v>
      </c>
      <c r="C193" s="39">
        <v>1</v>
      </c>
      <c r="D193" s="39">
        <v>0</v>
      </c>
      <c r="E193" s="38">
        <v>6.4</v>
      </c>
      <c r="F193" s="38">
        <v>4.5</v>
      </c>
      <c r="G193" s="38">
        <v>4</v>
      </c>
      <c r="H193" s="38">
        <v>5.7</v>
      </c>
      <c r="I193" s="38">
        <v>5.7</v>
      </c>
      <c r="J193" s="38">
        <v>8.4</v>
      </c>
      <c r="K193" s="38">
        <v>4</v>
      </c>
      <c r="L193" s="38">
        <v>5.8</v>
      </c>
      <c r="M193" s="38">
        <v>4.4000000000000004</v>
      </c>
      <c r="N193" s="38">
        <v>5.8</v>
      </c>
      <c r="O193" s="39">
        <v>0</v>
      </c>
      <c r="P193" s="38">
        <v>6.7</v>
      </c>
    </row>
    <row r="194" spans="1:16" ht="15" x14ac:dyDescent="0.2">
      <c r="A194" s="39">
        <v>13</v>
      </c>
      <c r="B194" s="39">
        <v>0</v>
      </c>
      <c r="C194" s="39">
        <v>1</v>
      </c>
      <c r="D194" s="39">
        <v>0</v>
      </c>
      <c r="E194" s="38">
        <v>6.7</v>
      </c>
      <c r="F194" s="38">
        <v>3.6</v>
      </c>
      <c r="G194" s="38">
        <v>3.3</v>
      </c>
      <c r="H194" s="38">
        <v>4.7</v>
      </c>
      <c r="I194" s="38">
        <v>4.8</v>
      </c>
      <c r="J194" s="38">
        <v>7.2</v>
      </c>
      <c r="K194" s="38">
        <v>2.9</v>
      </c>
      <c r="L194" s="38">
        <v>3.6</v>
      </c>
      <c r="M194" s="38">
        <v>2.8</v>
      </c>
      <c r="N194" s="38">
        <v>3.2</v>
      </c>
      <c r="O194" s="39">
        <v>0</v>
      </c>
      <c r="P194" s="38">
        <v>7.2</v>
      </c>
    </row>
    <row r="195" spans="1:16" ht="15" x14ac:dyDescent="0.2">
      <c r="A195" s="39">
        <v>1</v>
      </c>
      <c r="B195" s="39">
        <v>0</v>
      </c>
      <c r="C195" s="39">
        <v>1</v>
      </c>
      <c r="D195" s="39">
        <v>0</v>
      </c>
      <c r="E195" s="38">
        <v>5.2</v>
      </c>
      <c r="F195" s="38">
        <v>3.8</v>
      </c>
      <c r="G195" s="38">
        <v>3.3</v>
      </c>
      <c r="H195" s="38">
        <v>4.3</v>
      </c>
      <c r="I195" s="38">
        <v>5</v>
      </c>
      <c r="J195" s="38">
        <v>8.4</v>
      </c>
      <c r="K195" s="38">
        <v>4.3</v>
      </c>
      <c r="L195" s="38">
        <v>4.9000000000000004</v>
      </c>
      <c r="M195" s="38">
        <v>3.3</v>
      </c>
      <c r="N195" s="38">
        <v>4.7</v>
      </c>
      <c r="O195" s="39">
        <v>0</v>
      </c>
      <c r="P195" s="38">
        <v>7.1</v>
      </c>
    </row>
    <row r="196" spans="1:16" ht="15" x14ac:dyDescent="0.2">
      <c r="A196" s="39">
        <v>3</v>
      </c>
      <c r="B196" s="39">
        <v>1</v>
      </c>
      <c r="C196" s="39">
        <v>1</v>
      </c>
      <c r="D196" s="39">
        <v>0</v>
      </c>
      <c r="E196" s="38">
        <v>6.4</v>
      </c>
      <c r="F196" s="38">
        <v>3.3</v>
      </c>
      <c r="G196" s="38">
        <v>5.3</v>
      </c>
      <c r="H196" s="38">
        <v>4.7</v>
      </c>
      <c r="I196" s="38">
        <v>4.5</v>
      </c>
      <c r="J196" s="38">
        <v>8.8000000000000007</v>
      </c>
      <c r="K196" s="38">
        <v>3.6</v>
      </c>
      <c r="L196" s="38">
        <v>4.0999999999999996</v>
      </c>
      <c r="M196" s="38">
        <v>3</v>
      </c>
      <c r="N196" s="38">
        <v>4</v>
      </c>
      <c r="O196" s="39">
        <v>0</v>
      </c>
      <c r="P196" s="38">
        <v>6</v>
      </c>
    </row>
    <row r="197" spans="1:16" ht="15" x14ac:dyDescent="0.2">
      <c r="A197" s="39">
        <v>10</v>
      </c>
      <c r="B197" s="39">
        <v>1</v>
      </c>
      <c r="C197" s="39">
        <v>0</v>
      </c>
      <c r="D197" s="39">
        <v>0</v>
      </c>
      <c r="E197" s="38">
        <v>7.6</v>
      </c>
      <c r="F197" s="38">
        <v>3.6</v>
      </c>
      <c r="G197" s="38">
        <v>4.8</v>
      </c>
      <c r="H197" s="38">
        <v>6.6</v>
      </c>
      <c r="I197" s="38">
        <v>5.4</v>
      </c>
      <c r="J197" s="38">
        <v>4.4000000000000004</v>
      </c>
      <c r="K197" s="38">
        <v>4.4000000000000004</v>
      </c>
      <c r="L197" s="38">
        <v>3.9</v>
      </c>
      <c r="M197" s="38">
        <v>4</v>
      </c>
      <c r="N197" s="38">
        <v>5.2</v>
      </c>
      <c r="O197" s="39">
        <v>0</v>
      </c>
      <c r="P197" s="38">
        <v>8.4</v>
      </c>
    </row>
    <row r="198" spans="1:16" ht="15" x14ac:dyDescent="0.2">
      <c r="A198" s="39">
        <v>8</v>
      </c>
      <c r="B198" s="39">
        <v>1</v>
      </c>
      <c r="C198" s="39">
        <v>1</v>
      </c>
      <c r="D198" s="39">
        <v>0</v>
      </c>
      <c r="E198" s="38">
        <v>5.9</v>
      </c>
      <c r="F198" s="38">
        <v>4</v>
      </c>
      <c r="G198" s="38">
        <v>3.3</v>
      </c>
      <c r="H198" s="38">
        <v>5.9</v>
      </c>
      <c r="I198" s="38">
        <v>6.2</v>
      </c>
      <c r="J198" s="38">
        <v>8.4</v>
      </c>
      <c r="K198" s="38">
        <v>6</v>
      </c>
      <c r="L198" s="38">
        <v>7.5</v>
      </c>
      <c r="M198" s="38">
        <v>5.4</v>
      </c>
      <c r="N198" s="38">
        <v>6</v>
      </c>
      <c r="O198" s="39">
        <v>1</v>
      </c>
      <c r="P198" s="38">
        <v>8.6</v>
      </c>
    </row>
    <row r="199" spans="1:16" ht="15" x14ac:dyDescent="0.2">
      <c r="A199" s="39">
        <v>9</v>
      </c>
      <c r="B199" s="39">
        <v>1</v>
      </c>
      <c r="C199" s="39">
        <v>1</v>
      </c>
      <c r="D199" s="39">
        <v>1</v>
      </c>
      <c r="E199" s="38">
        <v>9.6999999999999993</v>
      </c>
      <c r="F199" s="38">
        <v>5</v>
      </c>
      <c r="G199" s="38">
        <v>5.3</v>
      </c>
      <c r="H199" s="38">
        <v>7.6</v>
      </c>
      <c r="I199" s="38">
        <v>6.1</v>
      </c>
      <c r="J199" s="38">
        <v>6.8</v>
      </c>
      <c r="K199" s="38">
        <v>4.4000000000000004</v>
      </c>
      <c r="L199" s="38">
        <v>3.5</v>
      </c>
      <c r="M199" s="38">
        <v>4.2</v>
      </c>
      <c r="N199" s="38">
        <v>6.3</v>
      </c>
      <c r="O199" s="39">
        <v>1</v>
      </c>
      <c r="P199" s="38">
        <v>7.9</v>
      </c>
    </row>
    <row r="200" spans="1:16" ht="15" x14ac:dyDescent="0.2">
      <c r="A200" s="39">
        <v>6</v>
      </c>
      <c r="B200" s="39">
        <v>1</v>
      </c>
      <c r="C200" s="39">
        <v>1</v>
      </c>
      <c r="D200" s="39">
        <v>1</v>
      </c>
      <c r="E200" s="38">
        <v>5.5</v>
      </c>
      <c r="F200" s="38">
        <v>5.5</v>
      </c>
      <c r="G200" s="38">
        <v>6.5</v>
      </c>
      <c r="H200" s="38">
        <v>5.7</v>
      </c>
      <c r="I200" s="38">
        <v>8.1999999999999993</v>
      </c>
      <c r="J200" s="38">
        <v>6.3</v>
      </c>
      <c r="K200" s="38">
        <v>5.9</v>
      </c>
      <c r="L200" s="38">
        <v>6.7</v>
      </c>
      <c r="M200" s="38">
        <v>4.9000000000000004</v>
      </c>
      <c r="N200" s="38">
        <v>6.6</v>
      </c>
      <c r="O200" s="39">
        <v>1</v>
      </c>
      <c r="P200" s="38">
        <v>7.6</v>
      </c>
    </row>
    <row r="201" spans="1:16" ht="15" x14ac:dyDescent="0.2">
      <c r="A201" s="39">
        <v>4</v>
      </c>
      <c r="B201" s="39">
        <v>1</v>
      </c>
      <c r="C201" s="39">
        <v>1</v>
      </c>
      <c r="D201" s="39">
        <v>1</v>
      </c>
      <c r="E201" s="38">
        <v>9.6999999999999993</v>
      </c>
      <c r="F201" s="38">
        <v>5</v>
      </c>
      <c r="G201" s="38">
        <v>5.3</v>
      </c>
      <c r="H201" s="38">
        <v>7.6</v>
      </c>
      <c r="I201" s="38">
        <v>6.1</v>
      </c>
      <c r="J201" s="38">
        <v>6.8</v>
      </c>
      <c r="K201" s="38">
        <v>4.3</v>
      </c>
      <c r="L201" s="38">
        <v>3.5</v>
      </c>
      <c r="M201" s="38">
        <v>4.2</v>
      </c>
      <c r="N201" s="38">
        <v>5.9</v>
      </c>
      <c r="O201" s="39">
        <v>1</v>
      </c>
      <c r="P201" s="38">
        <v>8.5</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4099A-7A25-4A11-9E0E-820F75CA3CFD}">
  <dimension ref="A1:AA201"/>
  <sheetViews>
    <sheetView topLeftCell="P2" zoomScale="58" zoomScaleNormal="40" workbookViewId="0">
      <selection activeCell="AL21" sqref="AL21"/>
    </sheetView>
  </sheetViews>
  <sheetFormatPr defaultRowHeight="12.75" x14ac:dyDescent="0.2"/>
  <cols>
    <col min="4" max="4" width="12.42578125" bestFit="1" customWidth="1"/>
    <col min="6" max="6" width="12.42578125" bestFit="1" customWidth="1"/>
    <col min="8" max="8" width="10.140625" bestFit="1" customWidth="1"/>
    <col min="9" max="9" width="12.28515625" bestFit="1" customWidth="1"/>
    <col min="10" max="10" width="12.85546875" bestFit="1" customWidth="1"/>
    <col min="11" max="11" width="16.5703125" bestFit="1" customWidth="1"/>
    <col min="12" max="12" width="9.7109375" bestFit="1" customWidth="1"/>
    <col min="13" max="13" width="13.42578125" bestFit="1" customWidth="1"/>
    <col min="14" max="14" width="8.42578125" bestFit="1" customWidth="1"/>
    <col min="15" max="15" width="10" bestFit="1" customWidth="1"/>
    <col min="19" max="19" width="18" bestFit="1" customWidth="1"/>
    <col min="20" max="20" width="12.28515625" bestFit="1" customWidth="1"/>
    <col min="21" max="21" width="13.28515625" bestFit="1" customWidth="1"/>
    <col min="22" max="22" width="12.28515625" bestFit="1" customWidth="1"/>
    <col min="23" max="23" width="12" bestFit="1" customWidth="1"/>
    <col min="24" max="24" width="13" customWidth="1"/>
    <col min="25" max="25" width="11.7109375" bestFit="1" customWidth="1"/>
    <col min="26" max="26" width="12.28515625" bestFit="1" customWidth="1"/>
  </cols>
  <sheetData>
    <row r="1" spans="1:24" ht="15" x14ac:dyDescent="0.2">
      <c r="A1" s="24" t="s">
        <v>256</v>
      </c>
      <c r="B1" s="24" t="s">
        <v>41</v>
      </c>
      <c r="C1" s="24" t="s">
        <v>2</v>
      </c>
      <c r="D1" s="24" t="s">
        <v>42</v>
      </c>
      <c r="E1" s="24" t="s">
        <v>44</v>
      </c>
      <c r="F1" s="24" t="s">
        <v>47</v>
      </c>
      <c r="G1" s="24" t="s">
        <v>7</v>
      </c>
      <c r="H1" s="24" t="s">
        <v>286</v>
      </c>
      <c r="I1" s="24" t="s">
        <v>50</v>
      </c>
      <c r="J1" s="24" t="s">
        <v>52</v>
      </c>
      <c r="K1" s="24" t="s">
        <v>257</v>
      </c>
      <c r="L1" s="24" t="s">
        <v>53</v>
      </c>
      <c r="M1" s="24" t="s">
        <v>262</v>
      </c>
      <c r="N1" s="24" t="s">
        <v>290</v>
      </c>
      <c r="O1" s="24" t="s">
        <v>268</v>
      </c>
    </row>
    <row r="2" spans="1:24" ht="15" x14ac:dyDescent="0.2">
      <c r="A2" s="39">
        <v>3</v>
      </c>
      <c r="B2" s="39">
        <v>0</v>
      </c>
      <c r="C2" s="39">
        <v>1</v>
      </c>
      <c r="D2" s="39">
        <v>1</v>
      </c>
      <c r="E2" s="38">
        <v>8.5</v>
      </c>
      <c r="F2" s="38">
        <v>3.9</v>
      </c>
      <c r="G2" s="38">
        <v>4.8</v>
      </c>
      <c r="H2" s="38">
        <v>4.9000000000000004</v>
      </c>
      <c r="I2" s="38">
        <v>6</v>
      </c>
      <c r="J2" s="38">
        <v>6.8</v>
      </c>
      <c r="K2" s="38">
        <v>5</v>
      </c>
      <c r="L2" s="38">
        <v>5.0999999999999996</v>
      </c>
      <c r="M2" s="38">
        <v>5.9</v>
      </c>
      <c r="N2" s="39">
        <v>1</v>
      </c>
      <c r="O2" s="38">
        <v>8.4</v>
      </c>
    </row>
    <row r="3" spans="1:24" ht="15" x14ac:dyDescent="0.2">
      <c r="A3" s="39">
        <v>13</v>
      </c>
      <c r="B3" s="39">
        <v>1</v>
      </c>
      <c r="C3" s="39">
        <v>0</v>
      </c>
      <c r="D3" s="39">
        <v>0</v>
      </c>
      <c r="E3" s="38">
        <v>8.1999999999999993</v>
      </c>
      <c r="F3" s="38">
        <v>2.7</v>
      </c>
      <c r="G3" s="38">
        <v>3.4</v>
      </c>
      <c r="H3" s="38">
        <v>7.9</v>
      </c>
      <c r="I3" s="38">
        <v>3.1</v>
      </c>
      <c r="J3" s="38">
        <v>5.3</v>
      </c>
      <c r="K3" s="38">
        <v>3.9</v>
      </c>
      <c r="L3" s="38">
        <v>4.3</v>
      </c>
      <c r="M3" s="38">
        <v>7.2</v>
      </c>
      <c r="N3" s="39">
        <v>0</v>
      </c>
      <c r="O3" s="38">
        <v>7.5</v>
      </c>
    </row>
    <row r="4" spans="1:24" ht="15" x14ac:dyDescent="0.2">
      <c r="A4" s="39">
        <v>12</v>
      </c>
      <c r="B4" s="39">
        <v>0</v>
      </c>
      <c r="C4" s="39">
        <v>1</v>
      </c>
      <c r="D4" s="39">
        <v>1</v>
      </c>
      <c r="E4" s="38">
        <v>9.1999999999999993</v>
      </c>
      <c r="F4" s="38">
        <v>3.4</v>
      </c>
      <c r="G4" s="38">
        <v>5.4</v>
      </c>
      <c r="H4" s="38">
        <v>7.4</v>
      </c>
      <c r="I4" s="38">
        <v>5.8</v>
      </c>
      <c r="J4" s="38">
        <v>4.5</v>
      </c>
      <c r="K4" s="38">
        <v>5.4</v>
      </c>
      <c r="L4" s="38">
        <v>4</v>
      </c>
      <c r="M4" s="38">
        <v>5.6</v>
      </c>
      <c r="N4" s="39">
        <v>1</v>
      </c>
      <c r="O4" s="38">
        <v>9</v>
      </c>
      <c r="S4" t="s">
        <v>312</v>
      </c>
    </row>
    <row r="5" spans="1:24" ht="15.75" thickBot="1" x14ac:dyDescent="0.25">
      <c r="A5" s="39">
        <v>14</v>
      </c>
      <c r="B5" s="39">
        <v>1</v>
      </c>
      <c r="C5" s="39">
        <v>1</v>
      </c>
      <c r="D5" s="39">
        <v>0</v>
      </c>
      <c r="E5" s="38">
        <v>6.4</v>
      </c>
      <c r="F5" s="38">
        <v>3.3</v>
      </c>
      <c r="G5" s="38">
        <v>4.7</v>
      </c>
      <c r="H5" s="38">
        <v>4.7</v>
      </c>
      <c r="I5" s="38">
        <v>4.5</v>
      </c>
      <c r="J5" s="38">
        <v>8.8000000000000007</v>
      </c>
      <c r="K5" s="38">
        <v>4.3</v>
      </c>
      <c r="L5" s="38">
        <v>4.0999999999999996</v>
      </c>
      <c r="M5" s="38">
        <v>3.7</v>
      </c>
      <c r="N5" s="39">
        <v>0</v>
      </c>
      <c r="O5" s="38">
        <v>7.2</v>
      </c>
    </row>
    <row r="6" spans="1:24" ht="15" x14ac:dyDescent="0.2">
      <c r="A6" s="39">
        <v>9</v>
      </c>
      <c r="B6" s="39">
        <v>0</v>
      </c>
      <c r="C6" s="39">
        <v>0</v>
      </c>
      <c r="D6" s="39">
        <v>1</v>
      </c>
      <c r="E6" s="38">
        <v>9</v>
      </c>
      <c r="F6" s="38">
        <v>3.4</v>
      </c>
      <c r="G6" s="38">
        <v>2.2000000000000002</v>
      </c>
      <c r="H6" s="38">
        <v>6</v>
      </c>
      <c r="I6" s="38">
        <v>4.5</v>
      </c>
      <c r="J6" s="38">
        <v>6.8</v>
      </c>
      <c r="K6" s="38">
        <v>4.5</v>
      </c>
      <c r="L6" s="38">
        <v>3.5</v>
      </c>
      <c r="M6" s="38">
        <v>6.9</v>
      </c>
      <c r="N6" s="39">
        <v>0</v>
      </c>
      <c r="O6" s="38">
        <v>9</v>
      </c>
      <c r="S6" s="57" t="s">
        <v>313</v>
      </c>
      <c r="T6" s="57"/>
      <c r="U6" s="58"/>
    </row>
    <row r="7" spans="1:24" ht="15" x14ac:dyDescent="0.2">
      <c r="A7" s="39">
        <v>8</v>
      </c>
      <c r="B7" s="39">
        <v>1</v>
      </c>
      <c r="C7" s="39">
        <v>1</v>
      </c>
      <c r="D7" s="39">
        <v>0</v>
      </c>
      <c r="E7" s="38">
        <v>6.5</v>
      </c>
      <c r="F7" s="38">
        <v>2.8</v>
      </c>
      <c r="G7" s="38">
        <v>4</v>
      </c>
      <c r="H7" s="38">
        <v>4.3</v>
      </c>
      <c r="I7" s="38">
        <v>3.7</v>
      </c>
      <c r="J7" s="38">
        <v>8.5</v>
      </c>
      <c r="K7" s="38">
        <v>3.6</v>
      </c>
      <c r="L7" s="38">
        <v>4.7</v>
      </c>
      <c r="M7" s="38">
        <v>4.0999999999999996</v>
      </c>
      <c r="N7" s="39">
        <v>0</v>
      </c>
      <c r="O7" s="38">
        <v>6.1</v>
      </c>
      <c r="S7" s="55" t="s">
        <v>314</v>
      </c>
      <c r="T7" s="55">
        <v>0.74989593132062582</v>
      </c>
      <c r="U7" s="58"/>
    </row>
    <row r="8" spans="1:24" ht="15" x14ac:dyDescent="0.2">
      <c r="A8" s="39">
        <v>2</v>
      </c>
      <c r="B8" s="39">
        <v>1</v>
      </c>
      <c r="C8" s="39">
        <v>1</v>
      </c>
      <c r="D8" s="39">
        <v>0</v>
      </c>
      <c r="E8" s="38">
        <v>6.9</v>
      </c>
      <c r="F8" s="38">
        <v>3.7</v>
      </c>
      <c r="G8" s="38">
        <v>2.1</v>
      </c>
      <c r="H8" s="38">
        <v>2.2999999999999998</v>
      </c>
      <c r="I8" s="38">
        <v>5.4</v>
      </c>
      <c r="J8" s="38">
        <v>8.9</v>
      </c>
      <c r="K8" s="38">
        <v>2.1</v>
      </c>
      <c r="L8" s="38">
        <v>4.2</v>
      </c>
      <c r="M8" s="38">
        <v>2.6</v>
      </c>
      <c r="N8" s="39">
        <v>1</v>
      </c>
      <c r="O8" s="38">
        <v>7.2</v>
      </c>
      <c r="S8" s="55" t="s">
        <v>315</v>
      </c>
      <c r="T8" s="55">
        <v>0.56234390781122878</v>
      </c>
      <c r="U8" s="58"/>
    </row>
    <row r="9" spans="1:24" ht="15" x14ac:dyDescent="0.2">
      <c r="A9" s="39">
        <v>9</v>
      </c>
      <c r="B9" s="39">
        <v>0</v>
      </c>
      <c r="C9" s="39">
        <v>1</v>
      </c>
      <c r="D9" s="39">
        <v>0</v>
      </c>
      <c r="E9" s="38">
        <v>6.2</v>
      </c>
      <c r="F9" s="38">
        <v>3.3</v>
      </c>
      <c r="G9" s="38">
        <v>4.5999999999999996</v>
      </c>
      <c r="H9" s="38">
        <v>3.6</v>
      </c>
      <c r="I9" s="38">
        <v>5.0999999999999996</v>
      </c>
      <c r="J9" s="38">
        <v>6.9</v>
      </c>
      <c r="K9" s="38">
        <v>4.3</v>
      </c>
      <c r="L9" s="38">
        <v>6.3</v>
      </c>
      <c r="M9" s="38">
        <v>4.8</v>
      </c>
      <c r="N9" s="39">
        <v>0</v>
      </c>
      <c r="O9" s="38">
        <v>7.7</v>
      </c>
      <c r="S9" s="55" t="s">
        <v>316</v>
      </c>
      <c r="T9" s="55">
        <v>0.52922398732126774</v>
      </c>
      <c r="U9" s="58"/>
    </row>
    <row r="10" spans="1:24" ht="15" x14ac:dyDescent="0.2">
      <c r="A10" s="39">
        <v>7</v>
      </c>
      <c r="B10" s="39">
        <v>1</v>
      </c>
      <c r="C10" s="39">
        <v>1</v>
      </c>
      <c r="D10" s="39">
        <v>0</v>
      </c>
      <c r="E10" s="38">
        <v>5.8</v>
      </c>
      <c r="F10" s="38">
        <v>3.6</v>
      </c>
      <c r="G10" s="38">
        <v>3.7</v>
      </c>
      <c r="H10" s="38">
        <v>5.9</v>
      </c>
      <c r="I10" s="38">
        <v>5.8</v>
      </c>
      <c r="J10" s="38">
        <v>9.3000000000000007</v>
      </c>
      <c r="K10" s="38">
        <v>4.4000000000000004</v>
      </c>
      <c r="L10" s="38">
        <v>6.1</v>
      </c>
      <c r="M10" s="38">
        <v>6.7</v>
      </c>
      <c r="N10" s="39">
        <v>1</v>
      </c>
      <c r="O10" s="38">
        <v>8.1999999999999993</v>
      </c>
      <c r="S10" s="55" t="s">
        <v>295</v>
      </c>
      <c r="T10" s="55">
        <v>0.61287468864789574</v>
      </c>
      <c r="U10" s="58"/>
    </row>
    <row r="11" spans="1:24" ht="15.75" thickBot="1" x14ac:dyDescent="0.25">
      <c r="A11" s="39">
        <v>9</v>
      </c>
      <c r="B11" s="39">
        <v>0</v>
      </c>
      <c r="C11" s="39">
        <v>1</v>
      </c>
      <c r="D11" s="39">
        <v>0</v>
      </c>
      <c r="E11" s="38">
        <v>6.4</v>
      </c>
      <c r="F11" s="38">
        <v>4.5</v>
      </c>
      <c r="G11" s="38">
        <v>4.7</v>
      </c>
      <c r="H11" s="38">
        <v>5.7</v>
      </c>
      <c r="I11" s="38">
        <v>5.7</v>
      </c>
      <c r="J11" s="38">
        <v>8.4</v>
      </c>
      <c r="K11" s="38">
        <v>4.0999999999999996</v>
      </c>
      <c r="L11" s="38">
        <v>5.8</v>
      </c>
      <c r="M11" s="38">
        <v>6.1</v>
      </c>
      <c r="N11" s="39">
        <v>0</v>
      </c>
      <c r="O11" s="38">
        <v>6.7</v>
      </c>
      <c r="S11" s="56" t="s">
        <v>317</v>
      </c>
      <c r="T11" s="56">
        <v>200</v>
      </c>
      <c r="U11" s="58"/>
    </row>
    <row r="12" spans="1:24" ht="15" x14ac:dyDescent="0.2">
      <c r="A12" s="39">
        <v>10</v>
      </c>
      <c r="B12" s="39">
        <v>0</v>
      </c>
      <c r="C12" s="39">
        <v>0</v>
      </c>
      <c r="D12" s="39">
        <v>1</v>
      </c>
      <c r="E12" s="38">
        <v>8.6999999999999993</v>
      </c>
      <c r="F12" s="38">
        <v>3.2</v>
      </c>
      <c r="G12" s="38">
        <v>2.7</v>
      </c>
      <c r="H12" s="38">
        <v>6.8</v>
      </c>
      <c r="I12" s="38">
        <v>4.5999999999999996</v>
      </c>
      <c r="J12" s="38">
        <v>6.8</v>
      </c>
      <c r="K12" s="38">
        <v>3.8</v>
      </c>
      <c r="L12" s="38">
        <v>3.7</v>
      </c>
      <c r="M12" s="38">
        <v>4.8</v>
      </c>
      <c r="N12" s="39">
        <v>1</v>
      </c>
      <c r="O12" s="38">
        <v>8.4</v>
      </c>
      <c r="S12" s="58"/>
      <c r="T12" s="58"/>
      <c r="U12" s="58"/>
    </row>
    <row r="13" spans="1:24" ht="15.75" thickBot="1" x14ac:dyDescent="0.25">
      <c r="A13" s="39">
        <v>4</v>
      </c>
      <c r="B13" s="39">
        <v>0</v>
      </c>
      <c r="C13" s="39">
        <v>1</v>
      </c>
      <c r="D13" s="39">
        <v>0</v>
      </c>
      <c r="E13" s="38">
        <v>6.1</v>
      </c>
      <c r="F13" s="38">
        <v>4.9000000000000004</v>
      </c>
      <c r="G13" s="38">
        <v>4.4000000000000004</v>
      </c>
      <c r="H13" s="38">
        <v>3.9</v>
      </c>
      <c r="I13" s="38">
        <v>6.4</v>
      </c>
      <c r="J13" s="38">
        <v>8.1999999999999993</v>
      </c>
      <c r="K13" s="38">
        <v>3</v>
      </c>
      <c r="L13" s="38">
        <v>4.9000000000000004</v>
      </c>
      <c r="M13" s="38">
        <v>3.9</v>
      </c>
      <c r="N13" s="39">
        <v>0</v>
      </c>
      <c r="O13" s="38">
        <v>6.6</v>
      </c>
      <c r="S13" s="58" t="s">
        <v>318</v>
      </c>
      <c r="T13" s="58"/>
      <c r="U13" s="58"/>
      <c r="V13" s="58"/>
      <c r="W13" s="58"/>
      <c r="X13" s="58"/>
    </row>
    <row r="14" spans="1:24" ht="15" x14ac:dyDescent="0.2">
      <c r="A14" s="39">
        <v>13</v>
      </c>
      <c r="B14" s="39">
        <v>1</v>
      </c>
      <c r="C14" s="39">
        <v>0</v>
      </c>
      <c r="D14" s="39">
        <v>1</v>
      </c>
      <c r="E14" s="38">
        <v>9.5</v>
      </c>
      <c r="F14" s="38">
        <v>5.6</v>
      </c>
      <c r="G14" s="38">
        <v>5</v>
      </c>
      <c r="H14" s="38">
        <v>6.9</v>
      </c>
      <c r="I14" s="38">
        <v>6.6</v>
      </c>
      <c r="J14" s="38">
        <v>7.6</v>
      </c>
      <c r="K14" s="38">
        <v>5.0999999999999996</v>
      </c>
      <c r="L14" s="38">
        <v>4.5</v>
      </c>
      <c r="M14" s="38">
        <v>6.9</v>
      </c>
      <c r="N14" s="39">
        <v>1</v>
      </c>
      <c r="O14" s="38">
        <v>7.9</v>
      </c>
      <c r="S14" s="54"/>
      <c r="T14" s="54" t="s">
        <v>323</v>
      </c>
      <c r="U14" s="54" t="s">
        <v>324</v>
      </c>
      <c r="V14" s="54" t="s">
        <v>325</v>
      </c>
      <c r="W14" s="54" t="s">
        <v>326</v>
      </c>
      <c r="X14" s="54" t="s">
        <v>327</v>
      </c>
    </row>
    <row r="15" spans="1:24" ht="15" x14ac:dyDescent="0.2">
      <c r="A15" s="39">
        <v>7</v>
      </c>
      <c r="B15" s="39">
        <v>1</v>
      </c>
      <c r="C15" s="39">
        <v>0</v>
      </c>
      <c r="D15" s="39">
        <v>1</v>
      </c>
      <c r="E15" s="38">
        <v>9.1999999999999993</v>
      </c>
      <c r="F15" s="38">
        <v>3.9</v>
      </c>
      <c r="G15" s="38">
        <v>2.4</v>
      </c>
      <c r="H15" s="38">
        <v>8.4</v>
      </c>
      <c r="I15" s="38">
        <v>4.8</v>
      </c>
      <c r="J15" s="38">
        <v>7.1</v>
      </c>
      <c r="K15" s="38">
        <v>4.5</v>
      </c>
      <c r="L15" s="38">
        <v>2.6</v>
      </c>
      <c r="M15" s="38">
        <v>5.5</v>
      </c>
      <c r="N15" s="39">
        <v>0</v>
      </c>
      <c r="O15" s="38">
        <v>8.1999999999999993</v>
      </c>
      <c r="S15" s="55" t="s">
        <v>319</v>
      </c>
      <c r="T15" s="55">
        <v>14</v>
      </c>
      <c r="U15" s="55">
        <v>89.286153962727937</v>
      </c>
      <c r="V15" s="55">
        <v>6.3775824259091385</v>
      </c>
      <c r="W15" s="55">
        <v>16.979023484723648</v>
      </c>
      <c r="X15" s="55">
        <v>2.3053593373057292E-26</v>
      </c>
    </row>
    <row r="16" spans="1:24" ht="15" x14ac:dyDescent="0.2">
      <c r="A16" s="39">
        <v>15</v>
      </c>
      <c r="B16" s="39">
        <v>0</v>
      </c>
      <c r="C16" s="39">
        <v>1</v>
      </c>
      <c r="D16" s="39">
        <v>1</v>
      </c>
      <c r="E16" s="38">
        <v>6.3</v>
      </c>
      <c r="F16" s="38">
        <v>4.5</v>
      </c>
      <c r="G16" s="38">
        <v>4.5</v>
      </c>
      <c r="H16" s="38">
        <v>6.8</v>
      </c>
      <c r="I16" s="38">
        <v>5.9</v>
      </c>
      <c r="J16" s="38">
        <v>8.8000000000000007</v>
      </c>
      <c r="K16" s="38">
        <v>4.8</v>
      </c>
      <c r="L16" s="38">
        <v>6.2</v>
      </c>
      <c r="M16" s="38">
        <v>6.9</v>
      </c>
      <c r="N16" s="39">
        <v>1</v>
      </c>
      <c r="O16" s="38">
        <v>7.6</v>
      </c>
      <c r="S16" s="55" t="s">
        <v>320</v>
      </c>
      <c r="T16" s="55">
        <v>185</v>
      </c>
      <c r="U16" s="55">
        <v>69.488846037272211</v>
      </c>
      <c r="V16" s="55">
        <v>0.37561538398525518</v>
      </c>
      <c r="W16" s="55"/>
      <c r="X16" s="55"/>
    </row>
    <row r="17" spans="1:27" ht="15.75" thickBot="1" x14ac:dyDescent="0.25">
      <c r="A17" s="39">
        <v>1</v>
      </c>
      <c r="B17" s="39">
        <v>0</v>
      </c>
      <c r="C17" s="39">
        <v>0</v>
      </c>
      <c r="D17" s="39">
        <v>0</v>
      </c>
      <c r="E17" s="38">
        <v>8.6999999999999993</v>
      </c>
      <c r="F17" s="38">
        <v>3.2</v>
      </c>
      <c r="G17" s="38">
        <v>3.2</v>
      </c>
      <c r="H17" s="38">
        <v>7.8</v>
      </c>
      <c r="I17" s="38">
        <v>3.8</v>
      </c>
      <c r="J17" s="38">
        <v>4.9000000000000004</v>
      </c>
      <c r="K17" s="38">
        <v>4.3</v>
      </c>
      <c r="L17" s="38">
        <v>3.9</v>
      </c>
      <c r="M17" s="38">
        <v>6.8</v>
      </c>
      <c r="N17" s="39">
        <v>0</v>
      </c>
      <c r="O17" s="38">
        <v>7.1</v>
      </c>
      <c r="S17" s="56" t="s">
        <v>321</v>
      </c>
      <c r="T17" s="56">
        <v>199</v>
      </c>
      <c r="U17" s="56">
        <v>158.77500000000015</v>
      </c>
      <c r="V17" s="56"/>
      <c r="W17" s="56"/>
      <c r="X17" s="56"/>
    </row>
    <row r="18" spans="1:27" ht="15.75" thickBot="1" x14ac:dyDescent="0.25">
      <c r="A18" s="39">
        <v>4</v>
      </c>
      <c r="B18" s="39">
        <v>1</v>
      </c>
      <c r="C18" s="39">
        <v>1</v>
      </c>
      <c r="D18" s="39">
        <v>1</v>
      </c>
      <c r="E18" s="38">
        <v>5.7</v>
      </c>
      <c r="F18" s="38">
        <v>4</v>
      </c>
      <c r="G18" s="38">
        <v>3.3</v>
      </c>
      <c r="H18" s="38">
        <v>5.5</v>
      </c>
      <c r="I18" s="38">
        <v>5.0999999999999996</v>
      </c>
      <c r="J18" s="38">
        <v>6.2</v>
      </c>
      <c r="K18" s="38">
        <v>4.2</v>
      </c>
      <c r="L18" s="38">
        <v>6.2</v>
      </c>
      <c r="M18" s="38">
        <v>6</v>
      </c>
      <c r="N18" s="39">
        <v>1</v>
      </c>
      <c r="O18" s="38">
        <v>7.2</v>
      </c>
    </row>
    <row r="19" spans="1:27" ht="15" x14ac:dyDescent="0.2">
      <c r="A19" s="39">
        <v>8</v>
      </c>
      <c r="B19" s="39">
        <v>0</v>
      </c>
      <c r="C19" s="39">
        <v>1</v>
      </c>
      <c r="D19" s="39">
        <v>0</v>
      </c>
      <c r="E19" s="38">
        <v>5.9</v>
      </c>
      <c r="F19" s="38">
        <v>4.0999999999999996</v>
      </c>
      <c r="G19" s="38">
        <v>3.5</v>
      </c>
      <c r="H19" s="38">
        <v>6.4</v>
      </c>
      <c r="I19" s="38">
        <v>5.5</v>
      </c>
      <c r="J19" s="38">
        <v>8.4</v>
      </c>
      <c r="K19" s="38">
        <v>5.7</v>
      </c>
      <c r="L19" s="38">
        <v>5.8</v>
      </c>
      <c r="M19" s="38">
        <v>7.2</v>
      </c>
      <c r="N19" s="39">
        <v>0</v>
      </c>
      <c r="O19" s="38">
        <v>8.1999999999999993</v>
      </c>
      <c r="S19" s="54"/>
      <c r="T19" s="54" t="s">
        <v>328</v>
      </c>
      <c r="U19" s="54" t="s">
        <v>295</v>
      </c>
      <c r="V19" s="54" t="s">
        <v>329</v>
      </c>
      <c r="W19" s="54" t="s">
        <v>330</v>
      </c>
      <c r="X19" s="54" t="s">
        <v>331</v>
      </c>
      <c r="Y19" s="54" t="s">
        <v>332</v>
      </c>
      <c r="Z19" s="54" t="s">
        <v>333</v>
      </c>
      <c r="AA19" s="54" t="s">
        <v>334</v>
      </c>
    </row>
    <row r="20" spans="1:27" ht="15" x14ac:dyDescent="0.2">
      <c r="A20" s="39">
        <v>12</v>
      </c>
      <c r="B20" s="39">
        <v>1</v>
      </c>
      <c r="C20" s="39">
        <v>1</v>
      </c>
      <c r="D20" s="39">
        <v>0</v>
      </c>
      <c r="E20" s="38">
        <v>5.6</v>
      </c>
      <c r="F20" s="38">
        <v>3.4</v>
      </c>
      <c r="G20" s="38">
        <v>3.7</v>
      </c>
      <c r="H20" s="38">
        <v>5.7</v>
      </c>
      <c r="I20" s="38">
        <v>5.6</v>
      </c>
      <c r="J20" s="38">
        <v>9.1</v>
      </c>
      <c r="K20" s="38">
        <v>5</v>
      </c>
      <c r="L20" s="38">
        <v>6</v>
      </c>
      <c r="M20" s="38">
        <v>6.4</v>
      </c>
      <c r="N20" s="39">
        <v>1</v>
      </c>
      <c r="O20" s="38">
        <v>7.9</v>
      </c>
      <c r="S20" s="55" t="s">
        <v>322</v>
      </c>
      <c r="T20" s="55">
        <v>4.0740967053012778</v>
      </c>
      <c r="U20" s="55">
        <v>0.61794316583629494</v>
      </c>
      <c r="V20" s="55">
        <v>6.5929958134379376</v>
      </c>
      <c r="W20" s="55">
        <v>4.3734433382951714E-10</v>
      </c>
      <c r="X20" s="55">
        <v>2.8549752049564363</v>
      </c>
      <c r="Y20" s="55">
        <v>5.2932182056461192</v>
      </c>
      <c r="Z20" s="55">
        <v>2.8549752049564363</v>
      </c>
      <c r="AA20" s="55">
        <v>5.2932182056461192</v>
      </c>
    </row>
    <row r="21" spans="1:27" ht="15" x14ac:dyDescent="0.2">
      <c r="A21" s="39">
        <v>13</v>
      </c>
      <c r="B21" s="39">
        <v>0</v>
      </c>
      <c r="C21" s="39">
        <v>1</v>
      </c>
      <c r="D21" s="39">
        <v>0</v>
      </c>
      <c r="E21" s="38">
        <v>9.1</v>
      </c>
      <c r="F21" s="38">
        <v>4.5</v>
      </c>
      <c r="G21" s="38">
        <v>5.3</v>
      </c>
      <c r="H21" s="38">
        <v>5.3</v>
      </c>
      <c r="I21" s="38">
        <v>7.1</v>
      </c>
      <c r="J21" s="38">
        <v>8.4</v>
      </c>
      <c r="K21" s="38">
        <v>4.5</v>
      </c>
      <c r="L21" s="38">
        <v>6.1</v>
      </c>
      <c r="M21" s="38">
        <v>6</v>
      </c>
      <c r="N21" s="39">
        <v>1</v>
      </c>
      <c r="O21" s="38">
        <v>8.8000000000000007</v>
      </c>
      <c r="S21" s="55" t="s">
        <v>256</v>
      </c>
      <c r="T21" s="55">
        <v>5.5489832137893824E-2</v>
      </c>
      <c r="U21" s="55">
        <v>1.1264790681457063E-2</v>
      </c>
      <c r="V21" s="55">
        <v>4.9259532384596785</v>
      </c>
      <c r="W21" s="55">
        <v>1.8551147085688225E-6</v>
      </c>
      <c r="X21" s="55">
        <v>3.3265865152090637E-2</v>
      </c>
      <c r="Y21" s="55">
        <v>7.7713799123697011E-2</v>
      </c>
      <c r="Z21" s="55">
        <v>3.3265865152090637E-2</v>
      </c>
      <c r="AA21" s="55">
        <v>7.7713799123697011E-2</v>
      </c>
    </row>
    <row r="22" spans="1:27" ht="15" x14ac:dyDescent="0.2">
      <c r="A22" s="39">
        <v>8</v>
      </c>
      <c r="B22" s="39">
        <v>0</v>
      </c>
      <c r="C22" s="39">
        <v>1</v>
      </c>
      <c r="D22" s="39">
        <v>0</v>
      </c>
      <c r="E22" s="38">
        <v>5.2</v>
      </c>
      <c r="F22" s="38">
        <v>3.8</v>
      </c>
      <c r="G22" s="38">
        <v>3.9</v>
      </c>
      <c r="H22" s="38">
        <v>4.3</v>
      </c>
      <c r="I22" s="38">
        <v>5</v>
      </c>
      <c r="J22" s="38">
        <v>8.4</v>
      </c>
      <c r="K22" s="38">
        <v>3.3</v>
      </c>
      <c r="L22" s="38">
        <v>4.9000000000000004</v>
      </c>
      <c r="M22" s="38">
        <v>5.2</v>
      </c>
      <c r="N22" s="39">
        <v>0</v>
      </c>
      <c r="O22" s="38">
        <v>7</v>
      </c>
      <c r="S22" s="55" t="s">
        <v>41</v>
      </c>
      <c r="T22" s="55">
        <v>1.0674835873434322E-2</v>
      </c>
      <c r="U22" s="55">
        <v>9.2145390867833174E-2</v>
      </c>
      <c r="V22" s="55">
        <v>0.11584774640269908</v>
      </c>
      <c r="W22" s="59">
        <v>0.90789886217988158</v>
      </c>
      <c r="X22" s="55">
        <v>-0.17111603645156961</v>
      </c>
      <c r="Y22" s="55">
        <v>0.19246570819843825</v>
      </c>
      <c r="Z22" s="55">
        <v>-0.17111603645156961</v>
      </c>
      <c r="AA22" s="55">
        <v>0.19246570819843825</v>
      </c>
    </row>
    <row r="23" spans="1:27" ht="15" x14ac:dyDescent="0.2">
      <c r="A23" s="39">
        <v>12</v>
      </c>
      <c r="B23" s="39">
        <v>1</v>
      </c>
      <c r="C23" s="39">
        <v>1</v>
      </c>
      <c r="D23" s="39">
        <v>1</v>
      </c>
      <c r="E23" s="38">
        <v>9.6</v>
      </c>
      <c r="F23" s="38">
        <v>5.7</v>
      </c>
      <c r="G23" s="38">
        <v>5.4</v>
      </c>
      <c r="H23" s="38">
        <v>8.3000000000000007</v>
      </c>
      <c r="I23" s="38">
        <v>7.8</v>
      </c>
      <c r="J23" s="38">
        <v>4.5</v>
      </c>
      <c r="K23" s="38">
        <v>4.3</v>
      </c>
      <c r="L23" s="38">
        <v>3</v>
      </c>
      <c r="M23" s="38">
        <v>7.7</v>
      </c>
      <c r="N23" s="39">
        <v>1</v>
      </c>
      <c r="O23" s="38">
        <v>9.9</v>
      </c>
      <c r="S23" s="55" t="s">
        <v>2</v>
      </c>
      <c r="T23" s="55">
        <v>1.5590032150247077E-2</v>
      </c>
      <c r="U23" s="55">
        <v>0.14230060005476403</v>
      </c>
      <c r="V23" s="55">
        <v>0.10955703731570557</v>
      </c>
      <c r="W23" s="59">
        <v>0.91287943265869032</v>
      </c>
      <c r="X23" s="55">
        <v>-0.26515054502557334</v>
      </c>
      <c r="Y23" s="55">
        <v>0.29633060932606747</v>
      </c>
      <c r="Z23" s="55">
        <v>-0.26515054502557334</v>
      </c>
      <c r="AA23" s="55">
        <v>0.29633060932606747</v>
      </c>
    </row>
    <row r="24" spans="1:27" ht="15" x14ac:dyDescent="0.2">
      <c r="A24" s="39">
        <v>3</v>
      </c>
      <c r="B24" s="39">
        <v>0</v>
      </c>
      <c r="C24" s="39">
        <v>0</v>
      </c>
      <c r="D24" s="39">
        <v>1</v>
      </c>
      <c r="E24" s="38">
        <v>8.6</v>
      </c>
      <c r="F24" s="38">
        <v>3.6</v>
      </c>
      <c r="G24" s="38">
        <v>3.5</v>
      </c>
      <c r="H24" s="38">
        <v>7.3</v>
      </c>
      <c r="I24" s="38">
        <v>4.7</v>
      </c>
      <c r="J24" s="38">
        <v>3.7</v>
      </c>
      <c r="K24" s="38">
        <v>4.8</v>
      </c>
      <c r="L24" s="38">
        <v>3.4</v>
      </c>
      <c r="M24" s="38">
        <v>5.0999999999999996</v>
      </c>
      <c r="N24" s="39">
        <v>1</v>
      </c>
      <c r="O24" s="38">
        <v>8.1</v>
      </c>
      <c r="S24" s="55" t="s">
        <v>42</v>
      </c>
      <c r="T24" s="55">
        <v>5.4473076997711485E-2</v>
      </c>
      <c r="U24" s="55">
        <v>0.11562649971726485</v>
      </c>
      <c r="V24" s="55">
        <v>0.47111239318764747</v>
      </c>
      <c r="W24" s="59">
        <v>0.63811552821980255</v>
      </c>
      <c r="X24" s="55">
        <v>-0.17364296928004289</v>
      </c>
      <c r="Y24" s="55">
        <v>0.28258912327546587</v>
      </c>
      <c r="Z24" s="55">
        <v>-0.17364296928004289</v>
      </c>
      <c r="AA24" s="55">
        <v>0.28258912327546587</v>
      </c>
    </row>
    <row r="25" spans="1:27" ht="15" x14ac:dyDescent="0.2">
      <c r="A25" s="39">
        <v>10</v>
      </c>
      <c r="B25" s="39">
        <v>0</v>
      </c>
      <c r="C25" s="39">
        <v>1</v>
      </c>
      <c r="D25" s="39">
        <v>1</v>
      </c>
      <c r="E25" s="38">
        <v>9.3000000000000007</v>
      </c>
      <c r="F25" s="38">
        <v>2.4</v>
      </c>
      <c r="G25" s="38">
        <v>2.2000000000000002</v>
      </c>
      <c r="H25" s="38">
        <v>7.2</v>
      </c>
      <c r="I25" s="38">
        <v>4.5</v>
      </c>
      <c r="J25" s="38">
        <v>6.2</v>
      </c>
      <c r="K25" s="38">
        <v>6.7</v>
      </c>
      <c r="L25" s="38">
        <v>4.4000000000000004</v>
      </c>
      <c r="M25" s="38">
        <v>7.2</v>
      </c>
      <c r="N25" s="39">
        <v>1</v>
      </c>
      <c r="O25" s="38">
        <v>8</v>
      </c>
      <c r="S25" s="55" t="s">
        <v>44</v>
      </c>
      <c r="T25" s="55">
        <v>0.19939979467222635</v>
      </c>
      <c r="U25" s="55">
        <v>4.4490588948372801E-2</v>
      </c>
      <c r="V25" s="55">
        <v>4.4818421015646992</v>
      </c>
      <c r="W25" s="55">
        <v>1.294636607898553E-5</v>
      </c>
      <c r="X25" s="55">
        <v>0.11162564884675906</v>
      </c>
      <c r="Y25" s="55">
        <v>0.28717394049769362</v>
      </c>
      <c r="Z25" s="55">
        <v>0.11162564884675906</v>
      </c>
      <c r="AA25" s="55">
        <v>0.28717394049769362</v>
      </c>
    </row>
    <row r="26" spans="1:27" ht="15" x14ac:dyDescent="0.2">
      <c r="A26" s="39">
        <v>5</v>
      </c>
      <c r="B26" s="39">
        <v>0</v>
      </c>
      <c r="C26" s="39">
        <v>1</v>
      </c>
      <c r="D26" s="39">
        <v>0</v>
      </c>
      <c r="E26" s="38">
        <v>6</v>
      </c>
      <c r="F26" s="38">
        <v>4.0999999999999996</v>
      </c>
      <c r="G26" s="38">
        <v>3.5</v>
      </c>
      <c r="H26" s="38">
        <v>5.3</v>
      </c>
      <c r="I26" s="38">
        <v>5.3</v>
      </c>
      <c r="J26" s="38">
        <v>8</v>
      </c>
      <c r="K26" s="38">
        <v>4.7</v>
      </c>
      <c r="L26" s="38">
        <v>5.3</v>
      </c>
      <c r="M26" s="38">
        <v>4.7</v>
      </c>
      <c r="N26" s="39">
        <v>0</v>
      </c>
      <c r="O26" s="38">
        <v>5.5</v>
      </c>
      <c r="S26" s="55" t="s">
        <v>47</v>
      </c>
      <c r="T26" s="55">
        <v>-0.11389247980142372</v>
      </c>
      <c r="U26" s="55">
        <v>9.8434005014024051E-2</v>
      </c>
      <c r="V26" s="55">
        <v>-1.1570440498199508</v>
      </c>
      <c r="W26" s="59">
        <v>0.2487461489506417</v>
      </c>
      <c r="X26" s="55">
        <v>-0.30808996997876431</v>
      </c>
      <c r="Y26" s="55">
        <v>8.0305010375916863E-2</v>
      </c>
      <c r="Z26" s="55">
        <v>-0.30808996997876431</v>
      </c>
      <c r="AA26" s="55">
        <v>8.0305010375916863E-2</v>
      </c>
    </row>
    <row r="27" spans="1:27" ht="15" x14ac:dyDescent="0.2">
      <c r="A27" s="39">
        <v>3</v>
      </c>
      <c r="B27" s="39">
        <v>0</v>
      </c>
      <c r="C27" s="39">
        <v>1</v>
      </c>
      <c r="D27" s="39">
        <v>0</v>
      </c>
      <c r="E27" s="38">
        <v>6.4</v>
      </c>
      <c r="F27" s="38">
        <v>3.6</v>
      </c>
      <c r="G27" s="38">
        <v>4</v>
      </c>
      <c r="H27" s="38">
        <v>3.9</v>
      </c>
      <c r="I27" s="38">
        <v>5.3</v>
      </c>
      <c r="J27" s="38">
        <v>7.1</v>
      </c>
      <c r="K27" s="38">
        <v>5.6</v>
      </c>
      <c r="L27" s="38">
        <v>6.6</v>
      </c>
      <c r="M27" s="38">
        <v>6.1</v>
      </c>
      <c r="N27" s="39">
        <v>0</v>
      </c>
      <c r="O27" s="38">
        <v>7</v>
      </c>
      <c r="S27" s="55" t="s">
        <v>7</v>
      </c>
      <c r="T27" s="55">
        <v>-3.7157299565861564E-2</v>
      </c>
      <c r="U27" s="55">
        <v>5.1249126681360627E-2</v>
      </c>
      <c r="V27" s="55">
        <v>-0.72503283415706909</v>
      </c>
      <c r="W27" s="59">
        <v>0.46934794062099261</v>
      </c>
      <c r="X27" s="55">
        <v>-0.13826516136507286</v>
      </c>
      <c r="Y27" s="55">
        <v>6.3950562233349717E-2</v>
      </c>
      <c r="Z27" s="55">
        <v>-0.13826516136507286</v>
      </c>
      <c r="AA27" s="55">
        <v>6.3950562233349717E-2</v>
      </c>
    </row>
    <row r="28" spans="1:27" ht="15" x14ac:dyDescent="0.2">
      <c r="A28" s="39">
        <v>9</v>
      </c>
      <c r="B28" s="39">
        <v>0</v>
      </c>
      <c r="C28" s="39">
        <v>0</v>
      </c>
      <c r="D28" s="39">
        <v>0</v>
      </c>
      <c r="E28" s="38">
        <v>8.5</v>
      </c>
      <c r="F28" s="38">
        <v>3</v>
      </c>
      <c r="G28" s="38">
        <v>4.0999999999999996</v>
      </c>
      <c r="H28" s="38">
        <v>7.6</v>
      </c>
      <c r="I28" s="38">
        <v>3.7</v>
      </c>
      <c r="J28" s="38">
        <v>4.8</v>
      </c>
      <c r="K28" s="38">
        <v>5.3</v>
      </c>
      <c r="L28" s="38">
        <v>3.8</v>
      </c>
      <c r="M28" s="38">
        <v>5.8</v>
      </c>
      <c r="N28" s="39">
        <v>1</v>
      </c>
      <c r="O28" s="38">
        <v>7</v>
      </c>
      <c r="S28" s="55" t="s">
        <v>286</v>
      </c>
      <c r="T28" s="55">
        <v>2.6639232239775663E-2</v>
      </c>
      <c r="U28" s="55">
        <v>7.2134301347378124E-2</v>
      </c>
      <c r="V28" s="55">
        <v>0.36930048177064551</v>
      </c>
      <c r="W28" s="59">
        <v>0.71232611246536082</v>
      </c>
      <c r="X28" s="55">
        <v>-0.11567236297938671</v>
      </c>
      <c r="Y28" s="55">
        <v>0.16895082745893802</v>
      </c>
      <c r="Z28" s="55">
        <v>-0.11567236297938671</v>
      </c>
      <c r="AA28" s="55">
        <v>0.16895082745893802</v>
      </c>
    </row>
    <row r="29" spans="1:27" ht="15" x14ac:dyDescent="0.2">
      <c r="A29" s="39">
        <v>4</v>
      </c>
      <c r="B29" s="39">
        <v>1</v>
      </c>
      <c r="C29" s="39">
        <v>1</v>
      </c>
      <c r="D29" s="39">
        <v>0</v>
      </c>
      <c r="E29" s="38">
        <v>7</v>
      </c>
      <c r="F29" s="38">
        <v>3.3</v>
      </c>
      <c r="G29" s="38">
        <v>2.6</v>
      </c>
      <c r="H29" s="38">
        <v>4.8</v>
      </c>
      <c r="I29" s="38">
        <v>4.2</v>
      </c>
      <c r="J29" s="38">
        <v>9</v>
      </c>
      <c r="K29" s="38">
        <v>4.3</v>
      </c>
      <c r="L29" s="38">
        <v>5.2</v>
      </c>
      <c r="M29" s="38">
        <v>5.5</v>
      </c>
      <c r="N29" s="39">
        <v>0</v>
      </c>
      <c r="O29" s="38">
        <v>5.6</v>
      </c>
      <c r="S29" s="55" t="s">
        <v>50</v>
      </c>
      <c r="T29" s="55">
        <v>0.22873663507227221</v>
      </c>
      <c r="U29" s="55">
        <v>8.1137822957751043E-2</v>
      </c>
      <c r="V29" s="55">
        <v>2.819112304644614</v>
      </c>
      <c r="W29" s="55">
        <v>5.3401278741088678E-3</v>
      </c>
      <c r="X29" s="55">
        <v>6.8662262657944784E-2</v>
      </c>
      <c r="Y29" s="55">
        <v>0.38881100748659964</v>
      </c>
      <c r="Z29" s="55">
        <v>6.8662262657944784E-2</v>
      </c>
      <c r="AA29" s="55">
        <v>0.38881100748659964</v>
      </c>
    </row>
    <row r="30" spans="1:27" ht="15" x14ac:dyDescent="0.2">
      <c r="A30" s="39">
        <v>13</v>
      </c>
      <c r="B30" s="39">
        <v>0</v>
      </c>
      <c r="C30" s="39">
        <v>0</v>
      </c>
      <c r="D30" s="39">
        <v>0</v>
      </c>
      <c r="E30" s="38">
        <v>8.5</v>
      </c>
      <c r="F30" s="38">
        <v>3</v>
      </c>
      <c r="G30" s="38">
        <v>2.2999999999999998</v>
      </c>
      <c r="H30" s="38">
        <v>7.6</v>
      </c>
      <c r="I30" s="38">
        <v>3.7</v>
      </c>
      <c r="J30" s="38">
        <v>4.8</v>
      </c>
      <c r="K30" s="38">
        <v>5.7</v>
      </c>
      <c r="L30" s="38">
        <v>3.8</v>
      </c>
      <c r="M30" s="38">
        <v>6</v>
      </c>
      <c r="N30" s="39">
        <v>0</v>
      </c>
      <c r="O30" s="38">
        <v>7.2</v>
      </c>
      <c r="S30" s="55" t="s">
        <v>52</v>
      </c>
      <c r="T30" s="55">
        <v>-5.962834718415088E-2</v>
      </c>
      <c r="U30" s="55">
        <v>3.7667763840319474E-2</v>
      </c>
      <c r="V30" s="55">
        <v>-1.5830073544298071</v>
      </c>
      <c r="W30" s="59">
        <v>0.11512781210922633</v>
      </c>
      <c r="X30" s="55">
        <v>-0.13394194640568666</v>
      </c>
      <c r="Y30" s="55">
        <v>1.468525203738489E-2</v>
      </c>
      <c r="Z30" s="55">
        <v>-0.13394194640568666</v>
      </c>
      <c r="AA30" s="55">
        <v>1.468525203738489E-2</v>
      </c>
    </row>
    <row r="31" spans="1:27" ht="15" x14ac:dyDescent="0.2">
      <c r="A31" s="39">
        <v>4</v>
      </c>
      <c r="B31" s="39">
        <v>1</v>
      </c>
      <c r="C31" s="39">
        <v>1</v>
      </c>
      <c r="D31" s="39">
        <v>0</v>
      </c>
      <c r="E31" s="38">
        <v>7.6</v>
      </c>
      <c r="F31" s="38">
        <v>3.6</v>
      </c>
      <c r="G31" s="38">
        <v>5.0999999999999996</v>
      </c>
      <c r="H31" s="38">
        <v>4.2</v>
      </c>
      <c r="I31" s="38">
        <v>4.5999999999999996</v>
      </c>
      <c r="J31" s="38">
        <v>7.7</v>
      </c>
      <c r="K31" s="38">
        <v>4.7</v>
      </c>
      <c r="L31" s="38">
        <v>5.5</v>
      </c>
      <c r="M31" s="38">
        <v>4</v>
      </c>
      <c r="N31" s="39">
        <v>0</v>
      </c>
      <c r="O31" s="38">
        <v>6.2</v>
      </c>
      <c r="S31" s="55" t="s">
        <v>257</v>
      </c>
      <c r="T31" s="55">
        <v>-0.14469468250016354</v>
      </c>
      <c r="U31" s="55">
        <v>7.6644411203226515E-2</v>
      </c>
      <c r="V31" s="55">
        <v>-1.8878699728868462</v>
      </c>
      <c r="W31" s="59">
        <v>6.0608899676358768E-2</v>
      </c>
      <c r="X31" s="55">
        <v>-0.29590413790803871</v>
      </c>
      <c r="Y31" s="55">
        <v>6.5147729077116578E-3</v>
      </c>
      <c r="Z31" s="55">
        <v>-0.29590413790803871</v>
      </c>
      <c r="AA31" s="55">
        <v>6.5147729077116578E-3</v>
      </c>
    </row>
    <row r="32" spans="1:27" ht="15" x14ac:dyDescent="0.2">
      <c r="A32" s="39">
        <v>13</v>
      </c>
      <c r="B32" s="39">
        <v>1</v>
      </c>
      <c r="C32" s="39">
        <v>0</v>
      </c>
      <c r="D32" s="39">
        <v>1</v>
      </c>
      <c r="E32" s="38">
        <v>6.9</v>
      </c>
      <c r="F32" s="38">
        <v>3.4</v>
      </c>
      <c r="G32" s="38">
        <v>4.5</v>
      </c>
      <c r="H32" s="38">
        <v>6.4</v>
      </c>
      <c r="I32" s="38">
        <v>4.7</v>
      </c>
      <c r="J32" s="38">
        <v>5.2</v>
      </c>
      <c r="K32" s="38">
        <v>3.7</v>
      </c>
      <c r="L32" s="38">
        <v>2.7</v>
      </c>
      <c r="M32" s="38">
        <v>4.3</v>
      </c>
      <c r="N32" s="39">
        <v>0</v>
      </c>
      <c r="O32" s="38">
        <v>7.1</v>
      </c>
      <c r="S32" s="55" t="s">
        <v>53</v>
      </c>
      <c r="T32" s="55">
        <v>6.2063509198735156E-2</v>
      </c>
      <c r="U32" s="55">
        <v>7.5697084469365974E-2</v>
      </c>
      <c r="V32" s="55">
        <v>0.81989299368394797</v>
      </c>
      <c r="W32" s="59">
        <v>0.41333218626406121</v>
      </c>
      <c r="X32" s="55">
        <v>-8.7276993766664479E-2</v>
      </c>
      <c r="Y32" s="55">
        <v>0.21140401216413479</v>
      </c>
      <c r="Z32" s="55">
        <v>-8.7276993766664479E-2</v>
      </c>
      <c r="AA32" s="55">
        <v>0.21140401216413479</v>
      </c>
    </row>
    <row r="33" spans="1:27" ht="15" x14ac:dyDescent="0.2">
      <c r="A33" s="39">
        <v>2</v>
      </c>
      <c r="B33" s="39">
        <v>0</v>
      </c>
      <c r="C33" s="39">
        <v>1</v>
      </c>
      <c r="D33" s="39">
        <v>0</v>
      </c>
      <c r="E33" s="38">
        <v>8.1</v>
      </c>
      <c r="F33" s="38">
        <v>2.5</v>
      </c>
      <c r="G33" s="38">
        <v>2.2999999999999998</v>
      </c>
      <c r="H33" s="38">
        <v>5.0999999999999996</v>
      </c>
      <c r="I33" s="38">
        <v>3.8</v>
      </c>
      <c r="J33" s="38">
        <v>6.6</v>
      </c>
      <c r="K33" s="38">
        <v>3</v>
      </c>
      <c r="L33" s="38">
        <v>3.5</v>
      </c>
      <c r="M33" s="38">
        <v>4.5</v>
      </c>
      <c r="N33" s="39">
        <v>0</v>
      </c>
      <c r="O33" s="38">
        <v>6.2</v>
      </c>
      <c r="S33" s="55" t="s">
        <v>262</v>
      </c>
      <c r="T33" s="55">
        <v>0.24825470071875552</v>
      </c>
      <c r="U33" s="55">
        <v>7.0768516433052167E-2</v>
      </c>
      <c r="V33" s="55">
        <v>3.5079822671372138</v>
      </c>
      <c r="W33" s="55">
        <v>5.6680275932464281E-4</v>
      </c>
      <c r="X33" s="55">
        <v>0.10863762151005507</v>
      </c>
      <c r="Y33" s="55">
        <v>0.38787177992745597</v>
      </c>
      <c r="Z33" s="55">
        <v>0.10863762151005507</v>
      </c>
      <c r="AA33" s="55">
        <v>0.38787177992745597</v>
      </c>
    </row>
    <row r="34" spans="1:27" ht="15.75" thickBot="1" x14ac:dyDescent="0.25">
      <c r="A34" s="39">
        <v>15</v>
      </c>
      <c r="B34" s="39">
        <v>1</v>
      </c>
      <c r="C34" s="39">
        <v>1</v>
      </c>
      <c r="D34" s="39">
        <v>0</v>
      </c>
      <c r="E34" s="38">
        <v>6.7</v>
      </c>
      <c r="F34" s="38">
        <v>3.7</v>
      </c>
      <c r="G34" s="38">
        <v>5.3</v>
      </c>
      <c r="H34" s="38">
        <v>5.0999999999999996</v>
      </c>
      <c r="I34" s="38">
        <v>4.9000000000000004</v>
      </c>
      <c r="J34" s="38">
        <v>9.1999999999999993</v>
      </c>
      <c r="K34" s="38">
        <v>3.5</v>
      </c>
      <c r="L34" s="38">
        <v>4.5</v>
      </c>
      <c r="M34" s="38">
        <v>5.3</v>
      </c>
      <c r="N34" s="39">
        <v>0</v>
      </c>
      <c r="O34" s="38">
        <v>7.6</v>
      </c>
      <c r="S34" s="56" t="s">
        <v>290</v>
      </c>
      <c r="T34" s="56">
        <v>0.30929855353227331</v>
      </c>
      <c r="U34" s="56">
        <v>0.11068574504052647</v>
      </c>
      <c r="V34" s="56">
        <v>2.7943847097837824</v>
      </c>
      <c r="W34" s="56">
        <v>5.7478089940816452E-3</v>
      </c>
      <c r="X34" s="56">
        <v>9.0929973667857017E-2</v>
      </c>
      <c r="Y34" s="56">
        <v>0.52766713339668958</v>
      </c>
      <c r="Z34" s="56">
        <v>9.0929973667857017E-2</v>
      </c>
      <c r="AA34" s="56">
        <v>0.52766713339668958</v>
      </c>
    </row>
    <row r="35" spans="1:27" ht="15" x14ac:dyDescent="0.2">
      <c r="A35" s="39">
        <v>10</v>
      </c>
      <c r="B35" s="39">
        <v>1</v>
      </c>
      <c r="C35" s="39">
        <v>1</v>
      </c>
      <c r="D35" s="39">
        <v>0</v>
      </c>
      <c r="E35" s="38">
        <v>8</v>
      </c>
      <c r="F35" s="38">
        <v>3.3</v>
      </c>
      <c r="G35" s="38">
        <v>5.5</v>
      </c>
      <c r="H35" s="38">
        <v>4.5999999999999996</v>
      </c>
      <c r="I35" s="38">
        <v>4.7</v>
      </c>
      <c r="J35" s="38">
        <v>8.6999999999999993</v>
      </c>
      <c r="K35" s="38">
        <v>4.7</v>
      </c>
      <c r="L35" s="38">
        <v>6.6</v>
      </c>
      <c r="M35" s="38">
        <v>5.7</v>
      </c>
      <c r="N35" s="39">
        <v>1</v>
      </c>
      <c r="O35" s="38">
        <v>9</v>
      </c>
    </row>
    <row r="36" spans="1:27" ht="15" x14ac:dyDescent="0.2">
      <c r="A36" s="39">
        <v>6</v>
      </c>
      <c r="B36" s="39">
        <v>0</v>
      </c>
      <c r="C36" s="39">
        <v>1</v>
      </c>
      <c r="D36" s="39">
        <v>0</v>
      </c>
      <c r="E36" s="38">
        <v>6.7</v>
      </c>
      <c r="F36" s="38">
        <v>4</v>
      </c>
      <c r="G36" s="38">
        <v>3</v>
      </c>
      <c r="H36" s="38">
        <v>5.4</v>
      </c>
      <c r="I36" s="38">
        <v>6.8</v>
      </c>
      <c r="J36" s="38">
        <v>8.4</v>
      </c>
      <c r="K36" s="38">
        <v>2.5</v>
      </c>
      <c r="L36" s="38">
        <v>4.3</v>
      </c>
      <c r="M36" s="38">
        <v>5</v>
      </c>
      <c r="N36" s="39">
        <v>0</v>
      </c>
      <c r="O36" s="38">
        <v>6.7</v>
      </c>
    </row>
    <row r="37" spans="1:27" ht="15" x14ac:dyDescent="0.2">
      <c r="A37" s="39">
        <v>3</v>
      </c>
      <c r="B37" s="39">
        <v>0</v>
      </c>
      <c r="C37" s="39">
        <v>0</v>
      </c>
      <c r="D37" s="39">
        <v>0</v>
      </c>
      <c r="E37" s="38">
        <v>8.6999999999999993</v>
      </c>
      <c r="F37" s="38">
        <v>3.2</v>
      </c>
      <c r="G37" s="38">
        <v>3.5</v>
      </c>
      <c r="H37" s="38">
        <v>6.1</v>
      </c>
      <c r="I37" s="38">
        <v>2.9</v>
      </c>
      <c r="J37" s="38">
        <v>5.6</v>
      </c>
      <c r="K37" s="38">
        <v>3.1</v>
      </c>
      <c r="L37" s="38">
        <v>2.9</v>
      </c>
      <c r="M37" s="38">
        <v>4.3</v>
      </c>
      <c r="N37" s="39">
        <v>0</v>
      </c>
      <c r="O37" s="38">
        <v>7.1</v>
      </c>
    </row>
    <row r="38" spans="1:27" ht="15" x14ac:dyDescent="0.2">
      <c r="A38" s="39">
        <v>9</v>
      </c>
      <c r="B38" s="39">
        <v>0</v>
      </c>
      <c r="C38" s="39">
        <v>0</v>
      </c>
      <c r="D38" s="39">
        <v>1</v>
      </c>
      <c r="E38" s="38">
        <v>9</v>
      </c>
      <c r="F38" s="38">
        <v>3.4</v>
      </c>
      <c r="G38" s="38">
        <v>3.9</v>
      </c>
      <c r="H38" s="38">
        <v>6</v>
      </c>
      <c r="I38" s="38">
        <v>4.5</v>
      </c>
      <c r="J38" s="38">
        <v>6.8</v>
      </c>
      <c r="K38" s="38">
        <v>3.9</v>
      </c>
      <c r="L38" s="38">
        <v>3.5</v>
      </c>
      <c r="M38" s="38">
        <v>4.5999999999999996</v>
      </c>
      <c r="N38" s="39">
        <v>1</v>
      </c>
      <c r="O38" s="38">
        <v>7.2</v>
      </c>
    </row>
    <row r="39" spans="1:27" ht="15" x14ac:dyDescent="0.2">
      <c r="A39" s="39">
        <v>10</v>
      </c>
      <c r="B39" s="39">
        <v>0</v>
      </c>
      <c r="C39" s="39">
        <v>1</v>
      </c>
      <c r="D39" s="39">
        <v>1</v>
      </c>
      <c r="E39" s="38">
        <v>9.6</v>
      </c>
      <c r="F39" s="38">
        <v>4.0999999999999996</v>
      </c>
      <c r="G39" s="38">
        <v>2.9</v>
      </c>
      <c r="H39" s="38">
        <v>7.7</v>
      </c>
      <c r="I39" s="38">
        <v>5.5</v>
      </c>
      <c r="J39" s="38">
        <v>7.7</v>
      </c>
      <c r="K39" s="38">
        <v>5.2</v>
      </c>
      <c r="L39" s="38">
        <v>4.5999999999999996</v>
      </c>
      <c r="M39" s="38">
        <v>8.1</v>
      </c>
      <c r="N39" s="39">
        <v>1</v>
      </c>
      <c r="O39" s="38">
        <v>9.9</v>
      </c>
    </row>
    <row r="40" spans="1:27" ht="15" x14ac:dyDescent="0.2">
      <c r="A40" s="39">
        <v>12</v>
      </c>
      <c r="B40" s="39">
        <v>1</v>
      </c>
      <c r="C40" s="39">
        <v>1</v>
      </c>
      <c r="D40" s="39">
        <v>0</v>
      </c>
      <c r="E40" s="38">
        <v>8.1999999999999993</v>
      </c>
      <c r="F40" s="38">
        <v>3.6</v>
      </c>
      <c r="G40" s="38">
        <v>5.8</v>
      </c>
      <c r="H40" s="38">
        <v>4.9000000000000004</v>
      </c>
      <c r="I40" s="38">
        <v>5</v>
      </c>
      <c r="J40" s="38">
        <v>9</v>
      </c>
      <c r="K40" s="38">
        <v>4.7</v>
      </c>
      <c r="L40" s="38">
        <v>6.9</v>
      </c>
      <c r="M40" s="38">
        <v>6.2</v>
      </c>
      <c r="N40" s="39">
        <v>0</v>
      </c>
      <c r="O40" s="38">
        <v>7.6</v>
      </c>
    </row>
    <row r="41" spans="1:27" ht="15" x14ac:dyDescent="0.2">
      <c r="A41" s="39">
        <v>9</v>
      </c>
      <c r="B41" s="39">
        <v>0</v>
      </c>
      <c r="C41" s="39">
        <v>1</v>
      </c>
      <c r="D41" s="39">
        <v>0</v>
      </c>
      <c r="E41" s="38">
        <v>6.1</v>
      </c>
      <c r="F41" s="38">
        <v>4.9000000000000004</v>
      </c>
      <c r="G41" s="38">
        <v>5.0999999999999996</v>
      </c>
      <c r="H41" s="38">
        <v>3.9</v>
      </c>
      <c r="I41" s="38">
        <v>6.4</v>
      </c>
      <c r="J41" s="38">
        <v>8.1999999999999993</v>
      </c>
      <c r="K41" s="38">
        <v>4.5</v>
      </c>
      <c r="L41" s="38">
        <v>4.9000000000000004</v>
      </c>
      <c r="M41" s="38">
        <v>4.8</v>
      </c>
      <c r="N41" s="39">
        <v>0</v>
      </c>
      <c r="O41" s="38">
        <v>5.8</v>
      </c>
    </row>
    <row r="42" spans="1:27" ht="15" x14ac:dyDescent="0.2">
      <c r="A42" s="39">
        <v>6</v>
      </c>
      <c r="B42" s="39">
        <v>1</v>
      </c>
      <c r="C42" s="39">
        <v>1</v>
      </c>
      <c r="D42" s="39">
        <v>0</v>
      </c>
      <c r="E42" s="38">
        <v>8.3000000000000007</v>
      </c>
      <c r="F42" s="38">
        <v>3.4</v>
      </c>
      <c r="G42" s="38">
        <v>3.1</v>
      </c>
      <c r="H42" s="38">
        <v>4.5999999999999996</v>
      </c>
      <c r="I42" s="38">
        <v>5.2</v>
      </c>
      <c r="J42" s="38">
        <v>9.1</v>
      </c>
      <c r="K42" s="38">
        <v>4.5999999999999996</v>
      </c>
      <c r="L42" s="38">
        <v>5.8</v>
      </c>
      <c r="M42" s="38">
        <v>5.5</v>
      </c>
      <c r="N42" s="39">
        <v>1</v>
      </c>
      <c r="O42" s="38">
        <v>8.4</v>
      </c>
    </row>
    <row r="43" spans="1:27" ht="15" x14ac:dyDescent="0.2">
      <c r="A43" s="39">
        <v>2</v>
      </c>
      <c r="B43" s="39">
        <v>1</v>
      </c>
      <c r="C43" s="39">
        <v>0</v>
      </c>
      <c r="D43" s="39">
        <v>1</v>
      </c>
      <c r="E43" s="38">
        <v>9.4</v>
      </c>
      <c r="F43" s="38">
        <v>3.8</v>
      </c>
      <c r="G43" s="38">
        <v>3.8</v>
      </c>
      <c r="H43" s="38">
        <v>6.5</v>
      </c>
      <c r="I43" s="38">
        <v>4.9000000000000004</v>
      </c>
      <c r="J43" s="38">
        <v>8.5</v>
      </c>
      <c r="K43" s="38">
        <v>4.0999999999999996</v>
      </c>
      <c r="L43" s="38">
        <v>4.5</v>
      </c>
      <c r="M43" s="38">
        <v>5.4</v>
      </c>
      <c r="N43" s="39">
        <v>1</v>
      </c>
      <c r="O43" s="38">
        <v>7.9</v>
      </c>
    </row>
    <row r="44" spans="1:27" ht="15" x14ac:dyDescent="0.2">
      <c r="A44" s="39">
        <v>10</v>
      </c>
      <c r="B44" s="39">
        <v>0</v>
      </c>
      <c r="C44" s="39">
        <v>0</v>
      </c>
      <c r="D44" s="39">
        <v>1</v>
      </c>
      <c r="E44" s="38">
        <v>9.3000000000000007</v>
      </c>
      <c r="F44" s="38">
        <v>5.0999999999999996</v>
      </c>
      <c r="G44" s="38">
        <v>5.8</v>
      </c>
      <c r="H44" s="38">
        <v>6.6</v>
      </c>
      <c r="I44" s="38">
        <v>6.3</v>
      </c>
      <c r="J44" s="38">
        <v>7.4</v>
      </c>
      <c r="K44" s="38">
        <v>4.5999999999999996</v>
      </c>
      <c r="L44" s="38">
        <v>4.5999999999999996</v>
      </c>
      <c r="M44" s="38">
        <v>6.8</v>
      </c>
      <c r="N44" s="39">
        <v>1</v>
      </c>
      <c r="O44" s="38">
        <v>7.6</v>
      </c>
    </row>
    <row r="45" spans="1:27" ht="15" x14ac:dyDescent="0.2">
      <c r="A45" s="39">
        <v>15</v>
      </c>
      <c r="B45" s="39">
        <v>1</v>
      </c>
      <c r="C45" s="39">
        <v>1</v>
      </c>
      <c r="D45" s="39">
        <v>1</v>
      </c>
      <c r="E45" s="38">
        <v>5.0999999999999996</v>
      </c>
      <c r="F45" s="38">
        <v>5.0999999999999996</v>
      </c>
      <c r="G45" s="38">
        <v>4.4000000000000004</v>
      </c>
      <c r="H45" s="38">
        <v>5.4</v>
      </c>
      <c r="I45" s="38">
        <v>7.8</v>
      </c>
      <c r="J45" s="38">
        <v>5.9</v>
      </c>
      <c r="K45" s="38">
        <v>4.9000000000000004</v>
      </c>
      <c r="L45" s="38">
        <v>6.3</v>
      </c>
      <c r="M45" s="38">
        <v>6.9</v>
      </c>
      <c r="N45" s="39">
        <v>1</v>
      </c>
      <c r="O45" s="38">
        <v>8.4</v>
      </c>
    </row>
    <row r="46" spans="1:27" ht="15" x14ac:dyDescent="0.2">
      <c r="A46" s="39">
        <v>6</v>
      </c>
      <c r="B46" s="39">
        <v>1</v>
      </c>
      <c r="C46" s="39">
        <v>0</v>
      </c>
      <c r="D46" s="39">
        <v>0</v>
      </c>
      <c r="E46" s="38">
        <v>8</v>
      </c>
      <c r="F46" s="38">
        <v>2.5</v>
      </c>
      <c r="G46" s="38">
        <v>3.6</v>
      </c>
      <c r="H46" s="38">
        <v>7.7</v>
      </c>
      <c r="I46" s="38">
        <v>3</v>
      </c>
      <c r="J46" s="38">
        <v>5.2</v>
      </c>
      <c r="K46" s="38">
        <v>4.3</v>
      </c>
      <c r="L46" s="38">
        <v>4.2</v>
      </c>
      <c r="M46" s="38">
        <v>6.5</v>
      </c>
      <c r="N46" s="39">
        <v>0</v>
      </c>
      <c r="O46" s="38">
        <v>6.5</v>
      </c>
    </row>
    <row r="47" spans="1:27" ht="15" x14ac:dyDescent="0.2">
      <c r="A47" s="39">
        <v>5</v>
      </c>
      <c r="B47" s="39">
        <v>0</v>
      </c>
      <c r="C47" s="39">
        <v>1</v>
      </c>
      <c r="D47" s="39">
        <v>0</v>
      </c>
      <c r="E47" s="38">
        <v>5.9</v>
      </c>
      <c r="F47" s="38">
        <v>4.0999999999999996</v>
      </c>
      <c r="G47" s="38">
        <v>5.8</v>
      </c>
      <c r="H47" s="38">
        <v>6.4</v>
      </c>
      <c r="I47" s="38">
        <v>5.5</v>
      </c>
      <c r="J47" s="38">
        <v>8.4</v>
      </c>
      <c r="K47" s="38">
        <v>5.2</v>
      </c>
      <c r="L47" s="38">
        <v>5.8</v>
      </c>
      <c r="M47" s="38">
        <v>5.9</v>
      </c>
      <c r="N47" s="39">
        <v>1</v>
      </c>
      <c r="O47" s="38">
        <v>7.7</v>
      </c>
    </row>
    <row r="48" spans="1:27" ht="15" x14ac:dyDescent="0.2">
      <c r="A48" s="39">
        <v>4</v>
      </c>
      <c r="B48" s="39">
        <v>1</v>
      </c>
      <c r="C48" s="39">
        <v>0</v>
      </c>
      <c r="D48" s="39">
        <v>1</v>
      </c>
      <c r="E48" s="38">
        <v>10</v>
      </c>
      <c r="F48" s="38">
        <v>4.3</v>
      </c>
      <c r="G48" s="38">
        <v>2.9</v>
      </c>
      <c r="H48" s="38">
        <v>5.4</v>
      </c>
      <c r="I48" s="38">
        <v>4.5</v>
      </c>
      <c r="J48" s="38">
        <v>3.8</v>
      </c>
      <c r="K48" s="38">
        <v>5</v>
      </c>
      <c r="L48" s="38">
        <v>4</v>
      </c>
      <c r="M48" s="38">
        <v>6.3</v>
      </c>
      <c r="N48" s="39">
        <v>1</v>
      </c>
      <c r="O48" s="38">
        <v>8</v>
      </c>
    </row>
    <row r="49" spans="1:15" ht="15" x14ac:dyDescent="0.2">
      <c r="A49" s="39">
        <v>8</v>
      </c>
      <c r="B49" s="39">
        <v>1</v>
      </c>
      <c r="C49" s="39">
        <v>1</v>
      </c>
      <c r="D49" s="39">
        <v>0</v>
      </c>
      <c r="E49" s="38">
        <v>5.7</v>
      </c>
      <c r="F49" s="38">
        <v>3.8</v>
      </c>
      <c r="G49" s="38">
        <v>5.7</v>
      </c>
      <c r="H49" s="38">
        <v>5.7</v>
      </c>
      <c r="I49" s="38">
        <v>6</v>
      </c>
      <c r="J49" s="38">
        <v>8.1999999999999993</v>
      </c>
      <c r="K49" s="38">
        <v>6.5</v>
      </c>
      <c r="L49" s="38">
        <v>7.3</v>
      </c>
      <c r="M49" s="38">
        <v>7.5</v>
      </c>
      <c r="N49" s="39">
        <v>1</v>
      </c>
      <c r="O49" s="38">
        <v>7.1</v>
      </c>
    </row>
    <row r="50" spans="1:15" ht="15" x14ac:dyDescent="0.2">
      <c r="A50" s="39">
        <v>13</v>
      </c>
      <c r="B50" s="39">
        <v>0</v>
      </c>
      <c r="C50" s="39">
        <v>1</v>
      </c>
      <c r="D50" s="39">
        <v>1</v>
      </c>
      <c r="E50" s="38">
        <v>9.9</v>
      </c>
      <c r="F50" s="38">
        <v>3.7</v>
      </c>
      <c r="G50" s="38">
        <v>4.2</v>
      </c>
      <c r="H50" s="38">
        <v>7</v>
      </c>
      <c r="I50" s="38">
        <v>6.7</v>
      </c>
      <c r="J50" s="38">
        <v>6.8</v>
      </c>
      <c r="K50" s="38">
        <v>4.5</v>
      </c>
      <c r="L50" s="38">
        <v>3.4</v>
      </c>
      <c r="M50" s="38">
        <v>6.1</v>
      </c>
      <c r="N50" s="39">
        <v>1</v>
      </c>
      <c r="O50" s="38">
        <v>8.5</v>
      </c>
    </row>
    <row r="51" spans="1:15" ht="15" x14ac:dyDescent="0.2">
      <c r="A51" s="39">
        <v>3</v>
      </c>
      <c r="B51" s="39">
        <v>1</v>
      </c>
      <c r="C51" s="39">
        <v>0</v>
      </c>
      <c r="D51" s="39">
        <v>1</v>
      </c>
      <c r="E51" s="38">
        <v>7.9</v>
      </c>
      <c r="F51" s="38">
        <v>3.9</v>
      </c>
      <c r="G51" s="38">
        <v>4.4000000000000004</v>
      </c>
      <c r="H51" s="38">
        <v>6.9</v>
      </c>
      <c r="I51" s="38">
        <v>5.8</v>
      </c>
      <c r="J51" s="38">
        <v>4.7</v>
      </c>
      <c r="K51" s="38">
        <v>4.0999999999999996</v>
      </c>
      <c r="L51" s="38">
        <v>4.2</v>
      </c>
      <c r="M51" s="38">
        <v>5.8</v>
      </c>
      <c r="N51" s="39">
        <v>1</v>
      </c>
      <c r="O51" s="38">
        <v>7.6</v>
      </c>
    </row>
    <row r="52" spans="1:15" ht="15" x14ac:dyDescent="0.2">
      <c r="A52" s="39">
        <v>10</v>
      </c>
      <c r="B52" s="39">
        <v>0</v>
      </c>
      <c r="C52" s="39">
        <v>1</v>
      </c>
      <c r="D52" s="39">
        <v>0</v>
      </c>
      <c r="E52" s="38">
        <v>6.7</v>
      </c>
      <c r="F52" s="38">
        <v>3.6</v>
      </c>
      <c r="G52" s="38">
        <v>3.4</v>
      </c>
      <c r="H52" s="38">
        <v>4.7</v>
      </c>
      <c r="I52" s="38">
        <v>4.8</v>
      </c>
      <c r="J52" s="38">
        <v>7.2</v>
      </c>
      <c r="K52" s="38">
        <v>4</v>
      </c>
      <c r="L52" s="38">
        <v>3.6</v>
      </c>
      <c r="M52" s="38">
        <v>4.2</v>
      </c>
      <c r="N52" s="39">
        <v>1</v>
      </c>
      <c r="O52" s="38">
        <v>7.2</v>
      </c>
    </row>
    <row r="53" spans="1:15" ht="15" x14ac:dyDescent="0.2">
      <c r="A53" s="39">
        <v>7</v>
      </c>
      <c r="B53" s="39">
        <v>1</v>
      </c>
      <c r="C53" s="39">
        <v>0</v>
      </c>
      <c r="D53" s="39">
        <v>0</v>
      </c>
      <c r="E53" s="38">
        <v>8.1999999999999993</v>
      </c>
      <c r="F53" s="38">
        <v>2.7</v>
      </c>
      <c r="G53" s="38">
        <v>2.7</v>
      </c>
      <c r="H53" s="38">
        <v>7.9</v>
      </c>
      <c r="I53" s="38">
        <v>3.1</v>
      </c>
      <c r="J53" s="38">
        <v>5.3</v>
      </c>
      <c r="K53" s="38">
        <v>4.5</v>
      </c>
      <c r="L53" s="38">
        <v>4.3</v>
      </c>
      <c r="M53" s="38">
        <v>7.4</v>
      </c>
      <c r="N53" s="39">
        <v>1</v>
      </c>
      <c r="O53" s="38">
        <v>8.1999999999999993</v>
      </c>
    </row>
    <row r="54" spans="1:15" ht="15" x14ac:dyDescent="0.2">
      <c r="A54" s="39">
        <v>8</v>
      </c>
      <c r="B54" s="39">
        <v>0</v>
      </c>
      <c r="C54" s="39">
        <v>1</v>
      </c>
      <c r="D54" s="39">
        <v>1</v>
      </c>
      <c r="E54" s="38">
        <v>9.4</v>
      </c>
      <c r="F54" s="38">
        <v>2.5</v>
      </c>
      <c r="G54" s="38">
        <v>3.2</v>
      </c>
      <c r="H54" s="38">
        <v>7.3</v>
      </c>
      <c r="I54" s="38">
        <v>4.5999999999999996</v>
      </c>
      <c r="J54" s="38">
        <v>6.3</v>
      </c>
      <c r="K54" s="38">
        <v>4.7</v>
      </c>
      <c r="L54" s="38">
        <v>4.5999999999999996</v>
      </c>
      <c r="M54" s="38">
        <v>6.1</v>
      </c>
      <c r="N54" s="39">
        <v>1</v>
      </c>
      <c r="O54" s="38">
        <v>9</v>
      </c>
    </row>
    <row r="55" spans="1:15" ht="15" x14ac:dyDescent="0.2">
      <c r="A55" s="39">
        <v>11</v>
      </c>
      <c r="B55" s="39">
        <v>1</v>
      </c>
      <c r="C55" s="39">
        <v>0</v>
      </c>
      <c r="D55" s="39">
        <v>1</v>
      </c>
      <c r="E55" s="38">
        <v>6.9</v>
      </c>
      <c r="F55" s="38">
        <v>3.4</v>
      </c>
      <c r="G55" s="38">
        <v>3.3</v>
      </c>
      <c r="H55" s="38">
        <v>6.4</v>
      </c>
      <c r="I55" s="38">
        <v>4.7</v>
      </c>
      <c r="J55" s="38">
        <v>5.2</v>
      </c>
      <c r="K55" s="38">
        <v>3.2</v>
      </c>
      <c r="L55" s="38">
        <v>2.7</v>
      </c>
      <c r="M55" s="38">
        <v>4.4000000000000004</v>
      </c>
      <c r="N55" s="39">
        <v>1</v>
      </c>
      <c r="O55" s="38">
        <v>7.2</v>
      </c>
    </row>
    <row r="56" spans="1:15" ht="15" x14ac:dyDescent="0.2">
      <c r="A56" s="39">
        <v>14</v>
      </c>
      <c r="B56" s="39">
        <v>1</v>
      </c>
      <c r="C56" s="39">
        <v>1</v>
      </c>
      <c r="D56" s="39">
        <v>0</v>
      </c>
      <c r="E56" s="38">
        <v>8</v>
      </c>
      <c r="F56" s="38">
        <v>3.3</v>
      </c>
      <c r="G56" s="38">
        <v>3.2</v>
      </c>
      <c r="H56" s="38">
        <v>4.5999999999999996</v>
      </c>
      <c r="I56" s="38">
        <v>4.7</v>
      </c>
      <c r="J56" s="38">
        <v>8.6999999999999993</v>
      </c>
      <c r="K56" s="38">
        <v>4.9000000000000004</v>
      </c>
      <c r="L56" s="38">
        <v>6.6</v>
      </c>
      <c r="M56" s="38">
        <v>5.8</v>
      </c>
      <c r="N56" s="39">
        <v>1</v>
      </c>
      <c r="O56" s="38">
        <v>8.1</v>
      </c>
    </row>
    <row r="57" spans="1:15" ht="15" x14ac:dyDescent="0.2">
      <c r="A57" s="39">
        <v>11</v>
      </c>
      <c r="B57" s="39">
        <v>1</v>
      </c>
      <c r="C57" s="39">
        <v>0</v>
      </c>
      <c r="D57" s="39">
        <v>0</v>
      </c>
      <c r="E57" s="38">
        <v>9.3000000000000007</v>
      </c>
      <c r="F57" s="38">
        <v>3.8</v>
      </c>
      <c r="G57" s="38">
        <v>3.7</v>
      </c>
      <c r="H57" s="38">
        <v>6.4</v>
      </c>
      <c r="I57" s="38">
        <v>5.5</v>
      </c>
      <c r="J57" s="38">
        <v>7.4</v>
      </c>
      <c r="K57" s="38">
        <v>4.0999999999999996</v>
      </c>
      <c r="L57" s="38">
        <v>3.2</v>
      </c>
      <c r="M57" s="38">
        <v>5.7</v>
      </c>
      <c r="N57" s="39">
        <v>1</v>
      </c>
      <c r="O57" s="38">
        <v>8.9</v>
      </c>
    </row>
    <row r="58" spans="1:15" ht="15" x14ac:dyDescent="0.2">
      <c r="A58" s="39">
        <v>14</v>
      </c>
      <c r="B58" s="39">
        <v>0</v>
      </c>
      <c r="C58" s="39">
        <v>1</v>
      </c>
      <c r="D58" s="39">
        <v>1</v>
      </c>
      <c r="E58" s="38">
        <v>7.4</v>
      </c>
      <c r="F58" s="38">
        <v>5.0999999999999996</v>
      </c>
      <c r="G58" s="38">
        <v>4.5</v>
      </c>
      <c r="H58" s="38">
        <v>7.2</v>
      </c>
      <c r="I58" s="38">
        <v>6.9</v>
      </c>
      <c r="J58" s="38">
        <v>9.6</v>
      </c>
      <c r="K58" s="38">
        <v>5.7</v>
      </c>
      <c r="L58" s="38">
        <v>6.5</v>
      </c>
      <c r="M58" s="38">
        <v>7.7</v>
      </c>
      <c r="N58" s="39">
        <v>1</v>
      </c>
      <c r="O58" s="38">
        <v>8.8000000000000007</v>
      </c>
    </row>
    <row r="59" spans="1:15" ht="15" x14ac:dyDescent="0.2">
      <c r="A59" s="39">
        <v>1</v>
      </c>
      <c r="B59" s="39">
        <v>1</v>
      </c>
      <c r="C59" s="39">
        <v>0</v>
      </c>
      <c r="D59" s="39">
        <v>0</v>
      </c>
      <c r="E59" s="38">
        <v>7.6</v>
      </c>
      <c r="F59" s="38">
        <v>3.6</v>
      </c>
      <c r="G59" s="38">
        <v>5.6</v>
      </c>
      <c r="H59" s="38">
        <v>6.6</v>
      </c>
      <c r="I59" s="38">
        <v>5.4</v>
      </c>
      <c r="J59" s="38">
        <v>4.4000000000000004</v>
      </c>
      <c r="K59" s="38">
        <v>4.5999999999999996</v>
      </c>
      <c r="L59" s="38">
        <v>3.9</v>
      </c>
      <c r="M59" s="38">
        <v>5.8</v>
      </c>
      <c r="N59" s="39">
        <v>1</v>
      </c>
      <c r="O59" s="38">
        <v>7.5</v>
      </c>
    </row>
    <row r="60" spans="1:15" ht="15" x14ac:dyDescent="0.2">
      <c r="A60" s="39">
        <v>1</v>
      </c>
      <c r="B60" s="39">
        <v>1</v>
      </c>
      <c r="C60" s="39">
        <v>0</v>
      </c>
      <c r="D60" s="39">
        <v>0</v>
      </c>
      <c r="E60" s="38">
        <v>10</v>
      </c>
      <c r="F60" s="38">
        <v>4.3</v>
      </c>
      <c r="G60" s="38">
        <v>4.2</v>
      </c>
      <c r="H60" s="38">
        <v>5.4</v>
      </c>
      <c r="I60" s="38">
        <v>4.5</v>
      </c>
      <c r="J60" s="38">
        <v>3.8</v>
      </c>
      <c r="K60" s="38">
        <v>3.7</v>
      </c>
      <c r="L60" s="38">
        <v>4</v>
      </c>
      <c r="M60" s="38">
        <v>3.7</v>
      </c>
      <c r="N60" s="39">
        <v>0</v>
      </c>
      <c r="O60" s="38">
        <v>7</v>
      </c>
    </row>
    <row r="61" spans="1:15" ht="15" x14ac:dyDescent="0.2">
      <c r="A61" s="39">
        <v>6</v>
      </c>
      <c r="B61" s="39">
        <v>1</v>
      </c>
      <c r="C61" s="39">
        <v>1</v>
      </c>
      <c r="D61" s="39">
        <v>0</v>
      </c>
      <c r="E61" s="38">
        <v>9.9</v>
      </c>
      <c r="F61" s="38">
        <v>2.8</v>
      </c>
      <c r="G61" s="38">
        <v>2.6</v>
      </c>
      <c r="H61" s="38">
        <v>5.8</v>
      </c>
      <c r="I61" s="38">
        <v>3.5</v>
      </c>
      <c r="J61" s="38">
        <v>5.4</v>
      </c>
      <c r="K61" s="38">
        <v>5.6</v>
      </c>
      <c r="L61" s="38">
        <v>4.9000000000000004</v>
      </c>
      <c r="M61" s="38">
        <v>6.9</v>
      </c>
      <c r="N61" s="39">
        <v>1</v>
      </c>
      <c r="O61" s="38">
        <v>8.5</v>
      </c>
    </row>
    <row r="62" spans="1:15" ht="15" x14ac:dyDescent="0.2">
      <c r="A62" s="39">
        <v>5</v>
      </c>
      <c r="B62" s="39">
        <v>0</v>
      </c>
      <c r="C62" s="39">
        <v>0</v>
      </c>
      <c r="D62" s="39">
        <v>0</v>
      </c>
      <c r="E62" s="38">
        <v>8.6999999999999993</v>
      </c>
      <c r="F62" s="38">
        <v>3.2</v>
      </c>
      <c r="G62" s="38">
        <v>2.8</v>
      </c>
      <c r="H62" s="38">
        <v>7.8</v>
      </c>
      <c r="I62" s="38">
        <v>3.8</v>
      </c>
      <c r="J62" s="38">
        <v>4.9000000000000004</v>
      </c>
      <c r="K62" s="38">
        <v>5.4</v>
      </c>
      <c r="L62" s="38">
        <v>3.9</v>
      </c>
      <c r="M62" s="38">
        <v>6.1</v>
      </c>
      <c r="N62" s="39">
        <v>0</v>
      </c>
      <c r="O62" s="38">
        <v>7.2</v>
      </c>
    </row>
    <row r="63" spans="1:15" ht="15" x14ac:dyDescent="0.2">
      <c r="A63" s="39">
        <v>13</v>
      </c>
      <c r="B63" s="39">
        <v>0</v>
      </c>
      <c r="C63" s="39">
        <v>1</v>
      </c>
      <c r="D63" s="39">
        <v>1</v>
      </c>
      <c r="E63" s="38">
        <v>8.4</v>
      </c>
      <c r="F63" s="38">
        <v>3.8</v>
      </c>
      <c r="G63" s="38">
        <v>4.5</v>
      </c>
      <c r="H63" s="38">
        <v>4.7</v>
      </c>
      <c r="I63" s="38">
        <v>5.9</v>
      </c>
      <c r="J63" s="38">
        <v>6.7</v>
      </c>
      <c r="K63" s="38">
        <v>2.7</v>
      </c>
      <c r="L63" s="38">
        <v>5</v>
      </c>
      <c r="M63" s="38">
        <v>5</v>
      </c>
      <c r="N63" s="39">
        <v>1</v>
      </c>
      <c r="O63" s="38">
        <v>8.8000000000000007</v>
      </c>
    </row>
    <row r="64" spans="1:15" ht="15" x14ac:dyDescent="0.2">
      <c r="A64" s="39">
        <v>2</v>
      </c>
      <c r="B64" s="39">
        <v>0</v>
      </c>
      <c r="C64" s="39">
        <v>0</v>
      </c>
      <c r="D64" s="39">
        <v>1</v>
      </c>
      <c r="E64" s="38">
        <v>8.8000000000000007</v>
      </c>
      <c r="F64" s="38">
        <v>3.9</v>
      </c>
      <c r="G64" s="38">
        <v>4.3</v>
      </c>
      <c r="H64" s="38">
        <v>4.7</v>
      </c>
      <c r="I64" s="38">
        <v>4.8</v>
      </c>
      <c r="J64" s="38">
        <v>5.8</v>
      </c>
      <c r="K64" s="38">
        <v>4.4000000000000004</v>
      </c>
      <c r="L64" s="38">
        <v>3.7</v>
      </c>
      <c r="M64" s="38">
        <v>5.0999999999999996</v>
      </c>
      <c r="N64" s="39">
        <v>0</v>
      </c>
      <c r="O64" s="38">
        <v>8</v>
      </c>
    </row>
    <row r="65" spans="1:15" ht="15" x14ac:dyDescent="0.2">
      <c r="A65" s="39">
        <v>11</v>
      </c>
      <c r="B65" s="39">
        <v>0</v>
      </c>
      <c r="C65" s="39">
        <v>1</v>
      </c>
      <c r="D65" s="39">
        <v>0</v>
      </c>
      <c r="E65" s="38">
        <v>7.7</v>
      </c>
      <c r="F65" s="38">
        <v>2.2000000000000002</v>
      </c>
      <c r="G65" s="38">
        <v>2.4</v>
      </c>
      <c r="H65" s="38">
        <v>4.7</v>
      </c>
      <c r="I65" s="38">
        <v>3.4</v>
      </c>
      <c r="J65" s="38">
        <v>6.2</v>
      </c>
      <c r="K65" s="38">
        <v>3.3</v>
      </c>
      <c r="L65" s="38">
        <v>3.1</v>
      </c>
      <c r="M65" s="38">
        <v>4.5</v>
      </c>
      <c r="N65" s="39">
        <v>0</v>
      </c>
      <c r="O65" s="38">
        <v>8.1</v>
      </c>
    </row>
    <row r="66" spans="1:15" ht="15" x14ac:dyDescent="0.2">
      <c r="A66" s="39">
        <v>7</v>
      </c>
      <c r="B66" s="39">
        <v>0</v>
      </c>
      <c r="C66" s="39">
        <v>1</v>
      </c>
      <c r="D66" s="39">
        <v>0</v>
      </c>
      <c r="E66" s="38">
        <v>6.6</v>
      </c>
      <c r="F66" s="38">
        <v>3.6</v>
      </c>
      <c r="G66" s="38">
        <v>4.9000000000000004</v>
      </c>
      <c r="H66" s="38">
        <v>4.7</v>
      </c>
      <c r="I66" s="38">
        <v>4.8</v>
      </c>
      <c r="J66" s="38">
        <v>7.2</v>
      </c>
      <c r="K66" s="38">
        <v>3.5</v>
      </c>
      <c r="L66" s="38">
        <v>3.6</v>
      </c>
      <c r="M66" s="38">
        <v>4.0999999999999996</v>
      </c>
      <c r="N66" s="39">
        <v>0</v>
      </c>
      <c r="O66" s="38">
        <v>7.1</v>
      </c>
    </row>
    <row r="67" spans="1:15" ht="15" x14ac:dyDescent="0.2">
      <c r="A67" s="39">
        <v>12</v>
      </c>
      <c r="B67" s="39">
        <v>1</v>
      </c>
      <c r="C67" s="39">
        <v>1</v>
      </c>
      <c r="D67" s="39">
        <v>0</v>
      </c>
      <c r="E67" s="38">
        <v>5.7</v>
      </c>
      <c r="F67" s="38">
        <v>3.8</v>
      </c>
      <c r="G67" s="38">
        <v>5.4</v>
      </c>
      <c r="H67" s="38">
        <v>5.7</v>
      </c>
      <c r="I67" s="38">
        <v>6</v>
      </c>
      <c r="J67" s="38">
        <v>8.1999999999999993</v>
      </c>
      <c r="K67" s="38">
        <v>4.7</v>
      </c>
      <c r="L67" s="38">
        <v>7.3</v>
      </c>
      <c r="M67" s="38">
        <v>6.7</v>
      </c>
      <c r="N67" s="39">
        <v>0</v>
      </c>
      <c r="O67" s="38">
        <v>9</v>
      </c>
    </row>
    <row r="68" spans="1:15" ht="15" x14ac:dyDescent="0.2">
      <c r="A68" s="39">
        <v>5</v>
      </c>
      <c r="B68" s="39">
        <v>1</v>
      </c>
      <c r="C68" s="39">
        <v>1</v>
      </c>
      <c r="D68" s="39">
        <v>0</v>
      </c>
      <c r="E68" s="38">
        <v>5.7</v>
      </c>
      <c r="F68" s="38">
        <v>4</v>
      </c>
      <c r="G68" s="38">
        <v>2.7</v>
      </c>
      <c r="H68" s="38">
        <v>5.5</v>
      </c>
      <c r="I68" s="38">
        <v>5.0999999999999996</v>
      </c>
      <c r="J68" s="38">
        <v>6.2</v>
      </c>
      <c r="K68" s="38">
        <v>5</v>
      </c>
      <c r="L68" s="38">
        <v>6.2</v>
      </c>
      <c r="M68" s="38">
        <v>5.5</v>
      </c>
      <c r="N68" s="39">
        <v>0</v>
      </c>
      <c r="O68" s="38">
        <v>6.2</v>
      </c>
    </row>
    <row r="69" spans="1:15" ht="15" x14ac:dyDescent="0.2">
      <c r="A69" s="39">
        <v>7</v>
      </c>
      <c r="B69" s="39">
        <v>1</v>
      </c>
      <c r="C69" s="39">
        <v>1</v>
      </c>
      <c r="D69" s="39">
        <v>1</v>
      </c>
      <c r="E69" s="38">
        <v>5.5</v>
      </c>
      <c r="F69" s="38">
        <v>3.7</v>
      </c>
      <c r="G69" s="38">
        <v>4.3</v>
      </c>
      <c r="H69" s="38">
        <v>5.3</v>
      </c>
      <c r="I69" s="38">
        <v>4.9000000000000004</v>
      </c>
      <c r="J69" s="38">
        <v>6</v>
      </c>
      <c r="K69" s="38">
        <v>4.5</v>
      </c>
      <c r="L69" s="38">
        <v>5.9</v>
      </c>
      <c r="M69" s="38">
        <v>5.4</v>
      </c>
      <c r="N69" s="39">
        <v>0</v>
      </c>
      <c r="O69" s="38">
        <v>8.1999999999999993</v>
      </c>
    </row>
    <row r="70" spans="1:15" ht="15" x14ac:dyDescent="0.2">
      <c r="A70" s="39">
        <v>5</v>
      </c>
      <c r="B70" s="39">
        <v>1</v>
      </c>
      <c r="C70" s="39">
        <v>1</v>
      </c>
      <c r="D70" s="39">
        <v>0</v>
      </c>
      <c r="E70" s="38">
        <v>7.5</v>
      </c>
      <c r="F70" s="38">
        <v>3.5</v>
      </c>
      <c r="G70" s="38">
        <v>2.9</v>
      </c>
      <c r="H70" s="38">
        <v>4.0999999999999996</v>
      </c>
      <c r="I70" s="38">
        <v>4.5</v>
      </c>
      <c r="J70" s="38">
        <v>7.6</v>
      </c>
      <c r="K70" s="38">
        <v>4</v>
      </c>
      <c r="L70" s="38">
        <v>5.4</v>
      </c>
      <c r="M70" s="38">
        <v>3.5</v>
      </c>
      <c r="N70" s="39">
        <v>0</v>
      </c>
      <c r="O70" s="38">
        <v>5.8</v>
      </c>
    </row>
    <row r="71" spans="1:15" ht="15" x14ac:dyDescent="0.2">
      <c r="A71" s="39">
        <v>9</v>
      </c>
      <c r="B71" s="39">
        <v>0</v>
      </c>
      <c r="C71" s="39">
        <v>1</v>
      </c>
      <c r="D71" s="39">
        <v>0</v>
      </c>
      <c r="E71" s="38">
        <v>6.4</v>
      </c>
      <c r="F71" s="38">
        <v>3.6</v>
      </c>
      <c r="G71" s="38">
        <v>3.9</v>
      </c>
      <c r="H71" s="38">
        <v>3.9</v>
      </c>
      <c r="I71" s="38">
        <v>5.3</v>
      </c>
      <c r="J71" s="38">
        <v>7.1</v>
      </c>
      <c r="K71" s="38">
        <v>4.7</v>
      </c>
      <c r="L71" s="38">
        <v>6.6</v>
      </c>
      <c r="M71" s="38">
        <v>5.3</v>
      </c>
      <c r="N71" s="39">
        <v>0</v>
      </c>
      <c r="O71" s="38">
        <v>8</v>
      </c>
    </row>
    <row r="72" spans="1:15" ht="15" x14ac:dyDescent="0.2">
      <c r="A72" s="39">
        <v>13</v>
      </c>
      <c r="B72" s="39">
        <v>0</v>
      </c>
      <c r="C72" s="39">
        <v>1</v>
      </c>
      <c r="D72" s="39">
        <v>0</v>
      </c>
      <c r="E72" s="38">
        <v>9.1</v>
      </c>
      <c r="F72" s="38">
        <v>4.5</v>
      </c>
      <c r="G72" s="38">
        <v>6.3</v>
      </c>
      <c r="H72" s="38">
        <v>5.3</v>
      </c>
      <c r="I72" s="38">
        <v>7.1</v>
      </c>
      <c r="J72" s="38">
        <v>8.4</v>
      </c>
      <c r="K72" s="38">
        <v>5.4</v>
      </c>
      <c r="L72" s="38">
        <v>6.1</v>
      </c>
      <c r="M72" s="38">
        <v>5.9</v>
      </c>
      <c r="N72" s="39">
        <v>1</v>
      </c>
      <c r="O72" s="38">
        <v>7.7</v>
      </c>
    </row>
    <row r="73" spans="1:15" ht="15" x14ac:dyDescent="0.2">
      <c r="A73" s="39">
        <v>8</v>
      </c>
      <c r="B73" s="39">
        <v>1</v>
      </c>
      <c r="C73" s="39">
        <v>0</v>
      </c>
      <c r="D73" s="39">
        <v>1</v>
      </c>
      <c r="E73" s="38">
        <v>6.7</v>
      </c>
      <c r="F73" s="38">
        <v>3.2</v>
      </c>
      <c r="G73" s="38">
        <v>4.8</v>
      </c>
      <c r="H73" s="38">
        <v>6.3</v>
      </c>
      <c r="I73" s="38">
        <v>4.5</v>
      </c>
      <c r="J73" s="38">
        <v>5</v>
      </c>
      <c r="K73" s="38">
        <v>2.9</v>
      </c>
      <c r="L73" s="38">
        <v>2.6</v>
      </c>
      <c r="M73" s="38">
        <v>3.7</v>
      </c>
      <c r="N73" s="39">
        <v>0</v>
      </c>
      <c r="O73" s="38">
        <v>7</v>
      </c>
    </row>
    <row r="74" spans="1:15" ht="15" x14ac:dyDescent="0.2">
      <c r="A74" s="39">
        <v>13</v>
      </c>
      <c r="B74" s="39">
        <v>0</v>
      </c>
      <c r="C74" s="39">
        <v>1</v>
      </c>
      <c r="D74" s="39">
        <v>0</v>
      </c>
      <c r="E74" s="38">
        <v>6.5</v>
      </c>
      <c r="F74" s="38">
        <v>4.3</v>
      </c>
      <c r="G74" s="38">
        <v>6.5</v>
      </c>
      <c r="H74" s="38">
        <v>6.3</v>
      </c>
      <c r="I74" s="38">
        <v>6</v>
      </c>
      <c r="J74" s="38">
        <v>8.6999999999999993</v>
      </c>
      <c r="K74" s="38">
        <v>4.5999999999999996</v>
      </c>
      <c r="L74" s="38">
        <v>5.6</v>
      </c>
      <c r="M74" s="38">
        <v>6.6</v>
      </c>
      <c r="N74" s="39">
        <v>0</v>
      </c>
      <c r="O74" s="38">
        <v>7.9</v>
      </c>
    </row>
    <row r="75" spans="1:15" ht="15" x14ac:dyDescent="0.2">
      <c r="A75" s="39">
        <v>14</v>
      </c>
      <c r="B75" s="39">
        <v>0</v>
      </c>
      <c r="C75" s="39">
        <v>1</v>
      </c>
      <c r="D75" s="39">
        <v>1</v>
      </c>
      <c r="E75" s="38">
        <v>9.9</v>
      </c>
      <c r="F75" s="38">
        <v>3.7</v>
      </c>
      <c r="G75" s="38">
        <v>5.6</v>
      </c>
      <c r="H75" s="38">
        <v>7</v>
      </c>
      <c r="I75" s="38">
        <v>6.7</v>
      </c>
      <c r="J75" s="38">
        <v>6.8</v>
      </c>
      <c r="K75" s="38">
        <v>4.0999999999999996</v>
      </c>
      <c r="L75" s="38">
        <v>3.4</v>
      </c>
      <c r="M75" s="38">
        <v>7.6</v>
      </c>
      <c r="N75" s="39">
        <v>1</v>
      </c>
      <c r="O75" s="38">
        <v>9.8000000000000007</v>
      </c>
    </row>
    <row r="76" spans="1:15" ht="15" x14ac:dyDescent="0.2">
      <c r="A76" s="39">
        <v>10</v>
      </c>
      <c r="B76" s="39">
        <v>0</v>
      </c>
      <c r="C76" s="39">
        <v>1</v>
      </c>
      <c r="D76" s="39">
        <v>1</v>
      </c>
      <c r="E76" s="38">
        <v>8.5</v>
      </c>
      <c r="F76" s="38">
        <v>3.9</v>
      </c>
      <c r="G76" s="38">
        <v>5</v>
      </c>
      <c r="H76" s="38">
        <v>4.9000000000000004</v>
      </c>
      <c r="I76" s="38">
        <v>6</v>
      </c>
      <c r="J76" s="38">
        <v>6.8</v>
      </c>
      <c r="K76" s="38">
        <v>4.4000000000000004</v>
      </c>
      <c r="L76" s="38">
        <v>5.0999999999999996</v>
      </c>
      <c r="M76" s="38">
        <v>5.5</v>
      </c>
      <c r="N76" s="39">
        <v>1</v>
      </c>
      <c r="O76" s="38">
        <v>8.4</v>
      </c>
    </row>
    <row r="77" spans="1:15" ht="15" x14ac:dyDescent="0.2">
      <c r="A77" s="39">
        <v>7</v>
      </c>
      <c r="B77" s="39">
        <v>0</v>
      </c>
      <c r="C77" s="39">
        <v>0</v>
      </c>
      <c r="D77" s="39">
        <v>0</v>
      </c>
      <c r="E77" s="38">
        <v>9.9</v>
      </c>
      <c r="F77" s="38">
        <v>3</v>
      </c>
      <c r="G77" s="38">
        <v>5.4</v>
      </c>
      <c r="H77" s="38">
        <v>5.9</v>
      </c>
      <c r="I77" s="38">
        <v>4.8</v>
      </c>
      <c r="J77" s="38">
        <v>4.9000000000000004</v>
      </c>
      <c r="K77" s="38">
        <v>3.1</v>
      </c>
      <c r="L77" s="38">
        <v>4.3</v>
      </c>
      <c r="M77" s="38">
        <v>5</v>
      </c>
      <c r="N77" s="39">
        <v>0</v>
      </c>
      <c r="O77" s="38">
        <v>8.9</v>
      </c>
    </row>
    <row r="78" spans="1:15" ht="15" x14ac:dyDescent="0.2">
      <c r="A78" s="39">
        <v>3</v>
      </c>
      <c r="B78" s="39">
        <v>0</v>
      </c>
      <c r="C78" s="39">
        <v>1</v>
      </c>
      <c r="D78" s="39">
        <v>1</v>
      </c>
      <c r="E78" s="38">
        <v>7.6</v>
      </c>
      <c r="F78" s="38">
        <v>3.6</v>
      </c>
      <c r="G78" s="38">
        <v>4.7</v>
      </c>
      <c r="H78" s="38">
        <v>4.5999999999999996</v>
      </c>
      <c r="I78" s="38">
        <v>5</v>
      </c>
      <c r="J78" s="38">
        <v>7.4</v>
      </c>
      <c r="K78" s="38">
        <v>4.5</v>
      </c>
      <c r="L78" s="38">
        <v>5.8</v>
      </c>
      <c r="M78" s="38">
        <v>4.5999999999999996</v>
      </c>
      <c r="N78" s="39">
        <v>0</v>
      </c>
      <c r="O78" s="38">
        <v>7.5</v>
      </c>
    </row>
    <row r="79" spans="1:15" ht="15" x14ac:dyDescent="0.2">
      <c r="A79" s="39">
        <v>5</v>
      </c>
      <c r="B79" s="39">
        <v>1</v>
      </c>
      <c r="C79" s="39">
        <v>0</v>
      </c>
      <c r="D79" s="39">
        <v>1</v>
      </c>
      <c r="E79" s="38">
        <v>9.4</v>
      </c>
      <c r="F79" s="38">
        <v>3.8</v>
      </c>
      <c r="G79" s="38">
        <v>4.7</v>
      </c>
      <c r="H79" s="38">
        <v>6.5</v>
      </c>
      <c r="I79" s="38">
        <v>4.9000000000000004</v>
      </c>
      <c r="J79" s="38">
        <v>8.5</v>
      </c>
      <c r="K79" s="38">
        <v>4.3</v>
      </c>
      <c r="L79" s="38">
        <v>4.5</v>
      </c>
      <c r="M79" s="38">
        <v>6.2</v>
      </c>
      <c r="N79" s="39">
        <v>1</v>
      </c>
      <c r="O79" s="38">
        <v>8</v>
      </c>
    </row>
    <row r="80" spans="1:15" ht="15" x14ac:dyDescent="0.2">
      <c r="A80" s="39">
        <v>10</v>
      </c>
      <c r="B80" s="39">
        <v>0</v>
      </c>
      <c r="C80" s="39">
        <v>0</v>
      </c>
      <c r="D80" s="39">
        <v>1</v>
      </c>
      <c r="E80" s="38">
        <v>9.3000000000000007</v>
      </c>
      <c r="F80" s="38">
        <v>3.5</v>
      </c>
      <c r="G80" s="38">
        <v>5.5</v>
      </c>
      <c r="H80" s="38">
        <v>7.5</v>
      </c>
      <c r="I80" s="38">
        <v>5.9</v>
      </c>
      <c r="J80" s="38">
        <v>4.5999999999999996</v>
      </c>
      <c r="K80" s="38">
        <v>5.2</v>
      </c>
      <c r="L80" s="38">
        <v>4.0999999999999996</v>
      </c>
      <c r="M80" s="38">
        <v>7.6</v>
      </c>
      <c r="N80" s="39">
        <v>1</v>
      </c>
      <c r="O80" s="38">
        <v>8.1</v>
      </c>
    </row>
    <row r="81" spans="1:15" ht="15" x14ac:dyDescent="0.2">
      <c r="A81" s="39">
        <v>10</v>
      </c>
      <c r="B81" s="39">
        <v>1</v>
      </c>
      <c r="C81" s="39">
        <v>1</v>
      </c>
      <c r="D81" s="39">
        <v>0</v>
      </c>
      <c r="E81" s="38">
        <v>7.1</v>
      </c>
      <c r="F81" s="38">
        <v>3.4</v>
      </c>
      <c r="G81" s="38">
        <v>4</v>
      </c>
      <c r="H81" s="38">
        <v>5</v>
      </c>
      <c r="I81" s="38">
        <v>5.9</v>
      </c>
      <c r="J81" s="38">
        <v>7.8</v>
      </c>
      <c r="K81" s="38">
        <v>2.6</v>
      </c>
      <c r="L81" s="38">
        <v>3.1</v>
      </c>
      <c r="M81" s="38">
        <v>4.0999999999999996</v>
      </c>
      <c r="N81" s="39">
        <v>0</v>
      </c>
      <c r="O81" s="38">
        <v>7.6</v>
      </c>
    </row>
    <row r="82" spans="1:15" ht="15" x14ac:dyDescent="0.2">
      <c r="A82" s="39">
        <v>8</v>
      </c>
      <c r="B82" s="39">
        <v>0</v>
      </c>
      <c r="C82" s="39">
        <v>0</v>
      </c>
      <c r="D82" s="39">
        <v>0</v>
      </c>
      <c r="E82" s="38">
        <v>9.9</v>
      </c>
      <c r="F82" s="38">
        <v>3</v>
      </c>
      <c r="G82" s="38">
        <v>4</v>
      </c>
      <c r="H82" s="38">
        <v>5.9</v>
      </c>
      <c r="I82" s="38">
        <v>4.8</v>
      </c>
      <c r="J82" s="38">
        <v>4.9000000000000004</v>
      </c>
      <c r="K82" s="38">
        <v>3.2</v>
      </c>
      <c r="L82" s="38">
        <v>4.3</v>
      </c>
      <c r="M82" s="38">
        <v>4.8</v>
      </c>
      <c r="N82" s="39">
        <v>1</v>
      </c>
      <c r="O82" s="38">
        <v>8.8000000000000007</v>
      </c>
    </row>
    <row r="83" spans="1:15" ht="15" x14ac:dyDescent="0.2">
      <c r="A83" s="39">
        <v>2</v>
      </c>
      <c r="B83" s="39">
        <v>0</v>
      </c>
      <c r="C83" s="39">
        <v>0</v>
      </c>
      <c r="D83" s="39">
        <v>0</v>
      </c>
      <c r="E83" s="38">
        <v>8.6999999999999993</v>
      </c>
      <c r="F83" s="38">
        <v>3.2</v>
      </c>
      <c r="G83" s="38">
        <v>2.4</v>
      </c>
      <c r="H83" s="38">
        <v>6.8</v>
      </c>
      <c r="I83" s="38">
        <v>4.5999999999999996</v>
      </c>
      <c r="J83" s="38">
        <v>6.8</v>
      </c>
      <c r="K83" s="38">
        <v>4.3</v>
      </c>
      <c r="L83" s="38">
        <v>3.7</v>
      </c>
      <c r="M83" s="38">
        <v>4.9000000000000004</v>
      </c>
      <c r="N83" s="39">
        <v>1</v>
      </c>
      <c r="O83" s="38">
        <v>8</v>
      </c>
    </row>
    <row r="84" spans="1:15" ht="15" x14ac:dyDescent="0.2">
      <c r="A84" s="39">
        <v>6</v>
      </c>
      <c r="B84" s="39">
        <v>0</v>
      </c>
      <c r="C84" s="39">
        <v>0</v>
      </c>
      <c r="D84" s="39">
        <v>1</v>
      </c>
      <c r="E84" s="38">
        <v>8.6</v>
      </c>
      <c r="F84" s="38">
        <v>2.9</v>
      </c>
      <c r="G84" s="38">
        <v>2.9</v>
      </c>
      <c r="H84" s="38">
        <v>5.6</v>
      </c>
      <c r="I84" s="38">
        <v>4</v>
      </c>
      <c r="J84" s="38">
        <v>6.3</v>
      </c>
      <c r="K84" s="38">
        <v>2.7</v>
      </c>
      <c r="L84" s="38">
        <v>3</v>
      </c>
      <c r="M84" s="38">
        <v>3.9</v>
      </c>
      <c r="N84" s="39">
        <v>0</v>
      </c>
      <c r="O84" s="38">
        <v>8.5</v>
      </c>
    </row>
    <row r="85" spans="1:15" ht="15" x14ac:dyDescent="0.2">
      <c r="A85" s="39">
        <v>5</v>
      </c>
      <c r="B85" s="39">
        <v>1</v>
      </c>
      <c r="C85" s="39">
        <v>1</v>
      </c>
      <c r="D85" s="39">
        <v>0</v>
      </c>
      <c r="E85" s="38">
        <v>6.4</v>
      </c>
      <c r="F85" s="38">
        <v>3.2</v>
      </c>
      <c r="G85" s="38">
        <v>2.2000000000000002</v>
      </c>
      <c r="H85" s="38">
        <v>2.9</v>
      </c>
      <c r="I85" s="38">
        <v>5</v>
      </c>
      <c r="J85" s="38">
        <v>8.4</v>
      </c>
      <c r="K85" s="38">
        <v>2</v>
      </c>
      <c r="L85" s="38">
        <v>3.7</v>
      </c>
      <c r="M85" s="38">
        <v>3.6</v>
      </c>
      <c r="N85" s="39">
        <v>0</v>
      </c>
      <c r="O85" s="38">
        <v>6.5</v>
      </c>
    </row>
    <row r="86" spans="1:15" ht="15" x14ac:dyDescent="0.2">
      <c r="A86" s="39">
        <v>4</v>
      </c>
      <c r="B86" s="39">
        <v>0</v>
      </c>
      <c r="C86" s="39">
        <v>0</v>
      </c>
      <c r="D86" s="39">
        <v>1</v>
      </c>
      <c r="E86" s="38">
        <v>7.7</v>
      </c>
      <c r="F86" s="38">
        <v>2.6</v>
      </c>
      <c r="G86" s="38">
        <v>1.9</v>
      </c>
      <c r="H86" s="38">
        <v>7.2</v>
      </c>
      <c r="I86" s="38">
        <v>4.3</v>
      </c>
      <c r="J86" s="38">
        <v>5.9</v>
      </c>
      <c r="K86" s="38">
        <v>4.7</v>
      </c>
      <c r="L86" s="38">
        <v>3.9</v>
      </c>
      <c r="M86" s="38">
        <v>6.6</v>
      </c>
      <c r="N86" s="39">
        <v>1</v>
      </c>
      <c r="O86" s="38">
        <v>7.7</v>
      </c>
    </row>
    <row r="87" spans="1:15" ht="15" x14ac:dyDescent="0.2">
      <c r="A87" s="39">
        <v>13</v>
      </c>
      <c r="B87" s="39">
        <v>1</v>
      </c>
      <c r="C87" s="39">
        <v>1</v>
      </c>
      <c r="D87" s="39">
        <v>0</v>
      </c>
      <c r="E87" s="38">
        <v>7.5</v>
      </c>
      <c r="F87" s="38">
        <v>3.5</v>
      </c>
      <c r="G87" s="38">
        <v>3.5</v>
      </c>
      <c r="H87" s="38">
        <v>4.0999999999999996</v>
      </c>
      <c r="I87" s="38">
        <v>4.5</v>
      </c>
      <c r="J87" s="38">
        <v>7.6</v>
      </c>
      <c r="K87" s="38">
        <v>3.4</v>
      </c>
      <c r="L87" s="38">
        <v>5.4</v>
      </c>
      <c r="M87" s="38">
        <v>4.5</v>
      </c>
      <c r="N87" s="39">
        <v>0</v>
      </c>
      <c r="O87" s="38">
        <v>7.2</v>
      </c>
    </row>
    <row r="88" spans="1:15" ht="15" x14ac:dyDescent="0.2">
      <c r="A88" s="39">
        <v>4</v>
      </c>
      <c r="B88" s="39">
        <v>0</v>
      </c>
      <c r="C88" s="39">
        <v>1</v>
      </c>
      <c r="D88" s="39">
        <v>0</v>
      </c>
      <c r="E88" s="38">
        <v>5</v>
      </c>
      <c r="F88" s="38">
        <v>3.6</v>
      </c>
      <c r="G88" s="38">
        <v>3.5</v>
      </c>
      <c r="H88" s="38">
        <v>4.2</v>
      </c>
      <c r="I88" s="38">
        <v>4.9000000000000004</v>
      </c>
      <c r="J88" s="38">
        <v>8.1999999999999993</v>
      </c>
      <c r="K88" s="38">
        <v>2.4</v>
      </c>
      <c r="L88" s="38">
        <v>4.8</v>
      </c>
      <c r="M88" s="38">
        <v>3</v>
      </c>
      <c r="N88" s="39">
        <v>0</v>
      </c>
      <c r="O88" s="38">
        <v>6</v>
      </c>
    </row>
    <row r="89" spans="1:15" ht="15" x14ac:dyDescent="0.2">
      <c r="A89" s="39">
        <v>11</v>
      </c>
      <c r="B89" s="39">
        <v>0</v>
      </c>
      <c r="C89" s="39">
        <v>0</v>
      </c>
      <c r="D89" s="39">
        <v>1</v>
      </c>
      <c r="E89" s="38">
        <v>7.7</v>
      </c>
      <c r="F89" s="38">
        <v>2.6</v>
      </c>
      <c r="G89" s="38">
        <v>3.5</v>
      </c>
      <c r="H89" s="38">
        <v>7.2</v>
      </c>
      <c r="I89" s="38">
        <v>4.3</v>
      </c>
      <c r="J89" s="38">
        <v>5.9</v>
      </c>
      <c r="K89" s="38">
        <v>5.0999999999999996</v>
      </c>
      <c r="L89" s="38">
        <v>3.9</v>
      </c>
      <c r="M89" s="38">
        <v>6.7</v>
      </c>
      <c r="N89" s="39">
        <v>1</v>
      </c>
      <c r="O89" s="38">
        <v>8.1999999999999993</v>
      </c>
    </row>
    <row r="90" spans="1:15" ht="15" x14ac:dyDescent="0.2">
      <c r="A90" s="39">
        <v>8</v>
      </c>
      <c r="B90" s="39">
        <v>1</v>
      </c>
      <c r="C90" s="39">
        <v>0</v>
      </c>
      <c r="D90" s="39">
        <v>1</v>
      </c>
      <c r="E90" s="38">
        <v>9.1</v>
      </c>
      <c r="F90" s="38">
        <v>3.6</v>
      </c>
      <c r="G90" s="38">
        <v>4.2</v>
      </c>
      <c r="H90" s="38">
        <v>6.2</v>
      </c>
      <c r="I90" s="38">
        <v>4.5999999999999996</v>
      </c>
      <c r="J90" s="38">
        <v>8.3000000000000007</v>
      </c>
      <c r="K90" s="38">
        <v>4.5999999999999996</v>
      </c>
      <c r="L90" s="38">
        <v>4.3</v>
      </c>
      <c r="M90" s="38">
        <v>5.4</v>
      </c>
      <c r="N90" s="39">
        <v>0</v>
      </c>
      <c r="O90" s="38">
        <v>7.4</v>
      </c>
    </row>
    <row r="91" spans="1:15" ht="15" x14ac:dyDescent="0.2">
      <c r="A91" s="39">
        <v>14</v>
      </c>
      <c r="B91" s="39">
        <v>1</v>
      </c>
      <c r="C91" s="39">
        <v>1</v>
      </c>
      <c r="D91" s="39">
        <v>1</v>
      </c>
      <c r="E91" s="38">
        <v>5.5</v>
      </c>
      <c r="F91" s="38">
        <v>5.5</v>
      </c>
      <c r="G91" s="38">
        <v>5.6</v>
      </c>
      <c r="H91" s="38">
        <v>5.7</v>
      </c>
      <c r="I91" s="38">
        <v>8.1999999999999993</v>
      </c>
      <c r="J91" s="38">
        <v>6.3</v>
      </c>
      <c r="K91" s="38">
        <v>5.5</v>
      </c>
      <c r="L91" s="38">
        <v>6.7</v>
      </c>
      <c r="M91" s="38">
        <v>7</v>
      </c>
      <c r="N91" s="39">
        <v>1</v>
      </c>
      <c r="O91" s="38">
        <v>9.3000000000000007</v>
      </c>
    </row>
    <row r="92" spans="1:15" ht="15" x14ac:dyDescent="0.2">
      <c r="A92" s="39">
        <v>15</v>
      </c>
      <c r="B92" s="39">
        <v>1</v>
      </c>
      <c r="C92" s="39">
        <v>0</v>
      </c>
      <c r="D92" s="39">
        <v>0</v>
      </c>
      <c r="E92" s="38">
        <v>9.1</v>
      </c>
      <c r="F92" s="38">
        <v>3.7</v>
      </c>
      <c r="G92" s="38">
        <v>4.4000000000000004</v>
      </c>
      <c r="H92" s="38">
        <v>6.3</v>
      </c>
      <c r="I92" s="38">
        <v>5.4</v>
      </c>
      <c r="J92" s="38">
        <v>7.3</v>
      </c>
      <c r="K92" s="38">
        <v>4.4000000000000004</v>
      </c>
      <c r="L92" s="38">
        <v>3</v>
      </c>
      <c r="M92" s="38">
        <v>4.0999999999999996</v>
      </c>
      <c r="N92" s="39">
        <v>1</v>
      </c>
      <c r="O92" s="38">
        <v>7.9</v>
      </c>
    </row>
    <row r="93" spans="1:15" ht="15" x14ac:dyDescent="0.2">
      <c r="A93" s="39">
        <v>7</v>
      </c>
      <c r="B93" s="39">
        <v>1</v>
      </c>
      <c r="C93" s="39">
        <v>1</v>
      </c>
      <c r="D93" s="39">
        <v>0</v>
      </c>
      <c r="E93" s="38">
        <v>7.1</v>
      </c>
      <c r="F93" s="38">
        <v>4.2</v>
      </c>
      <c r="G93" s="38">
        <v>2.1</v>
      </c>
      <c r="H93" s="38">
        <v>3.3</v>
      </c>
      <c r="I93" s="38">
        <v>4.5</v>
      </c>
      <c r="J93" s="38">
        <v>9.9</v>
      </c>
      <c r="K93" s="38">
        <v>2</v>
      </c>
      <c r="L93" s="38">
        <v>4</v>
      </c>
      <c r="M93" s="38">
        <v>2.6</v>
      </c>
      <c r="N93" s="39">
        <v>0</v>
      </c>
      <c r="O93" s="38">
        <v>6.5</v>
      </c>
    </row>
    <row r="94" spans="1:15" ht="15" x14ac:dyDescent="0.2">
      <c r="A94" s="39">
        <v>14</v>
      </c>
      <c r="B94" s="39">
        <v>1</v>
      </c>
      <c r="C94" s="39">
        <v>0</v>
      </c>
      <c r="D94" s="39">
        <v>1</v>
      </c>
      <c r="E94" s="38">
        <v>9.1999999999999993</v>
      </c>
      <c r="F94" s="38">
        <v>3.9</v>
      </c>
      <c r="G94" s="38">
        <v>4.2</v>
      </c>
      <c r="H94" s="38">
        <v>8.4</v>
      </c>
      <c r="I94" s="38">
        <v>4.8</v>
      </c>
      <c r="J94" s="38">
        <v>7.1</v>
      </c>
      <c r="K94" s="38">
        <v>4.4000000000000004</v>
      </c>
      <c r="L94" s="38">
        <v>2.6</v>
      </c>
      <c r="M94" s="38">
        <v>5.3</v>
      </c>
      <c r="N94" s="39">
        <v>1</v>
      </c>
      <c r="O94" s="38">
        <v>8.6</v>
      </c>
    </row>
    <row r="95" spans="1:15" ht="15" x14ac:dyDescent="0.2">
      <c r="A95" s="39">
        <v>11</v>
      </c>
      <c r="B95" s="39">
        <v>0</v>
      </c>
      <c r="C95" s="39">
        <v>1</v>
      </c>
      <c r="D95" s="39">
        <v>1</v>
      </c>
      <c r="E95" s="38">
        <v>9.3000000000000007</v>
      </c>
      <c r="F95" s="38">
        <v>3.5</v>
      </c>
      <c r="G95" s="38">
        <v>4.5999999999999996</v>
      </c>
      <c r="H95" s="38">
        <v>7.5</v>
      </c>
      <c r="I95" s="38">
        <v>5.9</v>
      </c>
      <c r="J95" s="38">
        <v>4.5999999999999996</v>
      </c>
      <c r="K95" s="38">
        <v>4.8</v>
      </c>
      <c r="L95" s="38">
        <v>4.0999999999999996</v>
      </c>
      <c r="M95" s="38">
        <v>7</v>
      </c>
      <c r="N95" s="39">
        <v>1</v>
      </c>
      <c r="O95" s="38">
        <v>8.9</v>
      </c>
    </row>
    <row r="96" spans="1:15" ht="15" x14ac:dyDescent="0.2">
      <c r="A96" s="39">
        <v>8</v>
      </c>
      <c r="B96" s="39">
        <v>1</v>
      </c>
      <c r="C96" s="39">
        <v>0</v>
      </c>
      <c r="D96" s="39">
        <v>0</v>
      </c>
      <c r="E96" s="38">
        <v>9.3000000000000007</v>
      </c>
      <c r="F96" s="38">
        <v>3.8</v>
      </c>
      <c r="G96" s="38">
        <v>4.7</v>
      </c>
      <c r="H96" s="38">
        <v>6.4</v>
      </c>
      <c r="I96" s="38">
        <v>5.5</v>
      </c>
      <c r="J96" s="38">
        <v>7.4</v>
      </c>
      <c r="K96" s="38">
        <v>3.6</v>
      </c>
      <c r="L96" s="38">
        <v>3.2</v>
      </c>
      <c r="M96" s="38">
        <v>4.5999999999999996</v>
      </c>
      <c r="N96" s="39">
        <v>1</v>
      </c>
      <c r="O96" s="38">
        <v>8.4</v>
      </c>
    </row>
    <row r="97" spans="1:15" ht="15" x14ac:dyDescent="0.2">
      <c r="A97" s="39">
        <v>12</v>
      </c>
      <c r="B97" s="39">
        <v>1</v>
      </c>
      <c r="C97" s="39">
        <v>0</v>
      </c>
      <c r="D97" s="39">
        <v>1</v>
      </c>
      <c r="E97" s="38">
        <v>8.6</v>
      </c>
      <c r="F97" s="38">
        <v>4.8</v>
      </c>
      <c r="G97" s="38">
        <v>2.2999999999999998</v>
      </c>
      <c r="H97" s="38">
        <v>6</v>
      </c>
      <c r="I97" s="38">
        <v>5.7</v>
      </c>
      <c r="J97" s="38">
        <v>6.7</v>
      </c>
      <c r="K97" s="38">
        <v>4.9000000000000004</v>
      </c>
      <c r="L97" s="38">
        <v>3.6</v>
      </c>
      <c r="M97" s="38">
        <v>5.3</v>
      </c>
      <c r="N97" s="39">
        <v>1</v>
      </c>
      <c r="O97" s="38">
        <v>8.1</v>
      </c>
    </row>
    <row r="98" spans="1:15" ht="15" x14ac:dyDescent="0.2">
      <c r="A98" s="39">
        <v>10</v>
      </c>
      <c r="B98" s="39">
        <v>0</v>
      </c>
      <c r="C98" s="39">
        <v>1</v>
      </c>
      <c r="D98" s="39">
        <v>1</v>
      </c>
      <c r="E98" s="38">
        <v>7.4</v>
      </c>
      <c r="F98" s="38">
        <v>3.4</v>
      </c>
      <c r="G98" s="38">
        <v>4.0999999999999996</v>
      </c>
      <c r="H98" s="38">
        <v>4.4000000000000004</v>
      </c>
      <c r="I98" s="38">
        <v>4.8</v>
      </c>
      <c r="J98" s="38">
        <v>7.2</v>
      </c>
      <c r="K98" s="38">
        <v>4.2</v>
      </c>
      <c r="L98" s="38">
        <v>5.6</v>
      </c>
      <c r="M98" s="38">
        <v>5</v>
      </c>
      <c r="N98" s="39">
        <v>0</v>
      </c>
      <c r="O98" s="38">
        <v>7.2</v>
      </c>
    </row>
    <row r="99" spans="1:15" ht="15" x14ac:dyDescent="0.2">
      <c r="A99" s="39">
        <v>11</v>
      </c>
      <c r="B99" s="39">
        <v>0</v>
      </c>
      <c r="C99" s="39">
        <v>0</v>
      </c>
      <c r="D99" s="39">
        <v>1</v>
      </c>
      <c r="E99" s="38">
        <v>8.6999999999999993</v>
      </c>
      <c r="F99" s="38">
        <v>3.2</v>
      </c>
      <c r="G99" s="38">
        <v>3.1</v>
      </c>
      <c r="H99" s="38">
        <v>6.1</v>
      </c>
      <c r="I99" s="38">
        <v>2.9</v>
      </c>
      <c r="J99" s="38">
        <v>5.6</v>
      </c>
      <c r="K99" s="38">
        <v>3.1</v>
      </c>
      <c r="L99" s="38">
        <v>2.9</v>
      </c>
      <c r="M99" s="38">
        <v>3.2</v>
      </c>
      <c r="N99" s="39">
        <v>1</v>
      </c>
      <c r="O99" s="38">
        <v>7.7</v>
      </c>
    </row>
    <row r="100" spans="1:15" ht="15" x14ac:dyDescent="0.2">
      <c r="A100" s="39">
        <v>1</v>
      </c>
      <c r="B100" s="39">
        <v>1</v>
      </c>
      <c r="C100" s="39">
        <v>1</v>
      </c>
      <c r="D100" s="39">
        <v>1</v>
      </c>
      <c r="E100" s="38">
        <v>7.8</v>
      </c>
      <c r="F100" s="38">
        <v>4.9000000000000004</v>
      </c>
      <c r="G100" s="38">
        <v>5.2</v>
      </c>
      <c r="H100" s="38">
        <v>5.3</v>
      </c>
      <c r="I100" s="38">
        <v>7.1</v>
      </c>
      <c r="J100" s="38">
        <v>7.9</v>
      </c>
      <c r="K100" s="38">
        <v>4.3</v>
      </c>
      <c r="L100" s="38">
        <v>4.9000000000000004</v>
      </c>
      <c r="M100" s="38">
        <v>5.3</v>
      </c>
      <c r="N100" s="39">
        <v>1</v>
      </c>
      <c r="O100" s="38">
        <v>7.4</v>
      </c>
    </row>
    <row r="101" spans="1:15" ht="15" x14ac:dyDescent="0.2">
      <c r="A101" s="39">
        <v>6</v>
      </c>
      <c r="B101" s="39">
        <v>1</v>
      </c>
      <c r="C101" s="39">
        <v>1</v>
      </c>
      <c r="D101" s="39">
        <v>0</v>
      </c>
      <c r="E101" s="38">
        <v>7.9</v>
      </c>
      <c r="F101" s="38">
        <v>3</v>
      </c>
      <c r="G101" s="38">
        <v>5.9</v>
      </c>
      <c r="H101" s="38">
        <v>4.2</v>
      </c>
      <c r="I101" s="38">
        <v>4.8</v>
      </c>
      <c r="J101" s="38">
        <v>9.6999999999999993</v>
      </c>
      <c r="K101" s="38">
        <v>3.4</v>
      </c>
      <c r="L101" s="38">
        <v>5.4</v>
      </c>
      <c r="M101" s="38">
        <v>5.0999999999999996</v>
      </c>
      <c r="N101" s="39">
        <v>1</v>
      </c>
      <c r="O101" s="38">
        <v>7</v>
      </c>
    </row>
    <row r="102" spans="1:15" ht="15" x14ac:dyDescent="0.2">
      <c r="A102" s="39">
        <v>8</v>
      </c>
      <c r="B102" s="39">
        <v>1</v>
      </c>
      <c r="C102" s="39">
        <v>1</v>
      </c>
      <c r="D102" s="39">
        <v>0</v>
      </c>
      <c r="E102" s="38">
        <v>7.6</v>
      </c>
      <c r="F102" s="38">
        <v>3.6</v>
      </c>
      <c r="G102" s="38">
        <v>3.4</v>
      </c>
      <c r="H102" s="38">
        <v>4.2</v>
      </c>
      <c r="I102" s="38">
        <v>4.5999999999999996</v>
      </c>
      <c r="J102" s="38">
        <v>7.7</v>
      </c>
      <c r="K102" s="38">
        <v>3.1</v>
      </c>
      <c r="L102" s="38">
        <v>5.5</v>
      </c>
      <c r="M102" s="38">
        <v>4.9000000000000004</v>
      </c>
      <c r="N102" s="39">
        <v>0</v>
      </c>
      <c r="O102" s="38">
        <v>6.1</v>
      </c>
    </row>
    <row r="103" spans="1:15" ht="15" x14ac:dyDescent="0.2">
      <c r="A103" s="39">
        <v>14</v>
      </c>
      <c r="B103" s="39">
        <v>0</v>
      </c>
      <c r="C103" s="39">
        <v>1</v>
      </c>
      <c r="D103" s="39">
        <v>1</v>
      </c>
      <c r="E103" s="38">
        <v>9.1999999999999993</v>
      </c>
      <c r="F103" s="38">
        <v>5</v>
      </c>
      <c r="G103" s="38">
        <v>5.2</v>
      </c>
      <c r="H103" s="38">
        <v>6.5</v>
      </c>
      <c r="I103" s="38">
        <v>6.2</v>
      </c>
      <c r="J103" s="38">
        <v>7.3</v>
      </c>
      <c r="K103" s="38">
        <v>5.0999999999999996</v>
      </c>
      <c r="L103" s="38">
        <v>4.5999999999999996</v>
      </c>
      <c r="M103" s="38">
        <v>5.2</v>
      </c>
      <c r="N103" s="39">
        <v>1</v>
      </c>
      <c r="O103" s="38">
        <v>7.1</v>
      </c>
    </row>
    <row r="104" spans="1:15" ht="15" x14ac:dyDescent="0.2">
      <c r="A104" s="39">
        <v>14</v>
      </c>
      <c r="B104" s="39">
        <v>1</v>
      </c>
      <c r="C104" s="39">
        <v>1</v>
      </c>
      <c r="D104" s="39">
        <v>1</v>
      </c>
      <c r="E104" s="38">
        <v>7.7</v>
      </c>
      <c r="F104" s="38">
        <v>4.7</v>
      </c>
      <c r="G104" s="38">
        <v>5.2</v>
      </c>
      <c r="H104" s="38">
        <v>5.2</v>
      </c>
      <c r="I104" s="38">
        <v>7</v>
      </c>
      <c r="J104" s="38">
        <v>7.7</v>
      </c>
      <c r="K104" s="38">
        <v>4</v>
      </c>
      <c r="L104" s="38">
        <v>4.7</v>
      </c>
      <c r="M104" s="38">
        <v>4.7</v>
      </c>
      <c r="N104" s="39">
        <v>1</v>
      </c>
      <c r="O104" s="38">
        <v>7.6</v>
      </c>
    </row>
    <row r="105" spans="1:15" ht="15" x14ac:dyDescent="0.2">
      <c r="A105" s="39">
        <v>12</v>
      </c>
      <c r="B105" s="39">
        <v>1</v>
      </c>
      <c r="C105" s="39">
        <v>0</v>
      </c>
      <c r="D105" s="39">
        <v>1</v>
      </c>
      <c r="E105" s="38">
        <v>9.5</v>
      </c>
      <c r="F105" s="38">
        <v>5.6</v>
      </c>
      <c r="G105" s="38">
        <v>5.6</v>
      </c>
      <c r="H105" s="38">
        <v>6.9</v>
      </c>
      <c r="I105" s="38">
        <v>6.6</v>
      </c>
      <c r="J105" s="38">
        <v>7.6</v>
      </c>
      <c r="K105" s="38">
        <v>5.6</v>
      </c>
      <c r="L105" s="38">
        <v>4.5</v>
      </c>
      <c r="M105" s="38">
        <v>5.5</v>
      </c>
      <c r="N105" s="39">
        <v>1</v>
      </c>
      <c r="O105" s="38">
        <v>9</v>
      </c>
    </row>
    <row r="106" spans="1:15" ht="15" x14ac:dyDescent="0.2">
      <c r="A106" s="39">
        <v>15</v>
      </c>
      <c r="B106" s="39">
        <v>0</v>
      </c>
      <c r="C106" s="39">
        <v>1</v>
      </c>
      <c r="D106" s="39">
        <v>0</v>
      </c>
      <c r="E106" s="38">
        <v>6.5</v>
      </c>
      <c r="F106" s="38">
        <v>4.3</v>
      </c>
      <c r="G106" s="38">
        <v>4.7</v>
      </c>
      <c r="H106" s="38">
        <v>6.3</v>
      </c>
      <c r="I106" s="38">
        <v>6</v>
      </c>
      <c r="J106" s="38">
        <v>8.6999999999999993</v>
      </c>
      <c r="K106" s="38">
        <v>5</v>
      </c>
      <c r="L106" s="38">
        <v>5.6</v>
      </c>
      <c r="M106" s="38">
        <v>6.8</v>
      </c>
      <c r="N106" s="39">
        <v>1</v>
      </c>
      <c r="O106" s="38">
        <v>8.9</v>
      </c>
    </row>
    <row r="107" spans="1:15" ht="15" x14ac:dyDescent="0.2">
      <c r="A107" s="39">
        <v>13</v>
      </c>
      <c r="B107" s="39">
        <v>1</v>
      </c>
      <c r="C107" s="39">
        <v>1</v>
      </c>
      <c r="D107" s="39">
        <v>0</v>
      </c>
      <c r="E107" s="38">
        <v>8.3000000000000007</v>
      </c>
      <c r="F107" s="38">
        <v>3.4</v>
      </c>
      <c r="G107" s="38">
        <v>3.4</v>
      </c>
      <c r="H107" s="38">
        <v>4.5999999999999996</v>
      </c>
      <c r="I107" s="38">
        <v>5.2</v>
      </c>
      <c r="J107" s="38">
        <v>9.1</v>
      </c>
      <c r="K107" s="38">
        <v>4.2</v>
      </c>
      <c r="L107" s="38">
        <v>5.8</v>
      </c>
      <c r="M107" s="38">
        <v>5.9</v>
      </c>
      <c r="N107" s="39">
        <v>1</v>
      </c>
      <c r="O107" s="38">
        <v>7.5</v>
      </c>
    </row>
    <row r="108" spans="1:15" ht="15" x14ac:dyDescent="0.2">
      <c r="A108" s="39">
        <v>15</v>
      </c>
      <c r="B108" s="39">
        <v>0</v>
      </c>
      <c r="C108" s="39">
        <v>0</v>
      </c>
      <c r="D108" s="39">
        <v>1</v>
      </c>
      <c r="E108" s="38">
        <v>9.6</v>
      </c>
      <c r="F108" s="38">
        <v>4.0999999999999996</v>
      </c>
      <c r="G108" s="38">
        <v>4.8</v>
      </c>
      <c r="H108" s="38">
        <v>7.7</v>
      </c>
      <c r="I108" s="38">
        <v>5.5</v>
      </c>
      <c r="J108" s="38">
        <v>7.7</v>
      </c>
      <c r="K108" s="38">
        <v>4.4000000000000004</v>
      </c>
      <c r="L108" s="38">
        <v>4.5999999999999996</v>
      </c>
      <c r="M108" s="38">
        <v>6.5</v>
      </c>
      <c r="N108" s="39">
        <v>1</v>
      </c>
      <c r="O108" s="38">
        <v>9.3000000000000007</v>
      </c>
    </row>
    <row r="109" spans="1:15" ht="15" x14ac:dyDescent="0.2">
      <c r="A109" s="39">
        <v>1</v>
      </c>
      <c r="B109" s="39">
        <v>1</v>
      </c>
      <c r="C109" s="39">
        <v>1</v>
      </c>
      <c r="D109" s="39">
        <v>0</v>
      </c>
      <c r="E109" s="38">
        <v>5.9</v>
      </c>
      <c r="F109" s="38">
        <v>4</v>
      </c>
      <c r="G109" s="38">
        <v>6</v>
      </c>
      <c r="H109" s="38">
        <v>5.9</v>
      </c>
      <c r="I109" s="38">
        <v>6.2</v>
      </c>
      <c r="J109" s="38">
        <v>8.4</v>
      </c>
      <c r="K109" s="38">
        <v>5.8</v>
      </c>
      <c r="L109" s="38">
        <v>7.5</v>
      </c>
      <c r="M109" s="38">
        <v>8.6999999999999993</v>
      </c>
      <c r="N109" s="39">
        <v>1</v>
      </c>
      <c r="O109" s="38">
        <v>8</v>
      </c>
    </row>
    <row r="110" spans="1:15" ht="15" x14ac:dyDescent="0.2">
      <c r="A110" s="39">
        <v>7</v>
      </c>
      <c r="B110" s="39">
        <v>0</v>
      </c>
      <c r="C110" s="39">
        <v>0</v>
      </c>
      <c r="D110" s="39">
        <v>1</v>
      </c>
      <c r="E110" s="38">
        <v>8.6999999999999993</v>
      </c>
      <c r="F110" s="38">
        <v>3.7</v>
      </c>
      <c r="G110" s="38">
        <v>4.5999999999999996</v>
      </c>
      <c r="H110" s="38">
        <v>7.4</v>
      </c>
      <c r="I110" s="38">
        <v>4.8</v>
      </c>
      <c r="J110" s="38">
        <v>3.8</v>
      </c>
      <c r="K110" s="38">
        <v>4.5999999999999996</v>
      </c>
      <c r="L110" s="38">
        <v>3.5</v>
      </c>
      <c r="M110" s="38">
        <v>5.5</v>
      </c>
      <c r="N110" s="39">
        <v>1</v>
      </c>
      <c r="O110" s="38">
        <v>7.6</v>
      </c>
    </row>
    <row r="111" spans="1:15" ht="15" x14ac:dyDescent="0.2">
      <c r="A111" s="39">
        <v>2</v>
      </c>
      <c r="B111" s="39">
        <v>1</v>
      </c>
      <c r="C111" s="39">
        <v>0</v>
      </c>
      <c r="D111" s="39">
        <v>0</v>
      </c>
      <c r="E111" s="38">
        <v>6.7</v>
      </c>
      <c r="F111" s="38">
        <v>3.2</v>
      </c>
      <c r="G111" s="38">
        <v>2.2999999999999998</v>
      </c>
      <c r="H111" s="38">
        <v>6.3</v>
      </c>
      <c r="I111" s="38">
        <v>4.5</v>
      </c>
      <c r="J111" s="38">
        <v>5</v>
      </c>
      <c r="K111" s="38">
        <v>3.8</v>
      </c>
      <c r="L111" s="38">
        <v>2.6</v>
      </c>
      <c r="M111" s="38">
        <v>5.5</v>
      </c>
      <c r="N111" s="39">
        <v>0</v>
      </c>
      <c r="O111" s="38">
        <v>7.1</v>
      </c>
    </row>
    <row r="112" spans="1:15" ht="15" x14ac:dyDescent="0.2">
      <c r="A112" s="39">
        <v>7</v>
      </c>
      <c r="B112" s="39">
        <v>1</v>
      </c>
      <c r="C112" s="39">
        <v>0</v>
      </c>
      <c r="D112" s="39">
        <v>1</v>
      </c>
      <c r="E112" s="38">
        <v>9.6999999999999993</v>
      </c>
      <c r="F112" s="38">
        <v>5</v>
      </c>
      <c r="G112" s="38">
        <v>3.4</v>
      </c>
      <c r="H112" s="38">
        <v>7.5</v>
      </c>
      <c r="I112" s="38">
        <v>6.1</v>
      </c>
      <c r="J112" s="38">
        <v>6.7</v>
      </c>
      <c r="K112" s="38">
        <v>3.7</v>
      </c>
      <c r="L112" s="38">
        <v>3.4</v>
      </c>
      <c r="M112" s="38">
        <v>7.1</v>
      </c>
      <c r="N112" s="39">
        <v>1</v>
      </c>
      <c r="O112" s="38">
        <v>8.1</v>
      </c>
    </row>
    <row r="113" spans="1:15" ht="15" x14ac:dyDescent="0.2">
      <c r="A113" s="39">
        <v>12</v>
      </c>
      <c r="B113" s="39">
        <v>1</v>
      </c>
      <c r="C113" s="39">
        <v>0</v>
      </c>
      <c r="D113" s="39">
        <v>1</v>
      </c>
      <c r="E113" s="38">
        <v>8.8000000000000007</v>
      </c>
      <c r="F113" s="38">
        <v>3.5</v>
      </c>
      <c r="G113" s="38">
        <v>3.3</v>
      </c>
      <c r="H113" s="38">
        <v>8.1</v>
      </c>
      <c r="I113" s="38">
        <v>4.5</v>
      </c>
      <c r="J113" s="38">
        <v>6.7</v>
      </c>
      <c r="K113" s="38">
        <v>4</v>
      </c>
      <c r="L113" s="38">
        <v>2.2999999999999998</v>
      </c>
      <c r="M113" s="38">
        <v>6.6</v>
      </c>
      <c r="N113" s="39">
        <v>0</v>
      </c>
      <c r="O113" s="38">
        <v>7.9</v>
      </c>
    </row>
    <row r="114" spans="1:15" ht="15" x14ac:dyDescent="0.2">
      <c r="A114" s="39">
        <v>7</v>
      </c>
      <c r="B114" s="39">
        <v>1</v>
      </c>
      <c r="C114" s="39">
        <v>1</v>
      </c>
      <c r="D114" s="39">
        <v>0</v>
      </c>
      <c r="E114" s="38">
        <v>8.1999999999999993</v>
      </c>
      <c r="F114" s="38">
        <v>3.6</v>
      </c>
      <c r="G114" s="38">
        <v>4.5</v>
      </c>
      <c r="H114" s="38">
        <v>4.9000000000000004</v>
      </c>
      <c r="I114" s="38">
        <v>5</v>
      </c>
      <c r="J114" s="38">
        <v>9</v>
      </c>
      <c r="K114" s="38">
        <v>4.5</v>
      </c>
      <c r="L114" s="38">
        <v>6.9</v>
      </c>
      <c r="M114" s="38">
        <v>5.2</v>
      </c>
      <c r="N114" s="39">
        <v>1</v>
      </c>
      <c r="O114" s="38">
        <v>7.2</v>
      </c>
    </row>
    <row r="115" spans="1:15" ht="15" x14ac:dyDescent="0.2">
      <c r="A115" s="39">
        <v>14</v>
      </c>
      <c r="B115" s="39">
        <v>0</v>
      </c>
      <c r="C115" s="39">
        <v>1</v>
      </c>
      <c r="D115" s="39">
        <v>1</v>
      </c>
      <c r="E115" s="38">
        <v>8.9</v>
      </c>
      <c r="F115" s="38">
        <v>4.3</v>
      </c>
      <c r="G115" s="38">
        <v>6.3</v>
      </c>
      <c r="H115" s="38">
        <v>5.0999999999999996</v>
      </c>
      <c r="I115" s="38">
        <v>6.9</v>
      </c>
      <c r="J115" s="38">
        <v>8.1999999999999993</v>
      </c>
      <c r="K115" s="38">
        <v>4.2</v>
      </c>
      <c r="L115" s="38">
        <v>5.9</v>
      </c>
      <c r="M115" s="38">
        <v>5.6</v>
      </c>
      <c r="N115" s="39">
        <v>1</v>
      </c>
      <c r="O115" s="38">
        <v>7.7</v>
      </c>
    </row>
    <row r="116" spans="1:15" ht="15" x14ac:dyDescent="0.2">
      <c r="A116" s="39">
        <v>14</v>
      </c>
      <c r="B116" s="39">
        <v>0</v>
      </c>
      <c r="C116" s="39">
        <v>1</v>
      </c>
      <c r="D116" s="39">
        <v>1</v>
      </c>
      <c r="E116" s="38">
        <v>8.4</v>
      </c>
      <c r="F116" s="38">
        <v>3.8</v>
      </c>
      <c r="G116" s="38">
        <v>3.2</v>
      </c>
      <c r="H116" s="38">
        <v>4.7</v>
      </c>
      <c r="I116" s="38">
        <v>5.9</v>
      </c>
      <c r="J116" s="38">
        <v>6.7</v>
      </c>
      <c r="K116" s="38">
        <v>4</v>
      </c>
      <c r="L116" s="38">
        <v>5</v>
      </c>
      <c r="M116" s="38">
        <v>4.9000000000000004</v>
      </c>
      <c r="N116" s="39">
        <v>1</v>
      </c>
      <c r="O116" s="38">
        <v>7.9</v>
      </c>
    </row>
    <row r="117" spans="1:15" ht="15" x14ac:dyDescent="0.2">
      <c r="A117" s="39">
        <v>11</v>
      </c>
      <c r="B117" s="39">
        <v>1</v>
      </c>
      <c r="C117" s="39">
        <v>1</v>
      </c>
      <c r="D117" s="39">
        <v>1</v>
      </c>
      <c r="E117" s="38">
        <v>7.7</v>
      </c>
      <c r="F117" s="38">
        <v>4.7</v>
      </c>
      <c r="G117" s="38">
        <v>4.3</v>
      </c>
      <c r="H117" s="38">
        <v>5.2</v>
      </c>
      <c r="I117" s="38">
        <v>7</v>
      </c>
      <c r="J117" s="38">
        <v>7.7</v>
      </c>
      <c r="K117" s="38">
        <v>5.0999999999999996</v>
      </c>
      <c r="L117" s="38">
        <v>4.7</v>
      </c>
      <c r="M117" s="38">
        <v>5.4</v>
      </c>
      <c r="N117" s="39">
        <v>0</v>
      </c>
      <c r="O117" s="38">
        <v>6.9</v>
      </c>
    </row>
    <row r="118" spans="1:15" ht="15" x14ac:dyDescent="0.2">
      <c r="A118" s="39">
        <v>10</v>
      </c>
      <c r="B118" s="39">
        <v>0</v>
      </c>
      <c r="C118" s="39">
        <v>1</v>
      </c>
      <c r="D118" s="39">
        <v>1</v>
      </c>
      <c r="E118" s="38">
        <v>9.1999999999999993</v>
      </c>
      <c r="F118" s="38">
        <v>5</v>
      </c>
      <c r="G118" s="38">
        <v>4.9000000000000004</v>
      </c>
      <c r="H118" s="38">
        <v>6.5</v>
      </c>
      <c r="I118" s="38">
        <v>6.2</v>
      </c>
      <c r="J118" s="38">
        <v>7.3</v>
      </c>
      <c r="K118" s="38">
        <v>4.2</v>
      </c>
      <c r="L118" s="38">
        <v>4.5999999999999996</v>
      </c>
      <c r="M118" s="38">
        <v>7.7</v>
      </c>
      <c r="N118" s="39">
        <v>1</v>
      </c>
      <c r="O118" s="38">
        <v>9.5</v>
      </c>
    </row>
    <row r="119" spans="1:15" ht="15" x14ac:dyDescent="0.2">
      <c r="A119" s="39">
        <v>5</v>
      </c>
      <c r="B119" s="39">
        <v>1</v>
      </c>
      <c r="C119" s="39">
        <v>1</v>
      </c>
      <c r="D119" s="39">
        <v>0</v>
      </c>
      <c r="E119" s="38">
        <v>7.3</v>
      </c>
      <c r="F119" s="38">
        <v>3.6</v>
      </c>
      <c r="G119" s="38">
        <v>5.4</v>
      </c>
      <c r="H119" s="38">
        <v>5.2</v>
      </c>
      <c r="I119" s="38">
        <v>6.1</v>
      </c>
      <c r="J119" s="38">
        <v>8</v>
      </c>
      <c r="K119" s="38">
        <v>2.8</v>
      </c>
      <c r="L119" s="38">
        <v>3.3</v>
      </c>
      <c r="M119" s="38">
        <v>4.0999999999999996</v>
      </c>
      <c r="N119" s="39">
        <v>0</v>
      </c>
      <c r="O119" s="38">
        <v>7.5</v>
      </c>
    </row>
    <row r="120" spans="1:15" ht="15" x14ac:dyDescent="0.2">
      <c r="A120" s="39">
        <v>11</v>
      </c>
      <c r="B120" s="39">
        <v>0</v>
      </c>
      <c r="C120" s="39">
        <v>0</v>
      </c>
      <c r="D120" s="39">
        <v>1</v>
      </c>
      <c r="E120" s="38">
        <v>9</v>
      </c>
      <c r="F120" s="38">
        <v>4.0999999999999996</v>
      </c>
      <c r="G120" s="38">
        <v>3</v>
      </c>
      <c r="H120" s="38">
        <v>4.8</v>
      </c>
      <c r="I120" s="38">
        <v>5</v>
      </c>
      <c r="J120" s="38">
        <v>6</v>
      </c>
      <c r="K120" s="38">
        <v>3.3</v>
      </c>
      <c r="L120" s="38">
        <v>3.9</v>
      </c>
      <c r="M120" s="38">
        <v>4.2</v>
      </c>
      <c r="N120" s="39">
        <v>1</v>
      </c>
      <c r="O120" s="38">
        <v>8</v>
      </c>
    </row>
    <row r="121" spans="1:15" ht="15" x14ac:dyDescent="0.2">
      <c r="A121" s="39">
        <v>6</v>
      </c>
      <c r="B121" s="39">
        <v>0</v>
      </c>
      <c r="C121" s="39">
        <v>1</v>
      </c>
      <c r="D121" s="39">
        <v>0</v>
      </c>
      <c r="E121" s="38">
        <v>8.1</v>
      </c>
      <c r="F121" s="38">
        <v>2.5</v>
      </c>
      <c r="G121" s="38">
        <v>4.0999999999999996</v>
      </c>
      <c r="H121" s="38">
        <v>5.0999999999999996</v>
      </c>
      <c r="I121" s="38">
        <v>3.8</v>
      </c>
      <c r="J121" s="38">
        <v>6.6</v>
      </c>
      <c r="K121" s="38">
        <v>2.6</v>
      </c>
      <c r="L121" s="38">
        <v>3.5</v>
      </c>
      <c r="M121" s="38">
        <v>3.9</v>
      </c>
      <c r="N121" s="39">
        <v>0</v>
      </c>
      <c r="O121" s="38">
        <v>7.1</v>
      </c>
    </row>
    <row r="122" spans="1:15" ht="15" x14ac:dyDescent="0.2">
      <c r="A122" s="39">
        <v>9</v>
      </c>
      <c r="B122" s="39">
        <v>0</v>
      </c>
      <c r="C122" s="39">
        <v>1</v>
      </c>
      <c r="D122" s="39">
        <v>1</v>
      </c>
      <c r="E122" s="38">
        <v>7.4</v>
      </c>
      <c r="F122" s="38">
        <v>5.0999999999999996</v>
      </c>
      <c r="G122" s="38">
        <v>5</v>
      </c>
      <c r="H122" s="38">
        <v>7.2</v>
      </c>
      <c r="I122" s="38">
        <v>6.9</v>
      </c>
      <c r="J122" s="38">
        <v>9.6</v>
      </c>
      <c r="K122" s="38">
        <v>5.7</v>
      </c>
      <c r="L122" s="38">
        <v>6.5</v>
      </c>
      <c r="M122" s="38">
        <v>7</v>
      </c>
      <c r="N122" s="39">
        <v>1</v>
      </c>
      <c r="O122" s="38">
        <v>8.8000000000000007</v>
      </c>
    </row>
    <row r="123" spans="1:15" ht="15" x14ac:dyDescent="0.2">
      <c r="A123" s="39">
        <v>9</v>
      </c>
      <c r="B123" s="39">
        <v>1</v>
      </c>
      <c r="C123" s="39">
        <v>1</v>
      </c>
      <c r="D123" s="39">
        <v>0</v>
      </c>
      <c r="E123" s="38">
        <v>7.9</v>
      </c>
      <c r="F123" s="38">
        <v>3</v>
      </c>
      <c r="G123" s="38">
        <v>4.3</v>
      </c>
      <c r="H123" s="38">
        <v>4.2</v>
      </c>
      <c r="I123" s="38">
        <v>4.8</v>
      </c>
      <c r="J123" s="38">
        <v>9.6999999999999993</v>
      </c>
      <c r="K123" s="38">
        <v>4.8</v>
      </c>
      <c r="L123" s="38">
        <v>5.4</v>
      </c>
      <c r="M123" s="38">
        <v>6.2</v>
      </c>
      <c r="N123" s="39">
        <v>0</v>
      </c>
      <c r="O123" s="38">
        <v>8</v>
      </c>
    </row>
    <row r="124" spans="1:15" ht="15" x14ac:dyDescent="0.2">
      <c r="A124" s="39">
        <v>10</v>
      </c>
      <c r="B124" s="39">
        <v>0</v>
      </c>
      <c r="C124" s="39">
        <v>1</v>
      </c>
      <c r="D124" s="39">
        <v>0</v>
      </c>
      <c r="E124" s="38">
        <v>7.7</v>
      </c>
      <c r="F124" s="38">
        <v>2.2000000000000002</v>
      </c>
      <c r="G124" s="38">
        <v>2.4</v>
      </c>
      <c r="H124" s="38">
        <v>4.7</v>
      </c>
      <c r="I124" s="38">
        <v>3.4</v>
      </c>
      <c r="J124" s="38">
        <v>6.2</v>
      </c>
      <c r="K124" s="38">
        <v>3.2</v>
      </c>
      <c r="L124" s="38">
        <v>3.1</v>
      </c>
      <c r="M124" s="38">
        <v>3.4</v>
      </c>
      <c r="N124" s="39">
        <v>0</v>
      </c>
      <c r="O124" s="38">
        <v>7.7</v>
      </c>
    </row>
    <row r="125" spans="1:15" ht="15" x14ac:dyDescent="0.2">
      <c r="A125" s="39">
        <v>5</v>
      </c>
      <c r="B125" s="39">
        <v>0</v>
      </c>
      <c r="C125" s="39">
        <v>1</v>
      </c>
      <c r="D125" s="39">
        <v>1</v>
      </c>
      <c r="E125" s="38">
        <v>9.4</v>
      </c>
      <c r="F125" s="38">
        <v>2.5</v>
      </c>
      <c r="G125" s="38">
        <v>3.2</v>
      </c>
      <c r="H125" s="38">
        <v>7.3</v>
      </c>
      <c r="I125" s="38">
        <v>4.5999999999999996</v>
      </c>
      <c r="J125" s="38">
        <v>6.3</v>
      </c>
      <c r="K125" s="38">
        <v>5.8</v>
      </c>
      <c r="L125" s="38">
        <v>4.5999999999999996</v>
      </c>
      <c r="M125" s="38">
        <v>7</v>
      </c>
      <c r="N125" s="39">
        <v>1</v>
      </c>
      <c r="O125" s="38">
        <v>8.1999999999999993</v>
      </c>
    </row>
    <row r="126" spans="1:15" ht="15" x14ac:dyDescent="0.2">
      <c r="A126" s="39">
        <v>7</v>
      </c>
      <c r="B126" s="39">
        <v>1</v>
      </c>
      <c r="C126" s="39">
        <v>1</v>
      </c>
      <c r="D126" s="39">
        <v>0</v>
      </c>
      <c r="E126" s="38">
        <v>7.2</v>
      </c>
      <c r="F126" s="38">
        <v>4.3</v>
      </c>
      <c r="G126" s="38">
        <v>3.9</v>
      </c>
      <c r="H126" s="38">
        <v>3.4</v>
      </c>
      <c r="I126" s="38">
        <v>4.7</v>
      </c>
      <c r="J126" s="38">
        <v>10</v>
      </c>
      <c r="K126" s="38">
        <v>3.2</v>
      </c>
      <c r="L126" s="38">
        <v>4.0999999999999996</v>
      </c>
      <c r="M126" s="38">
        <v>4.2</v>
      </c>
      <c r="N126" s="39">
        <v>0</v>
      </c>
      <c r="O126" s="38">
        <v>6.5</v>
      </c>
    </row>
    <row r="127" spans="1:15" ht="15" x14ac:dyDescent="0.2">
      <c r="A127" s="39">
        <v>15</v>
      </c>
      <c r="B127" s="39">
        <v>0</v>
      </c>
      <c r="C127" s="39">
        <v>0</v>
      </c>
      <c r="D127" s="39">
        <v>1</v>
      </c>
      <c r="E127" s="38">
        <v>8.3000000000000007</v>
      </c>
      <c r="F127" s="38">
        <v>3.7</v>
      </c>
      <c r="G127" s="38">
        <v>5.3</v>
      </c>
      <c r="H127" s="38">
        <v>6.1</v>
      </c>
      <c r="I127" s="38">
        <v>6.1</v>
      </c>
      <c r="J127" s="38">
        <v>5.3</v>
      </c>
      <c r="K127" s="38">
        <v>4.0999999999999996</v>
      </c>
      <c r="L127" s="38">
        <v>2.9</v>
      </c>
      <c r="M127" s="38">
        <v>4</v>
      </c>
      <c r="N127" s="39">
        <v>1</v>
      </c>
      <c r="O127" s="38">
        <v>8.1</v>
      </c>
    </row>
    <row r="128" spans="1:15" ht="15" x14ac:dyDescent="0.2">
      <c r="A128" s="39">
        <v>12</v>
      </c>
      <c r="B128" s="39">
        <v>1</v>
      </c>
      <c r="C128" s="39">
        <v>0</v>
      </c>
      <c r="D128" s="39">
        <v>0</v>
      </c>
      <c r="E128" s="38">
        <v>7.9</v>
      </c>
      <c r="F128" s="38">
        <v>3.9</v>
      </c>
      <c r="G128" s="38">
        <v>4.9000000000000004</v>
      </c>
      <c r="H128" s="38">
        <v>6.9</v>
      </c>
      <c r="I128" s="38">
        <v>5.8</v>
      </c>
      <c r="J128" s="38">
        <v>4.7</v>
      </c>
      <c r="K128" s="38">
        <v>4.5999999999999996</v>
      </c>
      <c r="L128" s="38">
        <v>4.2</v>
      </c>
      <c r="M128" s="38">
        <v>6.6</v>
      </c>
      <c r="N128" s="39">
        <v>0</v>
      </c>
      <c r="O128" s="38">
        <v>8.1</v>
      </c>
    </row>
    <row r="129" spans="1:15" ht="15" x14ac:dyDescent="0.2">
      <c r="A129" s="39">
        <v>7</v>
      </c>
      <c r="B129" s="39">
        <v>1</v>
      </c>
      <c r="C129" s="39">
        <v>1</v>
      </c>
      <c r="D129" s="39">
        <v>0</v>
      </c>
      <c r="E129" s="38">
        <v>7.3</v>
      </c>
      <c r="F129" s="38">
        <v>3.6</v>
      </c>
      <c r="G129" s="38">
        <v>3.6</v>
      </c>
      <c r="H129" s="38">
        <v>5.2</v>
      </c>
      <c r="I129" s="38">
        <v>6.1</v>
      </c>
      <c r="J129" s="38">
        <v>8</v>
      </c>
      <c r="K129" s="38">
        <v>3.3</v>
      </c>
      <c r="L129" s="38">
        <v>3.3</v>
      </c>
      <c r="M129" s="38">
        <v>4</v>
      </c>
      <c r="N129" s="39">
        <v>0</v>
      </c>
      <c r="O129" s="38">
        <v>6.9</v>
      </c>
    </row>
    <row r="130" spans="1:15" ht="15" x14ac:dyDescent="0.2">
      <c r="A130" s="39">
        <v>11</v>
      </c>
      <c r="B130" s="39">
        <v>1</v>
      </c>
      <c r="C130" s="39">
        <v>1</v>
      </c>
      <c r="D130" s="39">
        <v>1</v>
      </c>
      <c r="E130" s="38">
        <v>9.6</v>
      </c>
      <c r="F130" s="38">
        <v>5.7</v>
      </c>
      <c r="G130" s="38">
        <v>5.6</v>
      </c>
      <c r="H130" s="38">
        <v>8.1999999999999993</v>
      </c>
      <c r="I130" s="38">
        <v>7.8</v>
      </c>
      <c r="J130" s="38">
        <v>4.5</v>
      </c>
      <c r="K130" s="38">
        <v>4.4000000000000004</v>
      </c>
      <c r="L130" s="38">
        <v>3</v>
      </c>
      <c r="M130" s="38">
        <v>6.2</v>
      </c>
      <c r="N130" s="39">
        <v>1</v>
      </c>
      <c r="O130" s="38">
        <v>9.3000000000000007</v>
      </c>
    </row>
    <row r="131" spans="1:15" ht="15" x14ac:dyDescent="0.2">
      <c r="A131" s="39">
        <v>4</v>
      </c>
      <c r="B131" s="39">
        <v>0</v>
      </c>
      <c r="C131" s="39">
        <v>0</v>
      </c>
      <c r="D131" s="39">
        <v>0</v>
      </c>
      <c r="E131" s="38">
        <v>8.3000000000000007</v>
      </c>
      <c r="F131" s="38">
        <v>2.8</v>
      </c>
      <c r="G131" s="38">
        <v>3</v>
      </c>
      <c r="H131" s="38">
        <v>5.7</v>
      </c>
      <c r="I131" s="38">
        <v>2.5</v>
      </c>
      <c r="J131" s="38">
        <v>5.2</v>
      </c>
      <c r="K131" s="38">
        <v>1.2</v>
      </c>
      <c r="L131" s="38">
        <v>2.5</v>
      </c>
      <c r="M131" s="38">
        <v>2.6</v>
      </c>
      <c r="N131" s="39">
        <v>0</v>
      </c>
      <c r="O131" s="38">
        <v>6.2</v>
      </c>
    </row>
    <row r="132" spans="1:15" ht="15" x14ac:dyDescent="0.2">
      <c r="A132" s="39">
        <v>9</v>
      </c>
      <c r="B132" s="39">
        <v>0</v>
      </c>
      <c r="C132" s="39">
        <v>0</v>
      </c>
      <c r="D132" s="39">
        <v>1</v>
      </c>
      <c r="E132" s="38">
        <v>8.6</v>
      </c>
      <c r="F132" s="38">
        <v>3.6</v>
      </c>
      <c r="G132" s="38">
        <v>2.9</v>
      </c>
      <c r="H132" s="38">
        <v>7.3</v>
      </c>
      <c r="I132" s="38">
        <v>4.7</v>
      </c>
      <c r="J132" s="38">
        <v>3.7</v>
      </c>
      <c r="K132" s="38">
        <v>5</v>
      </c>
      <c r="L132" s="38">
        <v>3.4</v>
      </c>
      <c r="M132" s="38">
        <v>6.1</v>
      </c>
      <c r="N132" s="39">
        <v>0</v>
      </c>
      <c r="O132" s="38">
        <v>8</v>
      </c>
    </row>
    <row r="133" spans="1:15" ht="15" x14ac:dyDescent="0.2">
      <c r="A133" s="39">
        <v>9</v>
      </c>
      <c r="B133" s="39">
        <v>1</v>
      </c>
      <c r="C133" s="39">
        <v>0</v>
      </c>
      <c r="D133" s="39">
        <v>0</v>
      </c>
      <c r="E133" s="38">
        <v>8</v>
      </c>
      <c r="F133" s="38">
        <v>2.5</v>
      </c>
      <c r="G133" s="38">
        <v>3.4</v>
      </c>
      <c r="H133" s="38">
        <v>7.7</v>
      </c>
      <c r="I133" s="38">
        <v>3</v>
      </c>
      <c r="J133" s="38">
        <v>5.2</v>
      </c>
      <c r="K133" s="38">
        <v>4.5999999999999996</v>
      </c>
      <c r="L133" s="38">
        <v>4.2</v>
      </c>
      <c r="M133" s="38">
        <v>6.9</v>
      </c>
      <c r="N133" s="39">
        <v>0</v>
      </c>
      <c r="O133" s="38">
        <v>7.1</v>
      </c>
    </row>
    <row r="134" spans="1:15" ht="15" x14ac:dyDescent="0.2">
      <c r="A134" s="39">
        <v>2</v>
      </c>
      <c r="B134" s="39">
        <v>1</v>
      </c>
      <c r="C134" s="39">
        <v>1</v>
      </c>
      <c r="D134" s="39">
        <v>0</v>
      </c>
      <c r="E134" s="38">
        <v>6.4</v>
      </c>
      <c r="F134" s="38">
        <v>3.2</v>
      </c>
      <c r="G134" s="38">
        <v>2.2000000000000002</v>
      </c>
      <c r="H134" s="38">
        <v>2.9</v>
      </c>
      <c r="I134" s="38">
        <v>5</v>
      </c>
      <c r="J134" s="38">
        <v>8.4</v>
      </c>
      <c r="K134" s="38">
        <v>2.4</v>
      </c>
      <c r="L134" s="38">
        <v>3.7</v>
      </c>
      <c r="M134" s="38">
        <v>3.6</v>
      </c>
      <c r="N134" s="39">
        <v>0</v>
      </c>
      <c r="O134" s="38">
        <v>6.5</v>
      </c>
    </row>
    <row r="135" spans="1:15" ht="15" x14ac:dyDescent="0.2">
      <c r="A135" s="39">
        <v>10</v>
      </c>
      <c r="B135" s="39">
        <v>0</v>
      </c>
      <c r="C135" s="39">
        <v>1</v>
      </c>
      <c r="D135" s="39">
        <v>0</v>
      </c>
      <c r="E135" s="38">
        <v>6.6</v>
      </c>
      <c r="F135" s="38">
        <v>3.8</v>
      </c>
      <c r="G135" s="38">
        <v>3.2</v>
      </c>
      <c r="H135" s="38">
        <v>5.3</v>
      </c>
      <c r="I135" s="38">
        <v>6.6</v>
      </c>
      <c r="J135" s="38">
        <v>8.1999999999999993</v>
      </c>
      <c r="K135" s="38">
        <v>4.3</v>
      </c>
      <c r="L135" s="38">
        <v>4.0999999999999996</v>
      </c>
      <c r="M135" s="38">
        <v>6.3</v>
      </c>
      <c r="N135" s="39">
        <v>0</v>
      </c>
      <c r="O135" s="38">
        <v>7.1</v>
      </c>
    </row>
    <row r="136" spans="1:15" ht="15" x14ac:dyDescent="0.2">
      <c r="A136" s="39">
        <v>14</v>
      </c>
      <c r="B136" s="39">
        <v>0</v>
      </c>
      <c r="C136" s="39">
        <v>0</v>
      </c>
      <c r="D136" s="39">
        <v>1</v>
      </c>
      <c r="E136" s="38">
        <v>7.6</v>
      </c>
      <c r="F136" s="38">
        <v>2.5</v>
      </c>
      <c r="G136" s="38">
        <v>3.2</v>
      </c>
      <c r="H136" s="38">
        <v>7.1</v>
      </c>
      <c r="I136" s="38">
        <v>4.2</v>
      </c>
      <c r="J136" s="38">
        <v>5.8</v>
      </c>
      <c r="K136" s="38">
        <v>3.6</v>
      </c>
      <c r="L136" s="38">
        <v>3.8</v>
      </c>
      <c r="M136" s="38">
        <v>6</v>
      </c>
      <c r="N136" s="39">
        <v>1</v>
      </c>
      <c r="O136" s="38">
        <v>8.1999999999999993</v>
      </c>
    </row>
    <row r="137" spans="1:15" ht="15" x14ac:dyDescent="0.2">
      <c r="A137" s="39">
        <v>1</v>
      </c>
      <c r="B137" s="39">
        <v>1</v>
      </c>
      <c r="C137" s="39">
        <v>0</v>
      </c>
      <c r="D137" s="39">
        <v>1</v>
      </c>
      <c r="E137" s="38">
        <v>9.4</v>
      </c>
      <c r="F137" s="38">
        <v>4.0999999999999996</v>
      </c>
      <c r="G137" s="38">
        <v>3.4</v>
      </c>
      <c r="H137" s="38">
        <v>7.8</v>
      </c>
      <c r="I137" s="38">
        <v>4.7</v>
      </c>
      <c r="J137" s="38">
        <v>7.6</v>
      </c>
      <c r="K137" s="38">
        <v>5.0999999999999996</v>
      </c>
      <c r="L137" s="38">
        <v>3.7</v>
      </c>
      <c r="M137" s="38">
        <v>5.6</v>
      </c>
      <c r="N137" s="39">
        <v>1</v>
      </c>
      <c r="O137" s="38">
        <v>7</v>
      </c>
    </row>
    <row r="138" spans="1:15" ht="15" x14ac:dyDescent="0.2">
      <c r="A138" s="39">
        <v>4</v>
      </c>
      <c r="B138" s="39">
        <v>0</v>
      </c>
      <c r="C138" s="39">
        <v>0</v>
      </c>
      <c r="D138" s="39">
        <v>0</v>
      </c>
      <c r="E138" s="38">
        <v>8.3000000000000007</v>
      </c>
      <c r="F138" s="38">
        <v>2.8</v>
      </c>
      <c r="G138" s="38">
        <v>3</v>
      </c>
      <c r="H138" s="38">
        <v>5.7</v>
      </c>
      <c r="I138" s="38">
        <v>2.5</v>
      </c>
      <c r="J138" s="38">
        <v>5.2</v>
      </c>
      <c r="K138" s="38">
        <v>1.8</v>
      </c>
      <c r="L138" s="38">
        <v>2.5</v>
      </c>
      <c r="M138" s="38">
        <v>3.1</v>
      </c>
      <c r="N138" s="39">
        <v>0</v>
      </c>
      <c r="O138" s="38">
        <v>6.7</v>
      </c>
    </row>
    <row r="139" spans="1:15" ht="15" x14ac:dyDescent="0.2">
      <c r="A139" s="39">
        <v>13</v>
      </c>
      <c r="B139" s="39">
        <v>1</v>
      </c>
      <c r="C139" s="39">
        <v>1</v>
      </c>
      <c r="D139" s="39">
        <v>1</v>
      </c>
      <c r="E139" s="38">
        <v>7.8</v>
      </c>
      <c r="F139" s="38">
        <v>4.9000000000000004</v>
      </c>
      <c r="G139" s="38">
        <v>5.8</v>
      </c>
      <c r="H139" s="38">
        <v>5.3</v>
      </c>
      <c r="I139" s="38">
        <v>7.1</v>
      </c>
      <c r="J139" s="38">
        <v>7.9</v>
      </c>
      <c r="K139" s="38">
        <v>4.0999999999999996</v>
      </c>
      <c r="L139" s="38">
        <v>4.9000000000000004</v>
      </c>
      <c r="M139" s="38">
        <v>5.7</v>
      </c>
      <c r="N139" s="39">
        <v>0</v>
      </c>
      <c r="O139" s="38">
        <v>7.5</v>
      </c>
    </row>
    <row r="140" spans="1:15" ht="15" x14ac:dyDescent="0.2">
      <c r="A140" s="39">
        <v>13</v>
      </c>
      <c r="B140" s="39">
        <v>1</v>
      </c>
      <c r="C140" s="39">
        <v>1</v>
      </c>
      <c r="D140" s="39">
        <v>0</v>
      </c>
      <c r="E140" s="38">
        <v>7.1</v>
      </c>
      <c r="F140" s="38">
        <v>4.2</v>
      </c>
      <c r="G140" s="38">
        <v>2.8</v>
      </c>
      <c r="H140" s="38">
        <v>3.3</v>
      </c>
      <c r="I140" s="38">
        <v>4.5</v>
      </c>
      <c r="J140" s="38">
        <v>9.9</v>
      </c>
      <c r="K140" s="38">
        <v>2.8</v>
      </c>
      <c r="L140" s="38">
        <v>4</v>
      </c>
      <c r="M140" s="38">
        <v>3.3</v>
      </c>
      <c r="N140" s="39">
        <v>0</v>
      </c>
      <c r="O140" s="38">
        <v>7.4</v>
      </c>
    </row>
    <row r="141" spans="1:15" ht="15" x14ac:dyDescent="0.2">
      <c r="A141" s="39">
        <v>15</v>
      </c>
      <c r="B141" s="39">
        <v>0</v>
      </c>
      <c r="C141" s="39">
        <v>1</v>
      </c>
      <c r="D141" s="39">
        <v>1</v>
      </c>
      <c r="E141" s="38">
        <v>7.6</v>
      </c>
      <c r="F141" s="38">
        <v>3.6</v>
      </c>
      <c r="G141" s="38">
        <v>2.2000000000000002</v>
      </c>
      <c r="H141" s="38">
        <v>4.5999999999999996</v>
      </c>
      <c r="I141" s="38">
        <v>5</v>
      </c>
      <c r="J141" s="38">
        <v>7.4</v>
      </c>
      <c r="K141" s="38">
        <v>4.4000000000000004</v>
      </c>
      <c r="L141" s="38">
        <v>5.8</v>
      </c>
      <c r="M141" s="38">
        <v>4.8</v>
      </c>
      <c r="N141" s="39">
        <v>0</v>
      </c>
      <c r="O141" s="38">
        <v>7.4</v>
      </c>
    </row>
    <row r="142" spans="1:15" ht="15" x14ac:dyDescent="0.2">
      <c r="A142" s="39">
        <v>12</v>
      </c>
      <c r="B142" s="39">
        <v>1</v>
      </c>
      <c r="C142" s="39">
        <v>1</v>
      </c>
      <c r="D142" s="39">
        <v>0</v>
      </c>
      <c r="E142" s="38">
        <v>5.6</v>
      </c>
      <c r="F142" s="38">
        <v>3.4</v>
      </c>
      <c r="G142" s="38">
        <v>5.2</v>
      </c>
      <c r="H142" s="38">
        <v>5.7</v>
      </c>
      <c r="I142" s="38">
        <v>5.6</v>
      </c>
      <c r="J142" s="38">
        <v>9.1</v>
      </c>
      <c r="K142" s="38">
        <v>4.5</v>
      </c>
      <c r="L142" s="38">
        <v>6</v>
      </c>
      <c r="M142" s="38">
        <v>6.3</v>
      </c>
      <c r="N142" s="39">
        <v>0</v>
      </c>
      <c r="O142" s="38">
        <v>7.9</v>
      </c>
    </row>
    <row r="143" spans="1:15" ht="15" x14ac:dyDescent="0.2">
      <c r="A143" s="39">
        <v>3</v>
      </c>
      <c r="B143" s="39">
        <v>1</v>
      </c>
      <c r="C143" s="39">
        <v>0</v>
      </c>
      <c r="D143" s="39">
        <v>0</v>
      </c>
      <c r="E143" s="38">
        <v>9.9</v>
      </c>
      <c r="F143" s="38">
        <v>2.8</v>
      </c>
      <c r="G143" s="38">
        <v>1.5</v>
      </c>
      <c r="H143" s="38">
        <v>5.8</v>
      </c>
      <c r="I143" s="38">
        <v>3.5</v>
      </c>
      <c r="J143" s="38">
        <v>5.4</v>
      </c>
      <c r="K143" s="38">
        <v>4</v>
      </c>
      <c r="L143" s="38">
        <v>4.9000000000000004</v>
      </c>
      <c r="M143" s="38">
        <v>5.8</v>
      </c>
      <c r="N143" s="39">
        <v>1</v>
      </c>
      <c r="O143" s="38">
        <v>8</v>
      </c>
    </row>
    <row r="144" spans="1:15" ht="15" x14ac:dyDescent="0.2">
      <c r="A144" s="39">
        <v>3</v>
      </c>
      <c r="B144" s="39">
        <v>0</v>
      </c>
      <c r="C144" s="39">
        <v>1</v>
      </c>
      <c r="D144" s="39">
        <v>1</v>
      </c>
      <c r="E144" s="38">
        <v>9.1999999999999993</v>
      </c>
      <c r="F144" s="38">
        <v>3.4</v>
      </c>
      <c r="G144" s="38">
        <v>4.9000000000000004</v>
      </c>
      <c r="H144" s="38">
        <v>7.4</v>
      </c>
      <c r="I144" s="38">
        <v>5.8</v>
      </c>
      <c r="J144" s="38">
        <v>4.5</v>
      </c>
      <c r="K144" s="38">
        <v>4.2</v>
      </c>
      <c r="L144" s="38">
        <v>4</v>
      </c>
      <c r="M144" s="38">
        <v>6.9</v>
      </c>
      <c r="N144" s="39">
        <v>1</v>
      </c>
      <c r="O144" s="38">
        <v>8</v>
      </c>
    </row>
    <row r="145" spans="1:15" ht="15" x14ac:dyDescent="0.2">
      <c r="A145" s="39">
        <v>7</v>
      </c>
      <c r="B145" s="39">
        <v>1</v>
      </c>
      <c r="C145" s="39">
        <v>0</v>
      </c>
      <c r="D145" s="39">
        <v>0</v>
      </c>
      <c r="E145" s="38">
        <v>9.1</v>
      </c>
      <c r="F145" s="38">
        <v>3.8</v>
      </c>
      <c r="G145" s="38">
        <v>3.1</v>
      </c>
      <c r="H145" s="38">
        <v>7.5</v>
      </c>
      <c r="I145" s="38">
        <v>4.5</v>
      </c>
      <c r="J145" s="38">
        <v>7.3</v>
      </c>
      <c r="K145" s="38">
        <v>4.5</v>
      </c>
      <c r="L145" s="38">
        <v>3.4</v>
      </c>
      <c r="M145" s="38">
        <v>5.0999999999999996</v>
      </c>
      <c r="N145" s="39">
        <v>0</v>
      </c>
      <c r="O145" s="38">
        <v>8.4</v>
      </c>
    </row>
    <row r="146" spans="1:15" ht="15" x14ac:dyDescent="0.2">
      <c r="A146" s="39">
        <v>7</v>
      </c>
      <c r="B146" s="39">
        <v>1</v>
      </c>
      <c r="C146" s="39">
        <v>0</v>
      </c>
      <c r="D146" s="39">
        <v>0</v>
      </c>
      <c r="E146" s="38">
        <v>9.9</v>
      </c>
      <c r="F146" s="38">
        <v>4.2</v>
      </c>
      <c r="G146" s="38">
        <v>3.4</v>
      </c>
      <c r="H146" s="38">
        <v>5.4</v>
      </c>
      <c r="I146" s="38">
        <v>4.5</v>
      </c>
      <c r="J146" s="38">
        <v>3.8</v>
      </c>
      <c r="K146" s="38">
        <v>3.8</v>
      </c>
      <c r="L146" s="38">
        <v>4</v>
      </c>
      <c r="M146" s="38">
        <v>5.4</v>
      </c>
      <c r="N146" s="39">
        <v>1</v>
      </c>
      <c r="O146" s="38">
        <v>8.8000000000000007</v>
      </c>
    </row>
    <row r="147" spans="1:15" ht="15" x14ac:dyDescent="0.2">
      <c r="A147" s="39">
        <v>14</v>
      </c>
      <c r="B147" s="39">
        <v>1</v>
      </c>
      <c r="C147" s="39">
        <v>0</v>
      </c>
      <c r="D147" s="39">
        <v>1</v>
      </c>
      <c r="E147" s="38">
        <v>9.9</v>
      </c>
      <c r="F147" s="38">
        <v>4.2</v>
      </c>
      <c r="G147" s="38">
        <v>3.2</v>
      </c>
      <c r="H147" s="38">
        <v>5.4</v>
      </c>
      <c r="I147" s="38">
        <v>4.5</v>
      </c>
      <c r="J147" s="38">
        <v>3.8</v>
      </c>
      <c r="K147" s="38">
        <v>4.0999999999999996</v>
      </c>
      <c r="L147" s="38">
        <v>4</v>
      </c>
      <c r="M147" s="38">
        <v>4.0999999999999996</v>
      </c>
      <c r="N147" s="39">
        <v>1</v>
      </c>
      <c r="O147" s="38">
        <v>7.9</v>
      </c>
    </row>
    <row r="148" spans="1:15" ht="15" x14ac:dyDescent="0.2">
      <c r="A148" s="39">
        <v>5</v>
      </c>
      <c r="B148" s="39">
        <v>0</v>
      </c>
      <c r="C148" s="39">
        <v>1</v>
      </c>
      <c r="D148" s="39">
        <v>0</v>
      </c>
      <c r="E148" s="38">
        <v>6.6</v>
      </c>
      <c r="F148" s="38">
        <v>3.8</v>
      </c>
      <c r="G148" s="38">
        <v>4.5</v>
      </c>
      <c r="H148" s="38">
        <v>5.3</v>
      </c>
      <c r="I148" s="38">
        <v>6.6</v>
      </c>
      <c r="J148" s="38">
        <v>8.1999999999999993</v>
      </c>
      <c r="K148" s="38">
        <v>4.5999999999999996</v>
      </c>
      <c r="L148" s="38">
        <v>4.0999999999999996</v>
      </c>
      <c r="M148" s="38">
        <v>4.7</v>
      </c>
      <c r="N148" s="39">
        <v>0</v>
      </c>
      <c r="O148" s="38">
        <v>6</v>
      </c>
    </row>
    <row r="149" spans="1:15" ht="15" x14ac:dyDescent="0.2">
      <c r="A149" s="39">
        <v>15</v>
      </c>
      <c r="B149" s="39">
        <v>1</v>
      </c>
      <c r="C149" s="39">
        <v>0</v>
      </c>
      <c r="D149" s="39">
        <v>0</v>
      </c>
      <c r="E149" s="38">
        <v>9.1</v>
      </c>
      <c r="F149" s="38">
        <v>3.7</v>
      </c>
      <c r="G149" s="38">
        <v>4.0999999999999996</v>
      </c>
      <c r="H149" s="38">
        <v>6.3</v>
      </c>
      <c r="I149" s="38">
        <v>5.4</v>
      </c>
      <c r="J149" s="38">
        <v>7.3</v>
      </c>
      <c r="K149" s="38">
        <v>3.7</v>
      </c>
      <c r="L149" s="38">
        <v>3</v>
      </c>
      <c r="M149" s="38">
        <v>4.7</v>
      </c>
      <c r="N149" s="39">
        <v>0</v>
      </c>
      <c r="O149" s="38">
        <v>8.1999999999999993</v>
      </c>
    </row>
    <row r="150" spans="1:15" ht="15" x14ac:dyDescent="0.2">
      <c r="A150" s="39">
        <v>7</v>
      </c>
      <c r="B150" s="39">
        <v>1</v>
      </c>
      <c r="C150" s="39">
        <v>1</v>
      </c>
      <c r="D150" s="39">
        <v>1</v>
      </c>
      <c r="E150" s="38">
        <v>5.0999999999999996</v>
      </c>
      <c r="F150" s="38">
        <v>5.0999999999999996</v>
      </c>
      <c r="G150" s="38">
        <v>5.8</v>
      </c>
      <c r="H150" s="38">
        <v>5.4</v>
      </c>
      <c r="I150" s="38">
        <v>7.8</v>
      </c>
      <c r="J150" s="38">
        <v>5.9</v>
      </c>
      <c r="K150" s="38">
        <v>5.0999999999999996</v>
      </c>
      <c r="L150" s="38">
        <v>6.3</v>
      </c>
      <c r="M150" s="38">
        <v>6.2</v>
      </c>
      <c r="N150" s="39">
        <v>1</v>
      </c>
      <c r="O150" s="38">
        <v>8.4</v>
      </c>
    </row>
    <row r="151" spans="1:15" ht="15" x14ac:dyDescent="0.2">
      <c r="A151" s="39">
        <v>13</v>
      </c>
      <c r="B151" s="39">
        <v>0</v>
      </c>
      <c r="C151" s="39">
        <v>1</v>
      </c>
      <c r="D151" s="39">
        <v>0</v>
      </c>
      <c r="E151" s="38">
        <v>6</v>
      </c>
      <c r="F151" s="38">
        <v>4.0999999999999996</v>
      </c>
      <c r="G151" s="38">
        <v>4.8</v>
      </c>
      <c r="H151" s="38">
        <v>5.3</v>
      </c>
      <c r="I151" s="38">
        <v>5.3</v>
      </c>
      <c r="J151" s="38">
        <v>8</v>
      </c>
      <c r="K151" s="38">
        <v>4.3</v>
      </c>
      <c r="L151" s="38">
        <v>5.3</v>
      </c>
      <c r="M151" s="38">
        <v>5.8</v>
      </c>
      <c r="N151" s="39">
        <v>0</v>
      </c>
      <c r="O151" s="38">
        <v>7.4</v>
      </c>
    </row>
    <row r="152" spans="1:15" ht="15" x14ac:dyDescent="0.2">
      <c r="A152" s="39">
        <v>8</v>
      </c>
      <c r="B152" s="39">
        <v>0</v>
      </c>
      <c r="C152" s="39">
        <v>1</v>
      </c>
      <c r="D152" s="39">
        <v>0</v>
      </c>
      <c r="E152" s="38">
        <v>8.9</v>
      </c>
      <c r="F152" s="38">
        <v>4.3</v>
      </c>
      <c r="G152" s="38">
        <v>4.3</v>
      </c>
      <c r="H152" s="38">
        <v>5.0999999999999996</v>
      </c>
      <c r="I152" s="38">
        <v>6.9</v>
      </c>
      <c r="J152" s="38">
        <v>8.1999999999999993</v>
      </c>
      <c r="K152" s="38">
        <v>5</v>
      </c>
      <c r="L152" s="38">
        <v>5.9</v>
      </c>
      <c r="M152" s="38">
        <v>5.7</v>
      </c>
      <c r="N152" s="39">
        <v>0</v>
      </c>
      <c r="O152" s="38">
        <v>8</v>
      </c>
    </row>
    <row r="153" spans="1:15" ht="15" x14ac:dyDescent="0.2">
      <c r="A153" s="39">
        <v>5</v>
      </c>
      <c r="B153" s="39">
        <v>0</v>
      </c>
      <c r="C153" s="39">
        <v>1</v>
      </c>
      <c r="D153" s="39">
        <v>0</v>
      </c>
      <c r="E153" s="38">
        <v>6.2</v>
      </c>
      <c r="F153" s="38">
        <v>3.3</v>
      </c>
      <c r="G153" s="38">
        <v>4</v>
      </c>
      <c r="H153" s="38">
        <v>3.6</v>
      </c>
      <c r="I153" s="38">
        <v>5.0999999999999996</v>
      </c>
      <c r="J153" s="38">
        <v>6.9</v>
      </c>
      <c r="K153" s="38">
        <v>4</v>
      </c>
      <c r="L153" s="38">
        <v>6.3</v>
      </c>
      <c r="M153" s="38">
        <v>5.4</v>
      </c>
      <c r="N153" s="39">
        <v>0</v>
      </c>
      <c r="O153" s="38">
        <v>6.6</v>
      </c>
    </row>
    <row r="154" spans="1:15" ht="15" x14ac:dyDescent="0.2">
      <c r="A154" s="39">
        <v>9</v>
      </c>
      <c r="B154" s="39">
        <v>1</v>
      </c>
      <c r="C154" s="39">
        <v>1</v>
      </c>
      <c r="D154" s="39">
        <v>0</v>
      </c>
      <c r="E154" s="38">
        <v>7.2</v>
      </c>
      <c r="F154" s="38">
        <v>4.3</v>
      </c>
      <c r="G154" s="38">
        <v>3.6</v>
      </c>
      <c r="H154" s="38">
        <v>3.4</v>
      </c>
      <c r="I154" s="38">
        <v>4.7</v>
      </c>
      <c r="J154" s="38">
        <v>10</v>
      </c>
      <c r="K154" s="38">
        <v>3</v>
      </c>
      <c r="L154" s="38">
        <v>4.0999999999999996</v>
      </c>
      <c r="M154" s="38">
        <v>3.8</v>
      </c>
      <c r="N154" s="39">
        <v>0</v>
      </c>
      <c r="O154" s="38">
        <v>7.6</v>
      </c>
    </row>
    <row r="155" spans="1:15" ht="15" x14ac:dyDescent="0.2">
      <c r="A155" s="39">
        <v>6</v>
      </c>
      <c r="B155" s="39">
        <v>1</v>
      </c>
      <c r="C155" s="39">
        <v>0</v>
      </c>
      <c r="D155" s="39">
        <v>1</v>
      </c>
      <c r="E155" s="38">
        <v>8.8000000000000007</v>
      </c>
      <c r="F155" s="38">
        <v>3.5</v>
      </c>
      <c r="G155" s="38">
        <v>2.8</v>
      </c>
      <c r="H155" s="38">
        <v>8.1</v>
      </c>
      <c r="I155" s="38">
        <v>4.5</v>
      </c>
      <c r="J155" s="38">
        <v>6.7</v>
      </c>
      <c r="K155" s="38">
        <v>4.0999999999999996</v>
      </c>
      <c r="L155" s="38">
        <v>2.2999999999999998</v>
      </c>
      <c r="M155" s="38">
        <v>5.4</v>
      </c>
      <c r="N155" s="39">
        <v>0</v>
      </c>
      <c r="O155" s="38">
        <v>7.5</v>
      </c>
    </row>
    <row r="156" spans="1:15" ht="15" x14ac:dyDescent="0.2">
      <c r="A156" s="39">
        <v>3</v>
      </c>
      <c r="B156" s="39">
        <v>0</v>
      </c>
      <c r="C156" s="39">
        <v>1</v>
      </c>
      <c r="D156" s="39">
        <v>0</v>
      </c>
      <c r="E156" s="38">
        <v>6.3</v>
      </c>
      <c r="F156" s="38">
        <v>5.0999999999999996</v>
      </c>
      <c r="G156" s="38">
        <v>3.7</v>
      </c>
      <c r="H156" s="38">
        <v>4.0999999999999996</v>
      </c>
      <c r="I156" s="38">
        <v>6.6</v>
      </c>
      <c r="J156" s="38">
        <v>8.4</v>
      </c>
      <c r="K156" s="38">
        <v>4.4000000000000004</v>
      </c>
      <c r="L156" s="38">
        <v>5.0999999999999996</v>
      </c>
      <c r="M156" s="38">
        <v>5.3</v>
      </c>
      <c r="N156" s="39">
        <v>0</v>
      </c>
      <c r="O156" s="38">
        <v>7.1</v>
      </c>
    </row>
    <row r="157" spans="1:15" ht="15" x14ac:dyDescent="0.2">
      <c r="A157" s="39">
        <v>2</v>
      </c>
      <c r="B157" s="39">
        <v>0</v>
      </c>
      <c r="C157" s="39">
        <v>0</v>
      </c>
      <c r="D157" s="39">
        <v>0</v>
      </c>
      <c r="E157" s="38">
        <v>9.6999999999999993</v>
      </c>
      <c r="F157" s="38">
        <v>2.8</v>
      </c>
      <c r="G157" s="38">
        <v>3.7</v>
      </c>
      <c r="H157" s="38">
        <v>5.7</v>
      </c>
      <c r="I157" s="38">
        <v>4.7</v>
      </c>
      <c r="J157" s="38">
        <v>4.8</v>
      </c>
      <c r="K157" s="38">
        <v>4</v>
      </c>
      <c r="L157" s="38">
        <v>4.0999999999999996</v>
      </c>
      <c r="M157" s="38">
        <v>5.8</v>
      </c>
      <c r="N157" s="39">
        <v>0</v>
      </c>
      <c r="O157" s="38">
        <v>7.9</v>
      </c>
    </row>
    <row r="158" spans="1:15" ht="15" x14ac:dyDescent="0.2">
      <c r="A158" s="39">
        <v>1</v>
      </c>
      <c r="B158" s="39">
        <v>0</v>
      </c>
      <c r="C158" s="39">
        <v>1</v>
      </c>
      <c r="D158" s="39">
        <v>0</v>
      </c>
      <c r="E158" s="38">
        <v>5</v>
      </c>
      <c r="F158" s="38">
        <v>3.6</v>
      </c>
      <c r="G158" s="38">
        <v>4.0999999999999996</v>
      </c>
      <c r="H158" s="38">
        <v>4.2</v>
      </c>
      <c r="I158" s="38">
        <v>4.9000000000000004</v>
      </c>
      <c r="J158" s="38">
        <v>8.1999999999999993</v>
      </c>
      <c r="K158" s="38">
        <v>3.7</v>
      </c>
      <c r="L158" s="38">
        <v>4.8</v>
      </c>
      <c r="M158" s="38">
        <v>4.4000000000000004</v>
      </c>
      <c r="N158" s="39">
        <v>0</v>
      </c>
      <c r="O158" s="38">
        <v>7.6</v>
      </c>
    </row>
    <row r="159" spans="1:15" ht="15" x14ac:dyDescent="0.2">
      <c r="A159" s="39">
        <v>10</v>
      </c>
      <c r="B159" s="39">
        <v>0</v>
      </c>
      <c r="C159" s="39">
        <v>1</v>
      </c>
      <c r="D159" s="39">
        <v>1</v>
      </c>
      <c r="E159" s="38">
        <v>7.4</v>
      </c>
      <c r="F159" s="38">
        <v>3.4</v>
      </c>
      <c r="G159" s="38">
        <v>5.8</v>
      </c>
      <c r="H159" s="38">
        <v>4.4000000000000004</v>
      </c>
      <c r="I159" s="38">
        <v>4.8</v>
      </c>
      <c r="J159" s="38">
        <v>7.2</v>
      </c>
      <c r="K159" s="38">
        <v>4</v>
      </c>
      <c r="L159" s="38">
        <v>5.6</v>
      </c>
      <c r="M159" s="38">
        <v>4.3</v>
      </c>
      <c r="N159" s="39">
        <v>0</v>
      </c>
      <c r="O159" s="38">
        <v>7.1</v>
      </c>
    </row>
    <row r="160" spans="1:15" ht="15" x14ac:dyDescent="0.2">
      <c r="A160" s="39">
        <v>5</v>
      </c>
      <c r="B160" s="39">
        <v>1</v>
      </c>
      <c r="C160" s="39">
        <v>1</v>
      </c>
      <c r="D160" s="39">
        <v>1</v>
      </c>
      <c r="E160" s="38">
        <v>5.5</v>
      </c>
      <c r="F160" s="38">
        <v>3.7</v>
      </c>
      <c r="G160" s="38">
        <v>4.5</v>
      </c>
      <c r="H160" s="38">
        <v>5.3</v>
      </c>
      <c r="I160" s="38">
        <v>4.9000000000000004</v>
      </c>
      <c r="J160" s="38">
        <v>6</v>
      </c>
      <c r="K160" s="38">
        <v>4.3</v>
      </c>
      <c r="L160" s="38">
        <v>5.9</v>
      </c>
      <c r="M160" s="38">
        <v>5.7</v>
      </c>
      <c r="N160" s="39">
        <v>0</v>
      </c>
      <c r="O160" s="38">
        <v>7.6</v>
      </c>
    </row>
    <row r="161" spans="1:15" ht="15" x14ac:dyDescent="0.2">
      <c r="A161" s="39">
        <v>13</v>
      </c>
      <c r="B161" s="39">
        <v>1</v>
      </c>
      <c r="C161" s="39">
        <v>0</v>
      </c>
      <c r="D161" s="39">
        <v>1</v>
      </c>
      <c r="E161" s="38">
        <v>9.1</v>
      </c>
      <c r="F161" s="38">
        <v>3.6</v>
      </c>
      <c r="G161" s="38">
        <v>3</v>
      </c>
      <c r="H161" s="38">
        <v>6.2</v>
      </c>
      <c r="I161" s="38">
        <v>4.5999999999999996</v>
      </c>
      <c r="J161" s="38">
        <v>8.3000000000000007</v>
      </c>
      <c r="K161" s="38">
        <v>4.5999999999999996</v>
      </c>
      <c r="L161" s="38">
        <v>4.3</v>
      </c>
      <c r="M161" s="38">
        <v>4.8</v>
      </c>
      <c r="N161" s="39">
        <v>1</v>
      </c>
      <c r="O161" s="38">
        <v>8.1999999999999993</v>
      </c>
    </row>
    <row r="162" spans="1:15" ht="15" x14ac:dyDescent="0.2">
      <c r="A162" s="39">
        <v>5</v>
      </c>
      <c r="B162" s="39">
        <v>1</v>
      </c>
      <c r="C162" s="39">
        <v>1</v>
      </c>
      <c r="D162" s="39">
        <v>0</v>
      </c>
      <c r="E162" s="38">
        <v>6.7</v>
      </c>
      <c r="F162" s="38">
        <v>3.7</v>
      </c>
      <c r="G162" s="38">
        <v>5.0999999999999996</v>
      </c>
      <c r="H162" s="38">
        <v>5.0999999999999996</v>
      </c>
      <c r="I162" s="38">
        <v>4.9000000000000004</v>
      </c>
      <c r="J162" s="38">
        <v>9.1999999999999993</v>
      </c>
      <c r="K162" s="38">
        <v>3.7</v>
      </c>
      <c r="L162" s="38">
        <v>4.5</v>
      </c>
      <c r="M162" s="38">
        <v>4.9000000000000004</v>
      </c>
      <c r="N162" s="39">
        <v>0</v>
      </c>
      <c r="O162" s="38">
        <v>6.9</v>
      </c>
    </row>
    <row r="163" spans="1:15" ht="15" x14ac:dyDescent="0.2">
      <c r="A163" s="39">
        <v>11</v>
      </c>
      <c r="B163" s="39">
        <v>0</v>
      </c>
      <c r="C163" s="39">
        <v>1</v>
      </c>
      <c r="D163" s="39">
        <v>1</v>
      </c>
      <c r="E163" s="38">
        <v>6.3</v>
      </c>
      <c r="F163" s="38">
        <v>4.5</v>
      </c>
      <c r="G163" s="38">
        <v>4.9000000000000004</v>
      </c>
      <c r="H163" s="38">
        <v>6.8</v>
      </c>
      <c r="I163" s="38">
        <v>5.9</v>
      </c>
      <c r="J163" s="38">
        <v>8.8000000000000007</v>
      </c>
      <c r="K163" s="38">
        <v>6.4</v>
      </c>
      <c r="L163" s="38">
        <v>6.2</v>
      </c>
      <c r="M163" s="38">
        <v>6.4</v>
      </c>
      <c r="N163" s="39">
        <v>1</v>
      </c>
      <c r="O163" s="38">
        <v>8.1</v>
      </c>
    </row>
    <row r="164" spans="1:15" ht="15" x14ac:dyDescent="0.2">
      <c r="A164" s="39">
        <v>13</v>
      </c>
      <c r="B164" s="39">
        <v>0</v>
      </c>
      <c r="C164" s="39">
        <v>0</v>
      </c>
      <c r="D164" s="39">
        <v>1</v>
      </c>
      <c r="E164" s="38">
        <v>8.3000000000000007</v>
      </c>
      <c r="F164" s="38">
        <v>3.7</v>
      </c>
      <c r="G164" s="38">
        <v>5.7</v>
      </c>
      <c r="H164" s="38">
        <v>6.1</v>
      </c>
      <c r="I164" s="38">
        <v>6.1</v>
      </c>
      <c r="J164" s="38">
        <v>5.3</v>
      </c>
      <c r="K164" s="38">
        <v>3.6</v>
      </c>
      <c r="L164" s="38">
        <v>2.9</v>
      </c>
      <c r="M164" s="38">
        <v>4.9000000000000004</v>
      </c>
      <c r="N164" s="39">
        <v>1</v>
      </c>
      <c r="O164" s="38">
        <v>7.6</v>
      </c>
    </row>
    <row r="165" spans="1:15" ht="15" x14ac:dyDescent="0.2">
      <c r="A165" s="39">
        <v>12</v>
      </c>
      <c r="B165" s="39">
        <v>0</v>
      </c>
      <c r="C165" s="39">
        <v>0</v>
      </c>
      <c r="D165" s="39">
        <v>1</v>
      </c>
      <c r="E165" s="38">
        <v>8.1999999999999993</v>
      </c>
      <c r="F165" s="38">
        <v>3.6</v>
      </c>
      <c r="G165" s="38">
        <v>4.7</v>
      </c>
      <c r="H165" s="38">
        <v>6</v>
      </c>
      <c r="I165" s="38">
        <v>6</v>
      </c>
      <c r="J165" s="38">
        <v>5.2</v>
      </c>
      <c r="K165" s="38">
        <v>4.7</v>
      </c>
      <c r="L165" s="38">
        <v>2.8</v>
      </c>
      <c r="M165" s="38">
        <v>4</v>
      </c>
      <c r="N165" s="39">
        <v>1</v>
      </c>
      <c r="O165" s="38">
        <v>8.4</v>
      </c>
    </row>
    <row r="166" spans="1:15" ht="15" x14ac:dyDescent="0.2">
      <c r="A166" s="39">
        <v>11</v>
      </c>
      <c r="B166" s="39">
        <v>0</v>
      </c>
      <c r="C166" s="39">
        <v>0</v>
      </c>
      <c r="D166" s="39">
        <v>1</v>
      </c>
      <c r="E166" s="38">
        <v>8.1999999999999993</v>
      </c>
      <c r="F166" s="38">
        <v>3.6</v>
      </c>
      <c r="G166" s="38">
        <v>5.8</v>
      </c>
      <c r="H166" s="38">
        <v>6</v>
      </c>
      <c r="I166" s="38">
        <v>6</v>
      </c>
      <c r="J166" s="38">
        <v>5.2</v>
      </c>
      <c r="K166" s="38">
        <v>4</v>
      </c>
      <c r="L166" s="38">
        <v>2.8</v>
      </c>
      <c r="M166" s="38">
        <v>4</v>
      </c>
      <c r="N166" s="39">
        <v>0</v>
      </c>
      <c r="O166" s="38">
        <v>7.4</v>
      </c>
    </row>
    <row r="167" spans="1:15" ht="15" x14ac:dyDescent="0.2">
      <c r="A167" s="39">
        <v>10</v>
      </c>
      <c r="B167" s="39">
        <v>0</v>
      </c>
      <c r="C167" s="39">
        <v>0</v>
      </c>
      <c r="D167" s="39">
        <v>1</v>
      </c>
      <c r="E167" s="38">
        <v>9</v>
      </c>
      <c r="F167" s="38">
        <v>4.0999999999999996</v>
      </c>
      <c r="G167" s="38">
        <v>3.3</v>
      </c>
      <c r="H167" s="38">
        <v>4.8</v>
      </c>
      <c r="I167" s="38">
        <v>5</v>
      </c>
      <c r="J167" s="38">
        <v>6</v>
      </c>
      <c r="K167" s="38">
        <v>4.3</v>
      </c>
      <c r="L167" s="38">
        <v>3.9</v>
      </c>
      <c r="M167" s="38">
        <v>4.4000000000000004</v>
      </c>
      <c r="N167" s="39">
        <v>0</v>
      </c>
      <c r="O167" s="38">
        <v>7.9</v>
      </c>
    </row>
    <row r="168" spans="1:15" ht="15" x14ac:dyDescent="0.2">
      <c r="A168" s="39">
        <v>1</v>
      </c>
      <c r="B168" s="39">
        <v>1</v>
      </c>
      <c r="C168" s="39">
        <v>1</v>
      </c>
      <c r="D168" s="39">
        <v>0</v>
      </c>
      <c r="E168" s="38">
        <v>7.1</v>
      </c>
      <c r="F168" s="38">
        <v>3.4</v>
      </c>
      <c r="G168" s="38">
        <v>3.8</v>
      </c>
      <c r="H168" s="38">
        <v>5</v>
      </c>
      <c r="I168" s="38">
        <v>5.9</v>
      </c>
      <c r="J168" s="38">
        <v>7.8</v>
      </c>
      <c r="K168" s="38">
        <v>3.6</v>
      </c>
      <c r="L168" s="38">
        <v>3.1</v>
      </c>
      <c r="M168" s="38">
        <v>3.7</v>
      </c>
      <c r="N168" s="39">
        <v>0</v>
      </c>
      <c r="O168" s="38">
        <v>7.2</v>
      </c>
    </row>
    <row r="169" spans="1:15" ht="15" x14ac:dyDescent="0.2">
      <c r="A169" s="39">
        <v>10</v>
      </c>
      <c r="B169" s="39">
        <v>1</v>
      </c>
      <c r="C169" s="39">
        <v>1</v>
      </c>
      <c r="D169" s="39">
        <v>0</v>
      </c>
      <c r="E169" s="38">
        <v>6.9</v>
      </c>
      <c r="F169" s="38">
        <v>3.7</v>
      </c>
      <c r="G169" s="38">
        <v>3.3</v>
      </c>
      <c r="H169" s="38">
        <v>2.2999999999999998</v>
      </c>
      <c r="I169" s="38">
        <v>5.4</v>
      </c>
      <c r="J169" s="38">
        <v>8.9</v>
      </c>
      <c r="K169" s="38">
        <v>2.7</v>
      </c>
      <c r="L169" s="38">
        <v>4.2</v>
      </c>
      <c r="M169" s="38">
        <v>3.4</v>
      </c>
      <c r="N169" s="39">
        <v>0</v>
      </c>
      <c r="O169" s="38">
        <v>7.6</v>
      </c>
    </row>
    <row r="170" spans="1:15" ht="15" x14ac:dyDescent="0.2">
      <c r="A170" s="39">
        <v>12</v>
      </c>
      <c r="B170" s="39">
        <v>0</v>
      </c>
      <c r="C170" s="39">
        <v>0</v>
      </c>
      <c r="D170" s="39">
        <v>1</v>
      </c>
      <c r="E170" s="38">
        <v>8.6</v>
      </c>
      <c r="F170" s="38">
        <v>2.9</v>
      </c>
      <c r="G170" s="38">
        <v>2.8</v>
      </c>
      <c r="H170" s="38">
        <v>5.6</v>
      </c>
      <c r="I170" s="38">
        <v>4</v>
      </c>
      <c r="J170" s="38">
        <v>6.3</v>
      </c>
      <c r="K170" s="38">
        <v>4</v>
      </c>
      <c r="L170" s="38">
        <v>3</v>
      </c>
      <c r="M170" s="38">
        <v>4</v>
      </c>
      <c r="N170" s="39">
        <v>0</v>
      </c>
      <c r="O170" s="38">
        <v>6.7</v>
      </c>
    </row>
    <row r="171" spans="1:15" ht="15" x14ac:dyDescent="0.2">
      <c r="A171" s="39">
        <v>9</v>
      </c>
      <c r="B171" s="39">
        <v>0</v>
      </c>
      <c r="C171" s="39">
        <v>1</v>
      </c>
      <c r="D171" s="39">
        <v>0</v>
      </c>
      <c r="E171" s="38">
        <v>6.7</v>
      </c>
      <c r="F171" s="38">
        <v>4</v>
      </c>
      <c r="G171" s="38">
        <v>4.2</v>
      </c>
      <c r="H171" s="38">
        <v>5.4</v>
      </c>
      <c r="I171" s="38">
        <v>6.8</v>
      </c>
      <c r="J171" s="38">
        <v>8.4</v>
      </c>
      <c r="K171" s="38">
        <v>3.8</v>
      </c>
      <c r="L171" s="38">
        <v>4.3</v>
      </c>
      <c r="M171" s="38">
        <v>4.3</v>
      </c>
      <c r="N171" s="39">
        <v>1</v>
      </c>
      <c r="O171" s="38">
        <v>7.4</v>
      </c>
    </row>
    <row r="172" spans="1:15" ht="15" x14ac:dyDescent="0.2">
      <c r="A172" s="39">
        <v>8</v>
      </c>
      <c r="B172" s="39">
        <v>1</v>
      </c>
      <c r="C172" s="39">
        <v>1</v>
      </c>
      <c r="D172" s="39">
        <v>0</v>
      </c>
      <c r="E172" s="38">
        <v>7</v>
      </c>
      <c r="F172" s="38">
        <v>3.3</v>
      </c>
      <c r="G172" s="38">
        <v>4</v>
      </c>
      <c r="H172" s="38">
        <v>4.8</v>
      </c>
      <c r="I172" s="38">
        <v>4.2</v>
      </c>
      <c r="J172" s="38">
        <v>9</v>
      </c>
      <c r="K172" s="38">
        <v>3.3</v>
      </c>
      <c r="L172" s="38">
        <v>5.2</v>
      </c>
      <c r="M172" s="38">
        <v>5.6</v>
      </c>
      <c r="N172" s="39">
        <v>1</v>
      </c>
      <c r="O172" s="38">
        <v>6.2</v>
      </c>
    </row>
    <row r="173" spans="1:15" ht="15" x14ac:dyDescent="0.2">
      <c r="A173" s="39">
        <v>1</v>
      </c>
      <c r="B173" s="39">
        <v>1</v>
      </c>
      <c r="C173" s="39">
        <v>0</v>
      </c>
      <c r="D173" s="39">
        <v>0</v>
      </c>
      <c r="E173" s="38">
        <v>9.6999999999999993</v>
      </c>
      <c r="F173" s="38">
        <v>2.6</v>
      </c>
      <c r="G173" s="38">
        <v>2.1</v>
      </c>
      <c r="H173" s="38">
        <v>5.6</v>
      </c>
      <c r="I173" s="38">
        <v>3.3</v>
      </c>
      <c r="J173" s="38">
        <v>5.2</v>
      </c>
      <c r="K173" s="38">
        <v>4.5</v>
      </c>
      <c r="L173" s="38">
        <v>4.7</v>
      </c>
      <c r="M173" s="38">
        <v>5.8</v>
      </c>
      <c r="N173" s="39">
        <v>1</v>
      </c>
      <c r="O173" s="38">
        <v>7.5</v>
      </c>
    </row>
    <row r="174" spans="1:15" ht="15" x14ac:dyDescent="0.2">
      <c r="A174" s="39">
        <v>4</v>
      </c>
      <c r="B174" s="39">
        <v>0</v>
      </c>
      <c r="C174" s="39">
        <v>0</v>
      </c>
      <c r="D174" s="39">
        <v>1</v>
      </c>
      <c r="E174" s="38">
        <v>9.9</v>
      </c>
      <c r="F174" s="38">
        <v>3.7</v>
      </c>
      <c r="G174" s="38">
        <v>4.5999999999999996</v>
      </c>
      <c r="H174" s="38">
        <v>7</v>
      </c>
      <c r="I174" s="38">
        <v>6.7</v>
      </c>
      <c r="J174" s="38">
        <v>6.8</v>
      </c>
      <c r="K174" s="38">
        <v>5</v>
      </c>
      <c r="L174" s="38">
        <v>3.4</v>
      </c>
      <c r="M174" s="38">
        <v>5.3</v>
      </c>
      <c r="N174" s="39">
        <v>1</v>
      </c>
      <c r="O174" s="38">
        <v>7.4</v>
      </c>
    </row>
    <row r="175" spans="1:15" ht="15" x14ac:dyDescent="0.2">
      <c r="A175" s="39">
        <v>1</v>
      </c>
      <c r="B175" s="39">
        <v>1</v>
      </c>
      <c r="C175" s="39">
        <v>0</v>
      </c>
      <c r="D175" s="39">
        <v>1</v>
      </c>
      <c r="E175" s="38">
        <v>8.6</v>
      </c>
      <c r="F175" s="38">
        <v>4.8</v>
      </c>
      <c r="G175" s="38">
        <v>3.3</v>
      </c>
      <c r="H175" s="38">
        <v>6</v>
      </c>
      <c r="I175" s="38">
        <v>5.7</v>
      </c>
      <c r="J175" s="38">
        <v>6.7</v>
      </c>
      <c r="K175" s="38">
        <v>4.8</v>
      </c>
      <c r="L175" s="38">
        <v>3.6</v>
      </c>
      <c r="M175" s="38">
        <v>4.2</v>
      </c>
      <c r="N175" s="39">
        <v>0</v>
      </c>
      <c r="O175" s="38">
        <v>7.9</v>
      </c>
    </row>
    <row r="176" spans="1:15" ht="15" x14ac:dyDescent="0.2">
      <c r="A176" s="39">
        <v>8</v>
      </c>
      <c r="B176" s="39">
        <v>0</v>
      </c>
      <c r="C176" s="39">
        <v>1</v>
      </c>
      <c r="D176" s="39">
        <v>0</v>
      </c>
      <c r="E176" s="38">
        <v>6.3</v>
      </c>
      <c r="F176" s="38">
        <v>5.0999999999999996</v>
      </c>
      <c r="G176" s="38">
        <v>5.5</v>
      </c>
      <c r="H176" s="38">
        <v>4.0999999999999996</v>
      </c>
      <c r="I176" s="38">
        <v>6.6</v>
      </c>
      <c r="J176" s="38">
        <v>8.4</v>
      </c>
      <c r="K176" s="38">
        <v>2.8</v>
      </c>
      <c r="L176" s="38">
        <v>5.0999999999999996</v>
      </c>
      <c r="M176" s="38">
        <v>4.7</v>
      </c>
      <c r="N176" s="39">
        <v>0</v>
      </c>
      <c r="O176" s="38">
        <v>6.5</v>
      </c>
    </row>
    <row r="177" spans="1:15" ht="15" x14ac:dyDescent="0.2">
      <c r="A177" s="39">
        <v>11</v>
      </c>
      <c r="B177" s="39">
        <v>0</v>
      </c>
      <c r="C177" s="39">
        <v>1</v>
      </c>
      <c r="D177" s="39">
        <v>1</v>
      </c>
      <c r="E177" s="38">
        <v>9.9</v>
      </c>
      <c r="F177" s="38">
        <v>3.7</v>
      </c>
      <c r="G177" s="38">
        <v>6.1</v>
      </c>
      <c r="H177" s="38">
        <v>7</v>
      </c>
      <c r="I177" s="38">
        <v>6.7</v>
      </c>
      <c r="J177" s="38">
        <v>6.8</v>
      </c>
      <c r="K177" s="38">
        <v>4.3</v>
      </c>
      <c r="L177" s="38">
        <v>3.4</v>
      </c>
      <c r="M177" s="38">
        <v>4.2</v>
      </c>
      <c r="N177" s="39">
        <v>1</v>
      </c>
      <c r="O177" s="38">
        <v>8.6</v>
      </c>
    </row>
    <row r="178" spans="1:15" ht="15" x14ac:dyDescent="0.2">
      <c r="A178" s="39">
        <v>7</v>
      </c>
      <c r="B178" s="39">
        <v>0</v>
      </c>
      <c r="C178" s="39">
        <v>0</v>
      </c>
      <c r="D178" s="39">
        <v>1</v>
      </c>
      <c r="E178" s="38">
        <v>9.3000000000000007</v>
      </c>
      <c r="F178" s="38">
        <v>2.4</v>
      </c>
      <c r="G178" s="38">
        <v>2.6</v>
      </c>
      <c r="H178" s="38">
        <v>7.2</v>
      </c>
      <c r="I178" s="38">
        <v>4.5</v>
      </c>
      <c r="J178" s="38">
        <v>6.2</v>
      </c>
      <c r="K178" s="38">
        <v>4</v>
      </c>
      <c r="L178" s="38">
        <v>4.4000000000000004</v>
      </c>
      <c r="M178" s="38">
        <v>5.8</v>
      </c>
      <c r="N178" s="39">
        <v>1</v>
      </c>
      <c r="O178" s="38">
        <v>8.6</v>
      </c>
    </row>
    <row r="179" spans="1:15" ht="15" x14ac:dyDescent="0.2">
      <c r="A179" s="39">
        <v>12</v>
      </c>
      <c r="B179" s="39">
        <v>1</v>
      </c>
      <c r="C179" s="39">
        <v>0</v>
      </c>
      <c r="D179" s="39">
        <v>1</v>
      </c>
      <c r="E179" s="38">
        <v>9.6999999999999993</v>
      </c>
      <c r="F179" s="38">
        <v>5</v>
      </c>
      <c r="G179" s="38">
        <v>5.2</v>
      </c>
      <c r="H179" s="38">
        <v>7.5</v>
      </c>
      <c r="I179" s="38">
        <v>6.1</v>
      </c>
      <c r="J179" s="38">
        <v>6.7</v>
      </c>
      <c r="K179" s="38">
        <v>4.9000000000000004</v>
      </c>
      <c r="L179" s="38">
        <v>3.4</v>
      </c>
      <c r="M179" s="38">
        <v>5.8</v>
      </c>
      <c r="N179" s="39">
        <v>1</v>
      </c>
      <c r="O179" s="38">
        <v>8</v>
      </c>
    </row>
    <row r="180" spans="1:15" ht="15" x14ac:dyDescent="0.2">
      <c r="A180" s="39">
        <v>14</v>
      </c>
      <c r="B180" s="39">
        <v>1</v>
      </c>
      <c r="C180" s="39">
        <v>0</v>
      </c>
      <c r="D180" s="39">
        <v>0</v>
      </c>
      <c r="E180" s="38">
        <v>9.6999999999999993</v>
      </c>
      <c r="F180" s="38">
        <v>2.6</v>
      </c>
      <c r="G180" s="38">
        <v>2.4</v>
      </c>
      <c r="H180" s="38">
        <v>5.6</v>
      </c>
      <c r="I180" s="38">
        <v>3.3</v>
      </c>
      <c r="J180" s="38">
        <v>5.2</v>
      </c>
      <c r="K180" s="38">
        <v>4.5999999999999996</v>
      </c>
      <c r="L180" s="38">
        <v>4.7</v>
      </c>
      <c r="M180" s="38">
        <v>5.3</v>
      </c>
      <c r="N180" s="39">
        <v>0</v>
      </c>
      <c r="O180" s="38">
        <v>8.1</v>
      </c>
    </row>
    <row r="181" spans="1:15" ht="15" x14ac:dyDescent="0.2">
      <c r="A181" s="39">
        <v>5</v>
      </c>
      <c r="B181" s="39">
        <v>1</v>
      </c>
      <c r="C181" s="39">
        <v>0</v>
      </c>
      <c r="D181" s="39">
        <v>1</v>
      </c>
      <c r="E181" s="38">
        <v>9.6</v>
      </c>
      <c r="F181" s="38">
        <v>5.7</v>
      </c>
      <c r="G181" s="38">
        <v>6.9</v>
      </c>
      <c r="H181" s="38">
        <v>8.3000000000000007</v>
      </c>
      <c r="I181" s="38">
        <v>7.8</v>
      </c>
      <c r="J181" s="38">
        <v>4.5</v>
      </c>
      <c r="K181" s="38">
        <v>4</v>
      </c>
      <c r="L181" s="38">
        <v>3</v>
      </c>
      <c r="M181" s="38">
        <v>6.1</v>
      </c>
      <c r="N181" s="39">
        <v>1</v>
      </c>
      <c r="O181" s="38">
        <v>8.1999999999999993</v>
      </c>
    </row>
    <row r="182" spans="1:15" ht="15" x14ac:dyDescent="0.2">
      <c r="A182" s="39">
        <v>10</v>
      </c>
      <c r="B182" s="39">
        <v>0</v>
      </c>
      <c r="C182" s="39">
        <v>0</v>
      </c>
      <c r="D182" s="39">
        <v>1</v>
      </c>
      <c r="E182" s="38">
        <v>7.6</v>
      </c>
      <c r="F182" s="38">
        <v>2.5</v>
      </c>
      <c r="G182" s="38">
        <v>3.8</v>
      </c>
      <c r="H182" s="38">
        <v>7.1</v>
      </c>
      <c r="I182" s="38">
        <v>4.2</v>
      </c>
      <c r="J182" s="38">
        <v>5.8</v>
      </c>
      <c r="K182" s="38">
        <v>4.4000000000000004</v>
      </c>
      <c r="L182" s="38">
        <v>3.8</v>
      </c>
      <c r="M182" s="38">
        <v>6.3</v>
      </c>
      <c r="N182" s="39">
        <v>1</v>
      </c>
      <c r="O182" s="38">
        <v>7.2</v>
      </c>
    </row>
    <row r="183" spans="1:15" ht="15" x14ac:dyDescent="0.2">
      <c r="A183" s="39">
        <v>7</v>
      </c>
      <c r="B183" s="39">
        <v>1</v>
      </c>
      <c r="C183" s="39">
        <v>0</v>
      </c>
      <c r="D183" s="39">
        <v>0</v>
      </c>
      <c r="E183" s="38">
        <v>9.4</v>
      </c>
      <c r="F183" s="38">
        <v>4.0999999999999996</v>
      </c>
      <c r="G183" s="38">
        <v>4.8</v>
      </c>
      <c r="H183" s="38">
        <v>7.8</v>
      </c>
      <c r="I183" s="38">
        <v>4.7</v>
      </c>
      <c r="J183" s="38">
        <v>7.6</v>
      </c>
      <c r="K183" s="38">
        <v>4.7</v>
      </c>
      <c r="L183" s="38">
        <v>3.7</v>
      </c>
      <c r="M183" s="38">
        <v>6.4</v>
      </c>
      <c r="N183" s="39">
        <v>1</v>
      </c>
      <c r="O183" s="38">
        <v>8.4</v>
      </c>
    </row>
    <row r="184" spans="1:15" ht="15" x14ac:dyDescent="0.2">
      <c r="A184" s="39">
        <v>15</v>
      </c>
      <c r="B184" s="39">
        <v>1</v>
      </c>
      <c r="C184" s="39">
        <v>1</v>
      </c>
      <c r="D184" s="39">
        <v>1</v>
      </c>
      <c r="E184" s="38">
        <v>9.6</v>
      </c>
      <c r="F184" s="38">
        <v>5.7</v>
      </c>
      <c r="G184" s="38">
        <v>5.0999999999999996</v>
      </c>
      <c r="H184" s="38">
        <v>8.1999999999999993</v>
      </c>
      <c r="I184" s="38">
        <v>7.8</v>
      </c>
      <c r="J184" s="38">
        <v>4.5</v>
      </c>
      <c r="K184" s="38">
        <v>4.5999999999999996</v>
      </c>
      <c r="L184" s="38">
        <v>3</v>
      </c>
      <c r="M184" s="38">
        <v>6.7</v>
      </c>
      <c r="N184" s="39">
        <v>1</v>
      </c>
      <c r="O184" s="38">
        <v>9.4</v>
      </c>
    </row>
    <row r="185" spans="1:15" ht="15" x14ac:dyDescent="0.2">
      <c r="A185" s="39">
        <v>14</v>
      </c>
      <c r="B185" s="39">
        <v>0</v>
      </c>
      <c r="C185" s="39">
        <v>1</v>
      </c>
      <c r="D185" s="39">
        <v>1</v>
      </c>
      <c r="E185" s="38">
        <v>9.3000000000000007</v>
      </c>
      <c r="F185" s="38">
        <v>5.0999999999999996</v>
      </c>
      <c r="G185" s="38">
        <v>5.6</v>
      </c>
      <c r="H185" s="38">
        <v>6.6</v>
      </c>
      <c r="I185" s="38">
        <v>6.3</v>
      </c>
      <c r="J185" s="38">
        <v>7.4</v>
      </c>
      <c r="K185" s="38">
        <v>4.4000000000000004</v>
      </c>
      <c r="L185" s="38">
        <v>4.5999999999999996</v>
      </c>
      <c r="M185" s="38">
        <v>5.8</v>
      </c>
      <c r="N185" s="39">
        <v>1</v>
      </c>
      <c r="O185" s="38">
        <v>9.4</v>
      </c>
    </row>
    <row r="186" spans="1:15" ht="15" x14ac:dyDescent="0.2">
      <c r="A186" s="39">
        <v>4</v>
      </c>
      <c r="B186" s="39">
        <v>0</v>
      </c>
      <c r="C186" s="39">
        <v>0</v>
      </c>
      <c r="D186" s="39">
        <v>0</v>
      </c>
      <c r="E186" s="38">
        <v>9.6999999999999993</v>
      </c>
      <c r="F186" s="38">
        <v>2.8</v>
      </c>
      <c r="G186" s="38">
        <v>3.8</v>
      </c>
      <c r="H186" s="38">
        <v>5.7</v>
      </c>
      <c r="I186" s="38">
        <v>4.7</v>
      </c>
      <c r="J186" s="38">
        <v>4.8</v>
      </c>
      <c r="K186" s="38">
        <v>4.7</v>
      </c>
      <c r="L186" s="38">
        <v>4.0999999999999996</v>
      </c>
      <c r="M186" s="38">
        <v>5.0999999999999996</v>
      </c>
      <c r="N186" s="39">
        <v>0</v>
      </c>
      <c r="O186" s="38">
        <v>7.5</v>
      </c>
    </row>
    <row r="187" spans="1:15" ht="15" x14ac:dyDescent="0.2">
      <c r="A187" s="39">
        <v>1</v>
      </c>
      <c r="B187" s="39">
        <v>1</v>
      </c>
      <c r="C187" s="39">
        <v>0</v>
      </c>
      <c r="D187" s="39">
        <v>1</v>
      </c>
      <c r="E187" s="38">
        <v>9.1</v>
      </c>
      <c r="F187" s="38">
        <v>3.8</v>
      </c>
      <c r="G187" s="38">
        <v>3</v>
      </c>
      <c r="H187" s="38">
        <v>7.5</v>
      </c>
      <c r="I187" s="38">
        <v>4.5</v>
      </c>
      <c r="J187" s="38">
        <v>7.3</v>
      </c>
      <c r="K187" s="38">
        <v>6</v>
      </c>
      <c r="L187" s="38">
        <v>3.4</v>
      </c>
      <c r="M187" s="38">
        <v>6.3</v>
      </c>
      <c r="N187" s="39">
        <v>0</v>
      </c>
      <c r="O187" s="38">
        <v>6.6</v>
      </c>
    </row>
    <row r="188" spans="1:15" ht="15" x14ac:dyDescent="0.2">
      <c r="A188" s="39">
        <v>2</v>
      </c>
      <c r="B188" s="39">
        <v>1</v>
      </c>
      <c r="C188" s="39">
        <v>1</v>
      </c>
      <c r="D188" s="39">
        <v>0</v>
      </c>
      <c r="E188" s="38">
        <v>6.5</v>
      </c>
      <c r="F188" s="38">
        <v>2.8</v>
      </c>
      <c r="G188" s="38">
        <v>2.5</v>
      </c>
      <c r="H188" s="38">
        <v>4.3</v>
      </c>
      <c r="I188" s="38">
        <v>3.7</v>
      </c>
      <c r="J188" s="38">
        <v>8.5</v>
      </c>
      <c r="K188" s="38">
        <v>4.3</v>
      </c>
      <c r="L188" s="38">
        <v>4.7</v>
      </c>
      <c r="M188" s="38">
        <v>3.3</v>
      </c>
      <c r="N188" s="39">
        <v>0</v>
      </c>
      <c r="O188" s="38">
        <v>4.3</v>
      </c>
    </row>
    <row r="189" spans="1:15" ht="15" x14ac:dyDescent="0.2">
      <c r="A189" s="39">
        <v>2</v>
      </c>
      <c r="B189" s="39">
        <v>0</v>
      </c>
      <c r="C189" s="39">
        <v>1</v>
      </c>
      <c r="D189" s="39">
        <v>0</v>
      </c>
      <c r="E189" s="38">
        <v>6.6</v>
      </c>
      <c r="F189" s="38">
        <v>3.6</v>
      </c>
      <c r="G189" s="38">
        <v>1.7</v>
      </c>
      <c r="H189" s="38">
        <v>4.7</v>
      </c>
      <c r="I189" s="38">
        <v>4.8</v>
      </c>
      <c r="J189" s="38">
        <v>7.2</v>
      </c>
      <c r="K189" s="38">
        <v>3.2</v>
      </c>
      <c r="L189" s="38">
        <v>3.6</v>
      </c>
      <c r="M189" s="38">
        <v>4</v>
      </c>
      <c r="N189" s="39">
        <v>1</v>
      </c>
      <c r="O189" s="38">
        <v>6.6</v>
      </c>
    </row>
    <row r="190" spans="1:15" ht="15" x14ac:dyDescent="0.2">
      <c r="A190" s="39">
        <v>13</v>
      </c>
      <c r="B190" s="39">
        <v>1</v>
      </c>
      <c r="C190" s="39">
        <v>1</v>
      </c>
      <c r="D190" s="39">
        <v>0</v>
      </c>
      <c r="E190" s="38">
        <v>5.8</v>
      </c>
      <c r="F190" s="38">
        <v>3.6</v>
      </c>
      <c r="G190" s="38">
        <v>5.0999999999999996</v>
      </c>
      <c r="H190" s="38">
        <v>5.9</v>
      </c>
      <c r="I190" s="38">
        <v>5.8</v>
      </c>
      <c r="J190" s="38">
        <v>9.3000000000000007</v>
      </c>
      <c r="K190" s="38">
        <v>5.9</v>
      </c>
      <c r="L190" s="38">
        <v>6.1</v>
      </c>
      <c r="M190" s="38">
        <v>6.6</v>
      </c>
      <c r="N190" s="39">
        <v>0</v>
      </c>
      <c r="O190" s="38">
        <v>7.4</v>
      </c>
    </row>
    <row r="191" spans="1:15" ht="15" x14ac:dyDescent="0.2">
      <c r="A191" s="39">
        <v>11</v>
      </c>
      <c r="B191" s="39">
        <v>0</v>
      </c>
      <c r="C191" s="39">
        <v>0</v>
      </c>
      <c r="D191" s="39">
        <v>1</v>
      </c>
      <c r="E191" s="38">
        <v>8.6999999999999993</v>
      </c>
      <c r="F191" s="38">
        <v>3.7</v>
      </c>
      <c r="G191" s="38">
        <v>4.2</v>
      </c>
      <c r="H191" s="38">
        <v>7.4</v>
      </c>
      <c r="I191" s="38">
        <v>4.8</v>
      </c>
      <c r="J191" s="38">
        <v>3.8</v>
      </c>
      <c r="K191" s="38">
        <v>5.5</v>
      </c>
      <c r="L191" s="38">
        <v>3.5</v>
      </c>
      <c r="M191" s="38">
        <v>5.6</v>
      </c>
      <c r="N191" s="39">
        <v>0</v>
      </c>
      <c r="O191" s="38">
        <v>7.1</v>
      </c>
    </row>
    <row r="192" spans="1:15" ht="15" x14ac:dyDescent="0.2">
      <c r="A192" s="39">
        <v>2</v>
      </c>
      <c r="B192" s="39">
        <v>0</v>
      </c>
      <c r="C192" s="39">
        <v>0</v>
      </c>
      <c r="D192" s="39">
        <v>1</v>
      </c>
      <c r="E192" s="38">
        <v>8.8000000000000007</v>
      </c>
      <c r="F192" s="38">
        <v>3.9</v>
      </c>
      <c r="G192" s="38">
        <v>3.4</v>
      </c>
      <c r="H192" s="38">
        <v>4.7</v>
      </c>
      <c r="I192" s="38">
        <v>4.8</v>
      </c>
      <c r="J192" s="38">
        <v>5.8</v>
      </c>
      <c r="K192" s="38">
        <v>3.8</v>
      </c>
      <c r="L192" s="38">
        <v>3.7</v>
      </c>
      <c r="M192" s="38">
        <v>4.2</v>
      </c>
      <c r="N192" s="39">
        <v>1</v>
      </c>
      <c r="O192" s="38">
        <v>6.7</v>
      </c>
    </row>
    <row r="193" spans="1:15" ht="15" x14ac:dyDescent="0.2">
      <c r="A193" s="39">
        <v>8</v>
      </c>
      <c r="B193" s="39">
        <v>0</v>
      </c>
      <c r="C193" s="39">
        <v>1</v>
      </c>
      <c r="D193" s="39">
        <v>0</v>
      </c>
      <c r="E193" s="38">
        <v>6.4</v>
      </c>
      <c r="F193" s="38">
        <v>4.5</v>
      </c>
      <c r="G193" s="38">
        <v>4</v>
      </c>
      <c r="H193" s="38">
        <v>5.7</v>
      </c>
      <c r="I193" s="38">
        <v>5.7</v>
      </c>
      <c r="J193" s="38">
        <v>8.4</v>
      </c>
      <c r="K193" s="38">
        <v>4</v>
      </c>
      <c r="L193" s="38">
        <v>5.8</v>
      </c>
      <c r="M193" s="38">
        <v>5.8</v>
      </c>
      <c r="N193" s="39">
        <v>0</v>
      </c>
      <c r="O193" s="38">
        <v>6.7</v>
      </c>
    </row>
    <row r="194" spans="1:15" ht="15" x14ac:dyDescent="0.2">
      <c r="A194" s="39">
        <v>13</v>
      </c>
      <c r="B194" s="39">
        <v>0</v>
      </c>
      <c r="C194" s="39">
        <v>1</v>
      </c>
      <c r="D194" s="39">
        <v>0</v>
      </c>
      <c r="E194" s="38">
        <v>6.7</v>
      </c>
      <c r="F194" s="38">
        <v>3.6</v>
      </c>
      <c r="G194" s="38">
        <v>3.3</v>
      </c>
      <c r="H194" s="38">
        <v>4.7</v>
      </c>
      <c r="I194" s="38">
        <v>4.8</v>
      </c>
      <c r="J194" s="38">
        <v>7.2</v>
      </c>
      <c r="K194" s="38">
        <v>2.9</v>
      </c>
      <c r="L194" s="38">
        <v>3.6</v>
      </c>
      <c r="M194" s="38">
        <v>3.2</v>
      </c>
      <c r="N194" s="39">
        <v>0</v>
      </c>
      <c r="O194" s="38">
        <v>7.2</v>
      </c>
    </row>
    <row r="195" spans="1:15" ht="15" x14ac:dyDescent="0.2">
      <c r="A195" s="39">
        <v>1</v>
      </c>
      <c r="B195" s="39">
        <v>0</v>
      </c>
      <c r="C195" s="39">
        <v>1</v>
      </c>
      <c r="D195" s="39">
        <v>0</v>
      </c>
      <c r="E195" s="38">
        <v>5.2</v>
      </c>
      <c r="F195" s="38">
        <v>3.8</v>
      </c>
      <c r="G195" s="38">
        <v>3.3</v>
      </c>
      <c r="H195" s="38">
        <v>4.3</v>
      </c>
      <c r="I195" s="38">
        <v>5</v>
      </c>
      <c r="J195" s="38">
        <v>8.4</v>
      </c>
      <c r="K195" s="38">
        <v>4.3</v>
      </c>
      <c r="L195" s="38">
        <v>4.9000000000000004</v>
      </c>
      <c r="M195" s="38">
        <v>4.7</v>
      </c>
      <c r="N195" s="39">
        <v>0</v>
      </c>
      <c r="O195" s="38">
        <v>7.1</v>
      </c>
    </row>
    <row r="196" spans="1:15" ht="15" x14ac:dyDescent="0.2">
      <c r="A196" s="39">
        <v>3</v>
      </c>
      <c r="B196" s="39">
        <v>1</v>
      </c>
      <c r="C196" s="39">
        <v>1</v>
      </c>
      <c r="D196" s="39">
        <v>0</v>
      </c>
      <c r="E196" s="38">
        <v>6.4</v>
      </c>
      <c r="F196" s="38">
        <v>3.3</v>
      </c>
      <c r="G196" s="38">
        <v>5.3</v>
      </c>
      <c r="H196" s="38">
        <v>4.7</v>
      </c>
      <c r="I196" s="38">
        <v>4.5</v>
      </c>
      <c r="J196" s="38">
        <v>8.8000000000000007</v>
      </c>
      <c r="K196" s="38">
        <v>3.6</v>
      </c>
      <c r="L196" s="38">
        <v>4.0999999999999996</v>
      </c>
      <c r="M196" s="38">
        <v>4</v>
      </c>
      <c r="N196" s="39">
        <v>0</v>
      </c>
      <c r="O196" s="38">
        <v>6</v>
      </c>
    </row>
    <row r="197" spans="1:15" ht="15" x14ac:dyDescent="0.2">
      <c r="A197" s="39">
        <v>10</v>
      </c>
      <c r="B197" s="39">
        <v>1</v>
      </c>
      <c r="C197" s="39">
        <v>0</v>
      </c>
      <c r="D197" s="39">
        <v>0</v>
      </c>
      <c r="E197" s="38">
        <v>7.6</v>
      </c>
      <c r="F197" s="38">
        <v>3.6</v>
      </c>
      <c r="G197" s="38">
        <v>4.8</v>
      </c>
      <c r="H197" s="38">
        <v>6.6</v>
      </c>
      <c r="I197" s="38">
        <v>5.4</v>
      </c>
      <c r="J197" s="38">
        <v>4.4000000000000004</v>
      </c>
      <c r="K197" s="38">
        <v>4.4000000000000004</v>
      </c>
      <c r="L197" s="38">
        <v>3.9</v>
      </c>
      <c r="M197" s="38">
        <v>5.2</v>
      </c>
      <c r="N197" s="39">
        <v>0</v>
      </c>
      <c r="O197" s="38">
        <v>8.4</v>
      </c>
    </row>
    <row r="198" spans="1:15" ht="15" x14ac:dyDescent="0.2">
      <c r="A198" s="39">
        <v>8</v>
      </c>
      <c r="B198" s="39">
        <v>1</v>
      </c>
      <c r="C198" s="39">
        <v>1</v>
      </c>
      <c r="D198" s="39">
        <v>0</v>
      </c>
      <c r="E198" s="38">
        <v>5.9</v>
      </c>
      <c r="F198" s="38">
        <v>4</v>
      </c>
      <c r="G198" s="38">
        <v>3.3</v>
      </c>
      <c r="H198" s="38">
        <v>5.9</v>
      </c>
      <c r="I198" s="38">
        <v>6.2</v>
      </c>
      <c r="J198" s="38">
        <v>8.4</v>
      </c>
      <c r="K198" s="38">
        <v>6</v>
      </c>
      <c r="L198" s="38">
        <v>7.5</v>
      </c>
      <c r="M198" s="38">
        <v>6</v>
      </c>
      <c r="N198" s="39">
        <v>1</v>
      </c>
      <c r="O198" s="38">
        <v>8.6</v>
      </c>
    </row>
    <row r="199" spans="1:15" ht="15" x14ac:dyDescent="0.2">
      <c r="A199" s="39">
        <v>9</v>
      </c>
      <c r="B199" s="39">
        <v>1</v>
      </c>
      <c r="C199" s="39">
        <v>1</v>
      </c>
      <c r="D199" s="39">
        <v>1</v>
      </c>
      <c r="E199" s="38">
        <v>9.6999999999999993</v>
      </c>
      <c r="F199" s="38">
        <v>5</v>
      </c>
      <c r="G199" s="38">
        <v>5.3</v>
      </c>
      <c r="H199" s="38">
        <v>7.6</v>
      </c>
      <c r="I199" s="38">
        <v>6.1</v>
      </c>
      <c r="J199" s="38">
        <v>6.8</v>
      </c>
      <c r="K199" s="38">
        <v>4.4000000000000004</v>
      </c>
      <c r="L199" s="38">
        <v>3.5</v>
      </c>
      <c r="M199" s="38">
        <v>6.3</v>
      </c>
      <c r="N199" s="39">
        <v>1</v>
      </c>
      <c r="O199" s="38">
        <v>7.9</v>
      </c>
    </row>
    <row r="200" spans="1:15" ht="15" x14ac:dyDescent="0.2">
      <c r="A200" s="39">
        <v>6</v>
      </c>
      <c r="B200" s="39">
        <v>1</v>
      </c>
      <c r="C200" s="39">
        <v>1</v>
      </c>
      <c r="D200" s="39">
        <v>1</v>
      </c>
      <c r="E200" s="38">
        <v>5.5</v>
      </c>
      <c r="F200" s="38">
        <v>5.5</v>
      </c>
      <c r="G200" s="38">
        <v>6.5</v>
      </c>
      <c r="H200" s="38">
        <v>5.7</v>
      </c>
      <c r="I200" s="38">
        <v>8.1999999999999993</v>
      </c>
      <c r="J200" s="38">
        <v>6.3</v>
      </c>
      <c r="K200" s="38">
        <v>5.9</v>
      </c>
      <c r="L200" s="38">
        <v>6.7</v>
      </c>
      <c r="M200" s="38">
        <v>6.6</v>
      </c>
      <c r="N200" s="39">
        <v>1</v>
      </c>
      <c r="O200" s="38">
        <v>7.6</v>
      </c>
    </row>
    <row r="201" spans="1:15" ht="15" x14ac:dyDescent="0.2">
      <c r="A201" s="39">
        <v>4</v>
      </c>
      <c r="B201" s="39">
        <v>1</v>
      </c>
      <c r="C201" s="39">
        <v>1</v>
      </c>
      <c r="D201" s="39">
        <v>1</v>
      </c>
      <c r="E201" s="38">
        <v>9.6999999999999993</v>
      </c>
      <c r="F201" s="38">
        <v>5</v>
      </c>
      <c r="G201" s="38">
        <v>5.3</v>
      </c>
      <c r="H201" s="38">
        <v>7.6</v>
      </c>
      <c r="I201" s="38">
        <v>6.1</v>
      </c>
      <c r="J201" s="38">
        <v>6.8</v>
      </c>
      <c r="K201" s="38">
        <v>4.3</v>
      </c>
      <c r="L201" s="38">
        <v>3.5</v>
      </c>
      <c r="M201" s="38">
        <v>5.9</v>
      </c>
      <c r="N201" s="39">
        <v>1</v>
      </c>
      <c r="O201" s="38">
        <v>8.5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89AA2-74DF-4E66-BA9E-07748F65050F}">
  <dimension ref="A1:Y201"/>
  <sheetViews>
    <sheetView topLeftCell="B1" zoomScale="50" zoomScaleNormal="50" workbookViewId="0">
      <selection activeCell="L20" sqref="L20"/>
    </sheetView>
  </sheetViews>
  <sheetFormatPr defaultRowHeight="12.75" x14ac:dyDescent="0.2"/>
  <cols>
    <col min="2" max="2" width="6.85546875" bestFit="1" customWidth="1"/>
    <col min="3" max="3" width="12.28515625" bestFit="1" customWidth="1"/>
    <col min="5" max="5" width="12.42578125" bestFit="1" customWidth="1"/>
    <col min="7" max="7" width="10" bestFit="1" customWidth="1"/>
    <col min="8" max="8" width="12.42578125" bestFit="1" customWidth="1"/>
    <col min="9" max="9" width="12.85546875" bestFit="1" customWidth="1"/>
    <col min="10" max="10" width="16.42578125" bestFit="1" customWidth="1"/>
    <col min="11" max="11" width="9.5703125" bestFit="1" customWidth="1"/>
    <col min="12" max="12" width="13.140625" bestFit="1" customWidth="1"/>
    <col min="13" max="13" width="8.42578125" bestFit="1" customWidth="1"/>
    <col min="14" max="14" width="10" bestFit="1" customWidth="1"/>
    <col min="16" max="16" width="18" bestFit="1" customWidth="1"/>
    <col min="18" max="18" width="13.42578125" bestFit="1" customWidth="1"/>
    <col min="19" max="19" width="12.7109375" bestFit="1" customWidth="1"/>
    <col min="21" max="21" width="12.85546875" bestFit="1" customWidth="1"/>
    <col min="22" max="22" width="12.140625" bestFit="1" customWidth="1"/>
    <col min="23" max="23" width="12.7109375" bestFit="1" customWidth="1"/>
    <col min="24" max="24" width="12.140625" bestFit="1" customWidth="1"/>
  </cols>
  <sheetData>
    <row r="1" spans="1:25" ht="15" x14ac:dyDescent="0.2">
      <c r="A1" s="24" t="s">
        <v>256</v>
      </c>
      <c r="B1" s="24" t="s">
        <v>2</v>
      </c>
      <c r="C1" s="24" t="s">
        <v>42</v>
      </c>
      <c r="D1" s="24" t="s">
        <v>44</v>
      </c>
      <c r="E1" s="24" t="s">
        <v>47</v>
      </c>
      <c r="F1" s="24" t="s">
        <v>7</v>
      </c>
      <c r="G1" s="24" t="s">
        <v>286</v>
      </c>
      <c r="H1" s="24" t="s">
        <v>50</v>
      </c>
      <c r="I1" s="24" t="s">
        <v>52</v>
      </c>
      <c r="J1" s="24" t="s">
        <v>257</v>
      </c>
      <c r="K1" s="24" t="s">
        <v>53</v>
      </c>
      <c r="L1" s="24" t="s">
        <v>262</v>
      </c>
      <c r="M1" s="24" t="s">
        <v>290</v>
      </c>
      <c r="N1" s="24" t="s">
        <v>268</v>
      </c>
    </row>
    <row r="2" spans="1:25" ht="15" x14ac:dyDescent="0.2">
      <c r="A2" s="39">
        <v>3</v>
      </c>
      <c r="B2" s="39">
        <v>1</v>
      </c>
      <c r="C2" s="39">
        <v>1</v>
      </c>
      <c r="D2" s="38">
        <v>8.5</v>
      </c>
      <c r="E2" s="38">
        <v>3.9</v>
      </c>
      <c r="F2" s="38">
        <v>4.8</v>
      </c>
      <c r="G2" s="38">
        <v>4.9000000000000004</v>
      </c>
      <c r="H2" s="38">
        <v>6</v>
      </c>
      <c r="I2" s="38">
        <v>6.8</v>
      </c>
      <c r="J2" s="38">
        <v>5</v>
      </c>
      <c r="K2" s="38">
        <v>5.0999999999999996</v>
      </c>
      <c r="L2" s="38">
        <v>5.9</v>
      </c>
      <c r="M2" s="39">
        <v>1</v>
      </c>
      <c r="N2" s="38">
        <v>8.4</v>
      </c>
    </row>
    <row r="3" spans="1:25" ht="15" x14ac:dyDescent="0.2">
      <c r="A3" s="39">
        <v>13</v>
      </c>
      <c r="B3" s="39">
        <v>0</v>
      </c>
      <c r="C3" s="39">
        <v>0</v>
      </c>
      <c r="D3" s="38">
        <v>8.1999999999999993</v>
      </c>
      <c r="E3" s="38">
        <v>2.7</v>
      </c>
      <c r="F3" s="38">
        <v>3.4</v>
      </c>
      <c r="G3" s="38">
        <v>7.9</v>
      </c>
      <c r="H3" s="38">
        <v>3.1</v>
      </c>
      <c r="I3" s="38">
        <v>5.3</v>
      </c>
      <c r="J3" s="38">
        <v>3.9</v>
      </c>
      <c r="K3" s="38">
        <v>4.3</v>
      </c>
      <c r="L3" s="38">
        <v>7.2</v>
      </c>
      <c r="M3" s="39">
        <v>0</v>
      </c>
      <c r="N3" s="38">
        <v>7.5</v>
      </c>
      <c r="P3" s="58" t="s">
        <v>312</v>
      </c>
      <c r="Q3" s="58"/>
      <c r="R3" s="58"/>
      <c r="S3" s="58"/>
      <c r="T3" s="58"/>
      <c r="U3" s="58"/>
      <c r="V3" s="58"/>
      <c r="W3" s="58"/>
      <c r="X3" s="58"/>
      <c r="Y3" s="58"/>
    </row>
    <row r="4" spans="1:25" ht="15.75" thickBot="1" x14ac:dyDescent="0.25">
      <c r="A4" s="39">
        <v>12</v>
      </c>
      <c r="B4" s="39">
        <v>1</v>
      </c>
      <c r="C4" s="39">
        <v>1</v>
      </c>
      <c r="D4" s="38">
        <v>9.1999999999999993</v>
      </c>
      <c r="E4" s="38">
        <v>3.4</v>
      </c>
      <c r="F4" s="38">
        <v>5.4</v>
      </c>
      <c r="G4" s="38">
        <v>7.4</v>
      </c>
      <c r="H4" s="38">
        <v>5.8</v>
      </c>
      <c r="I4" s="38">
        <v>4.5</v>
      </c>
      <c r="J4" s="38">
        <v>5.4</v>
      </c>
      <c r="K4" s="38">
        <v>4</v>
      </c>
      <c r="L4" s="38">
        <v>5.6</v>
      </c>
      <c r="M4" s="39">
        <v>1</v>
      </c>
      <c r="N4" s="38">
        <v>9</v>
      </c>
      <c r="P4" s="58"/>
      <c r="Q4" s="58"/>
      <c r="R4" s="58"/>
      <c r="S4" s="58"/>
      <c r="T4" s="58"/>
      <c r="U4" s="58"/>
      <c r="V4" s="58"/>
      <c r="W4" s="58"/>
      <c r="X4" s="58"/>
      <c r="Y4" s="58"/>
    </row>
    <row r="5" spans="1:25" ht="15" x14ac:dyDescent="0.2">
      <c r="A5" s="39">
        <v>14</v>
      </c>
      <c r="B5" s="39">
        <v>1</v>
      </c>
      <c r="C5" s="39">
        <v>0</v>
      </c>
      <c r="D5" s="38">
        <v>6.4</v>
      </c>
      <c r="E5" s="38">
        <v>3.3</v>
      </c>
      <c r="F5" s="38">
        <v>4.7</v>
      </c>
      <c r="G5" s="38">
        <v>4.7</v>
      </c>
      <c r="H5" s="38">
        <v>4.5</v>
      </c>
      <c r="I5" s="38">
        <v>8.8000000000000007</v>
      </c>
      <c r="J5" s="38">
        <v>4.3</v>
      </c>
      <c r="K5" s="38">
        <v>4.0999999999999996</v>
      </c>
      <c r="L5" s="38">
        <v>3.7</v>
      </c>
      <c r="M5" s="39">
        <v>0</v>
      </c>
      <c r="N5" s="38">
        <v>7.2</v>
      </c>
      <c r="P5" s="57" t="s">
        <v>313</v>
      </c>
      <c r="Q5" s="57"/>
      <c r="R5" s="58"/>
      <c r="S5" s="58"/>
      <c r="T5" s="58"/>
      <c r="U5" s="58"/>
      <c r="V5" s="58"/>
      <c r="W5" s="58"/>
      <c r="X5" s="58"/>
      <c r="Y5" s="58"/>
    </row>
    <row r="6" spans="1:25" ht="15" x14ac:dyDescent="0.2">
      <c r="A6" s="39">
        <v>9</v>
      </c>
      <c r="B6" s="39">
        <v>0</v>
      </c>
      <c r="C6" s="39">
        <v>1</v>
      </c>
      <c r="D6" s="38">
        <v>9</v>
      </c>
      <c r="E6" s="38">
        <v>3.4</v>
      </c>
      <c r="F6" s="38">
        <v>2.2000000000000002</v>
      </c>
      <c r="G6" s="38">
        <v>6</v>
      </c>
      <c r="H6" s="38">
        <v>4.5</v>
      </c>
      <c r="I6" s="38">
        <v>6.8</v>
      </c>
      <c r="J6" s="38">
        <v>4.5</v>
      </c>
      <c r="K6" s="38">
        <v>3.5</v>
      </c>
      <c r="L6" s="38">
        <v>6.9</v>
      </c>
      <c r="M6" s="39">
        <v>0</v>
      </c>
      <c r="N6" s="38">
        <v>9</v>
      </c>
      <c r="P6" s="55" t="s">
        <v>314</v>
      </c>
      <c r="Q6" s="55">
        <v>0.74987476177353407</v>
      </c>
      <c r="R6" s="58"/>
      <c r="S6" s="58"/>
      <c r="T6" s="58"/>
      <c r="U6" s="58"/>
      <c r="V6" s="58"/>
      <c r="W6" s="58"/>
      <c r="X6" s="58"/>
      <c r="Y6" s="58"/>
    </row>
    <row r="7" spans="1:25" ht="15" x14ac:dyDescent="0.2">
      <c r="A7" s="39">
        <v>8</v>
      </c>
      <c r="B7" s="39">
        <v>1</v>
      </c>
      <c r="C7" s="39">
        <v>0</v>
      </c>
      <c r="D7" s="38">
        <v>6.5</v>
      </c>
      <c r="E7" s="38">
        <v>2.8</v>
      </c>
      <c r="F7" s="38">
        <v>4</v>
      </c>
      <c r="G7" s="38">
        <v>4.3</v>
      </c>
      <c r="H7" s="38">
        <v>3.7</v>
      </c>
      <c r="I7" s="38">
        <v>8.5</v>
      </c>
      <c r="J7" s="38">
        <v>3.6</v>
      </c>
      <c r="K7" s="38">
        <v>4.7</v>
      </c>
      <c r="L7" s="38">
        <v>4.0999999999999996</v>
      </c>
      <c r="M7" s="39">
        <v>0</v>
      </c>
      <c r="N7" s="38">
        <v>6.1</v>
      </c>
      <c r="P7" s="55" t="s">
        <v>315</v>
      </c>
      <c r="Q7" s="55">
        <v>0.56231215834491455</v>
      </c>
      <c r="R7" s="58"/>
      <c r="S7" s="58"/>
      <c r="T7" s="58"/>
      <c r="U7" s="58"/>
      <c r="V7" s="58"/>
      <c r="W7" s="58"/>
      <c r="X7" s="58"/>
      <c r="Y7" s="58"/>
    </row>
    <row r="8" spans="1:25" ht="15" x14ac:dyDescent="0.2">
      <c r="A8" s="39">
        <v>2</v>
      </c>
      <c r="B8" s="39">
        <v>1</v>
      </c>
      <c r="C8" s="39">
        <v>0</v>
      </c>
      <c r="D8" s="38">
        <v>6.9</v>
      </c>
      <c r="E8" s="38">
        <v>3.7</v>
      </c>
      <c r="F8" s="38">
        <v>2.1</v>
      </c>
      <c r="G8" s="38">
        <v>2.2999999999999998</v>
      </c>
      <c r="H8" s="38">
        <v>5.4</v>
      </c>
      <c r="I8" s="38">
        <v>8.9</v>
      </c>
      <c r="J8" s="38">
        <v>2.1</v>
      </c>
      <c r="K8" s="38">
        <v>4.2</v>
      </c>
      <c r="L8" s="38">
        <v>2.6</v>
      </c>
      <c r="M8" s="39">
        <v>1</v>
      </c>
      <c r="N8" s="38">
        <v>7.2</v>
      </c>
      <c r="P8" s="55" t="s">
        <v>316</v>
      </c>
      <c r="Q8" s="55">
        <v>0.53172107263783863</v>
      </c>
      <c r="R8" s="58"/>
      <c r="S8" s="58"/>
      <c r="T8" s="58"/>
      <c r="U8" s="58"/>
      <c r="V8" s="58"/>
      <c r="W8" s="58"/>
      <c r="X8" s="58"/>
      <c r="Y8" s="58"/>
    </row>
    <row r="9" spans="1:25" ht="15" x14ac:dyDescent="0.2">
      <c r="A9" s="39">
        <v>9</v>
      </c>
      <c r="B9" s="39">
        <v>1</v>
      </c>
      <c r="C9" s="39">
        <v>0</v>
      </c>
      <c r="D9" s="38">
        <v>6.2</v>
      </c>
      <c r="E9" s="38">
        <v>3.3</v>
      </c>
      <c r="F9" s="38">
        <v>4.5999999999999996</v>
      </c>
      <c r="G9" s="38">
        <v>3.6</v>
      </c>
      <c r="H9" s="38">
        <v>5.0999999999999996</v>
      </c>
      <c r="I9" s="38">
        <v>6.9</v>
      </c>
      <c r="J9" s="38">
        <v>4.3</v>
      </c>
      <c r="K9" s="38">
        <v>6.3</v>
      </c>
      <c r="L9" s="38">
        <v>4.8</v>
      </c>
      <c r="M9" s="39">
        <v>0</v>
      </c>
      <c r="N9" s="38">
        <v>7.7</v>
      </c>
      <c r="P9" s="55" t="s">
        <v>295</v>
      </c>
      <c r="Q9" s="55">
        <v>0.61124712572179174</v>
      </c>
      <c r="R9" s="58"/>
      <c r="S9" s="58"/>
      <c r="T9" s="58"/>
      <c r="U9" s="58"/>
      <c r="V9" s="58"/>
      <c r="W9" s="58"/>
      <c r="X9" s="58"/>
      <c r="Y9" s="58"/>
    </row>
    <row r="10" spans="1:25" ht="15.75" thickBot="1" x14ac:dyDescent="0.25">
      <c r="A10" s="39">
        <v>7</v>
      </c>
      <c r="B10" s="39">
        <v>1</v>
      </c>
      <c r="C10" s="39">
        <v>0</v>
      </c>
      <c r="D10" s="38">
        <v>5.8</v>
      </c>
      <c r="E10" s="38">
        <v>3.6</v>
      </c>
      <c r="F10" s="38">
        <v>3.7</v>
      </c>
      <c r="G10" s="38">
        <v>5.9</v>
      </c>
      <c r="H10" s="38">
        <v>5.8</v>
      </c>
      <c r="I10" s="38">
        <v>9.3000000000000007</v>
      </c>
      <c r="J10" s="38">
        <v>4.4000000000000004</v>
      </c>
      <c r="K10" s="38">
        <v>6.1</v>
      </c>
      <c r="L10" s="38">
        <v>6.7</v>
      </c>
      <c r="M10" s="39">
        <v>1</v>
      </c>
      <c r="N10" s="38">
        <v>8.1999999999999993</v>
      </c>
      <c r="P10" s="56" t="s">
        <v>317</v>
      </c>
      <c r="Q10" s="56">
        <v>200</v>
      </c>
      <c r="R10" s="58"/>
      <c r="S10" s="58"/>
      <c r="T10" s="58"/>
      <c r="U10" s="58"/>
      <c r="V10" s="58"/>
      <c r="W10" s="58"/>
      <c r="X10" s="58"/>
      <c r="Y10" s="58"/>
    </row>
    <row r="11" spans="1:25" ht="15" x14ac:dyDescent="0.2">
      <c r="A11" s="39">
        <v>9</v>
      </c>
      <c r="B11" s="39">
        <v>1</v>
      </c>
      <c r="C11" s="39">
        <v>0</v>
      </c>
      <c r="D11" s="38">
        <v>6.4</v>
      </c>
      <c r="E11" s="38">
        <v>4.5</v>
      </c>
      <c r="F11" s="38">
        <v>4.7</v>
      </c>
      <c r="G11" s="38">
        <v>5.7</v>
      </c>
      <c r="H11" s="38">
        <v>5.7</v>
      </c>
      <c r="I11" s="38">
        <v>8.4</v>
      </c>
      <c r="J11" s="38">
        <v>4.0999999999999996</v>
      </c>
      <c r="K11" s="38">
        <v>5.8</v>
      </c>
      <c r="L11" s="38">
        <v>6.1</v>
      </c>
      <c r="M11" s="39">
        <v>0</v>
      </c>
      <c r="N11" s="38">
        <v>6.7</v>
      </c>
      <c r="P11" s="58"/>
      <c r="Q11" s="58"/>
      <c r="R11" s="58"/>
      <c r="S11" s="58"/>
      <c r="T11" s="58"/>
      <c r="U11" s="58"/>
      <c r="V11" s="58"/>
      <c r="W11" s="58"/>
      <c r="X11" s="58"/>
      <c r="Y11" s="58"/>
    </row>
    <row r="12" spans="1:25" ht="15.75" thickBot="1" x14ac:dyDescent="0.25">
      <c r="A12" s="39">
        <v>10</v>
      </c>
      <c r="B12" s="39">
        <v>0</v>
      </c>
      <c r="C12" s="39">
        <v>1</v>
      </c>
      <c r="D12" s="38">
        <v>8.6999999999999993</v>
      </c>
      <c r="E12" s="38">
        <v>3.2</v>
      </c>
      <c r="F12" s="38">
        <v>2.7</v>
      </c>
      <c r="G12" s="38">
        <v>6.8</v>
      </c>
      <c r="H12" s="38">
        <v>4.5999999999999996</v>
      </c>
      <c r="I12" s="38">
        <v>6.8</v>
      </c>
      <c r="J12" s="38">
        <v>3.8</v>
      </c>
      <c r="K12" s="38">
        <v>3.7</v>
      </c>
      <c r="L12" s="38">
        <v>4.8</v>
      </c>
      <c r="M12" s="39">
        <v>1</v>
      </c>
      <c r="N12" s="38">
        <v>8.4</v>
      </c>
      <c r="P12" s="58" t="s">
        <v>318</v>
      </c>
      <c r="Q12" s="58"/>
      <c r="R12" s="58"/>
      <c r="S12" s="58"/>
      <c r="T12" s="58"/>
      <c r="U12" s="58"/>
      <c r="V12" s="58"/>
      <c r="W12" s="58"/>
      <c r="X12" s="58"/>
      <c r="Y12" s="58"/>
    </row>
    <row r="13" spans="1:25" ht="15" x14ac:dyDescent="0.2">
      <c r="A13" s="39">
        <v>4</v>
      </c>
      <c r="B13" s="39">
        <v>1</v>
      </c>
      <c r="C13" s="39">
        <v>0</v>
      </c>
      <c r="D13" s="38">
        <v>6.1</v>
      </c>
      <c r="E13" s="38">
        <v>4.9000000000000004</v>
      </c>
      <c r="F13" s="38">
        <v>4.4000000000000004</v>
      </c>
      <c r="G13" s="38">
        <v>3.9</v>
      </c>
      <c r="H13" s="38">
        <v>6.4</v>
      </c>
      <c r="I13" s="38">
        <v>8.1999999999999993</v>
      </c>
      <c r="J13" s="38">
        <v>3</v>
      </c>
      <c r="K13" s="38">
        <v>4.9000000000000004</v>
      </c>
      <c r="L13" s="38">
        <v>3.9</v>
      </c>
      <c r="M13" s="39">
        <v>0</v>
      </c>
      <c r="N13" s="38">
        <v>6.6</v>
      </c>
      <c r="P13" s="54"/>
      <c r="Q13" s="54" t="s">
        <v>323</v>
      </c>
      <c r="R13" s="54" t="s">
        <v>324</v>
      </c>
      <c r="S13" s="54" t="s">
        <v>325</v>
      </c>
      <c r="T13" s="54" t="s">
        <v>326</v>
      </c>
      <c r="U13" s="54" t="s">
        <v>327</v>
      </c>
      <c r="V13" s="58"/>
      <c r="W13" s="58"/>
      <c r="X13" s="58"/>
      <c r="Y13" s="58"/>
    </row>
    <row r="14" spans="1:25" ht="15" x14ac:dyDescent="0.2">
      <c r="A14" s="39">
        <v>13</v>
      </c>
      <c r="B14" s="39">
        <v>0</v>
      </c>
      <c r="C14" s="39">
        <v>1</v>
      </c>
      <c r="D14" s="38">
        <v>9.5</v>
      </c>
      <c r="E14" s="38">
        <v>5.6</v>
      </c>
      <c r="F14" s="38">
        <v>5</v>
      </c>
      <c r="G14" s="38">
        <v>6.9</v>
      </c>
      <c r="H14" s="38">
        <v>6.6</v>
      </c>
      <c r="I14" s="38">
        <v>7.6</v>
      </c>
      <c r="J14" s="38">
        <v>5.0999999999999996</v>
      </c>
      <c r="K14" s="38">
        <v>4.5</v>
      </c>
      <c r="L14" s="38">
        <v>6.9</v>
      </c>
      <c r="M14" s="39">
        <v>1</v>
      </c>
      <c r="N14" s="38">
        <v>7.9</v>
      </c>
      <c r="P14" s="55" t="s">
        <v>319</v>
      </c>
      <c r="Q14" s="55">
        <v>13</v>
      </c>
      <c r="R14" s="55">
        <v>89.281112941213891</v>
      </c>
      <c r="S14" s="55">
        <v>6.867777918554915</v>
      </c>
      <c r="T14" s="55">
        <v>18.381569184216598</v>
      </c>
      <c r="U14" s="55">
        <v>5.2771847161366987E-27</v>
      </c>
      <c r="V14" s="58"/>
      <c r="W14" s="58"/>
      <c r="X14" s="58"/>
      <c r="Y14" s="58"/>
    </row>
    <row r="15" spans="1:25" ht="15" x14ac:dyDescent="0.2">
      <c r="A15" s="39">
        <v>7</v>
      </c>
      <c r="B15" s="39">
        <v>0</v>
      </c>
      <c r="C15" s="39">
        <v>1</v>
      </c>
      <c r="D15" s="38">
        <v>9.1999999999999993</v>
      </c>
      <c r="E15" s="38">
        <v>3.9</v>
      </c>
      <c r="F15" s="38">
        <v>2.4</v>
      </c>
      <c r="G15" s="38">
        <v>8.4</v>
      </c>
      <c r="H15" s="38">
        <v>4.8</v>
      </c>
      <c r="I15" s="38">
        <v>7.1</v>
      </c>
      <c r="J15" s="38">
        <v>4.5</v>
      </c>
      <c r="K15" s="38">
        <v>2.6</v>
      </c>
      <c r="L15" s="38">
        <v>5.5</v>
      </c>
      <c r="M15" s="39">
        <v>0</v>
      </c>
      <c r="N15" s="38">
        <v>8.1999999999999993</v>
      </c>
      <c r="P15" s="55" t="s">
        <v>320</v>
      </c>
      <c r="Q15" s="55">
        <v>186</v>
      </c>
      <c r="R15" s="55">
        <v>69.493887058786257</v>
      </c>
      <c r="S15" s="55">
        <v>0.37362304870315194</v>
      </c>
      <c r="T15" s="55"/>
      <c r="U15" s="55"/>
      <c r="V15" s="58"/>
      <c r="W15" s="58"/>
      <c r="X15" s="58"/>
      <c r="Y15" s="58"/>
    </row>
    <row r="16" spans="1:25" ht="15.75" thickBot="1" x14ac:dyDescent="0.25">
      <c r="A16" s="39">
        <v>15</v>
      </c>
      <c r="B16" s="39">
        <v>1</v>
      </c>
      <c r="C16" s="39">
        <v>1</v>
      </c>
      <c r="D16" s="38">
        <v>6.3</v>
      </c>
      <c r="E16" s="38">
        <v>4.5</v>
      </c>
      <c r="F16" s="38">
        <v>4.5</v>
      </c>
      <c r="G16" s="38">
        <v>6.8</v>
      </c>
      <c r="H16" s="38">
        <v>5.9</v>
      </c>
      <c r="I16" s="38">
        <v>8.8000000000000007</v>
      </c>
      <c r="J16" s="38">
        <v>4.8</v>
      </c>
      <c r="K16" s="38">
        <v>6.2</v>
      </c>
      <c r="L16" s="38">
        <v>6.9</v>
      </c>
      <c r="M16" s="39">
        <v>1</v>
      </c>
      <c r="N16" s="38">
        <v>7.6</v>
      </c>
      <c r="P16" s="56" t="s">
        <v>321</v>
      </c>
      <c r="Q16" s="56">
        <v>199</v>
      </c>
      <c r="R16" s="56">
        <v>158.77500000000015</v>
      </c>
      <c r="S16" s="56"/>
      <c r="T16" s="56"/>
      <c r="U16" s="56"/>
      <c r="V16" s="58"/>
      <c r="W16" s="58"/>
      <c r="X16" s="58"/>
      <c r="Y16" s="58"/>
    </row>
    <row r="17" spans="1:25" ht="15.75" thickBot="1" x14ac:dyDescent="0.25">
      <c r="A17" s="39">
        <v>1</v>
      </c>
      <c r="B17" s="39">
        <v>0</v>
      </c>
      <c r="C17" s="39">
        <v>0</v>
      </c>
      <c r="D17" s="38">
        <v>8.6999999999999993</v>
      </c>
      <c r="E17" s="38">
        <v>3.2</v>
      </c>
      <c r="F17" s="38">
        <v>3.2</v>
      </c>
      <c r="G17" s="38">
        <v>7.8</v>
      </c>
      <c r="H17" s="38">
        <v>3.8</v>
      </c>
      <c r="I17" s="38">
        <v>4.9000000000000004</v>
      </c>
      <c r="J17" s="38">
        <v>4.3</v>
      </c>
      <c r="K17" s="38">
        <v>3.9</v>
      </c>
      <c r="L17" s="38">
        <v>6.8</v>
      </c>
      <c r="M17" s="39">
        <v>0</v>
      </c>
      <c r="N17" s="38">
        <v>7.1</v>
      </c>
      <c r="P17" s="58"/>
      <c r="Q17" s="58"/>
      <c r="R17" s="58"/>
      <c r="S17" s="58"/>
      <c r="T17" s="58"/>
      <c r="U17" s="58"/>
      <c r="V17" s="58"/>
      <c r="W17" s="58"/>
      <c r="X17" s="58"/>
      <c r="Y17" s="58"/>
    </row>
    <row r="18" spans="1:25" ht="15" x14ac:dyDescent="0.2">
      <c r="A18" s="39">
        <v>4</v>
      </c>
      <c r="B18" s="39">
        <v>1</v>
      </c>
      <c r="C18" s="39">
        <v>1</v>
      </c>
      <c r="D18" s="38">
        <v>5.7</v>
      </c>
      <c r="E18" s="38">
        <v>4</v>
      </c>
      <c r="F18" s="38">
        <v>3.3</v>
      </c>
      <c r="G18" s="38">
        <v>5.5</v>
      </c>
      <c r="H18" s="38">
        <v>5.0999999999999996</v>
      </c>
      <c r="I18" s="38">
        <v>6.2</v>
      </c>
      <c r="J18" s="38">
        <v>4.2</v>
      </c>
      <c r="K18" s="38">
        <v>6.2</v>
      </c>
      <c r="L18" s="38">
        <v>6</v>
      </c>
      <c r="M18" s="39">
        <v>1</v>
      </c>
      <c r="N18" s="38">
        <v>7.2</v>
      </c>
      <c r="P18" s="54"/>
      <c r="Q18" s="54" t="s">
        <v>328</v>
      </c>
      <c r="R18" s="54" t="s">
        <v>295</v>
      </c>
      <c r="S18" s="54" t="s">
        <v>329</v>
      </c>
      <c r="T18" s="54" t="s">
        <v>330</v>
      </c>
      <c r="U18" s="54" t="s">
        <v>331</v>
      </c>
      <c r="V18" s="54" t="s">
        <v>332</v>
      </c>
      <c r="W18" s="54" t="s">
        <v>333</v>
      </c>
      <c r="X18" s="54" t="s">
        <v>334</v>
      </c>
      <c r="Y18" s="58"/>
    </row>
    <row r="19" spans="1:25" ht="15" x14ac:dyDescent="0.2">
      <c r="A19" s="39">
        <v>8</v>
      </c>
      <c r="B19" s="39">
        <v>1</v>
      </c>
      <c r="C19" s="39">
        <v>0</v>
      </c>
      <c r="D19" s="38">
        <v>5.9</v>
      </c>
      <c r="E19" s="38">
        <v>4.0999999999999996</v>
      </c>
      <c r="F19" s="38">
        <v>3.5</v>
      </c>
      <c r="G19" s="38">
        <v>6.4</v>
      </c>
      <c r="H19" s="38">
        <v>5.5</v>
      </c>
      <c r="I19" s="38">
        <v>8.4</v>
      </c>
      <c r="J19" s="38">
        <v>5.7</v>
      </c>
      <c r="K19" s="38">
        <v>5.8</v>
      </c>
      <c r="L19" s="38">
        <v>7.2</v>
      </c>
      <c r="M19" s="39">
        <v>0</v>
      </c>
      <c r="N19" s="38">
        <v>8.1999999999999993</v>
      </c>
      <c r="P19" s="55" t="s">
        <v>322</v>
      </c>
      <c r="Q19" s="55">
        <v>4.0748577078347141</v>
      </c>
      <c r="R19" s="55">
        <v>0.61626731917545552</v>
      </c>
      <c r="S19" s="55">
        <v>6.6121593358004667</v>
      </c>
      <c r="T19" s="55">
        <v>3.8960634643884156E-10</v>
      </c>
      <c r="U19" s="55">
        <v>2.8590854703137101</v>
      </c>
      <c r="V19" s="55">
        <v>5.2906299453557182</v>
      </c>
      <c r="W19" s="55">
        <v>2.8590854703137101</v>
      </c>
      <c r="X19" s="55">
        <v>5.2906299453557182</v>
      </c>
      <c r="Y19" s="58"/>
    </row>
    <row r="20" spans="1:25" ht="15" x14ac:dyDescent="0.2">
      <c r="A20" s="39">
        <v>12</v>
      </c>
      <c r="B20" s="39">
        <v>1</v>
      </c>
      <c r="C20" s="39">
        <v>0</v>
      </c>
      <c r="D20" s="38">
        <v>5.6</v>
      </c>
      <c r="E20" s="38">
        <v>3.4</v>
      </c>
      <c r="F20" s="38">
        <v>3.7</v>
      </c>
      <c r="G20" s="38">
        <v>5.7</v>
      </c>
      <c r="H20" s="38">
        <v>5.6</v>
      </c>
      <c r="I20" s="38">
        <v>9.1</v>
      </c>
      <c r="J20" s="38">
        <v>5</v>
      </c>
      <c r="K20" s="38">
        <v>6</v>
      </c>
      <c r="L20" s="38">
        <v>6.4</v>
      </c>
      <c r="M20" s="39">
        <v>1</v>
      </c>
      <c r="N20" s="38">
        <v>7.9</v>
      </c>
      <c r="P20" s="55" t="s">
        <v>256</v>
      </c>
      <c r="Q20" s="55">
        <v>5.5443932669358605E-2</v>
      </c>
      <c r="R20" s="55">
        <v>1.1227924358160201E-2</v>
      </c>
      <c r="S20" s="55">
        <v>4.9380393829482125</v>
      </c>
      <c r="T20" s="55">
        <v>1.7494442610112732E-6</v>
      </c>
      <c r="U20" s="55">
        <v>3.3293482215647971E-2</v>
      </c>
      <c r="V20" s="55">
        <v>7.7594383123069238E-2</v>
      </c>
      <c r="W20" s="55">
        <v>3.3293482215647971E-2</v>
      </c>
      <c r="X20" s="55">
        <v>7.7594383123069238E-2</v>
      </c>
      <c r="Y20" s="58"/>
    </row>
    <row r="21" spans="1:25" ht="15" x14ac:dyDescent="0.2">
      <c r="A21" s="39">
        <v>13</v>
      </c>
      <c r="B21" s="39">
        <v>1</v>
      </c>
      <c r="C21" s="39">
        <v>0</v>
      </c>
      <c r="D21" s="38">
        <v>9.1</v>
      </c>
      <c r="E21" s="38">
        <v>4.5</v>
      </c>
      <c r="F21" s="38">
        <v>5.3</v>
      </c>
      <c r="G21" s="38">
        <v>5.3</v>
      </c>
      <c r="H21" s="38">
        <v>7.1</v>
      </c>
      <c r="I21" s="38">
        <v>8.4</v>
      </c>
      <c r="J21" s="38">
        <v>4.5</v>
      </c>
      <c r="K21" s="38">
        <v>6.1</v>
      </c>
      <c r="L21" s="38">
        <v>6</v>
      </c>
      <c r="M21" s="39">
        <v>1</v>
      </c>
      <c r="N21" s="38">
        <v>8.8000000000000007</v>
      </c>
      <c r="P21" s="55" t="s">
        <v>2</v>
      </c>
      <c r="Q21" s="55">
        <v>1.3689223389309023E-2</v>
      </c>
      <c r="R21" s="55">
        <v>0.1409761159578386</v>
      </c>
      <c r="S21" s="55">
        <v>9.7103139040963696E-2</v>
      </c>
      <c r="T21" s="59">
        <v>0.9227490401861892</v>
      </c>
      <c r="U21" s="55">
        <v>-0.26442847424294957</v>
      </c>
      <c r="V21" s="55">
        <v>0.29180692102156758</v>
      </c>
      <c r="W21" s="55">
        <v>-0.26442847424294957</v>
      </c>
      <c r="X21" s="55">
        <v>0.29180692102156758</v>
      </c>
      <c r="Y21" s="58"/>
    </row>
    <row r="22" spans="1:25" ht="15" x14ac:dyDescent="0.2">
      <c r="A22" s="39">
        <v>8</v>
      </c>
      <c r="B22" s="39">
        <v>1</v>
      </c>
      <c r="C22" s="39">
        <v>0</v>
      </c>
      <c r="D22" s="38">
        <v>5.2</v>
      </c>
      <c r="E22" s="38">
        <v>3.8</v>
      </c>
      <c r="F22" s="38">
        <v>3.9</v>
      </c>
      <c r="G22" s="38">
        <v>4.3</v>
      </c>
      <c r="H22" s="38">
        <v>5</v>
      </c>
      <c r="I22" s="38">
        <v>8.4</v>
      </c>
      <c r="J22" s="38">
        <v>3.3</v>
      </c>
      <c r="K22" s="38">
        <v>4.9000000000000004</v>
      </c>
      <c r="L22" s="38">
        <v>5.2</v>
      </c>
      <c r="M22" s="39">
        <v>0</v>
      </c>
      <c r="N22" s="38">
        <v>7</v>
      </c>
      <c r="P22" s="55" t="s">
        <v>42</v>
      </c>
      <c r="Q22" s="55">
        <v>5.2378736368443646E-2</v>
      </c>
      <c r="R22" s="55">
        <v>0.11390117886278024</v>
      </c>
      <c r="S22" s="55">
        <v>0.4598612313885328</v>
      </c>
      <c r="T22" s="59">
        <v>0.64615290580163287</v>
      </c>
      <c r="U22" s="55">
        <v>-0.17232552227626438</v>
      </c>
      <c r="V22" s="55">
        <v>0.2770829950131517</v>
      </c>
      <c r="W22" s="55">
        <v>-0.17232552227626438</v>
      </c>
      <c r="X22" s="55">
        <v>0.2770829950131517</v>
      </c>
      <c r="Y22" s="58"/>
    </row>
    <row r="23" spans="1:25" ht="15" x14ac:dyDescent="0.2">
      <c r="A23" s="39">
        <v>12</v>
      </c>
      <c r="B23" s="39">
        <v>1</v>
      </c>
      <c r="C23" s="39">
        <v>1</v>
      </c>
      <c r="D23" s="38">
        <v>9.6</v>
      </c>
      <c r="E23" s="38">
        <v>5.7</v>
      </c>
      <c r="F23" s="38">
        <v>5.4</v>
      </c>
      <c r="G23" s="38">
        <v>8.3000000000000007</v>
      </c>
      <c r="H23" s="38">
        <v>7.8</v>
      </c>
      <c r="I23" s="38">
        <v>4.5</v>
      </c>
      <c r="J23" s="38">
        <v>4.3</v>
      </c>
      <c r="K23" s="38">
        <v>3</v>
      </c>
      <c r="L23" s="38">
        <v>7.7</v>
      </c>
      <c r="M23" s="39">
        <v>1</v>
      </c>
      <c r="N23" s="38">
        <v>9.9</v>
      </c>
      <c r="P23" s="55" t="s">
        <v>44</v>
      </c>
      <c r="Q23" s="55">
        <v>0.19918265174445976</v>
      </c>
      <c r="R23" s="55">
        <v>4.4333042449719876E-2</v>
      </c>
      <c r="S23" s="55">
        <v>4.4928712476785657</v>
      </c>
      <c r="T23" s="55">
        <v>1.2321247644114248E-5</v>
      </c>
      <c r="U23" s="55">
        <v>0.11172242054588764</v>
      </c>
      <c r="V23" s="55">
        <v>0.28664288294303186</v>
      </c>
      <c r="W23" s="55">
        <v>0.11172242054588764</v>
      </c>
      <c r="X23" s="55">
        <v>0.28664288294303186</v>
      </c>
      <c r="Y23" s="58"/>
    </row>
    <row r="24" spans="1:25" ht="15" x14ac:dyDescent="0.2">
      <c r="A24" s="39">
        <v>3</v>
      </c>
      <c r="B24" s="39">
        <v>0</v>
      </c>
      <c r="C24" s="39">
        <v>1</v>
      </c>
      <c r="D24" s="38">
        <v>8.6</v>
      </c>
      <c r="E24" s="38">
        <v>3.6</v>
      </c>
      <c r="F24" s="38">
        <v>3.5</v>
      </c>
      <c r="G24" s="38">
        <v>7.3</v>
      </c>
      <c r="H24" s="38">
        <v>4.7</v>
      </c>
      <c r="I24" s="38">
        <v>3.7</v>
      </c>
      <c r="J24" s="38">
        <v>4.8</v>
      </c>
      <c r="K24" s="38">
        <v>3.4</v>
      </c>
      <c r="L24" s="38">
        <v>5.0999999999999996</v>
      </c>
      <c r="M24" s="39">
        <v>1</v>
      </c>
      <c r="N24" s="38">
        <v>8.1</v>
      </c>
      <c r="P24" s="55" t="s">
        <v>47</v>
      </c>
      <c r="Q24" s="55">
        <v>-0.11133885564768845</v>
      </c>
      <c r="R24" s="55">
        <v>9.5679391987267826E-2</v>
      </c>
      <c r="S24" s="55">
        <v>-1.1636660030459269</v>
      </c>
      <c r="T24" s="59">
        <v>0.24604996589003161</v>
      </c>
      <c r="U24" s="55">
        <v>-0.30009517106718497</v>
      </c>
      <c r="V24" s="55">
        <v>7.7417459771808056E-2</v>
      </c>
      <c r="W24" s="55">
        <v>-0.30009517106718497</v>
      </c>
      <c r="X24" s="55">
        <v>7.7417459771808056E-2</v>
      </c>
      <c r="Y24" s="58"/>
    </row>
    <row r="25" spans="1:25" ht="15" x14ac:dyDescent="0.2">
      <c r="A25" s="39">
        <v>10</v>
      </c>
      <c r="B25" s="39">
        <v>1</v>
      </c>
      <c r="C25" s="39">
        <v>1</v>
      </c>
      <c r="D25" s="38">
        <v>9.3000000000000007</v>
      </c>
      <c r="E25" s="38">
        <v>2.4</v>
      </c>
      <c r="F25" s="38">
        <v>2.2000000000000002</v>
      </c>
      <c r="G25" s="38">
        <v>7.2</v>
      </c>
      <c r="H25" s="38">
        <v>4.5</v>
      </c>
      <c r="I25" s="38">
        <v>6.2</v>
      </c>
      <c r="J25" s="38">
        <v>6.7</v>
      </c>
      <c r="K25" s="38">
        <v>4.4000000000000004</v>
      </c>
      <c r="L25" s="38">
        <v>7.2</v>
      </c>
      <c r="M25" s="39">
        <v>1</v>
      </c>
      <c r="N25" s="38">
        <v>8</v>
      </c>
      <c r="P25" s="55" t="s">
        <v>7</v>
      </c>
      <c r="Q25" s="55">
        <v>-3.7108231411712898E-2</v>
      </c>
      <c r="R25" s="55">
        <v>5.1111282758787721E-2</v>
      </c>
      <c r="S25" s="55">
        <v>-0.72602817633906414</v>
      </c>
      <c r="T25" s="59">
        <v>0.46873408516027992</v>
      </c>
      <c r="U25" s="55">
        <v>-0.13794057586470254</v>
      </c>
      <c r="V25" s="55">
        <v>6.3724113041276759E-2</v>
      </c>
      <c r="W25" s="55">
        <v>-0.13794057586470254</v>
      </c>
      <c r="X25" s="55">
        <v>6.3724113041276759E-2</v>
      </c>
      <c r="Y25" s="58"/>
    </row>
    <row r="26" spans="1:25" ht="15" x14ac:dyDescent="0.2">
      <c r="A26" s="39">
        <v>5</v>
      </c>
      <c r="B26" s="39">
        <v>1</v>
      </c>
      <c r="C26" s="39">
        <v>0</v>
      </c>
      <c r="D26" s="38">
        <v>6</v>
      </c>
      <c r="E26" s="38">
        <v>4.0999999999999996</v>
      </c>
      <c r="F26" s="38">
        <v>3.5</v>
      </c>
      <c r="G26" s="38">
        <v>5.3</v>
      </c>
      <c r="H26" s="38">
        <v>5.3</v>
      </c>
      <c r="I26" s="38">
        <v>8</v>
      </c>
      <c r="J26" s="38">
        <v>4.7</v>
      </c>
      <c r="K26" s="38">
        <v>5.3</v>
      </c>
      <c r="L26" s="38">
        <v>4.7</v>
      </c>
      <c r="M26" s="39">
        <v>0</v>
      </c>
      <c r="N26" s="38">
        <v>5.5</v>
      </c>
      <c r="P26" s="55" t="s">
        <v>286</v>
      </c>
      <c r="Q26" s="55">
        <v>2.646407107016038E-2</v>
      </c>
      <c r="R26" s="55">
        <v>7.1926933994631265E-2</v>
      </c>
      <c r="S26" s="55">
        <v>0.3679299199954178</v>
      </c>
      <c r="T26" s="59">
        <v>0.71334384725992572</v>
      </c>
      <c r="U26" s="55">
        <v>-0.11543339251379076</v>
      </c>
      <c r="V26" s="55">
        <v>0.16836153465411152</v>
      </c>
      <c r="W26" s="55">
        <v>-0.11543339251379076</v>
      </c>
      <c r="X26" s="55">
        <v>0.16836153465411152</v>
      </c>
      <c r="Y26" s="58"/>
    </row>
    <row r="27" spans="1:25" ht="15" x14ac:dyDescent="0.2">
      <c r="A27" s="39">
        <v>3</v>
      </c>
      <c r="B27" s="39">
        <v>1</v>
      </c>
      <c r="C27" s="39">
        <v>0</v>
      </c>
      <c r="D27" s="38">
        <v>6.4</v>
      </c>
      <c r="E27" s="38">
        <v>3.6</v>
      </c>
      <c r="F27" s="38">
        <v>4</v>
      </c>
      <c r="G27" s="38">
        <v>3.9</v>
      </c>
      <c r="H27" s="38">
        <v>5.3</v>
      </c>
      <c r="I27" s="38">
        <v>7.1</v>
      </c>
      <c r="J27" s="38">
        <v>5.6</v>
      </c>
      <c r="K27" s="38">
        <v>6.6</v>
      </c>
      <c r="L27" s="38">
        <v>6.1</v>
      </c>
      <c r="M27" s="39">
        <v>0</v>
      </c>
      <c r="N27" s="38">
        <v>7</v>
      </c>
      <c r="P27" s="55" t="s">
        <v>50</v>
      </c>
      <c r="Q27" s="55">
        <v>0.22763981020192248</v>
      </c>
      <c r="R27" s="55">
        <v>8.0369540040726273E-2</v>
      </c>
      <c r="S27" s="55">
        <v>2.8324139977231275</v>
      </c>
      <c r="T27" s="55">
        <v>5.1290604322560768E-3</v>
      </c>
      <c r="U27" s="55">
        <v>6.9086772447816497E-2</v>
      </c>
      <c r="V27" s="55">
        <v>0.38619284795602848</v>
      </c>
      <c r="W27" s="55">
        <v>6.9086772447816497E-2</v>
      </c>
      <c r="X27" s="55">
        <v>0.38619284795602848</v>
      </c>
      <c r="Y27" s="58"/>
    </row>
    <row r="28" spans="1:25" ht="15" x14ac:dyDescent="0.2">
      <c r="A28" s="39">
        <v>9</v>
      </c>
      <c r="B28" s="39">
        <v>0</v>
      </c>
      <c r="C28" s="39">
        <v>0</v>
      </c>
      <c r="D28" s="38">
        <v>8.5</v>
      </c>
      <c r="E28" s="38">
        <v>3</v>
      </c>
      <c r="F28" s="38">
        <v>4.0999999999999996</v>
      </c>
      <c r="G28" s="38">
        <v>7.6</v>
      </c>
      <c r="H28" s="38">
        <v>3.7</v>
      </c>
      <c r="I28" s="38">
        <v>4.8</v>
      </c>
      <c r="J28" s="38">
        <v>5.3</v>
      </c>
      <c r="K28" s="38">
        <v>3.8</v>
      </c>
      <c r="L28" s="38">
        <v>5.8</v>
      </c>
      <c r="M28" s="39">
        <v>1</v>
      </c>
      <c r="N28" s="38">
        <v>7</v>
      </c>
      <c r="P28" s="55" t="s">
        <v>52</v>
      </c>
      <c r="Q28" s="55">
        <v>-5.9019010429650444E-2</v>
      </c>
      <c r="R28" s="55">
        <v>3.719967344549234E-2</v>
      </c>
      <c r="S28" s="55">
        <v>-1.5865464656868393</v>
      </c>
      <c r="T28" s="59">
        <v>0.11431396539318613</v>
      </c>
      <c r="U28" s="55">
        <v>-0.13240653044351092</v>
      </c>
      <c r="V28" s="55">
        <v>1.4368509584210036E-2</v>
      </c>
      <c r="W28" s="55">
        <v>-0.13240653044351092</v>
      </c>
      <c r="X28" s="55">
        <v>1.4368509584210036E-2</v>
      </c>
      <c r="Y28" s="58"/>
    </row>
    <row r="29" spans="1:25" ht="15" x14ac:dyDescent="0.2">
      <c r="A29" s="39">
        <v>4</v>
      </c>
      <c r="B29" s="39">
        <v>1</v>
      </c>
      <c r="C29" s="39">
        <v>0</v>
      </c>
      <c r="D29" s="38">
        <v>7</v>
      </c>
      <c r="E29" s="38">
        <v>3.3</v>
      </c>
      <c r="F29" s="38">
        <v>2.6</v>
      </c>
      <c r="G29" s="38">
        <v>4.8</v>
      </c>
      <c r="H29" s="38">
        <v>4.2</v>
      </c>
      <c r="I29" s="38">
        <v>9</v>
      </c>
      <c r="J29" s="38">
        <v>4.3</v>
      </c>
      <c r="K29" s="38">
        <v>5.2</v>
      </c>
      <c r="L29" s="38">
        <v>5.5</v>
      </c>
      <c r="M29" s="39">
        <v>0</v>
      </c>
      <c r="N29" s="38">
        <v>5.6</v>
      </c>
      <c r="P29" s="55" t="s">
        <v>257</v>
      </c>
      <c r="Q29" s="55">
        <v>-0.14467548871868266</v>
      </c>
      <c r="R29" s="55">
        <v>7.6440694091385986E-2</v>
      </c>
      <c r="S29" s="55">
        <v>-1.8926501183482316</v>
      </c>
      <c r="T29" s="59">
        <v>5.9957578166805095E-2</v>
      </c>
      <c r="U29" s="55">
        <v>-0.29547769873605956</v>
      </c>
      <c r="V29" s="55">
        <v>6.1267212986942654E-3</v>
      </c>
      <c r="W29" s="55">
        <v>-0.29547769873605956</v>
      </c>
      <c r="X29" s="55">
        <v>6.1267212986942654E-3</v>
      </c>
      <c r="Y29" s="58"/>
    </row>
    <row r="30" spans="1:25" ht="15" x14ac:dyDescent="0.2">
      <c r="A30" s="39">
        <v>13</v>
      </c>
      <c r="B30" s="39">
        <v>0</v>
      </c>
      <c r="C30" s="39">
        <v>0</v>
      </c>
      <c r="D30" s="38">
        <v>8.5</v>
      </c>
      <c r="E30" s="38">
        <v>3</v>
      </c>
      <c r="F30" s="38">
        <v>2.2999999999999998</v>
      </c>
      <c r="G30" s="38">
        <v>7.6</v>
      </c>
      <c r="H30" s="38">
        <v>3.7</v>
      </c>
      <c r="I30" s="38">
        <v>4.8</v>
      </c>
      <c r="J30" s="38">
        <v>5.7</v>
      </c>
      <c r="K30" s="38">
        <v>3.8</v>
      </c>
      <c r="L30" s="38">
        <v>6</v>
      </c>
      <c r="M30" s="39">
        <v>0</v>
      </c>
      <c r="N30" s="38">
        <v>7.2</v>
      </c>
      <c r="P30" s="55" t="s">
        <v>53</v>
      </c>
      <c r="Q30" s="55">
        <v>6.1712830811539485E-2</v>
      </c>
      <c r="R30" s="55">
        <v>7.5435673434154638E-2</v>
      </c>
      <c r="S30" s="55">
        <v>0.81808550254948831</v>
      </c>
      <c r="T30" s="59">
        <v>0.41435515882971863</v>
      </c>
      <c r="U30" s="55">
        <v>-8.7106674338683673E-2</v>
      </c>
      <c r="V30" s="55">
        <v>0.21053233596176263</v>
      </c>
      <c r="W30" s="55">
        <v>-8.7106674338683673E-2</v>
      </c>
      <c r="X30" s="55">
        <v>0.21053233596176263</v>
      </c>
      <c r="Y30" s="58"/>
    </row>
    <row r="31" spans="1:25" ht="15" x14ac:dyDescent="0.2">
      <c r="A31" s="39">
        <v>4</v>
      </c>
      <c r="B31" s="39">
        <v>1</v>
      </c>
      <c r="C31" s="39">
        <v>0</v>
      </c>
      <c r="D31" s="38">
        <v>7.6</v>
      </c>
      <c r="E31" s="38">
        <v>3.6</v>
      </c>
      <c r="F31" s="38">
        <v>5.0999999999999996</v>
      </c>
      <c r="G31" s="38">
        <v>4.2</v>
      </c>
      <c r="H31" s="38">
        <v>4.5999999999999996</v>
      </c>
      <c r="I31" s="38">
        <v>7.7</v>
      </c>
      <c r="J31" s="38">
        <v>4.7</v>
      </c>
      <c r="K31" s="38">
        <v>5.5</v>
      </c>
      <c r="L31" s="38">
        <v>4</v>
      </c>
      <c r="M31" s="39">
        <v>0</v>
      </c>
      <c r="N31" s="38">
        <v>6.2</v>
      </c>
      <c r="P31" s="55" t="s">
        <v>262</v>
      </c>
      <c r="Q31" s="55">
        <v>0.24873547923677022</v>
      </c>
      <c r="R31" s="55">
        <v>7.0459113518495542E-2</v>
      </c>
      <c r="S31" s="55">
        <v>3.530210171768299</v>
      </c>
      <c r="T31" s="55">
        <v>5.2338913974054018E-4</v>
      </c>
      <c r="U31" s="55">
        <v>0.10973373205546447</v>
      </c>
      <c r="V31" s="55">
        <v>0.38773722641807595</v>
      </c>
      <c r="W31" s="55">
        <v>0.10973373205546447</v>
      </c>
      <c r="X31" s="55">
        <v>0.38773722641807595</v>
      </c>
      <c r="Y31" s="58"/>
    </row>
    <row r="32" spans="1:25" ht="15.75" thickBot="1" x14ac:dyDescent="0.25">
      <c r="A32" s="39">
        <v>13</v>
      </c>
      <c r="B32" s="39">
        <v>0</v>
      </c>
      <c r="C32" s="39">
        <v>1</v>
      </c>
      <c r="D32" s="38">
        <v>6.9</v>
      </c>
      <c r="E32" s="38">
        <v>3.4</v>
      </c>
      <c r="F32" s="38">
        <v>4.5</v>
      </c>
      <c r="G32" s="38">
        <v>6.4</v>
      </c>
      <c r="H32" s="38">
        <v>4.7</v>
      </c>
      <c r="I32" s="38">
        <v>5.2</v>
      </c>
      <c r="J32" s="38">
        <v>3.7</v>
      </c>
      <c r="K32" s="38">
        <v>2.7</v>
      </c>
      <c r="L32" s="38">
        <v>4.3</v>
      </c>
      <c r="M32" s="39">
        <v>0</v>
      </c>
      <c r="N32" s="38">
        <v>7.1</v>
      </c>
      <c r="P32" s="56" t="s">
        <v>290</v>
      </c>
      <c r="Q32" s="56">
        <v>0.31003817202067796</v>
      </c>
      <c r="R32" s="56">
        <v>0.11020801412413209</v>
      </c>
      <c r="S32" s="56">
        <v>2.813208952948453</v>
      </c>
      <c r="T32" s="56">
        <v>5.4320703590867202E-3</v>
      </c>
      <c r="U32" s="56">
        <v>9.261978919337896E-2</v>
      </c>
      <c r="V32" s="56">
        <v>0.52745655484797693</v>
      </c>
      <c r="W32" s="56">
        <v>9.261978919337896E-2</v>
      </c>
      <c r="X32" s="56">
        <v>0.52745655484797693</v>
      </c>
      <c r="Y32" s="58"/>
    </row>
    <row r="33" spans="1:25" ht="15" x14ac:dyDescent="0.2">
      <c r="A33" s="39">
        <v>2</v>
      </c>
      <c r="B33" s="39">
        <v>1</v>
      </c>
      <c r="C33" s="39">
        <v>0</v>
      </c>
      <c r="D33" s="38">
        <v>8.1</v>
      </c>
      <c r="E33" s="38">
        <v>2.5</v>
      </c>
      <c r="F33" s="38">
        <v>2.2999999999999998</v>
      </c>
      <c r="G33" s="38">
        <v>5.0999999999999996</v>
      </c>
      <c r="H33" s="38">
        <v>3.8</v>
      </c>
      <c r="I33" s="38">
        <v>6.6</v>
      </c>
      <c r="J33" s="38">
        <v>3</v>
      </c>
      <c r="K33" s="38">
        <v>3.5</v>
      </c>
      <c r="L33" s="38">
        <v>4.5</v>
      </c>
      <c r="M33" s="39">
        <v>0</v>
      </c>
      <c r="N33" s="38">
        <v>6.2</v>
      </c>
      <c r="P33" s="58"/>
      <c r="Q33" s="58"/>
      <c r="R33" s="58"/>
      <c r="S33" s="58"/>
      <c r="T33" s="58"/>
      <c r="U33" s="58"/>
      <c r="V33" s="58"/>
      <c r="W33" s="58"/>
      <c r="X33" s="58"/>
      <c r="Y33" s="58"/>
    </row>
    <row r="34" spans="1:25" ht="15" x14ac:dyDescent="0.2">
      <c r="A34" s="39">
        <v>15</v>
      </c>
      <c r="B34" s="39">
        <v>1</v>
      </c>
      <c r="C34" s="39">
        <v>0</v>
      </c>
      <c r="D34" s="38">
        <v>6.7</v>
      </c>
      <c r="E34" s="38">
        <v>3.7</v>
      </c>
      <c r="F34" s="38">
        <v>5.3</v>
      </c>
      <c r="G34" s="38">
        <v>5.0999999999999996</v>
      </c>
      <c r="H34" s="38">
        <v>4.9000000000000004</v>
      </c>
      <c r="I34" s="38">
        <v>9.1999999999999993</v>
      </c>
      <c r="J34" s="38">
        <v>3.5</v>
      </c>
      <c r="K34" s="38">
        <v>4.5</v>
      </c>
      <c r="L34" s="38">
        <v>5.3</v>
      </c>
      <c r="M34" s="39">
        <v>0</v>
      </c>
      <c r="N34" s="38">
        <v>7.6</v>
      </c>
    </row>
    <row r="35" spans="1:25" ht="15" x14ac:dyDescent="0.2">
      <c r="A35" s="39">
        <v>10</v>
      </c>
      <c r="B35" s="39">
        <v>1</v>
      </c>
      <c r="C35" s="39">
        <v>0</v>
      </c>
      <c r="D35" s="38">
        <v>8</v>
      </c>
      <c r="E35" s="38">
        <v>3.3</v>
      </c>
      <c r="F35" s="38">
        <v>5.5</v>
      </c>
      <c r="G35" s="38">
        <v>4.5999999999999996</v>
      </c>
      <c r="H35" s="38">
        <v>4.7</v>
      </c>
      <c r="I35" s="38">
        <v>8.6999999999999993</v>
      </c>
      <c r="J35" s="38">
        <v>4.7</v>
      </c>
      <c r="K35" s="38">
        <v>6.6</v>
      </c>
      <c r="L35" s="38">
        <v>5.7</v>
      </c>
      <c r="M35" s="39">
        <v>1</v>
      </c>
      <c r="N35" s="38">
        <v>9</v>
      </c>
    </row>
    <row r="36" spans="1:25" ht="15" x14ac:dyDescent="0.2">
      <c r="A36" s="39">
        <v>6</v>
      </c>
      <c r="B36" s="39">
        <v>1</v>
      </c>
      <c r="C36" s="39">
        <v>0</v>
      </c>
      <c r="D36" s="38">
        <v>6.7</v>
      </c>
      <c r="E36" s="38">
        <v>4</v>
      </c>
      <c r="F36" s="38">
        <v>3</v>
      </c>
      <c r="G36" s="38">
        <v>5.4</v>
      </c>
      <c r="H36" s="38">
        <v>6.8</v>
      </c>
      <c r="I36" s="38">
        <v>8.4</v>
      </c>
      <c r="J36" s="38">
        <v>2.5</v>
      </c>
      <c r="K36" s="38">
        <v>4.3</v>
      </c>
      <c r="L36" s="38">
        <v>5</v>
      </c>
      <c r="M36" s="39">
        <v>0</v>
      </c>
      <c r="N36" s="38">
        <v>6.7</v>
      </c>
    </row>
    <row r="37" spans="1:25" ht="15" x14ac:dyDescent="0.2">
      <c r="A37" s="39">
        <v>3</v>
      </c>
      <c r="B37" s="39">
        <v>0</v>
      </c>
      <c r="C37" s="39">
        <v>0</v>
      </c>
      <c r="D37" s="38">
        <v>8.6999999999999993</v>
      </c>
      <c r="E37" s="38">
        <v>3.2</v>
      </c>
      <c r="F37" s="38">
        <v>3.5</v>
      </c>
      <c r="G37" s="38">
        <v>6.1</v>
      </c>
      <c r="H37" s="38">
        <v>2.9</v>
      </c>
      <c r="I37" s="38">
        <v>5.6</v>
      </c>
      <c r="J37" s="38">
        <v>3.1</v>
      </c>
      <c r="K37" s="38">
        <v>2.9</v>
      </c>
      <c r="L37" s="38">
        <v>4.3</v>
      </c>
      <c r="M37" s="39">
        <v>0</v>
      </c>
      <c r="N37" s="38">
        <v>7.1</v>
      </c>
    </row>
    <row r="38" spans="1:25" ht="15" x14ac:dyDescent="0.2">
      <c r="A38" s="39">
        <v>9</v>
      </c>
      <c r="B38" s="39">
        <v>0</v>
      </c>
      <c r="C38" s="39">
        <v>1</v>
      </c>
      <c r="D38" s="38">
        <v>9</v>
      </c>
      <c r="E38" s="38">
        <v>3.4</v>
      </c>
      <c r="F38" s="38">
        <v>3.9</v>
      </c>
      <c r="G38" s="38">
        <v>6</v>
      </c>
      <c r="H38" s="38">
        <v>4.5</v>
      </c>
      <c r="I38" s="38">
        <v>6.8</v>
      </c>
      <c r="J38" s="38">
        <v>3.9</v>
      </c>
      <c r="K38" s="38">
        <v>3.5</v>
      </c>
      <c r="L38" s="38">
        <v>4.5999999999999996</v>
      </c>
      <c r="M38" s="39">
        <v>1</v>
      </c>
      <c r="N38" s="38">
        <v>7.2</v>
      </c>
    </row>
    <row r="39" spans="1:25" ht="15" x14ac:dyDescent="0.2">
      <c r="A39" s="39">
        <v>10</v>
      </c>
      <c r="B39" s="39">
        <v>1</v>
      </c>
      <c r="C39" s="39">
        <v>1</v>
      </c>
      <c r="D39" s="38">
        <v>9.6</v>
      </c>
      <c r="E39" s="38">
        <v>4.0999999999999996</v>
      </c>
      <c r="F39" s="38">
        <v>2.9</v>
      </c>
      <c r="G39" s="38">
        <v>7.7</v>
      </c>
      <c r="H39" s="38">
        <v>5.5</v>
      </c>
      <c r="I39" s="38">
        <v>7.7</v>
      </c>
      <c r="J39" s="38">
        <v>5.2</v>
      </c>
      <c r="K39" s="38">
        <v>4.5999999999999996</v>
      </c>
      <c r="L39" s="38">
        <v>8.1</v>
      </c>
      <c r="M39" s="39">
        <v>1</v>
      </c>
      <c r="N39" s="38">
        <v>9.9</v>
      </c>
    </row>
    <row r="40" spans="1:25" ht="15" x14ac:dyDescent="0.2">
      <c r="A40" s="39">
        <v>12</v>
      </c>
      <c r="B40" s="39">
        <v>1</v>
      </c>
      <c r="C40" s="39">
        <v>0</v>
      </c>
      <c r="D40" s="38">
        <v>8.1999999999999993</v>
      </c>
      <c r="E40" s="38">
        <v>3.6</v>
      </c>
      <c r="F40" s="38">
        <v>5.8</v>
      </c>
      <c r="G40" s="38">
        <v>4.9000000000000004</v>
      </c>
      <c r="H40" s="38">
        <v>5</v>
      </c>
      <c r="I40" s="38">
        <v>9</v>
      </c>
      <c r="J40" s="38">
        <v>4.7</v>
      </c>
      <c r="K40" s="38">
        <v>6.9</v>
      </c>
      <c r="L40" s="38">
        <v>6.2</v>
      </c>
      <c r="M40" s="39">
        <v>0</v>
      </c>
      <c r="N40" s="38">
        <v>7.6</v>
      </c>
    </row>
    <row r="41" spans="1:25" ht="15" x14ac:dyDescent="0.2">
      <c r="A41" s="39">
        <v>9</v>
      </c>
      <c r="B41" s="39">
        <v>1</v>
      </c>
      <c r="C41" s="39">
        <v>0</v>
      </c>
      <c r="D41" s="38">
        <v>6.1</v>
      </c>
      <c r="E41" s="38">
        <v>4.9000000000000004</v>
      </c>
      <c r="F41" s="38">
        <v>5.0999999999999996</v>
      </c>
      <c r="G41" s="38">
        <v>3.9</v>
      </c>
      <c r="H41" s="38">
        <v>6.4</v>
      </c>
      <c r="I41" s="38">
        <v>8.1999999999999993</v>
      </c>
      <c r="J41" s="38">
        <v>4.5</v>
      </c>
      <c r="K41" s="38">
        <v>4.9000000000000004</v>
      </c>
      <c r="L41" s="38">
        <v>4.8</v>
      </c>
      <c r="M41" s="39">
        <v>0</v>
      </c>
      <c r="N41" s="38">
        <v>5.8</v>
      </c>
    </row>
    <row r="42" spans="1:25" ht="15" x14ac:dyDescent="0.2">
      <c r="A42" s="39">
        <v>6</v>
      </c>
      <c r="B42" s="39">
        <v>1</v>
      </c>
      <c r="C42" s="39">
        <v>0</v>
      </c>
      <c r="D42" s="38">
        <v>8.3000000000000007</v>
      </c>
      <c r="E42" s="38">
        <v>3.4</v>
      </c>
      <c r="F42" s="38">
        <v>3.1</v>
      </c>
      <c r="G42" s="38">
        <v>4.5999999999999996</v>
      </c>
      <c r="H42" s="38">
        <v>5.2</v>
      </c>
      <c r="I42" s="38">
        <v>9.1</v>
      </c>
      <c r="J42" s="38">
        <v>4.5999999999999996</v>
      </c>
      <c r="K42" s="38">
        <v>5.8</v>
      </c>
      <c r="L42" s="38">
        <v>5.5</v>
      </c>
      <c r="M42" s="39">
        <v>1</v>
      </c>
      <c r="N42" s="38">
        <v>8.4</v>
      </c>
    </row>
    <row r="43" spans="1:25" ht="15" x14ac:dyDescent="0.2">
      <c r="A43" s="39">
        <v>2</v>
      </c>
      <c r="B43" s="39">
        <v>0</v>
      </c>
      <c r="C43" s="39">
        <v>1</v>
      </c>
      <c r="D43" s="38">
        <v>9.4</v>
      </c>
      <c r="E43" s="38">
        <v>3.8</v>
      </c>
      <c r="F43" s="38">
        <v>3.8</v>
      </c>
      <c r="G43" s="38">
        <v>6.5</v>
      </c>
      <c r="H43" s="38">
        <v>4.9000000000000004</v>
      </c>
      <c r="I43" s="38">
        <v>8.5</v>
      </c>
      <c r="J43" s="38">
        <v>4.0999999999999996</v>
      </c>
      <c r="K43" s="38">
        <v>4.5</v>
      </c>
      <c r="L43" s="38">
        <v>5.4</v>
      </c>
      <c r="M43" s="39">
        <v>1</v>
      </c>
      <c r="N43" s="38">
        <v>7.9</v>
      </c>
    </row>
    <row r="44" spans="1:25" ht="15" x14ac:dyDescent="0.2">
      <c r="A44" s="39">
        <v>10</v>
      </c>
      <c r="B44" s="39">
        <v>0</v>
      </c>
      <c r="C44" s="39">
        <v>1</v>
      </c>
      <c r="D44" s="38">
        <v>9.3000000000000007</v>
      </c>
      <c r="E44" s="38">
        <v>5.0999999999999996</v>
      </c>
      <c r="F44" s="38">
        <v>5.8</v>
      </c>
      <c r="G44" s="38">
        <v>6.6</v>
      </c>
      <c r="H44" s="38">
        <v>6.3</v>
      </c>
      <c r="I44" s="38">
        <v>7.4</v>
      </c>
      <c r="J44" s="38">
        <v>4.5999999999999996</v>
      </c>
      <c r="K44" s="38">
        <v>4.5999999999999996</v>
      </c>
      <c r="L44" s="38">
        <v>6.8</v>
      </c>
      <c r="M44" s="39">
        <v>1</v>
      </c>
      <c r="N44" s="38">
        <v>7.6</v>
      </c>
    </row>
    <row r="45" spans="1:25" ht="15" x14ac:dyDescent="0.2">
      <c r="A45" s="39">
        <v>15</v>
      </c>
      <c r="B45" s="39">
        <v>1</v>
      </c>
      <c r="C45" s="39">
        <v>1</v>
      </c>
      <c r="D45" s="38">
        <v>5.0999999999999996</v>
      </c>
      <c r="E45" s="38">
        <v>5.0999999999999996</v>
      </c>
      <c r="F45" s="38">
        <v>4.4000000000000004</v>
      </c>
      <c r="G45" s="38">
        <v>5.4</v>
      </c>
      <c r="H45" s="38">
        <v>7.8</v>
      </c>
      <c r="I45" s="38">
        <v>5.9</v>
      </c>
      <c r="J45" s="38">
        <v>4.9000000000000004</v>
      </c>
      <c r="K45" s="38">
        <v>6.3</v>
      </c>
      <c r="L45" s="38">
        <v>6.9</v>
      </c>
      <c r="M45" s="39">
        <v>1</v>
      </c>
      <c r="N45" s="38">
        <v>8.4</v>
      </c>
    </row>
    <row r="46" spans="1:25" ht="15" x14ac:dyDescent="0.2">
      <c r="A46" s="39">
        <v>6</v>
      </c>
      <c r="B46" s="39">
        <v>0</v>
      </c>
      <c r="C46" s="39">
        <v>0</v>
      </c>
      <c r="D46" s="38">
        <v>8</v>
      </c>
      <c r="E46" s="38">
        <v>2.5</v>
      </c>
      <c r="F46" s="38">
        <v>3.6</v>
      </c>
      <c r="G46" s="38">
        <v>7.7</v>
      </c>
      <c r="H46" s="38">
        <v>3</v>
      </c>
      <c r="I46" s="38">
        <v>5.2</v>
      </c>
      <c r="J46" s="38">
        <v>4.3</v>
      </c>
      <c r="K46" s="38">
        <v>4.2</v>
      </c>
      <c r="L46" s="38">
        <v>6.5</v>
      </c>
      <c r="M46" s="39">
        <v>0</v>
      </c>
      <c r="N46" s="38">
        <v>6.5</v>
      </c>
    </row>
    <row r="47" spans="1:25" ht="15" x14ac:dyDescent="0.2">
      <c r="A47" s="39">
        <v>5</v>
      </c>
      <c r="B47" s="39">
        <v>1</v>
      </c>
      <c r="C47" s="39">
        <v>0</v>
      </c>
      <c r="D47" s="38">
        <v>5.9</v>
      </c>
      <c r="E47" s="38">
        <v>4.0999999999999996</v>
      </c>
      <c r="F47" s="38">
        <v>5.8</v>
      </c>
      <c r="G47" s="38">
        <v>6.4</v>
      </c>
      <c r="H47" s="38">
        <v>5.5</v>
      </c>
      <c r="I47" s="38">
        <v>8.4</v>
      </c>
      <c r="J47" s="38">
        <v>5.2</v>
      </c>
      <c r="K47" s="38">
        <v>5.8</v>
      </c>
      <c r="L47" s="38">
        <v>5.9</v>
      </c>
      <c r="M47" s="39">
        <v>1</v>
      </c>
      <c r="N47" s="38">
        <v>7.7</v>
      </c>
    </row>
    <row r="48" spans="1:25" ht="15" x14ac:dyDescent="0.2">
      <c r="A48" s="39">
        <v>4</v>
      </c>
      <c r="B48" s="39">
        <v>0</v>
      </c>
      <c r="C48" s="39">
        <v>1</v>
      </c>
      <c r="D48" s="38">
        <v>10</v>
      </c>
      <c r="E48" s="38">
        <v>4.3</v>
      </c>
      <c r="F48" s="38">
        <v>2.9</v>
      </c>
      <c r="G48" s="38">
        <v>5.4</v>
      </c>
      <c r="H48" s="38">
        <v>4.5</v>
      </c>
      <c r="I48" s="38">
        <v>3.8</v>
      </c>
      <c r="J48" s="38">
        <v>5</v>
      </c>
      <c r="K48" s="38">
        <v>4</v>
      </c>
      <c r="L48" s="38">
        <v>6.3</v>
      </c>
      <c r="M48" s="39">
        <v>1</v>
      </c>
      <c r="N48" s="38">
        <v>8</v>
      </c>
    </row>
    <row r="49" spans="1:14" ht="15" x14ac:dyDescent="0.2">
      <c r="A49" s="39">
        <v>8</v>
      </c>
      <c r="B49" s="39">
        <v>1</v>
      </c>
      <c r="C49" s="39">
        <v>0</v>
      </c>
      <c r="D49" s="38">
        <v>5.7</v>
      </c>
      <c r="E49" s="38">
        <v>3.8</v>
      </c>
      <c r="F49" s="38">
        <v>5.7</v>
      </c>
      <c r="G49" s="38">
        <v>5.7</v>
      </c>
      <c r="H49" s="38">
        <v>6</v>
      </c>
      <c r="I49" s="38">
        <v>8.1999999999999993</v>
      </c>
      <c r="J49" s="38">
        <v>6.5</v>
      </c>
      <c r="K49" s="38">
        <v>7.3</v>
      </c>
      <c r="L49" s="38">
        <v>7.5</v>
      </c>
      <c r="M49" s="39">
        <v>1</v>
      </c>
      <c r="N49" s="38">
        <v>7.1</v>
      </c>
    </row>
    <row r="50" spans="1:14" ht="15" x14ac:dyDescent="0.2">
      <c r="A50" s="39">
        <v>13</v>
      </c>
      <c r="B50" s="39">
        <v>1</v>
      </c>
      <c r="C50" s="39">
        <v>1</v>
      </c>
      <c r="D50" s="38">
        <v>9.9</v>
      </c>
      <c r="E50" s="38">
        <v>3.7</v>
      </c>
      <c r="F50" s="38">
        <v>4.2</v>
      </c>
      <c r="G50" s="38">
        <v>7</v>
      </c>
      <c r="H50" s="38">
        <v>6.7</v>
      </c>
      <c r="I50" s="38">
        <v>6.8</v>
      </c>
      <c r="J50" s="38">
        <v>4.5</v>
      </c>
      <c r="K50" s="38">
        <v>3.4</v>
      </c>
      <c r="L50" s="38">
        <v>6.1</v>
      </c>
      <c r="M50" s="39">
        <v>1</v>
      </c>
      <c r="N50" s="38">
        <v>8.5</v>
      </c>
    </row>
    <row r="51" spans="1:14" ht="15" x14ac:dyDescent="0.2">
      <c r="A51" s="39">
        <v>3</v>
      </c>
      <c r="B51" s="39">
        <v>0</v>
      </c>
      <c r="C51" s="39">
        <v>1</v>
      </c>
      <c r="D51" s="38">
        <v>7.9</v>
      </c>
      <c r="E51" s="38">
        <v>3.9</v>
      </c>
      <c r="F51" s="38">
        <v>4.4000000000000004</v>
      </c>
      <c r="G51" s="38">
        <v>6.9</v>
      </c>
      <c r="H51" s="38">
        <v>5.8</v>
      </c>
      <c r="I51" s="38">
        <v>4.7</v>
      </c>
      <c r="J51" s="38">
        <v>4.0999999999999996</v>
      </c>
      <c r="K51" s="38">
        <v>4.2</v>
      </c>
      <c r="L51" s="38">
        <v>5.8</v>
      </c>
      <c r="M51" s="39">
        <v>1</v>
      </c>
      <c r="N51" s="38">
        <v>7.6</v>
      </c>
    </row>
    <row r="52" spans="1:14" ht="15" x14ac:dyDescent="0.2">
      <c r="A52" s="39">
        <v>10</v>
      </c>
      <c r="B52" s="39">
        <v>1</v>
      </c>
      <c r="C52" s="39">
        <v>0</v>
      </c>
      <c r="D52" s="38">
        <v>6.7</v>
      </c>
      <c r="E52" s="38">
        <v>3.6</v>
      </c>
      <c r="F52" s="38">
        <v>3.4</v>
      </c>
      <c r="G52" s="38">
        <v>4.7</v>
      </c>
      <c r="H52" s="38">
        <v>4.8</v>
      </c>
      <c r="I52" s="38">
        <v>7.2</v>
      </c>
      <c r="J52" s="38">
        <v>4</v>
      </c>
      <c r="K52" s="38">
        <v>3.6</v>
      </c>
      <c r="L52" s="38">
        <v>4.2</v>
      </c>
      <c r="M52" s="39">
        <v>1</v>
      </c>
      <c r="N52" s="38">
        <v>7.2</v>
      </c>
    </row>
    <row r="53" spans="1:14" ht="15" x14ac:dyDescent="0.2">
      <c r="A53" s="39">
        <v>7</v>
      </c>
      <c r="B53" s="39">
        <v>0</v>
      </c>
      <c r="C53" s="39">
        <v>0</v>
      </c>
      <c r="D53" s="38">
        <v>8.1999999999999993</v>
      </c>
      <c r="E53" s="38">
        <v>2.7</v>
      </c>
      <c r="F53" s="38">
        <v>2.7</v>
      </c>
      <c r="G53" s="38">
        <v>7.9</v>
      </c>
      <c r="H53" s="38">
        <v>3.1</v>
      </c>
      <c r="I53" s="38">
        <v>5.3</v>
      </c>
      <c r="J53" s="38">
        <v>4.5</v>
      </c>
      <c r="K53" s="38">
        <v>4.3</v>
      </c>
      <c r="L53" s="38">
        <v>7.4</v>
      </c>
      <c r="M53" s="39">
        <v>1</v>
      </c>
      <c r="N53" s="38">
        <v>8.1999999999999993</v>
      </c>
    </row>
    <row r="54" spans="1:14" ht="15" x14ac:dyDescent="0.2">
      <c r="A54" s="39">
        <v>8</v>
      </c>
      <c r="B54" s="39">
        <v>1</v>
      </c>
      <c r="C54" s="39">
        <v>1</v>
      </c>
      <c r="D54" s="38">
        <v>9.4</v>
      </c>
      <c r="E54" s="38">
        <v>2.5</v>
      </c>
      <c r="F54" s="38">
        <v>3.2</v>
      </c>
      <c r="G54" s="38">
        <v>7.3</v>
      </c>
      <c r="H54" s="38">
        <v>4.5999999999999996</v>
      </c>
      <c r="I54" s="38">
        <v>6.3</v>
      </c>
      <c r="J54" s="38">
        <v>4.7</v>
      </c>
      <c r="K54" s="38">
        <v>4.5999999999999996</v>
      </c>
      <c r="L54" s="38">
        <v>6.1</v>
      </c>
      <c r="M54" s="39">
        <v>1</v>
      </c>
      <c r="N54" s="38">
        <v>9</v>
      </c>
    </row>
    <row r="55" spans="1:14" ht="15" x14ac:dyDescent="0.2">
      <c r="A55" s="39">
        <v>11</v>
      </c>
      <c r="B55" s="39">
        <v>0</v>
      </c>
      <c r="C55" s="39">
        <v>1</v>
      </c>
      <c r="D55" s="38">
        <v>6.9</v>
      </c>
      <c r="E55" s="38">
        <v>3.4</v>
      </c>
      <c r="F55" s="38">
        <v>3.3</v>
      </c>
      <c r="G55" s="38">
        <v>6.4</v>
      </c>
      <c r="H55" s="38">
        <v>4.7</v>
      </c>
      <c r="I55" s="38">
        <v>5.2</v>
      </c>
      <c r="J55" s="38">
        <v>3.2</v>
      </c>
      <c r="K55" s="38">
        <v>2.7</v>
      </c>
      <c r="L55" s="38">
        <v>4.4000000000000004</v>
      </c>
      <c r="M55" s="39">
        <v>1</v>
      </c>
      <c r="N55" s="38">
        <v>7.2</v>
      </c>
    </row>
    <row r="56" spans="1:14" ht="15" x14ac:dyDescent="0.2">
      <c r="A56" s="39">
        <v>14</v>
      </c>
      <c r="B56" s="39">
        <v>1</v>
      </c>
      <c r="C56" s="39">
        <v>0</v>
      </c>
      <c r="D56" s="38">
        <v>8</v>
      </c>
      <c r="E56" s="38">
        <v>3.3</v>
      </c>
      <c r="F56" s="38">
        <v>3.2</v>
      </c>
      <c r="G56" s="38">
        <v>4.5999999999999996</v>
      </c>
      <c r="H56" s="38">
        <v>4.7</v>
      </c>
      <c r="I56" s="38">
        <v>8.6999999999999993</v>
      </c>
      <c r="J56" s="38">
        <v>4.9000000000000004</v>
      </c>
      <c r="K56" s="38">
        <v>6.6</v>
      </c>
      <c r="L56" s="38">
        <v>5.8</v>
      </c>
      <c r="M56" s="39">
        <v>1</v>
      </c>
      <c r="N56" s="38">
        <v>8.1</v>
      </c>
    </row>
    <row r="57" spans="1:14" ht="15" x14ac:dyDescent="0.2">
      <c r="A57" s="39">
        <v>11</v>
      </c>
      <c r="B57" s="39">
        <v>0</v>
      </c>
      <c r="C57" s="39">
        <v>0</v>
      </c>
      <c r="D57" s="38">
        <v>9.3000000000000007</v>
      </c>
      <c r="E57" s="38">
        <v>3.8</v>
      </c>
      <c r="F57" s="38">
        <v>3.7</v>
      </c>
      <c r="G57" s="38">
        <v>6.4</v>
      </c>
      <c r="H57" s="38">
        <v>5.5</v>
      </c>
      <c r="I57" s="38">
        <v>7.4</v>
      </c>
      <c r="J57" s="38">
        <v>4.0999999999999996</v>
      </c>
      <c r="K57" s="38">
        <v>3.2</v>
      </c>
      <c r="L57" s="38">
        <v>5.7</v>
      </c>
      <c r="M57" s="39">
        <v>1</v>
      </c>
      <c r="N57" s="38">
        <v>8.9</v>
      </c>
    </row>
    <row r="58" spans="1:14" ht="15" x14ac:dyDescent="0.2">
      <c r="A58" s="39">
        <v>14</v>
      </c>
      <c r="B58" s="39">
        <v>1</v>
      </c>
      <c r="C58" s="39">
        <v>1</v>
      </c>
      <c r="D58" s="38">
        <v>7.4</v>
      </c>
      <c r="E58" s="38">
        <v>5.0999999999999996</v>
      </c>
      <c r="F58" s="38">
        <v>4.5</v>
      </c>
      <c r="G58" s="38">
        <v>7.2</v>
      </c>
      <c r="H58" s="38">
        <v>6.9</v>
      </c>
      <c r="I58" s="38">
        <v>9.6</v>
      </c>
      <c r="J58" s="38">
        <v>5.7</v>
      </c>
      <c r="K58" s="38">
        <v>6.5</v>
      </c>
      <c r="L58" s="38">
        <v>7.7</v>
      </c>
      <c r="M58" s="39">
        <v>1</v>
      </c>
      <c r="N58" s="38">
        <v>8.8000000000000007</v>
      </c>
    </row>
    <row r="59" spans="1:14" ht="15" x14ac:dyDescent="0.2">
      <c r="A59" s="39">
        <v>1</v>
      </c>
      <c r="B59" s="39">
        <v>0</v>
      </c>
      <c r="C59" s="39">
        <v>0</v>
      </c>
      <c r="D59" s="38">
        <v>7.6</v>
      </c>
      <c r="E59" s="38">
        <v>3.6</v>
      </c>
      <c r="F59" s="38">
        <v>5.6</v>
      </c>
      <c r="G59" s="38">
        <v>6.6</v>
      </c>
      <c r="H59" s="38">
        <v>5.4</v>
      </c>
      <c r="I59" s="38">
        <v>4.4000000000000004</v>
      </c>
      <c r="J59" s="38">
        <v>4.5999999999999996</v>
      </c>
      <c r="K59" s="38">
        <v>3.9</v>
      </c>
      <c r="L59" s="38">
        <v>5.8</v>
      </c>
      <c r="M59" s="39">
        <v>1</v>
      </c>
      <c r="N59" s="38">
        <v>7.5</v>
      </c>
    </row>
    <row r="60" spans="1:14" ht="15" x14ac:dyDescent="0.2">
      <c r="A60" s="39">
        <v>1</v>
      </c>
      <c r="B60" s="39">
        <v>0</v>
      </c>
      <c r="C60" s="39">
        <v>0</v>
      </c>
      <c r="D60" s="38">
        <v>10</v>
      </c>
      <c r="E60" s="38">
        <v>4.3</v>
      </c>
      <c r="F60" s="38">
        <v>4.2</v>
      </c>
      <c r="G60" s="38">
        <v>5.4</v>
      </c>
      <c r="H60" s="38">
        <v>4.5</v>
      </c>
      <c r="I60" s="38">
        <v>3.8</v>
      </c>
      <c r="J60" s="38">
        <v>3.7</v>
      </c>
      <c r="K60" s="38">
        <v>4</v>
      </c>
      <c r="L60" s="38">
        <v>3.7</v>
      </c>
      <c r="M60" s="39">
        <v>0</v>
      </c>
      <c r="N60" s="38">
        <v>7</v>
      </c>
    </row>
    <row r="61" spans="1:14" ht="15" x14ac:dyDescent="0.2">
      <c r="A61" s="39">
        <v>6</v>
      </c>
      <c r="B61" s="39">
        <v>1</v>
      </c>
      <c r="C61" s="39">
        <v>0</v>
      </c>
      <c r="D61" s="38">
        <v>9.9</v>
      </c>
      <c r="E61" s="38">
        <v>2.8</v>
      </c>
      <c r="F61" s="38">
        <v>2.6</v>
      </c>
      <c r="G61" s="38">
        <v>5.8</v>
      </c>
      <c r="H61" s="38">
        <v>3.5</v>
      </c>
      <c r="I61" s="38">
        <v>5.4</v>
      </c>
      <c r="J61" s="38">
        <v>5.6</v>
      </c>
      <c r="K61" s="38">
        <v>4.9000000000000004</v>
      </c>
      <c r="L61" s="38">
        <v>6.9</v>
      </c>
      <c r="M61" s="39">
        <v>1</v>
      </c>
      <c r="N61" s="38">
        <v>8.5</v>
      </c>
    </row>
    <row r="62" spans="1:14" ht="15" x14ac:dyDescent="0.2">
      <c r="A62" s="39">
        <v>5</v>
      </c>
      <c r="B62" s="39">
        <v>0</v>
      </c>
      <c r="C62" s="39">
        <v>0</v>
      </c>
      <c r="D62" s="38">
        <v>8.6999999999999993</v>
      </c>
      <c r="E62" s="38">
        <v>3.2</v>
      </c>
      <c r="F62" s="38">
        <v>2.8</v>
      </c>
      <c r="G62" s="38">
        <v>7.8</v>
      </c>
      <c r="H62" s="38">
        <v>3.8</v>
      </c>
      <c r="I62" s="38">
        <v>4.9000000000000004</v>
      </c>
      <c r="J62" s="38">
        <v>5.4</v>
      </c>
      <c r="K62" s="38">
        <v>3.9</v>
      </c>
      <c r="L62" s="38">
        <v>6.1</v>
      </c>
      <c r="M62" s="39">
        <v>0</v>
      </c>
      <c r="N62" s="38">
        <v>7.2</v>
      </c>
    </row>
    <row r="63" spans="1:14" ht="15" x14ac:dyDescent="0.2">
      <c r="A63" s="39">
        <v>13</v>
      </c>
      <c r="B63" s="39">
        <v>1</v>
      </c>
      <c r="C63" s="39">
        <v>1</v>
      </c>
      <c r="D63" s="38">
        <v>8.4</v>
      </c>
      <c r="E63" s="38">
        <v>3.8</v>
      </c>
      <c r="F63" s="38">
        <v>4.5</v>
      </c>
      <c r="G63" s="38">
        <v>4.7</v>
      </c>
      <c r="H63" s="38">
        <v>5.9</v>
      </c>
      <c r="I63" s="38">
        <v>6.7</v>
      </c>
      <c r="J63" s="38">
        <v>2.7</v>
      </c>
      <c r="K63" s="38">
        <v>5</v>
      </c>
      <c r="L63" s="38">
        <v>5</v>
      </c>
      <c r="M63" s="39">
        <v>1</v>
      </c>
      <c r="N63" s="38">
        <v>8.8000000000000007</v>
      </c>
    </row>
    <row r="64" spans="1:14" ht="15" x14ac:dyDescent="0.2">
      <c r="A64" s="39">
        <v>2</v>
      </c>
      <c r="B64" s="39">
        <v>0</v>
      </c>
      <c r="C64" s="39">
        <v>1</v>
      </c>
      <c r="D64" s="38">
        <v>8.8000000000000007</v>
      </c>
      <c r="E64" s="38">
        <v>3.9</v>
      </c>
      <c r="F64" s="38">
        <v>4.3</v>
      </c>
      <c r="G64" s="38">
        <v>4.7</v>
      </c>
      <c r="H64" s="38">
        <v>4.8</v>
      </c>
      <c r="I64" s="38">
        <v>5.8</v>
      </c>
      <c r="J64" s="38">
        <v>4.4000000000000004</v>
      </c>
      <c r="K64" s="38">
        <v>3.7</v>
      </c>
      <c r="L64" s="38">
        <v>5.0999999999999996</v>
      </c>
      <c r="M64" s="39">
        <v>0</v>
      </c>
      <c r="N64" s="38">
        <v>8</v>
      </c>
    </row>
    <row r="65" spans="1:14" ht="15" x14ac:dyDescent="0.2">
      <c r="A65" s="39">
        <v>11</v>
      </c>
      <c r="B65" s="39">
        <v>1</v>
      </c>
      <c r="C65" s="39">
        <v>0</v>
      </c>
      <c r="D65" s="38">
        <v>7.7</v>
      </c>
      <c r="E65" s="38">
        <v>2.2000000000000002</v>
      </c>
      <c r="F65" s="38">
        <v>2.4</v>
      </c>
      <c r="G65" s="38">
        <v>4.7</v>
      </c>
      <c r="H65" s="38">
        <v>3.4</v>
      </c>
      <c r="I65" s="38">
        <v>6.2</v>
      </c>
      <c r="J65" s="38">
        <v>3.3</v>
      </c>
      <c r="K65" s="38">
        <v>3.1</v>
      </c>
      <c r="L65" s="38">
        <v>4.5</v>
      </c>
      <c r="M65" s="39">
        <v>0</v>
      </c>
      <c r="N65" s="38">
        <v>8.1</v>
      </c>
    </row>
    <row r="66" spans="1:14" ht="15" x14ac:dyDescent="0.2">
      <c r="A66" s="39">
        <v>7</v>
      </c>
      <c r="B66" s="39">
        <v>1</v>
      </c>
      <c r="C66" s="39">
        <v>0</v>
      </c>
      <c r="D66" s="38">
        <v>6.6</v>
      </c>
      <c r="E66" s="38">
        <v>3.6</v>
      </c>
      <c r="F66" s="38">
        <v>4.9000000000000004</v>
      </c>
      <c r="G66" s="38">
        <v>4.7</v>
      </c>
      <c r="H66" s="38">
        <v>4.8</v>
      </c>
      <c r="I66" s="38">
        <v>7.2</v>
      </c>
      <c r="J66" s="38">
        <v>3.5</v>
      </c>
      <c r="K66" s="38">
        <v>3.6</v>
      </c>
      <c r="L66" s="38">
        <v>4.0999999999999996</v>
      </c>
      <c r="M66" s="39">
        <v>0</v>
      </c>
      <c r="N66" s="38">
        <v>7.1</v>
      </c>
    </row>
    <row r="67" spans="1:14" ht="15" x14ac:dyDescent="0.2">
      <c r="A67" s="39">
        <v>12</v>
      </c>
      <c r="B67" s="39">
        <v>1</v>
      </c>
      <c r="C67" s="39">
        <v>0</v>
      </c>
      <c r="D67" s="38">
        <v>5.7</v>
      </c>
      <c r="E67" s="38">
        <v>3.8</v>
      </c>
      <c r="F67" s="38">
        <v>5.4</v>
      </c>
      <c r="G67" s="38">
        <v>5.7</v>
      </c>
      <c r="H67" s="38">
        <v>6</v>
      </c>
      <c r="I67" s="38">
        <v>8.1999999999999993</v>
      </c>
      <c r="J67" s="38">
        <v>4.7</v>
      </c>
      <c r="K67" s="38">
        <v>7.3</v>
      </c>
      <c r="L67" s="38">
        <v>6.7</v>
      </c>
      <c r="M67" s="39">
        <v>0</v>
      </c>
      <c r="N67" s="38">
        <v>9</v>
      </c>
    </row>
    <row r="68" spans="1:14" ht="15" x14ac:dyDescent="0.2">
      <c r="A68" s="39">
        <v>5</v>
      </c>
      <c r="B68" s="39">
        <v>1</v>
      </c>
      <c r="C68" s="39">
        <v>0</v>
      </c>
      <c r="D68" s="38">
        <v>5.7</v>
      </c>
      <c r="E68" s="38">
        <v>4</v>
      </c>
      <c r="F68" s="38">
        <v>2.7</v>
      </c>
      <c r="G68" s="38">
        <v>5.5</v>
      </c>
      <c r="H68" s="38">
        <v>5.0999999999999996</v>
      </c>
      <c r="I68" s="38">
        <v>6.2</v>
      </c>
      <c r="J68" s="38">
        <v>5</v>
      </c>
      <c r="K68" s="38">
        <v>6.2</v>
      </c>
      <c r="L68" s="38">
        <v>5.5</v>
      </c>
      <c r="M68" s="39">
        <v>0</v>
      </c>
      <c r="N68" s="38">
        <v>6.2</v>
      </c>
    </row>
    <row r="69" spans="1:14" ht="15" x14ac:dyDescent="0.2">
      <c r="A69" s="39">
        <v>7</v>
      </c>
      <c r="B69" s="39">
        <v>1</v>
      </c>
      <c r="C69" s="39">
        <v>1</v>
      </c>
      <c r="D69" s="38">
        <v>5.5</v>
      </c>
      <c r="E69" s="38">
        <v>3.7</v>
      </c>
      <c r="F69" s="38">
        <v>4.3</v>
      </c>
      <c r="G69" s="38">
        <v>5.3</v>
      </c>
      <c r="H69" s="38">
        <v>4.9000000000000004</v>
      </c>
      <c r="I69" s="38">
        <v>6</v>
      </c>
      <c r="J69" s="38">
        <v>4.5</v>
      </c>
      <c r="K69" s="38">
        <v>5.9</v>
      </c>
      <c r="L69" s="38">
        <v>5.4</v>
      </c>
      <c r="M69" s="39">
        <v>0</v>
      </c>
      <c r="N69" s="38">
        <v>8.1999999999999993</v>
      </c>
    </row>
    <row r="70" spans="1:14" ht="15" x14ac:dyDescent="0.2">
      <c r="A70" s="39">
        <v>5</v>
      </c>
      <c r="B70" s="39">
        <v>1</v>
      </c>
      <c r="C70" s="39">
        <v>0</v>
      </c>
      <c r="D70" s="38">
        <v>7.5</v>
      </c>
      <c r="E70" s="38">
        <v>3.5</v>
      </c>
      <c r="F70" s="38">
        <v>2.9</v>
      </c>
      <c r="G70" s="38">
        <v>4.0999999999999996</v>
      </c>
      <c r="H70" s="38">
        <v>4.5</v>
      </c>
      <c r="I70" s="38">
        <v>7.6</v>
      </c>
      <c r="J70" s="38">
        <v>4</v>
      </c>
      <c r="K70" s="38">
        <v>5.4</v>
      </c>
      <c r="L70" s="38">
        <v>3.5</v>
      </c>
      <c r="M70" s="39">
        <v>0</v>
      </c>
      <c r="N70" s="38">
        <v>5.8</v>
      </c>
    </row>
    <row r="71" spans="1:14" ht="15" x14ac:dyDescent="0.2">
      <c r="A71" s="39">
        <v>9</v>
      </c>
      <c r="B71" s="39">
        <v>1</v>
      </c>
      <c r="C71" s="39">
        <v>0</v>
      </c>
      <c r="D71" s="38">
        <v>6.4</v>
      </c>
      <c r="E71" s="38">
        <v>3.6</v>
      </c>
      <c r="F71" s="38">
        <v>3.9</v>
      </c>
      <c r="G71" s="38">
        <v>3.9</v>
      </c>
      <c r="H71" s="38">
        <v>5.3</v>
      </c>
      <c r="I71" s="38">
        <v>7.1</v>
      </c>
      <c r="J71" s="38">
        <v>4.7</v>
      </c>
      <c r="K71" s="38">
        <v>6.6</v>
      </c>
      <c r="L71" s="38">
        <v>5.3</v>
      </c>
      <c r="M71" s="39">
        <v>0</v>
      </c>
      <c r="N71" s="38">
        <v>8</v>
      </c>
    </row>
    <row r="72" spans="1:14" ht="15" x14ac:dyDescent="0.2">
      <c r="A72" s="39">
        <v>13</v>
      </c>
      <c r="B72" s="39">
        <v>1</v>
      </c>
      <c r="C72" s="39">
        <v>0</v>
      </c>
      <c r="D72" s="38">
        <v>9.1</v>
      </c>
      <c r="E72" s="38">
        <v>4.5</v>
      </c>
      <c r="F72" s="38">
        <v>6.3</v>
      </c>
      <c r="G72" s="38">
        <v>5.3</v>
      </c>
      <c r="H72" s="38">
        <v>7.1</v>
      </c>
      <c r="I72" s="38">
        <v>8.4</v>
      </c>
      <c r="J72" s="38">
        <v>5.4</v>
      </c>
      <c r="K72" s="38">
        <v>6.1</v>
      </c>
      <c r="L72" s="38">
        <v>5.9</v>
      </c>
      <c r="M72" s="39">
        <v>1</v>
      </c>
      <c r="N72" s="38">
        <v>7.7</v>
      </c>
    </row>
    <row r="73" spans="1:14" ht="15" x14ac:dyDescent="0.2">
      <c r="A73" s="39">
        <v>8</v>
      </c>
      <c r="B73" s="39">
        <v>0</v>
      </c>
      <c r="C73" s="39">
        <v>1</v>
      </c>
      <c r="D73" s="38">
        <v>6.7</v>
      </c>
      <c r="E73" s="38">
        <v>3.2</v>
      </c>
      <c r="F73" s="38">
        <v>4.8</v>
      </c>
      <c r="G73" s="38">
        <v>6.3</v>
      </c>
      <c r="H73" s="38">
        <v>4.5</v>
      </c>
      <c r="I73" s="38">
        <v>5</v>
      </c>
      <c r="J73" s="38">
        <v>2.9</v>
      </c>
      <c r="K73" s="38">
        <v>2.6</v>
      </c>
      <c r="L73" s="38">
        <v>3.7</v>
      </c>
      <c r="M73" s="39">
        <v>0</v>
      </c>
      <c r="N73" s="38">
        <v>7</v>
      </c>
    </row>
    <row r="74" spans="1:14" ht="15" x14ac:dyDescent="0.2">
      <c r="A74" s="39">
        <v>13</v>
      </c>
      <c r="B74" s="39">
        <v>1</v>
      </c>
      <c r="C74" s="39">
        <v>0</v>
      </c>
      <c r="D74" s="38">
        <v>6.5</v>
      </c>
      <c r="E74" s="38">
        <v>4.3</v>
      </c>
      <c r="F74" s="38">
        <v>6.5</v>
      </c>
      <c r="G74" s="38">
        <v>6.3</v>
      </c>
      <c r="H74" s="38">
        <v>6</v>
      </c>
      <c r="I74" s="38">
        <v>8.6999999999999993</v>
      </c>
      <c r="J74" s="38">
        <v>4.5999999999999996</v>
      </c>
      <c r="K74" s="38">
        <v>5.6</v>
      </c>
      <c r="L74" s="38">
        <v>6.6</v>
      </c>
      <c r="M74" s="39">
        <v>0</v>
      </c>
      <c r="N74" s="38">
        <v>7.9</v>
      </c>
    </row>
    <row r="75" spans="1:14" ht="15" x14ac:dyDescent="0.2">
      <c r="A75" s="39">
        <v>14</v>
      </c>
      <c r="B75" s="39">
        <v>1</v>
      </c>
      <c r="C75" s="39">
        <v>1</v>
      </c>
      <c r="D75" s="38">
        <v>9.9</v>
      </c>
      <c r="E75" s="38">
        <v>3.7</v>
      </c>
      <c r="F75" s="38">
        <v>5.6</v>
      </c>
      <c r="G75" s="38">
        <v>7</v>
      </c>
      <c r="H75" s="38">
        <v>6.7</v>
      </c>
      <c r="I75" s="38">
        <v>6.8</v>
      </c>
      <c r="J75" s="38">
        <v>4.0999999999999996</v>
      </c>
      <c r="K75" s="38">
        <v>3.4</v>
      </c>
      <c r="L75" s="38">
        <v>7.6</v>
      </c>
      <c r="M75" s="39">
        <v>1</v>
      </c>
      <c r="N75" s="38">
        <v>9.8000000000000007</v>
      </c>
    </row>
    <row r="76" spans="1:14" ht="15" x14ac:dyDescent="0.2">
      <c r="A76" s="39">
        <v>10</v>
      </c>
      <c r="B76" s="39">
        <v>1</v>
      </c>
      <c r="C76" s="39">
        <v>1</v>
      </c>
      <c r="D76" s="38">
        <v>8.5</v>
      </c>
      <c r="E76" s="38">
        <v>3.9</v>
      </c>
      <c r="F76" s="38">
        <v>5</v>
      </c>
      <c r="G76" s="38">
        <v>4.9000000000000004</v>
      </c>
      <c r="H76" s="38">
        <v>6</v>
      </c>
      <c r="I76" s="38">
        <v>6.8</v>
      </c>
      <c r="J76" s="38">
        <v>4.4000000000000004</v>
      </c>
      <c r="K76" s="38">
        <v>5.0999999999999996</v>
      </c>
      <c r="L76" s="38">
        <v>5.5</v>
      </c>
      <c r="M76" s="39">
        <v>1</v>
      </c>
      <c r="N76" s="38">
        <v>8.4</v>
      </c>
    </row>
    <row r="77" spans="1:14" ht="15" x14ac:dyDescent="0.2">
      <c r="A77" s="39">
        <v>7</v>
      </c>
      <c r="B77" s="39">
        <v>0</v>
      </c>
      <c r="C77" s="39">
        <v>0</v>
      </c>
      <c r="D77" s="38">
        <v>9.9</v>
      </c>
      <c r="E77" s="38">
        <v>3</v>
      </c>
      <c r="F77" s="38">
        <v>5.4</v>
      </c>
      <c r="G77" s="38">
        <v>5.9</v>
      </c>
      <c r="H77" s="38">
        <v>4.8</v>
      </c>
      <c r="I77" s="38">
        <v>4.9000000000000004</v>
      </c>
      <c r="J77" s="38">
        <v>3.1</v>
      </c>
      <c r="K77" s="38">
        <v>4.3</v>
      </c>
      <c r="L77" s="38">
        <v>5</v>
      </c>
      <c r="M77" s="39">
        <v>0</v>
      </c>
      <c r="N77" s="38">
        <v>8.9</v>
      </c>
    </row>
    <row r="78" spans="1:14" ht="15" x14ac:dyDescent="0.2">
      <c r="A78" s="39">
        <v>3</v>
      </c>
      <c r="B78" s="39">
        <v>1</v>
      </c>
      <c r="C78" s="39">
        <v>1</v>
      </c>
      <c r="D78" s="38">
        <v>7.6</v>
      </c>
      <c r="E78" s="38">
        <v>3.6</v>
      </c>
      <c r="F78" s="38">
        <v>4.7</v>
      </c>
      <c r="G78" s="38">
        <v>4.5999999999999996</v>
      </c>
      <c r="H78" s="38">
        <v>5</v>
      </c>
      <c r="I78" s="38">
        <v>7.4</v>
      </c>
      <c r="J78" s="38">
        <v>4.5</v>
      </c>
      <c r="K78" s="38">
        <v>5.8</v>
      </c>
      <c r="L78" s="38">
        <v>4.5999999999999996</v>
      </c>
      <c r="M78" s="39">
        <v>0</v>
      </c>
      <c r="N78" s="38">
        <v>7.5</v>
      </c>
    </row>
    <row r="79" spans="1:14" ht="15" x14ac:dyDescent="0.2">
      <c r="A79" s="39">
        <v>5</v>
      </c>
      <c r="B79" s="39">
        <v>0</v>
      </c>
      <c r="C79" s="39">
        <v>1</v>
      </c>
      <c r="D79" s="38">
        <v>9.4</v>
      </c>
      <c r="E79" s="38">
        <v>3.8</v>
      </c>
      <c r="F79" s="38">
        <v>4.7</v>
      </c>
      <c r="G79" s="38">
        <v>6.5</v>
      </c>
      <c r="H79" s="38">
        <v>4.9000000000000004</v>
      </c>
      <c r="I79" s="38">
        <v>8.5</v>
      </c>
      <c r="J79" s="38">
        <v>4.3</v>
      </c>
      <c r="K79" s="38">
        <v>4.5</v>
      </c>
      <c r="L79" s="38">
        <v>6.2</v>
      </c>
      <c r="M79" s="39">
        <v>1</v>
      </c>
      <c r="N79" s="38">
        <v>8</v>
      </c>
    </row>
    <row r="80" spans="1:14" ht="15" x14ac:dyDescent="0.2">
      <c r="A80" s="39">
        <v>10</v>
      </c>
      <c r="B80" s="39">
        <v>0</v>
      </c>
      <c r="C80" s="39">
        <v>1</v>
      </c>
      <c r="D80" s="38">
        <v>9.3000000000000007</v>
      </c>
      <c r="E80" s="38">
        <v>3.5</v>
      </c>
      <c r="F80" s="38">
        <v>5.5</v>
      </c>
      <c r="G80" s="38">
        <v>7.5</v>
      </c>
      <c r="H80" s="38">
        <v>5.9</v>
      </c>
      <c r="I80" s="38">
        <v>4.5999999999999996</v>
      </c>
      <c r="J80" s="38">
        <v>5.2</v>
      </c>
      <c r="K80" s="38">
        <v>4.0999999999999996</v>
      </c>
      <c r="L80" s="38">
        <v>7.6</v>
      </c>
      <c r="M80" s="39">
        <v>1</v>
      </c>
      <c r="N80" s="38">
        <v>8.1</v>
      </c>
    </row>
    <row r="81" spans="1:14" ht="15" x14ac:dyDescent="0.2">
      <c r="A81" s="39">
        <v>10</v>
      </c>
      <c r="B81" s="39">
        <v>1</v>
      </c>
      <c r="C81" s="39">
        <v>0</v>
      </c>
      <c r="D81" s="38">
        <v>7.1</v>
      </c>
      <c r="E81" s="38">
        <v>3.4</v>
      </c>
      <c r="F81" s="38">
        <v>4</v>
      </c>
      <c r="G81" s="38">
        <v>5</v>
      </c>
      <c r="H81" s="38">
        <v>5.9</v>
      </c>
      <c r="I81" s="38">
        <v>7.8</v>
      </c>
      <c r="J81" s="38">
        <v>2.6</v>
      </c>
      <c r="K81" s="38">
        <v>3.1</v>
      </c>
      <c r="L81" s="38">
        <v>4.0999999999999996</v>
      </c>
      <c r="M81" s="39">
        <v>0</v>
      </c>
      <c r="N81" s="38">
        <v>7.6</v>
      </c>
    </row>
    <row r="82" spans="1:14" ht="15" x14ac:dyDescent="0.2">
      <c r="A82" s="39">
        <v>8</v>
      </c>
      <c r="B82" s="39">
        <v>0</v>
      </c>
      <c r="C82" s="39">
        <v>0</v>
      </c>
      <c r="D82" s="38">
        <v>9.9</v>
      </c>
      <c r="E82" s="38">
        <v>3</v>
      </c>
      <c r="F82" s="38">
        <v>4</v>
      </c>
      <c r="G82" s="38">
        <v>5.9</v>
      </c>
      <c r="H82" s="38">
        <v>4.8</v>
      </c>
      <c r="I82" s="38">
        <v>4.9000000000000004</v>
      </c>
      <c r="J82" s="38">
        <v>3.2</v>
      </c>
      <c r="K82" s="38">
        <v>4.3</v>
      </c>
      <c r="L82" s="38">
        <v>4.8</v>
      </c>
      <c r="M82" s="39">
        <v>1</v>
      </c>
      <c r="N82" s="38">
        <v>8.8000000000000007</v>
      </c>
    </row>
    <row r="83" spans="1:14" ht="15" x14ac:dyDescent="0.2">
      <c r="A83" s="39">
        <v>2</v>
      </c>
      <c r="B83" s="39">
        <v>0</v>
      </c>
      <c r="C83" s="39">
        <v>0</v>
      </c>
      <c r="D83" s="38">
        <v>8.6999999999999993</v>
      </c>
      <c r="E83" s="38">
        <v>3.2</v>
      </c>
      <c r="F83" s="38">
        <v>2.4</v>
      </c>
      <c r="G83" s="38">
        <v>6.8</v>
      </c>
      <c r="H83" s="38">
        <v>4.5999999999999996</v>
      </c>
      <c r="I83" s="38">
        <v>6.8</v>
      </c>
      <c r="J83" s="38">
        <v>4.3</v>
      </c>
      <c r="K83" s="38">
        <v>3.7</v>
      </c>
      <c r="L83" s="38">
        <v>4.9000000000000004</v>
      </c>
      <c r="M83" s="39">
        <v>1</v>
      </c>
      <c r="N83" s="38">
        <v>8</v>
      </c>
    </row>
    <row r="84" spans="1:14" ht="15" x14ac:dyDescent="0.2">
      <c r="A84" s="39">
        <v>6</v>
      </c>
      <c r="B84" s="39">
        <v>0</v>
      </c>
      <c r="C84" s="39">
        <v>1</v>
      </c>
      <c r="D84" s="38">
        <v>8.6</v>
      </c>
      <c r="E84" s="38">
        <v>2.9</v>
      </c>
      <c r="F84" s="38">
        <v>2.9</v>
      </c>
      <c r="G84" s="38">
        <v>5.6</v>
      </c>
      <c r="H84" s="38">
        <v>4</v>
      </c>
      <c r="I84" s="38">
        <v>6.3</v>
      </c>
      <c r="J84" s="38">
        <v>2.7</v>
      </c>
      <c r="K84" s="38">
        <v>3</v>
      </c>
      <c r="L84" s="38">
        <v>3.9</v>
      </c>
      <c r="M84" s="39">
        <v>0</v>
      </c>
      <c r="N84" s="38">
        <v>8.5</v>
      </c>
    </row>
    <row r="85" spans="1:14" ht="15" x14ac:dyDescent="0.2">
      <c r="A85" s="39">
        <v>5</v>
      </c>
      <c r="B85" s="39">
        <v>1</v>
      </c>
      <c r="C85" s="39">
        <v>0</v>
      </c>
      <c r="D85" s="38">
        <v>6.4</v>
      </c>
      <c r="E85" s="38">
        <v>3.2</v>
      </c>
      <c r="F85" s="38">
        <v>2.2000000000000002</v>
      </c>
      <c r="G85" s="38">
        <v>2.9</v>
      </c>
      <c r="H85" s="38">
        <v>5</v>
      </c>
      <c r="I85" s="38">
        <v>8.4</v>
      </c>
      <c r="J85" s="38">
        <v>2</v>
      </c>
      <c r="K85" s="38">
        <v>3.7</v>
      </c>
      <c r="L85" s="38">
        <v>3.6</v>
      </c>
      <c r="M85" s="39">
        <v>0</v>
      </c>
      <c r="N85" s="38">
        <v>6.5</v>
      </c>
    </row>
    <row r="86" spans="1:14" ht="15" x14ac:dyDescent="0.2">
      <c r="A86" s="39">
        <v>4</v>
      </c>
      <c r="B86" s="39">
        <v>0</v>
      </c>
      <c r="C86" s="39">
        <v>1</v>
      </c>
      <c r="D86" s="38">
        <v>7.7</v>
      </c>
      <c r="E86" s="38">
        <v>2.6</v>
      </c>
      <c r="F86" s="38">
        <v>1.9</v>
      </c>
      <c r="G86" s="38">
        <v>7.2</v>
      </c>
      <c r="H86" s="38">
        <v>4.3</v>
      </c>
      <c r="I86" s="38">
        <v>5.9</v>
      </c>
      <c r="J86" s="38">
        <v>4.7</v>
      </c>
      <c r="K86" s="38">
        <v>3.9</v>
      </c>
      <c r="L86" s="38">
        <v>6.6</v>
      </c>
      <c r="M86" s="39">
        <v>1</v>
      </c>
      <c r="N86" s="38">
        <v>7.7</v>
      </c>
    </row>
    <row r="87" spans="1:14" ht="15" x14ac:dyDescent="0.2">
      <c r="A87" s="39">
        <v>13</v>
      </c>
      <c r="B87" s="39">
        <v>1</v>
      </c>
      <c r="C87" s="39">
        <v>0</v>
      </c>
      <c r="D87" s="38">
        <v>7.5</v>
      </c>
      <c r="E87" s="38">
        <v>3.5</v>
      </c>
      <c r="F87" s="38">
        <v>3.5</v>
      </c>
      <c r="G87" s="38">
        <v>4.0999999999999996</v>
      </c>
      <c r="H87" s="38">
        <v>4.5</v>
      </c>
      <c r="I87" s="38">
        <v>7.6</v>
      </c>
      <c r="J87" s="38">
        <v>3.4</v>
      </c>
      <c r="K87" s="38">
        <v>5.4</v>
      </c>
      <c r="L87" s="38">
        <v>4.5</v>
      </c>
      <c r="M87" s="39">
        <v>0</v>
      </c>
      <c r="N87" s="38">
        <v>7.2</v>
      </c>
    </row>
    <row r="88" spans="1:14" ht="15" x14ac:dyDescent="0.2">
      <c r="A88" s="39">
        <v>4</v>
      </c>
      <c r="B88" s="39">
        <v>1</v>
      </c>
      <c r="C88" s="39">
        <v>0</v>
      </c>
      <c r="D88" s="38">
        <v>5</v>
      </c>
      <c r="E88" s="38">
        <v>3.6</v>
      </c>
      <c r="F88" s="38">
        <v>3.5</v>
      </c>
      <c r="G88" s="38">
        <v>4.2</v>
      </c>
      <c r="H88" s="38">
        <v>4.9000000000000004</v>
      </c>
      <c r="I88" s="38">
        <v>8.1999999999999993</v>
      </c>
      <c r="J88" s="38">
        <v>2.4</v>
      </c>
      <c r="K88" s="38">
        <v>4.8</v>
      </c>
      <c r="L88" s="38">
        <v>3</v>
      </c>
      <c r="M88" s="39">
        <v>0</v>
      </c>
      <c r="N88" s="38">
        <v>6</v>
      </c>
    </row>
    <row r="89" spans="1:14" ht="15" x14ac:dyDescent="0.2">
      <c r="A89" s="39">
        <v>11</v>
      </c>
      <c r="B89" s="39">
        <v>0</v>
      </c>
      <c r="C89" s="39">
        <v>1</v>
      </c>
      <c r="D89" s="38">
        <v>7.7</v>
      </c>
      <c r="E89" s="38">
        <v>2.6</v>
      </c>
      <c r="F89" s="38">
        <v>3.5</v>
      </c>
      <c r="G89" s="38">
        <v>7.2</v>
      </c>
      <c r="H89" s="38">
        <v>4.3</v>
      </c>
      <c r="I89" s="38">
        <v>5.9</v>
      </c>
      <c r="J89" s="38">
        <v>5.0999999999999996</v>
      </c>
      <c r="K89" s="38">
        <v>3.9</v>
      </c>
      <c r="L89" s="38">
        <v>6.7</v>
      </c>
      <c r="M89" s="39">
        <v>1</v>
      </c>
      <c r="N89" s="38">
        <v>8.1999999999999993</v>
      </c>
    </row>
    <row r="90" spans="1:14" ht="15" x14ac:dyDescent="0.2">
      <c r="A90" s="39">
        <v>8</v>
      </c>
      <c r="B90" s="39">
        <v>0</v>
      </c>
      <c r="C90" s="39">
        <v>1</v>
      </c>
      <c r="D90" s="38">
        <v>9.1</v>
      </c>
      <c r="E90" s="38">
        <v>3.6</v>
      </c>
      <c r="F90" s="38">
        <v>4.2</v>
      </c>
      <c r="G90" s="38">
        <v>6.2</v>
      </c>
      <c r="H90" s="38">
        <v>4.5999999999999996</v>
      </c>
      <c r="I90" s="38">
        <v>8.3000000000000007</v>
      </c>
      <c r="J90" s="38">
        <v>4.5999999999999996</v>
      </c>
      <c r="K90" s="38">
        <v>4.3</v>
      </c>
      <c r="L90" s="38">
        <v>5.4</v>
      </c>
      <c r="M90" s="39">
        <v>0</v>
      </c>
      <c r="N90" s="38">
        <v>7.4</v>
      </c>
    </row>
    <row r="91" spans="1:14" ht="15" x14ac:dyDescent="0.2">
      <c r="A91" s="39">
        <v>14</v>
      </c>
      <c r="B91" s="39">
        <v>1</v>
      </c>
      <c r="C91" s="39">
        <v>1</v>
      </c>
      <c r="D91" s="38">
        <v>5.5</v>
      </c>
      <c r="E91" s="38">
        <v>5.5</v>
      </c>
      <c r="F91" s="38">
        <v>5.6</v>
      </c>
      <c r="G91" s="38">
        <v>5.7</v>
      </c>
      <c r="H91" s="38">
        <v>8.1999999999999993</v>
      </c>
      <c r="I91" s="38">
        <v>6.3</v>
      </c>
      <c r="J91" s="38">
        <v>5.5</v>
      </c>
      <c r="K91" s="38">
        <v>6.7</v>
      </c>
      <c r="L91" s="38">
        <v>7</v>
      </c>
      <c r="M91" s="39">
        <v>1</v>
      </c>
      <c r="N91" s="38">
        <v>9.3000000000000007</v>
      </c>
    </row>
    <row r="92" spans="1:14" ht="15" x14ac:dyDescent="0.2">
      <c r="A92" s="39">
        <v>15</v>
      </c>
      <c r="B92" s="39">
        <v>0</v>
      </c>
      <c r="C92" s="39">
        <v>0</v>
      </c>
      <c r="D92" s="38">
        <v>9.1</v>
      </c>
      <c r="E92" s="38">
        <v>3.7</v>
      </c>
      <c r="F92" s="38">
        <v>4.4000000000000004</v>
      </c>
      <c r="G92" s="38">
        <v>6.3</v>
      </c>
      <c r="H92" s="38">
        <v>5.4</v>
      </c>
      <c r="I92" s="38">
        <v>7.3</v>
      </c>
      <c r="J92" s="38">
        <v>4.4000000000000004</v>
      </c>
      <c r="K92" s="38">
        <v>3</v>
      </c>
      <c r="L92" s="38">
        <v>4.0999999999999996</v>
      </c>
      <c r="M92" s="39">
        <v>1</v>
      </c>
      <c r="N92" s="38">
        <v>7.9</v>
      </c>
    </row>
    <row r="93" spans="1:14" ht="15" x14ac:dyDescent="0.2">
      <c r="A93" s="39">
        <v>7</v>
      </c>
      <c r="B93" s="39">
        <v>1</v>
      </c>
      <c r="C93" s="39">
        <v>0</v>
      </c>
      <c r="D93" s="38">
        <v>7.1</v>
      </c>
      <c r="E93" s="38">
        <v>4.2</v>
      </c>
      <c r="F93" s="38">
        <v>2.1</v>
      </c>
      <c r="G93" s="38">
        <v>3.3</v>
      </c>
      <c r="H93" s="38">
        <v>4.5</v>
      </c>
      <c r="I93" s="38">
        <v>9.9</v>
      </c>
      <c r="J93" s="38">
        <v>2</v>
      </c>
      <c r="K93" s="38">
        <v>4</v>
      </c>
      <c r="L93" s="38">
        <v>2.6</v>
      </c>
      <c r="M93" s="39">
        <v>0</v>
      </c>
      <c r="N93" s="38">
        <v>6.5</v>
      </c>
    </row>
    <row r="94" spans="1:14" ht="15" x14ac:dyDescent="0.2">
      <c r="A94" s="39">
        <v>14</v>
      </c>
      <c r="B94" s="39">
        <v>0</v>
      </c>
      <c r="C94" s="39">
        <v>1</v>
      </c>
      <c r="D94" s="38">
        <v>9.1999999999999993</v>
      </c>
      <c r="E94" s="38">
        <v>3.9</v>
      </c>
      <c r="F94" s="38">
        <v>4.2</v>
      </c>
      <c r="G94" s="38">
        <v>8.4</v>
      </c>
      <c r="H94" s="38">
        <v>4.8</v>
      </c>
      <c r="I94" s="38">
        <v>7.1</v>
      </c>
      <c r="J94" s="38">
        <v>4.4000000000000004</v>
      </c>
      <c r="K94" s="38">
        <v>2.6</v>
      </c>
      <c r="L94" s="38">
        <v>5.3</v>
      </c>
      <c r="M94" s="39">
        <v>1</v>
      </c>
      <c r="N94" s="38">
        <v>8.6</v>
      </c>
    </row>
    <row r="95" spans="1:14" ht="15" x14ac:dyDescent="0.2">
      <c r="A95" s="39">
        <v>11</v>
      </c>
      <c r="B95" s="39">
        <v>1</v>
      </c>
      <c r="C95" s="39">
        <v>1</v>
      </c>
      <c r="D95" s="38">
        <v>9.3000000000000007</v>
      </c>
      <c r="E95" s="38">
        <v>3.5</v>
      </c>
      <c r="F95" s="38">
        <v>4.5999999999999996</v>
      </c>
      <c r="G95" s="38">
        <v>7.5</v>
      </c>
      <c r="H95" s="38">
        <v>5.9</v>
      </c>
      <c r="I95" s="38">
        <v>4.5999999999999996</v>
      </c>
      <c r="J95" s="38">
        <v>4.8</v>
      </c>
      <c r="K95" s="38">
        <v>4.0999999999999996</v>
      </c>
      <c r="L95" s="38">
        <v>7</v>
      </c>
      <c r="M95" s="39">
        <v>1</v>
      </c>
      <c r="N95" s="38">
        <v>8.9</v>
      </c>
    </row>
    <row r="96" spans="1:14" ht="15" x14ac:dyDescent="0.2">
      <c r="A96" s="39">
        <v>8</v>
      </c>
      <c r="B96" s="39">
        <v>0</v>
      </c>
      <c r="C96" s="39">
        <v>0</v>
      </c>
      <c r="D96" s="38">
        <v>9.3000000000000007</v>
      </c>
      <c r="E96" s="38">
        <v>3.8</v>
      </c>
      <c r="F96" s="38">
        <v>4.7</v>
      </c>
      <c r="G96" s="38">
        <v>6.4</v>
      </c>
      <c r="H96" s="38">
        <v>5.5</v>
      </c>
      <c r="I96" s="38">
        <v>7.4</v>
      </c>
      <c r="J96" s="38">
        <v>3.6</v>
      </c>
      <c r="K96" s="38">
        <v>3.2</v>
      </c>
      <c r="L96" s="38">
        <v>4.5999999999999996</v>
      </c>
      <c r="M96" s="39">
        <v>1</v>
      </c>
      <c r="N96" s="38">
        <v>8.4</v>
      </c>
    </row>
    <row r="97" spans="1:14" ht="15" x14ac:dyDescent="0.2">
      <c r="A97" s="39">
        <v>12</v>
      </c>
      <c r="B97" s="39">
        <v>0</v>
      </c>
      <c r="C97" s="39">
        <v>1</v>
      </c>
      <c r="D97" s="38">
        <v>8.6</v>
      </c>
      <c r="E97" s="38">
        <v>4.8</v>
      </c>
      <c r="F97" s="38">
        <v>2.2999999999999998</v>
      </c>
      <c r="G97" s="38">
        <v>6</v>
      </c>
      <c r="H97" s="38">
        <v>5.7</v>
      </c>
      <c r="I97" s="38">
        <v>6.7</v>
      </c>
      <c r="J97" s="38">
        <v>4.9000000000000004</v>
      </c>
      <c r="K97" s="38">
        <v>3.6</v>
      </c>
      <c r="L97" s="38">
        <v>5.3</v>
      </c>
      <c r="M97" s="39">
        <v>1</v>
      </c>
      <c r="N97" s="38">
        <v>8.1</v>
      </c>
    </row>
    <row r="98" spans="1:14" ht="15" x14ac:dyDescent="0.2">
      <c r="A98" s="39">
        <v>10</v>
      </c>
      <c r="B98" s="39">
        <v>1</v>
      </c>
      <c r="C98" s="39">
        <v>1</v>
      </c>
      <c r="D98" s="38">
        <v>7.4</v>
      </c>
      <c r="E98" s="38">
        <v>3.4</v>
      </c>
      <c r="F98" s="38">
        <v>4.0999999999999996</v>
      </c>
      <c r="G98" s="38">
        <v>4.4000000000000004</v>
      </c>
      <c r="H98" s="38">
        <v>4.8</v>
      </c>
      <c r="I98" s="38">
        <v>7.2</v>
      </c>
      <c r="J98" s="38">
        <v>4.2</v>
      </c>
      <c r="K98" s="38">
        <v>5.6</v>
      </c>
      <c r="L98" s="38">
        <v>5</v>
      </c>
      <c r="M98" s="39">
        <v>0</v>
      </c>
      <c r="N98" s="38">
        <v>7.2</v>
      </c>
    </row>
    <row r="99" spans="1:14" ht="15" x14ac:dyDescent="0.2">
      <c r="A99" s="39">
        <v>11</v>
      </c>
      <c r="B99" s="39">
        <v>0</v>
      </c>
      <c r="C99" s="39">
        <v>1</v>
      </c>
      <c r="D99" s="38">
        <v>8.6999999999999993</v>
      </c>
      <c r="E99" s="38">
        <v>3.2</v>
      </c>
      <c r="F99" s="38">
        <v>3.1</v>
      </c>
      <c r="G99" s="38">
        <v>6.1</v>
      </c>
      <c r="H99" s="38">
        <v>2.9</v>
      </c>
      <c r="I99" s="38">
        <v>5.6</v>
      </c>
      <c r="J99" s="38">
        <v>3.1</v>
      </c>
      <c r="K99" s="38">
        <v>2.9</v>
      </c>
      <c r="L99" s="38">
        <v>3.2</v>
      </c>
      <c r="M99" s="39">
        <v>1</v>
      </c>
      <c r="N99" s="38">
        <v>7.7</v>
      </c>
    </row>
    <row r="100" spans="1:14" ht="15" x14ac:dyDescent="0.2">
      <c r="A100" s="39">
        <v>1</v>
      </c>
      <c r="B100" s="39">
        <v>1</v>
      </c>
      <c r="C100" s="39">
        <v>1</v>
      </c>
      <c r="D100" s="38">
        <v>7.8</v>
      </c>
      <c r="E100" s="38">
        <v>4.9000000000000004</v>
      </c>
      <c r="F100" s="38">
        <v>5.2</v>
      </c>
      <c r="G100" s="38">
        <v>5.3</v>
      </c>
      <c r="H100" s="38">
        <v>7.1</v>
      </c>
      <c r="I100" s="38">
        <v>7.9</v>
      </c>
      <c r="J100" s="38">
        <v>4.3</v>
      </c>
      <c r="K100" s="38">
        <v>4.9000000000000004</v>
      </c>
      <c r="L100" s="38">
        <v>5.3</v>
      </c>
      <c r="M100" s="39">
        <v>1</v>
      </c>
      <c r="N100" s="38">
        <v>7.4</v>
      </c>
    </row>
    <row r="101" spans="1:14" ht="15" x14ac:dyDescent="0.2">
      <c r="A101" s="39">
        <v>6</v>
      </c>
      <c r="B101" s="39">
        <v>1</v>
      </c>
      <c r="C101" s="39">
        <v>0</v>
      </c>
      <c r="D101" s="38">
        <v>7.9</v>
      </c>
      <c r="E101" s="38">
        <v>3</v>
      </c>
      <c r="F101" s="38">
        <v>5.9</v>
      </c>
      <c r="G101" s="38">
        <v>4.2</v>
      </c>
      <c r="H101" s="38">
        <v>4.8</v>
      </c>
      <c r="I101" s="38">
        <v>9.6999999999999993</v>
      </c>
      <c r="J101" s="38">
        <v>3.4</v>
      </c>
      <c r="K101" s="38">
        <v>5.4</v>
      </c>
      <c r="L101" s="38">
        <v>5.0999999999999996</v>
      </c>
      <c r="M101" s="39">
        <v>1</v>
      </c>
      <c r="N101" s="38">
        <v>7</v>
      </c>
    </row>
    <row r="102" spans="1:14" ht="15" x14ac:dyDescent="0.2">
      <c r="A102" s="39">
        <v>8</v>
      </c>
      <c r="B102" s="39">
        <v>1</v>
      </c>
      <c r="C102" s="39">
        <v>0</v>
      </c>
      <c r="D102" s="38">
        <v>7.6</v>
      </c>
      <c r="E102" s="38">
        <v>3.6</v>
      </c>
      <c r="F102" s="38">
        <v>3.4</v>
      </c>
      <c r="G102" s="38">
        <v>4.2</v>
      </c>
      <c r="H102" s="38">
        <v>4.5999999999999996</v>
      </c>
      <c r="I102" s="38">
        <v>7.7</v>
      </c>
      <c r="J102" s="38">
        <v>3.1</v>
      </c>
      <c r="K102" s="38">
        <v>5.5</v>
      </c>
      <c r="L102" s="38">
        <v>4.9000000000000004</v>
      </c>
      <c r="M102" s="39">
        <v>0</v>
      </c>
      <c r="N102" s="38">
        <v>6.1</v>
      </c>
    </row>
    <row r="103" spans="1:14" ht="15" x14ac:dyDescent="0.2">
      <c r="A103" s="39">
        <v>14</v>
      </c>
      <c r="B103" s="39">
        <v>1</v>
      </c>
      <c r="C103" s="39">
        <v>1</v>
      </c>
      <c r="D103" s="38">
        <v>9.1999999999999993</v>
      </c>
      <c r="E103" s="38">
        <v>5</v>
      </c>
      <c r="F103" s="38">
        <v>5.2</v>
      </c>
      <c r="G103" s="38">
        <v>6.5</v>
      </c>
      <c r="H103" s="38">
        <v>6.2</v>
      </c>
      <c r="I103" s="38">
        <v>7.3</v>
      </c>
      <c r="J103" s="38">
        <v>5.0999999999999996</v>
      </c>
      <c r="K103" s="38">
        <v>4.5999999999999996</v>
      </c>
      <c r="L103" s="38">
        <v>5.2</v>
      </c>
      <c r="M103" s="39">
        <v>1</v>
      </c>
      <c r="N103" s="38">
        <v>7.1</v>
      </c>
    </row>
    <row r="104" spans="1:14" ht="15" x14ac:dyDescent="0.2">
      <c r="A104" s="39">
        <v>14</v>
      </c>
      <c r="B104" s="39">
        <v>1</v>
      </c>
      <c r="C104" s="39">
        <v>1</v>
      </c>
      <c r="D104" s="38">
        <v>7.7</v>
      </c>
      <c r="E104" s="38">
        <v>4.7</v>
      </c>
      <c r="F104" s="38">
        <v>5.2</v>
      </c>
      <c r="G104" s="38">
        <v>5.2</v>
      </c>
      <c r="H104" s="38">
        <v>7</v>
      </c>
      <c r="I104" s="38">
        <v>7.7</v>
      </c>
      <c r="J104" s="38">
        <v>4</v>
      </c>
      <c r="K104" s="38">
        <v>4.7</v>
      </c>
      <c r="L104" s="38">
        <v>4.7</v>
      </c>
      <c r="M104" s="39">
        <v>1</v>
      </c>
      <c r="N104" s="38">
        <v>7.6</v>
      </c>
    </row>
    <row r="105" spans="1:14" ht="15" x14ac:dyDescent="0.2">
      <c r="A105" s="39">
        <v>12</v>
      </c>
      <c r="B105" s="39">
        <v>0</v>
      </c>
      <c r="C105" s="39">
        <v>1</v>
      </c>
      <c r="D105" s="38">
        <v>9.5</v>
      </c>
      <c r="E105" s="38">
        <v>5.6</v>
      </c>
      <c r="F105" s="38">
        <v>5.6</v>
      </c>
      <c r="G105" s="38">
        <v>6.9</v>
      </c>
      <c r="H105" s="38">
        <v>6.6</v>
      </c>
      <c r="I105" s="38">
        <v>7.6</v>
      </c>
      <c r="J105" s="38">
        <v>5.6</v>
      </c>
      <c r="K105" s="38">
        <v>4.5</v>
      </c>
      <c r="L105" s="38">
        <v>5.5</v>
      </c>
      <c r="M105" s="39">
        <v>1</v>
      </c>
      <c r="N105" s="38">
        <v>9</v>
      </c>
    </row>
    <row r="106" spans="1:14" ht="15" x14ac:dyDescent="0.2">
      <c r="A106" s="39">
        <v>15</v>
      </c>
      <c r="B106" s="39">
        <v>1</v>
      </c>
      <c r="C106" s="39">
        <v>0</v>
      </c>
      <c r="D106" s="38">
        <v>6.5</v>
      </c>
      <c r="E106" s="38">
        <v>4.3</v>
      </c>
      <c r="F106" s="38">
        <v>4.7</v>
      </c>
      <c r="G106" s="38">
        <v>6.3</v>
      </c>
      <c r="H106" s="38">
        <v>6</v>
      </c>
      <c r="I106" s="38">
        <v>8.6999999999999993</v>
      </c>
      <c r="J106" s="38">
        <v>5</v>
      </c>
      <c r="K106" s="38">
        <v>5.6</v>
      </c>
      <c r="L106" s="38">
        <v>6.8</v>
      </c>
      <c r="M106" s="39">
        <v>1</v>
      </c>
      <c r="N106" s="38">
        <v>8.9</v>
      </c>
    </row>
    <row r="107" spans="1:14" ht="15" x14ac:dyDescent="0.2">
      <c r="A107" s="39">
        <v>13</v>
      </c>
      <c r="B107" s="39">
        <v>1</v>
      </c>
      <c r="C107" s="39">
        <v>0</v>
      </c>
      <c r="D107" s="38">
        <v>8.3000000000000007</v>
      </c>
      <c r="E107" s="38">
        <v>3.4</v>
      </c>
      <c r="F107" s="38">
        <v>3.4</v>
      </c>
      <c r="G107" s="38">
        <v>4.5999999999999996</v>
      </c>
      <c r="H107" s="38">
        <v>5.2</v>
      </c>
      <c r="I107" s="38">
        <v>9.1</v>
      </c>
      <c r="J107" s="38">
        <v>4.2</v>
      </c>
      <c r="K107" s="38">
        <v>5.8</v>
      </c>
      <c r="L107" s="38">
        <v>5.9</v>
      </c>
      <c r="M107" s="39">
        <v>1</v>
      </c>
      <c r="N107" s="38">
        <v>7.5</v>
      </c>
    </row>
    <row r="108" spans="1:14" ht="15" x14ac:dyDescent="0.2">
      <c r="A108" s="39">
        <v>15</v>
      </c>
      <c r="B108" s="39">
        <v>0</v>
      </c>
      <c r="C108" s="39">
        <v>1</v>
      </c>
      <c r="D108" s="38">
        <v>9.6</v>
      </c>
      <c r="E108" s="38">
        <v>4.0999999999999996</v>
      </c>
      <c r="F108" s="38">
        <v>4.8</v>
      </c>
      <c r="G108" s="38">
        <v>7.7</v>
      </c>
      <c r="H108" s="38">
        <v>5.5</v>
      </c>
      <c r="I108" s="38">
        <v>7.7</v>
      </c>
      <c r="J108" s="38">
        <v>4.4000000000000004</v>
      </c>
      <c r="K108" s="38">
        <v>4.5999999999999996</v>
      </c>
      <c r="L108" s="38">
        <v>6.5</v>
      </c>
      <c r="M108" s="39">
        <v>1</v>
      </c>
      <c r="N108" s="38">
        <v>9.3000000000000007</v>
      </c>
    </row>
    <row r="109" spans="1:14" ht="15" x14ac:dyDescent="0.2">
      <c r="A109" s="39">
        <v>1</v>
      </c>
      <c r="B109" s="39">
        <v>1</v>
      </c>
      <c r="C109" s="39">
        <v>0</v>
      </c>
      <c r="D109" s="38">
        <v>5.9</v>
      </c>
      <c r="E109" s="38">
        <v>4</v>
      </c>
      <c r="F109" s="38">
        <v>6</v>
      </c>
      <c r="G109" s="38">
        <v>5.9</v>
      </c>
      <c r="H109" s="38">
        <v>6.2</v>
      </c>
      <c r="I109" s="38">
        <v>8.4</v>
      </c>
      <c r="J109" s="38">
        <v>5.8</v>
      </c>
      <c r="K109" s="38">
        <v>7.5</v>
      </c>
      <c r="L109" s="38">
        <v>8.6999999999999993</v>
      </c>
      <c r="M109" s="39">
        <v>1</v>
      </c>
      <c r="N109" s="38">
        <v>8</v>
      </c>
    </row>
    <row r="110" spans="1:14" ht="15" x14ac:dyDescent="0.2">
      <c r="A110" s="39">
        <v>7</v>
      </c>
      <c r="B110" s="39">
        <v>0</v>
      </c>
      <c r="C110" s="39">
        <v>1</v>
      </c>
      <c r="D110" s="38">
        <v>8.6999999999999993</v>
      </c>
      <c r="E110" s="38">
        <v>3.7</v>
      </c>
      <c r="F110" s="38">
        <v>4.5999999999999996</v>
      </c>
      <c r="G110" s="38">
        <v>7.4</v>
      </c>
      <c r="H110" s="38">
        <v>4.8</v>
      </c>
      <c r="I110" s="38">
        <v>3.8</v>
      </c>
      <c r="J110" s="38">
        <v>4.5999999999999996</v>
      </c>
      <c r="K110" s="38">
        <v>3.5</v>
      </c>
      <c r="L110" s="38">
        <v>5.5</v>
      </c>
      <c r="M110" s="39">
        <v>1</v>
      </c>
      <c r="N110" s="38">
        <v>7.6</v>
      </c>
    </row>
    <row r="111" spans="1:14" ht="15" x14ac:dyDescent="0.2">
      <c r="A111" s="39">
        <v>2</v>
      </c>
      <c r="B111" s="39">
        <v>0</v>
      </c>
      <c r="C111" s="39">
        <v>0</v>
      </c>
      <c r="D111" s="38">
        <v>6.7</v>
      </c>
      <c r="E111" s="38">
        <v>3.2</v>
      </c>
      <c r="F111" s="38">
        <v>2.2999999999999998</v>
      </c>
      <c r="G111" s="38">
        <v>6.3</v>
      </c>
      <c r="H111" s="38">
        <v>4.5</v>
      </c>
      <c r="I111" s="38">
        <v>5</v>
      </c>
      <c r="J111" s="38">
        <v>3.8</v>
      </c>
      <c r="K111" s="38">
        <v>2.6</v>
      </c>
      <c r="L111" s="38">
        <v>5.5</v>
      </c>
      <c r="M111" s="39">
        <v>0</v>
      </c>
      <c r="N111" s="38">
        <v>7.1</v>
      </c>
    </row>
    <row r="112" spans="1:14" ht="15" x14ac:dyDescent="0.2">
      <c r="A112" s="39">
        <v>7</v>
      </c>
      <c r="B112" s="39">
        <v>0</v>
      </c>
      <c r="C112" s="39">
        <v>1</v>
      </c>
      <c r="D112" s="38">
        <v>9.6999999999999993</v>
      </c>
      <c r="E112" s="38">
        <v>5</v>
      </c>
      <c r="F112" s="38">
        <v>3.4</v>
      </c>
      <c r="G112" s="38">
        <v>7.5</v>
      </c>
      <c r="H112" s="38">
        <v>6.1</v>
      </c>
      <c r="I112" s="38">
        <v>6.7</v>
      </c>
      <c r="J112" s="38">
        <v>3.7</v>
      </c>
      <c r="K112" s="38">
        <v>3.4</v>
      </c>
      <c r="L112" s="38">
        <v>7.1</v>
      </c>
      <c r="M112" s="39">
        <v>1</v>
      </c>
      <c r="N112" s="38">
        <v>8.1</v>
      </c>
    </row>
    <row r="113" spans="1:14" ht="15" x14ac:dyDescent="0.2">
      <c r="A113" s="39">
        <v>12</v>
      </c>
      <c r="B113" s="39">
        <v>0</v>
      </c>
      <c r="C113" s="39">
        <v>1</v>
      </c>
      <c r="D113" s="38">
        <v>8.8000000000000007</v>
      </c>
      <c r="E113" s="38">
        <v>3.5</v>
      </c>
      <c r="F113" s="38">
        <v>3.3</v>
      </c>
      <c r="G113" s="38">
        <v>8.1</v>
      </c>
      <c r="H113" s="38">
        <v>4.5</v>
      </c>
      <c r="I113" s="38">
        <v>6.7</v>
      </c>
      <c r="J113" s="38">
        <v>4</v>
      </c>
      <c r="K113" s="38">
        <v>2.2999999999999998</v>
      </c>
      <c r="L113" s="38">
        <v>6.6</v>
      </c>
      <c r="M113" s="39">
        <v>0</v>
      </c>
      <c r="N113" s="38">
        <v>7.9</v>
      </c>
    </row>
    <row r="114" spans="1:14" ht="15" x14ac:dyDescent="0.2">
      <c r="A114" s="39">
        <v>7</v>
      </c>
      <c r="B114" s="39">
        <v>1</v>
      </c>
      <c r="C114" s="39">
        <v>0</v>
      </c>
      <c r="D114" s="38">
        <v>8.1999999999999993</v>
      </c>
      <c r="E114" s="38">
        <v>3.6</v>
      </c>
      <c r="F114" s="38">
        <v>4.5</v>
      </c>
      <c r="G114" s="38">
        <v>4.9000000000000004</v>
      </c>
      <c r="H114" s="38">
        <v>5</v>
      </c>
      <c r="I114" s="38">
        <v>9</v>
      </c>
      <c r="J114" s="38">
        <v>4.5</v>
      </c>
      <c r="K114" s="38">
        <v>6.9</v>
      </c>
      <c r="L114" s="38">
        <v>5.2</v>
      </c>
      <c r="M114" s="39">
        <v>1</v>
      </c>
      <c r="N114" s="38">
        <v>7.2</v>
      </c>
    </row>
    <row r="115" spans="1:14" ht="15" x14ac:dyDescent="0.2">
      <c r="A115" s="39">
        <v>14</v>
      </c>
      <c r="B115" s="39">
        <v>1</v>
      </c>
      <c r="C115" s="39">
        <v>1</v>
      </c>
      <c r="D115" s="38">
        <v>8.9</v>
      </c>
      <c r="E115" s="38">
        <v>4.3</v>
      </c>
      <c r="F115" s="38">
        <v>6.3</v>
      </c>
      <c r="G115" s="38">
        <v>5.0999999999999996</v>
      </c>
      <c r="H115" s="38">
        <v>6.9</v>
      </c>
      <c r="I115" s="38">
        <v>8.1999999999999993</v>
      </c>
      <c r="J115" s="38">
        <v>4.2</v>
      </c>
      <c r="K115" s="38">
        <v>5.9</v>
      </c>
      <c r="L115" s="38">
        <v>5.6</v>
      </c>
      <c r="M115" s="39">
        <v>1</v>
      </c>
      <c r="N115" s="38">
        <v>7.7</v>
      </c>
    </row>
    <row r="116" spans="1:14" ht="15" x14ac:dyDescent="0.2">
      <c r="A116" s="39">
        <v>14</v>
      </c>
      <c r="B116" s="39">
        <v>1</v>
      </c>
      <c r="C116" s="39">
        <v>1</v>
      </c>
      <c r="D116" s="38">
        <v>8.4</v>
      </c>
      <c r="E116" s="38">
        <v>3.8</v>
      </c>
      <c r="F116" s="38">
        <v>3.2</v>
      </c>
      <c r="G116" s="38">
        <v>4.7</v>
      </c>
      <c r="H116" s="38">
        <v>5.9</v>
      </c>
      <c r="I116" s="38">
        <v>6.7</v>
      </c>
      <c r="J116" s="38">
        <v>4</v>
      </c>
      <c r="K116" s="38">
        <v>5</v>
      </c>
      <c r="L116" s="38">
        <v>4.9000000000000004</v>
      </c>
      <c r="M116" s="39">
        <v>1</v>
      </c>
      <c r="N116" s="38">
        <v>7.9</v>
      </c>
    </row>
    <row r="117" spans="1:14" ht="15" x14ac:dyDescent="0.2">
      <c r="A117" s="39">
        <v>11</v>
      </c>
      <c r="B117" s="39">
        <v>1</v>
      </c>
      <c r="C117" s="39">
        <v>1</v>
      </c>
      <c r="D117" s="38">
        <v>7.7</v>
      </c>
      <c r="E117" s="38">
        <v>4.7</v>
      </c>
      <c r="F117" s="38">
        <v>4.3</v>
      </c>
      <c r="G117" s="38">
        <v>5.2</v>
      </c>
      <c r="H117" s="38">
        <v>7</v>
      </c>
      <c r="I117" s="38">
        <v>7.7</v>
      </c>
      <c r="J117" s="38">
        <v>5.0999999999999996</v>
      </c>
      <c r="K117" s="38">
        <v>4.7</v>
      </c>
      <c r="L117" s="38">
        <v>5.4</v>
      </c>
      <c r="M117" s="39">
        <v>0</v>
      </c>
      <c r="N117" s="38">
        <v>6.9</v>
      </c>
    </row>
    <row r="118" spans="1:14" ht="15" x14ac:dyDescent="0.2">
      <c r="A118" s="39">
        <v>10</v>
      </c>
      <c r="B118" s="39">
        <v>1</v>
      </c>
      <c r="C118" s="39">
        <v>1</v>
      </c>
      <c r="D118" s="38">
        <v>9.1999999999999993</v>
      </c>
      <c r="E118" s="38">
        <v>5</v>
      </c>
      <c r="F118" s="38">
        <v>4.9000000000000004</v>
      </c>
      <c r="G118" s="38">
        <v>6.5</v>
      </c>
      <c r="H118" s="38">
        <v>6.2</v>
      </c>
      <c r="I118" s="38">
        <v>7.3</v>
      </c>
      <c r="J118" s="38">
        <v>4.2</v>
      </c>
      <c r="K118" s="38">
        <v>4.5999999999999996</v>
      </c>
      <c r="L118" s="38">
        <v>7.7</v>
      </c>
      <c r="M118" s="39">
        <v>1</v>
      </c>
      <c r="N118" s="38">
        <v>9.5</v>
      </c>
    </row>
    <row r="119" spans="1:14" ht="15" x14ac:dyDescent="0.2">
      <c r="A119" s="39">
        <v>5</v>
      </c>
      <c r="B119" s="39">
        <v>1</v>
      </c>
      <c r="C119" s="39">
        <v>0</v>
      </c>
      <c r="D119" s="38">
        <v>7.3</v>
      </c>
      <c r="E119" s="38">
        <v>3.6</v>
      </c>
      <c r="F119" s="38">
        <v>5.4</v>
      </c>
      <c r="G119" s="38">
        <v>5.2</v>
      </c>
      <c r="H119" s="38">
        <v>6.1</v>
      </c>
      <c r="I119" s="38">
        <v>8</v>
      </c>
      <c r="J119" s="38">
        <v>2.8</v>
      </c>
      <c r="K119" s="38">
        <v>3.3</v>
      </c>
      <c r="L119" s="38">
        <v>4.0999999999999996</v>
      </c>
      <c r="M119" s="39">
        <v>0</v>
      </c>
      <c r="N119" s="38">
        <v>7.5</v>
      </c>
    </row>
    <row r="120" spans="1:14" ht="15" x14ac:dyDescent="0.2">
      <c r="A120" s="39">
        <v>11</v>
      </c>
      <c r="B120" s="39">
        <v>0</v>
      </c>
      <c r="C120" s="39">
        <v>1</v>
      </c>
      <c r="D120" s="38">
        <v>9</v>
      </c>
      <c r="E120" s="38">
        <v>4.0999999999999996</v>
      </c>
      <c r="F120" s="38">
        <v>3</v>
      </c>
      <c r="G120" s="38">
        <v>4.8</v>
      </c>
      <c r="H120" s="38">
        <v>5</v>
      </c>
      <c r="I120" s="38">
        <v>6</v>
      </c>
      <c r="J120" s="38">
        <v>3.3</v>
      </c>
      <c r="K120" s="38">
        <v>3.9</v>
      </c>
      <c r="L120" s="38">
        <v>4.2</v>
      </c>
      <c r="M120" s="39">
        <v>1</v>
      </c>
      <c r="N120" s="38">
        <v>8</v>
      </c>
    </row>
    <row r="121" spans="1:14" ht="15" x14ac:dyDescent="0.2">
      <c r="A121" s="39">
        <v>6</v>
      </c>
      <c r="B121" s="39">
        <v>1</v>
      </c>
      <c r="C121" s="39">
        <v>0</v>
      </c>
      <c r="D121" s="38">
        <v>8.1</v>
      </c>
      <c r="E121" s="38">
        <v>2.5</v>
      </c>
      <c r="F121" s="38">
        <v>4.0999999999999996</v>
      </c>
      <c r="G121" s="38">
        <v>5.0999999999999996</v>
      </c>
      <c r="H121" s="38">
        <v>3.8</v>
      </c>
      <c r="I121" s="38">
        <v>6.6</v>
      </c>
      <c r="J121" s="38">
        <v>2.6</v>
      </c>
      <c r="K121" s="38">
        <v>3.5</v>
      </c>
      <c r="L121" s="38">
        <v>3.9</v>
      </c>
      <c r="M121" s="39">
        <v>0</v>
      </c>
      <c r="N121" s="38">
        <v>7.1</v>
      </c>
    </row>
    <row r="122" spans="1:14" ht="15" x14ac:dyDescent="0.2">
      <c r="A122" s="39">
        <v>9</v>
      </c>
      <c r="B122" s="39">
        <v>1</v>
      </c>
      <c r="C122" s="39">
        <v>1</v>
      </c>
      <c r="D122" s="38">
        <v>7.4</v>
      </c>
      <c r="E122" s="38">
        <v>5.0999999999999996</v>
      </c>
      <c r="F122" s="38">
        <v>5</v>
      </c>
      <c r="G122" s="38">
        <v>7.2</v>
      </c>
      <c r="H122" s="38">
        <v>6.9</v>
      </c>
      <c r="I122" s="38">
        <v>9.6</v>
      </c>
      <c r="J122" s="38">
        <v>5.7</v>
      </c>
      <c r="K122" s="38">
        <v>6.5</v>
      </c>
      <c r="L122" s="38">
        <v>7</v>
      </c>
      <c r="M122" s="39">
        <v>1</v>
      </c>
      <c r="N122" s="38">
        <v>8.8000000000000007</v>
      </c>
    </row>
    <row r="123" spans="1:14" ht="15" x14ac:dyDescent="0.2">
      <c r="A123" s="39">
        <v>9</v>
      </c>
      <c r="B123" s="39">
        <v>1</v>
      </c>
      <c r="C123" s="39">
        <v>0</v>
      </c>
      <c r="D123" s="38">
        <v>7.9</v>
      </c>
      <c r="E123" s="38">
        <v>3</v>
      </c>
      <c r="F123" s="38">
        <v>4.3</v>
      </c>
      <c r="G123" s="38">
        <v>4.2</v>
      </c>
      <c r="H123" s="38">
        <v>4.8</v>
      </c>
      <c r="I123" s="38">
        <v>9.6999999999999993</v>
      </c>
      <c r="J123" s="38">
        <v>4.8</v>
      </c>
      <c r="K123" s="38">
        <v>5.4</v>
      </c>
      <c r="L123" s="38">
        <v>6.2</v>
      </c>
      <c r="M123" s="39">
        <v>0</v>
      </c>
      <c r="N123" s="38">
        <v>8</v>
      </c>
    </row>
    <row r="124" spans="1:14" ht="15" x14ac:dyDescent="0.2">
      <c r="A124" s="39">
        <v>10</v>
      </c>
      <c r="B124" s="39">
        <v>1</v>
      </c>
      <c r="C124" s="39">
        <v>0</v>
      </c>
      <c r="D124" s="38">
        <v>7.7</v>
      </c>
      <c r="E124" s="38">
        <v>2.2000000000000002</v>
      </c>
      <c r="F124" s="38">
        <v>2.4</v>
      </c>
      <c r="G124" s="38">
        <v>4.7</v>
      </c>
      <c r="H124" s="38">
        <v>3.4</v>
      </c>
      <c r="I124" s="38">
        <v>6.2</v>
      </c>
      <c r="J124" s="38">
        <v>3.2</v>
      </c>
      <c r="K124" s="38">
        <v>3.1</v>
      </c>
      <c r="L124" s="38">
        <v>3.4</v>
      </c>
      <c r="M124" s="39">
        <v>0</v>
      </c>
      <c r="N124" s="38">
        <v>7.7</v>
      </c>
    </row>
    <row r="125" spans="1:14" ht="15" x14ac:dyDescent="0.2">
      <c r="A125" s="39">
        <v>5</v>
      </c>
      <c r="B125" s="39">
        <v>1</v>
      </c>
      <c r="C125" s="39">
        <v>1</v>
      </c>
      <c r="D125" s="38">
        <v>9.4</v>
      </c>
      <c r="E125" s="38">
        <v>2.5</v>
      </c>
      <c r="F125" s="38">
        <v>3.2</v>
      </c>
      <c r="G125" s="38">
        <v>7.3</v>
      </c>
      <c r="H125" s="38">
        <v>4.5999999999999996</v>
      </c>
      <c r="I125" s="38">
        <v>6.3</v>
      </c>
      <c r="J125" s="38">
        <v>5.8</v>
      </c>
      <c r="K125" s="38">
        <v>4.5999999999999996</v>
      </c>
      <c r="L125" s="38">
        <v>7</v>
      </c>
      <c r="M125" s="39">
        <v>1</v>
      </c>
      <c r="N125" s="38">
        <v>8.1999999999999993</v>
      </c>
    </row>
    <row r="126" spans="1:14" ht="15" x14ac:dyDescent="0.2">
      <c r="A126" s="39">
        <v>7</v>
      </c>
      <c r="B126" s="39">
        <v>1</v>
      </c>
      <c r="C126" s="39">
        <v>0</v>
      </c>
      <c r="D126" s="38">
        <v>7.2</v>
      </c>
      <c r="E126" s="38">
        <v>4.3</v>
      </c>
      <c r="F126" s="38">
        <v>3.9</v>
      </c>
      <c r="G126" s="38">
        <v>3.4</v>
      </c>
      <c r="H126" s="38">
        <v>4.7</v>
      </c>
      <c r="I126" s="38">
        <v>10</v>
      </c>
      <c r="J126" s="38">
        <v>3.2</v>
      </c>
      <c r="K126" s="38">
        <v>4.0999999999999996</v>
      </c>
      <c r="L126" s="38">
        <v>4.2</v>
      </c>
      <c r="M126" s="39">
        <v>0</v>
      </c>
      <c r="N126" s="38">
        <v>6.5</v>
      </c>
    </row>
    <row r="127" spans="1:14" ht="15" x14ac:dyDescent="0.2">
      <c r="A127" s="39">
        <v>15</v>
      </c>
      <c r="B127" s="39">
        <v>0</v>
      </c>
      <c r="C127" s="39">
        <v>1</v>
      </c>
      <c r="D127" s="38">
        <v>8.3000000000000007</v>
      </c>
      <c r="E127" s="38">
        <v>3.7</v>
      </c>
      <c r="F127" s="38">
        <v>5.3</v>
      </c>
      <c r="G127" s="38">
        <v>6.1</v>
      </c>
      <c r="H127" s="38">
        <v>6.1</v>
      </c>
      <c r="I127" s="38">
        <v>5.3</v>
      </c>
      <c r="J127" s="38">
        <v>4.0999999999999996</v>
      </c>
      <c r="K127" s="38">
        <v>2.9</v>
      </c>
      <c r="L127" s="38">
        <v>4</v>
      </c>
      <c r="M127" s="39">
        <v>1</v>
      </c>
      <c r="N127" s="38">
        <v>8.1</v>
      </c>
    </row>
    <row r="128" spans="1:14" ht="15" x14ac:dyDescent="0.2">
      <c r="A128" s="39">
        <v>12</v>
      </c>
      <c r="B128" s="39">
        <v>0</v>
      </c>
      <c r="C128" s="39">
        <v>0</v>
      </c>
      <c r="D128" s="38">
        <v>7.9</v>
      </c>
      <c r="E128" s="38">
        <v>3.9</v>
      </c>
      <c r="F128" s="38">
        <v>4.9000000000000004</v>
      </c>
      <c r="G128" s="38">
        <v>6.9</v>
      </c>
      <c r="H128" s="38">
        <v>5.8</v>
      </c>
      <c r="I128" s="38">
        <v>4.7</v>
      </c>
      <c r="J128" s="38">
        <v>4.5999999999999996</v>
      </c>
      <c r="K128" s="38">
        <v>4.2</v>
      </c>
      <c r="L128" s="38">
        <v>6.6</v>
      </c>
      <c r="M128" s="39">
        <v>0</v>
      </c>
      <c r="N128" s="38">
        <v>8.1</v>
      </c>
    </row>
    <row r="129" spans="1:14" ht="15" x14ac:dyDescent="0.2">
      <c r="A129" s="39">
        <v>7</v>
      </c>
      <c r="B129" s="39">
        <v>1</v>
      </c>
      <c r="C129" s="39">
        <v>0</v>
      </c>
      <c r="D129" s="38">
        <v>7.3</v>
      </c>
      <c r="E129" s="38">
        <v>3.6</v>
      </c>
      <c r="F129" s="38">
        <v>3.6</v>
      </c>
      <c r="G129" s="38">
        <v>5.2</v>
      </c>
      <c r="H129" s="38">
        <v>6.1</v>
      </c>
      <c r="I129" s="38">
        <v>8</v>
      </c>
      <c r="J129" s="38">
        <v>3.3</v>
      </c>
      <c r="K129" s="38">
        <v>3.3</v>
      </c>
      <c r="L129" s="38">
        <v>4</v>
      </c>
      <c r="M129" s="39">
        <v>0</v>
      </c>
      <c r="N129" s="38">
        <v>6.9</v>
      </c>
    </row>
    <row r="130" spans="1:14" ht="15" x14ac:dyDescent="0.2">
      <c r="A130" s="39">
        <v>11</v>
      </c>
      <c r="B130" s="39">
        <v>1</v>
      </c>
      <c r="C130" s="39">
        <v>1</v>
      </c>
      <c r="D130" s="38">
        <v>9.6</v>
      </c>
      <c r="E130" s="38">
        <v>5.7</v>
      </c>
      <c r="F130" s="38">
        <v>5.6</v>
      </c>
      <c r="G130" s="38">
        <v>8.1999999999999993</v>
      </c>
      <c r="H130" s="38">
        <v>7.8</v>
      </c>
      <c r="I130" s="38">
        <v>4.5</v>
      </c>
      <c r="J130" s="38">
        <v>4.4000000000000004</v>
      </c>
      <c r="K130" s="38">
        <v>3</v>
      </c>
      <c r="L130" s="38">
        <v>6.2</v>
      </c>
      <c r="M130" s="39">
        <v>1</v>
      </c>
      <c r="N130" s="38">
        <v>9.3000000000000007</v>
      </c>
    </row>
    <row r="131" spans="1:14" ht="15" x14ac:dyDescent="0.2">
      <c r="A131" s="39">
        <v>4</v>
      </c>
      <c r="B131" s="39">
        <v>0</v>
      </c>
      <c r="C131" s="39">
        <v>0</v>
      </c>
      <c r="D131" s="38">
        <v>8.3000000000000007</v>
      </c>
      <c r="E131" s="38">
        <v>2.8</v>
      </c>
      <c r="F131" s="38">
        <v>3</v>
      </c>
      <c r="G131" s="38">
        <v>5.7</v>
      </c>
      <c r="H131" s="38">
        <v>2.5</v>
      </c>
      <c r="I131" s="38">
        <v>5.2</v>
      </c>
      <c r="J131" s="38">
        <v>1.2</v>
      </c>
      <c r="K131" s="38">
        <v>2.5</v>
      </c>
      <c r="L131" s="38">
        <v>2.6</v>
      </c>
      <c r="M131" s="39">
        <v>0</v>
      </c>
      <c r="N131" s="38">
        <v>6.2</v>
      </c>
    </row>
    <row r="132" spans="1:14" ht="15" x14ac:dyDescent="0.2">
      <c r="A132" s="39">
        <v>9</v>
      </c>
      <c r="B132" s="39">
        <v>0</v>
      </c>
      <c r="C132" s="39">
        <v>1</v>
      </c>
      <c r="D132" s="38">
        <v>8.6</v>
      </c>
      <c r="E132" s="38">
        <v>3.6</v>
      </c>
      <c r="F132" s="38">
        <v>2.9</v>
      </c>
      <c r="G132" s="38">
        <v>7.3</v>
      </c>
      <c r="H132" s="38">
        <v>4.7</v>
      </c>
      <c r="I132" s="38">
        <v>3.7</v>
      </c>
      <c r="J132" s="38">
        <v>5</v>
      </c>
      <c r="K132" s="38">
        <v>3.4</v>
      </c>
      <c r="L132" s="38">
        <v>6.1</v>
      </c>
      <c r="M132" s="39">
        <v>0</v>
      </c>
      <c r="N132" s="38">
        <v>8</v>
      </c>
    </row>
    <row r="133" spans="1:14" ht="15" x14ac:dyDescent="0.2">
      <c r="A133" s="39">
        <v>9</v>
      </c>
      <c r="B133" s="39">
        <v>0</v>
      </c>
      <c r="C133" s="39">
        <v>0</v>
      </c>
      <c r="D133" s="38">
        <v>8</v>
      </c>
      <c r="E133" s="38">
        <v>2.5</v>
      </c>
      <c r="F133" s="38">
        <v>3.4</v>
      </c>
      <c r="G133" s="38">
        <v>7.7</v>
      </c>
      <c r="H133" s="38">
        <v>3</v>
      </c>
      <c r="I133" s="38">
        <v>5.2</v>
      </c>
      <c r="J133" s="38">
        <v>4.5999999999999996</v>
      </c>
      <c r="K133" s="38">
        <v>4.2</v>
      </c>
      <c r="L133" s="38">
        <v>6.9</v>
      </c>
      <c r="M133" s="39">
        <v>0</v>
      </c>
      <c r="N133" s="38">
        <v>7.1</v>
      </c>
    </row>
    <row r="134" spans="1:14" ht="15" x14ac:dyDescent="0.2">
      <c r="A134" s="39">
        <v>2</v>
      </c>
      <c r="B134" s="39">
        <v>1</v>
      </c>
      <c r="C134" s="39">
        <v>0</v>
      </c>
      <c r="D134" s="38">
        <v>6.4</v>
      </c>
      <c r="E134" s="38">
        <v>3.2</v>
      </c>
      <c r="F134" s="38">
        <v>2.2000000000000002</v>
      </c>
      <c r="G134" s="38">
        <v>2.9</v>
      </c>
      <c r="H134" s="38">
        <v>5</v>
      </c>
      <c r="I134" s="38">
        <v>8.4</v>
      </c>
      <c r="J134" s="38">
        <v>2.4</v>
      </c>
      <c r="K134" s="38">
        <v>3.7</v>
      </c>
      <c r="L134" s="38">
        <v>3.6</v>
      </c>
      <c r="M134" s="39">
        <v>0</v>
      </c>
      <c r="N134" s="38">
        <v>6.5</v>
      </c>
    </row>
    <row r="135" spans="1:14" ht="15" x14ac:dyDescent="0.2">
      <c r="A135" s="39">
        <v>10</v>
      </c>
      <c r="B135" s="39">
        <v>1</v>
      </c>
      <c r="C135" s="39">
        <v>0</v>
      </c>
      <c r="D135" s="38">
        <v>6.6</v>
      </c>
      <c r="E135" s="38">
        <v>3.8</v>
      </c>
      <c r="F135" s="38">
        <v>3.2</v>
      </c>
      <c r="G135" s="38">
        <v>5.3</v>
      </c>
      <c r="H135" s="38">
        <v>6.6</v>
      </c>
      <c r="I135" s="38">
        <v>8.1999999999999993</v>
      </c>
      <c r="J135" s="38">
        <v>4.3</v>
      </c>
      <c r="K135" s="38">
        <v>4.0999999999999996</v>
      </c>
      <c r="L135" s="38">
        <v>6.3</v>
      </c>
      <c r="M135" s="39">
        <v>0</v>
      </c>
      <c r="N135" s="38">
        <v>7.1</v>
      </c>
    </row>
    <row r="136" spans="1:14" ht="15" x14ac:dyDescent="0.2">
      <c r="A136" s="39">
        <v>14</v>
      </c>
      <c r="B136" s="39">
        <v>0</v>
      </c>
      <c r="C136" s="39">
        <v>1</v>
      </c>
      <c r="D136" s="38">
        <v>7.6</v>
      </c>
      <c r="E136" s="38">
        <v>2.5</v>
      </c>
      <c r="F136" s="38">
        <v>3.2</v>
      </c>
      <c r="G136" s="38">
        <v>7.1</v>
      </c>
      <c r="H136" s="38">
        <v>4.2</v>
      </c>
      <c r="I136" s="38">
        <v>5.8</v>
      </c>
      <c r="J136" s="38">
        <v>3.6</v>
      </c>
      <c r="K136" s="38">
        <v>3.8</v>
      </c>
      <c r="L136" s="38">
        <v>6</v>
      </c>
      <c r="M136" s="39">
        <v>1</v>
      </c>
      <c r="N136" s="38">
        <v>8.1999999999999993</v>
      </c>
    </row>
    <row r="137" spans="1:14" ht="15" x14ac:dyDescent="0.2">
      <c r="A137" s="39">
        <v>1</v>
      </c>
      <c r="B137" s="39">
        <v>0</v>
      </c>
      <c r="C137" s="39">
        <v>1</v>
      </c>
      <c r="D137" s="38">
        <v>9.4</v>
      </c>
      <c r="E137" s="38">
        <v>4.0999999999999996</v>
      </c>
      <c r="F137" s="38">
        <v>3.4</v>
      </c>
      <c r="G137" s="38">
        <v>7.8</v>
      </c>
      <c r="H137" s="38">
        <v>4.7</v>
      </c>
      <c r="I137" s="38">
        <v>7.6</v>
      </c>
      <c r="J137" s="38">
        <v>5.0999999999999996</v>
      </c>
      <c r="K137" s="38">
        <v>3.7</v>
      </c>
      <c r="L137" s="38">
        <v>5.6</v>
      </c>
      <c r="M137" s="39">
        <v>1</v>
      </c>
      <c r="N137" s="38">
        <v>7</v>
      </c>
    </row>
    <row r="138" spans="1:14" ht="15" x14ac:dyDescent="0.2">
      <c r="A138" s="39">
        <v>4</v>
      </c>
      <c r="B138" s="39">
        <v>0</v>
      </c>
      <c r="C138" s="39">
        <v>0</v>
      </c>
      <c r="D138" s="38">
        <v>8.3000000000000007</v>
      </c>
      <c r="E138" s="38">
        <v>2.8</v>
      </c>
      <c r="F138" s="38">
        <v>3</v>
      </c>
      <c r="G138" s="38">
        <v>5.7</v>
      </c>
      <c r="H138" s="38">
        <v>2.5</v>
      </c>
      <c r="I138" s="38">
        <v>5.2</v>
      </c>
      <c r="J138" s="38">
        <v>1.8</v>
      </c>
      <c r="K138" s="38">
        <v>2.5</v>
      </c>
      <c r="L138" s="38">
        <v>3.1</v>
      </c>
      <c r="M138" s="39">
        <v>0</v>
      </c>
      <c r="N138" s="38">
        <v>6.7</v>
      </c>
    </row>
    <row r="139" spans="1:14" ht="15" x14ac:dyDescent="0.2">
      <c r="A139" s="39">
        <v>13</v>
      </c>
      <c r="B139" s="39">
        <v>1</v>
      </c>
      <c r="C139" s="39">
        <v>1</v>
      </c>
      <c r="D139" s="38">
        <v>7.8</v>
      </c>
      <c r="E139" s="38">
        <v>4.9000000000000004</v>
      </c>
      <c r="F139" s="38">
        <v>5.8</v>
      </c>
      <c r="G139" s="38">
        <v>5.3</v>
      </c>
      <c r="H139" s="38">
        <v>7.1</v>
      </c>
      <c r="I139" s="38">
        <v>7.9</v>
      </c>
      <c r="J139" s="38">
        <v>4.0999999999999996</v>
      </c>
      <c r="K139" s="38">
        <v>4.9000000000000004</v>
      </c>
      <c r="L139" s="38">
        <v>5.7</v>
      </c>
      <c r="M139" s="39">
        <v>0</v>
      </c>
      <c r="N139" s="38">
        <v>7.5</v>
      </c>
    </row>
    <row r="140" spans="1:14" ht="15" x14ac:dyDescent="0.2">
      <c r="A140" s="39">
        <v>13</v>
      </c>
      <c r="B140" s="39">
        <v>1</v>
      </c>
      <c r="C140" s="39">
        <v>0</v>
      </c>
      <c r="D140" s="38">
        <v>7.1</v>
      </c>
      <c r="E140" s="38">
        <v>4.2</v>
      </c>
      <c r="F140" s="38">
        <v>2.8</v>
      </c>
      <c r="G140" s="38">
        <v>3.3</v>
      </c>
      <c r="H140" s="38">
        <v>4.5</v>
      </c>
      <c r="I140" s="38">
        <v>9.9</v>
      </c>
      <c r="J140" s="38">
        <v>2.8</v>
      </c>
      <c r="K140" s="38">
        <v>4</v>
      </c>
      <c r="L140" s="38">
        <v>3.3</v>
      </c>
      <c r="M140" s="39">
        <v>0</v>
      </c>
      <c r="N140" s="38">
        <v>7.4</v>
      </c>
    </row>
    <row r="141" spans="1:14" ht="15" x14ac:dyDescent="0.2">
      <c r="A141" s="39">
        <v>15</v>
      </c>
      <c r="B141" s="39">
        <v>1</v>
      </c>
      <c r="C141" s="39">
        <v>1</v>
      </c>
      <c r="D141" s="38">
        <v>7.6</v>
      </c>
      <c r="E141" s="38">
        <v>3.6</v>
      </c>
      <c r="F141" s="38">
        <v>2.2000000000000002</v>
      </c>
      <c r="G141" s="38">
        <v>4.5999999999999996</v>
      </c>
      <c r="H141" s="38">
        <v>5</v>
      </c>
      <c r="I141" s="38">
        <v>7.4</v>
      </c>
      <c r="J141" s="38">
        <v>4.4000000000000004</v>
      </c>
      <c r="K141" s="38">
        <v>5.8</v>
      </c>
      <c r="L141" s="38">
        <v>4.8</v>
      </c>
      <c r="M141" s="39">
        <v>0</v>
      </c>
      <c r="N141" s="38">
        <v>7.4</v>
      </c>
    </row>
    <row r="142" spans="1:14" ht="15" x14ac:dyDescent="0.2">
      <c r="A142" s="39">
        <v>12</v>
      </c>
      <c r="B142" s="39">
        <v>1</v>
      </c>
      <c r="C142" s="39">
        <v>0</v>
      </c>
      <c r="D142" s="38">
        <v>5.6</v>
      </c>
      <c r="E142" s="38">
        <v>3.4</v>
      </c>
      <c r="F142" s="38">
        <v>5.2</v>
      </c>
      <c r="G142" s="38">
        <v>5.7</v>
      </c>
      <c r="H142" s="38">
        <v>5.6</v>
      </c>
      <c r="I142" s="38">
        <v>9.1</v>
      </c>
      <c r="J142" s="38">
        <v>4.5</v>
      </c>
      <c r="K142" s="38">
        <v>6</v>
      </c>
      <c r="L142" s="38">
        <v>6.3</v>
      </c>
      <c r="M142" s="39">
        <v>0</v>
      </c>
      <c r="N142" s="38">
        <v>7.9</v>
      </c>
    </row>
    <row r="143" spans="1:14" ht="15" x14ac:dyDescent="0.2">
      <c r="A143" s="39">
        <v>3</v>
      </c>
      <c r="B143" s="39">
        <v>0</v>
      </c>
      <c r="C143" s="39">
        <v>0</v>
      </c>
      <c r="D143" s="38">
        <v>9.9</v>
      </c>
      <c r="E143" s="38">
        <v>2.8</v>
      </c>
      <c r="F143" s="38">
        <v>1.5</v>
      </c>
      <c r="G143" s="38">
        <v>5.8</v>
      </c>
      <c r="H143" s="38">
        <v>3.5</v>
      </c>
      <c r="I143" s="38">
        <v>5.4</v>
      </c>
      <c r="J143" s="38">
        <v>4</v>
      </c>
      <c r="K143" s="38">
        <v>4.9000000000000004</v>
      </c>
      <c r="L143" s="38">
        <v>5.8</v>
      </c>
      <c r="M143" s="39">
        <v>1</v>
      </c>
      <c r="N143" s="38">
        <v>8</v>
      </c>
    </row>
    <row r="144" spans="1:14" ht="15" x14ac:dyDescent="0.2">
      <c r="A144" s="39">
        <v>3</v>
      </c>
      <c r="B144" s="39">
        <v>1</v>
      </c>
      <c r="C144" s="39">
        <v>1</v>
      </c>
      <c r="D144" s="38">
        <v>9.1999999999999993</v>
      </c>
      <c r="E144" s="38">
        <v>3.4</v>
      </c>
      <c r="F144" s="38">
        <v>4.9000000000000004</v>
      </c>
      <c r="G144" s="38">
        <v>7.4</v>
      </c>
      <c r="H144" s="38">
        <v>5.8</v>
      </c>
      <c r="I144" s="38">
        <v>4.5</v>
      </c>
      <c r="J144" s="38">
        <v>4.2</v>
      </c>
      <c r="K144" s="38">
        <v>4</v>
      </c>
      <c r="L144" s="38">
        <v>6.9</v>
      </c>
      <c r="M144" s="39">
        <v>1</v>
      </c>
      <c r="N144" s="38">
        <v>8</v>
      </c>
    </row>
    <row r="145" spans="1:14" ht="15" x14ac:dyDescent="0.2">
      <c r="A145" s="39">
        <v>7</v>
      </c>
      <c r="B145" s="39">
        <v>0</v>
      </c>
      <c r="C145" s="39">
        <v>0</v>
      </c>
      <c r="D145" s="38">
        <v>9.1</v>
      </c>
      <c r="E145" s="38">
        <v>3.8</v>
      </c>
      <c r="F145" s="38">
        <v>3.1</v>
      </c>
      <c r="G145" s="38">
        <v>7.5</v>
      </c>
      <c r="H145" s="38">
        <v>4.5</v>
      </c>
      <c r="I145" s="38">
        <v>7.3</v>
      </c>
      <c r="J145" s="38">
        <v>4.5</v>
      </c>
      <c r="K145" s="38">
        <v>3.4</v>
      </c>
      <c r="L145" s="38">
        <v>5.0999999999999996</v>
      </c>
      <c r="M145" s="39">
        <v>0</v>
      </c>
      <c r="N145" s="38">
        <v>8.4</v>
      </c>
    </row>
    <row r="146" spans="1:14" ht="15" x14ac:dyDescent="0.2">
      <c r="A146" s="39">
        <v>7</v>
      </c>
      <c r="B146" s="39">
        <v>0</v>
      </c>
      <c r="C146" s="39">
        <v>0</v>
      </c>
      <c r="D146" s="38">
        <v>9.9</v>
      </c>
      <c r="E146" s="38">
        <v>4.2</v>
      </c>
      <c r="F146" s="38">
        <v>3.4</v>
      </c>
      <c r="G146" s="38">
        <v>5.4</v>
      </c>
      <c r="H146" s="38">
        <v>4.5</v>
      </c>
      <c r="I146" s="38">
        <v>3.8</v>
      </c>
      <c r="J146" s="38">
        <v>3.8</v>
      </c>
      <c r="K146" s="38">
        <v>4</v>
      </c>
      <c r="L146" s="38">
        <v>5.4</v>
      </c>
      <c r="M146" s="39">
        <v>1</v>
      </c>
      <c r="N146" s="38">
        <v>8.8000000000000007</v>
      </c>
    </row>
    <row r="147" spans="1:14" ht="15" x14ac:dyDescent="0.2">
      <c r="A147" s="39">
        <v>14</v>
      </c>
      <c r="B147" s="39">
        <v>0</v>
      </c>
      <c r="C147" s="39">
        <v>1</v>
      </c>
      <c r="D147" s="38">
        <v>9.9</v>
      </c>
      <c r="E147" s="38">
        <v>4.2</v>
      </c>
      <c r="F147" s="38">
        <v>3.2</v>
      </c>
      <c r="G147" s="38">
        <v>5.4</v>
      </c>
      <c r="H147" s="38">
        <v>4.5</v>
      </c>
      <c r="I147" s="38">
        <v>3.8</v>
      </c>
      <c r="J147" s="38">
        <v>4.0999999999999996</v>
      </c>
      <c r="K147" s="38">
        <v>4</v>
      </c>
      <c r="L147" s="38">
        <v>4.0999999999999996</v>
      </c>
      <c r="M147" s="39">
        <v>1</v>
      </c>
      <c r="N147" s="38">
        <v>7.9</v>
      </c>
    </row>
    <row r="148" spans="1:14" ht="15" x14ac:dyDescent="0.2">
      <c r="A148" s="39">
        <v>5</v>
      </c>
      <c r="B148" s="39">
        <v>1</v>
      </c>
      <c r="C148" s="39">
        <v>0</v>
      </c>
      <c r="D148" s="38">
        <v>6.6</v>
      </c>
      <c r="E148" s="38">
        <v>3.8</v>
      </c>
      <c r="F148" s="38">
        <v>4.5</v>
      </c>
      <c r="G148" s="38">
        <v>5.3</v>
      </c>
      <c r="H148" s="38">
        <v>6.6</v>
      </c>
      <c r="I148" s="38">
        <v>8.1999999999999993</v>
      </c>
      <c r="J148" s="38">
        <v>4.5999999999999996</v>
      </c>
      <c r="K148" s="38">
        <v>4.0999999999999996</v>
      </c>
      <c r="L148" s="38">
        <v>4.7</v>
      </c>
      <c r="M148" s="39">
        <v>0</v>
      </c>
      <c r="N148" s="38">
        <v>6</v>
      </c>
    </row>
    <row r="149" spans="1:14" ht="15" x14ac:dyDescent="0.2">
      <c r="A149" s="39">
        <v>15</v>
      </c>
      <c r="B149" s="39">
        <v>0</v>
      </c>
      <c r="C149" s="39">
        <v>0</v>
      </c>
      <c r="D149" s="38">
        <v>9.1</v>
      </c>
      <c r="E149" s="38">
        <v>3.7</v>
      </c>
      <c r="F149" s="38">
        <v>4.0999999999999996</v>
      </c>
      <c r="G149" s="38">
        <v>6.3</v>
      </c>
      <c r="H149" s="38">
        <v>5.4</v>
      </c>
      <c r="I149" s="38">
        <v>7.3</v>
      </c>
      <c r="J149" s="38">
        <v>3.7</v>
      </c>
      <c r="K149" s="38">
        <v>3</v>
      </c>
      <c r="L149" s="38">
        <v>4.7</v>
      </c>
      <c r="M149" s="39">
        <v>0</v>
      </c>
      <c r="N149" s="38">
        <v>8.1999999999999993</v>
      </c>
    </row>
    <row r="150" spans="1:14" ht="15" x14ac:dyDescent="0.2">
      <c r="A150" s="39">
        <v>7</v>
      </c>
      <c r="B150" s="39">
        <v>1</v>
      </c>
      <c r="C150" s="39">
        <v>1</v>
      </c>
      <c r="D150" s="38">
        <v>5.0999999999999996</v>
      </c>
      <c r="E150" s="38">
        <v>5.0999999999999996</v>
      </c>
      <c r="F150" s="38">
        <v>5.8</v>
      </c>
      <c r="G150" s="38">
        <v>5.4</v>
      </c>
      <c r="H150" s="38">
        <v>7.8</v>
      </c>
      <c r="I150" s="38">
        <v>5.9</v>
      </c>
      <c r="J150" s="38">
        <v>5.0999999999999996</v>
      </c>
      <c r="K150" s="38">
        <v>6.3</v>
      </c>
      <c r="L150" s="38">
        <v>6.2</v>
      </c>
      <c r="M150" s="39">
        <v>1</v>
      </c>
      <c r="N150" s="38">
        <v>8.4</v>
      </c>
    </row>
    <row r="151" spans="1:14" ht="15" x14ac:dyDescent="0.2">
      <c r="A151" s="39">
        <v>13</v>
      </c>
      <c r="B151" s="39">
        <v>1</v>
      </c>
      <c r="C151" s="39">
        <v>0</v>
      </c>
      <c r="D151" s="38">
        <v>6</v>
      </c>
      <c r="E151" s="38">
        <v>4.0999999999999996</v>
      </c>
      <c r="F151" s="38">
        <v>4.8</v>
      </c>
      <c r="G151" s="38">
        <v>5.3</v>
      </c>
      <c r="H151" s="38">
        <v>5.3</v>
      </c>
      <c r="I151" s="38">
        <v>8</v>
      </c>
      <c r="J151" s="38">
        <v>4.3</v>
      </c>
      <c r="K151" s="38">
        <v>5.3</v>
      </c>
      <c r="L151" s="38">
        <v>5.8</v>
      </c>
      <c r="M151" s="39">
        <v>0</v>
      </c>
      <c r="N151" s="38">
        <v>7.4</v>
      </c>
    </row>
    <row r="152" spans="1:14" ht="15" x14ac:dyDescent="0.2">
      <c r="A152" s="39">
        <v>8</v>
      </c>
      <c r="B152" s="39">
        <v>1</v>
      </c>
      <c r="C152" s="39">
        <v>0</v>
      </c>
      <c r="D152" s="38">
        <v>8.9</v>
      </c>
      <c r="E152" s="38">
        <v>4.3</v>
      </c>
      <c r="F152" s="38">
        <v>4.3</v>
      </c>
      <c r="G152" s="38">
        <v>5.0999999999999996</v>
      </c>
      <c r="H152" s="38">
        <v>6.9</v>
      </c>
      <c r="I152" s="38">
        <v>8.1999999999999993</v>
      </c>
      <c r="J152" s="38">
        <v>5</v>
      </c>
      <c r="K152" s="38">
        <v>5.9</v>
      </c>
      <c r="L152" s="38">
        <v>5.7</v>
      </c>
      <c r="M152" s="39">
        <v>0</v>
      </c>
      <c r="N152" s="38">
        <v>8</v>
      </c>
    </row>
    <row r="153" spans="1:14" ht="15" x14ac:dyDescent="0.2">
      <c r="A153" s="39">
        <v>5</v>
      </c>
      <c r="B153" s="39">
        <v>1</v>
      </c>
      <c r="C153" s="39">
        <v>0</v>
      </c>
      <c r="D153" s="38">
        <v>6.2</v>
      </c>
      <c r="E153" s="38">
        <v>3.3</v>
      </c>
      <c r="F153" s="38">
        <v>4</v>
      </c>
      <c r="G153" s="38">
        <v>3.6</v>
      </c>
      <c r="H153" s="38">
        <v>5.0999999999999996</v>
      </c>
      <c r="I153" s="38">
        <v>6.9</v>
      </c>
      <c r="J153" s="38">
        <v>4</v>
      </c>
      <c r="K153" s="38">
        <v>6.3</v>
      </c>
      <c r="L153" s="38">
        <v>5.4</v>
      </c>
      <c r="M153" s="39">
        <v>0</v>
      </c>
      <c r="N153" s="38">
        <v>6.6</v>
      </c>
    </row>
    <row r="154" spans="1:14" ht="15" x14ac:dyDescent="0.2">
      <c r="A154" s="39">
        <v>9</v>
      </c>
      <c r="B154" s="39">
        <v>1</v>
      </c>
      <c r="C154" s="39">
        <v>0</v>
      </c>
      <c r="D154" s="38">
        <v>7.2</v>
      </c>
      <c r="E154" s="38">
        <v>4.3</v>
      </c>
      <c r="F154" s="38">
        <v>3.6</v>
      </c>
      <c r="G154" s="38">
        <v>3.4</v>
      </c>
      <c r="H154" s="38">
        <v>4.7</v>
      </c>
      <c r="I154" s="38">
        <v>10</v>
      </c>
      <c r="J154" s="38">
        <v>3</v>
      </c>
      <c r="K154" s="38">
        <v>4.0999999999999996</v>
      </c>
      <c r="L154" s="38">
        <v>3.8</v>
      </c>
      <c r="M154" s="39">
        <v>0</v>
      </c>
      <c r="N154" s="38">
        <v>7.6</v>
      </c>
    </row>
    <row r="155" spans="1:14" ht="15" x14ac:dyDescent="0.2">
      <c r="A155" s="39">
        <v>6</v>
      </c>
      <c r="B155" s="39">
        <v>0</v>
      </c>
      <c r="C155" s="39">
        <v>1</v>
      </c>
      <c r="D155" s="38">
        <v>8.8000000000000007</v>
      </c>
      <c r="E155" s="38">
        <v>3.5</v>
      </c>
      <c r="F155" s="38">
        <v>2.8</v>
      </c>
      <c r="G155" s="38">
        <v>8.1</v>
      </c>
      <c r="H155" s="38">
        <v>4.5</v>
      </c>
      <c r="I155" s="38">
        <v>6.7</v>
      </c>
      <c r="J155" s="38">
        <v>4.0999999999999996</v>
      </c>
      <c r="K155" s="38">
        <v>2.2999999999999998</v>
      </c>
      <c r="L155" s="38">
        <v>5.4</v>
      </c>
      <c r="M155" s="39">
        <v>0</v>
      </c>
      <c r="N155" s="38">
        <v>7.5</v>
      </c>
    </row>
    <row r="156" spans="1:14" ht="15" x14ac:dyDescent="0.2">
      <c r="A156" s="39">
        <v>3</v>
      </c>
      <c r="B156" s="39">
        <v>1</v>
      </c>
      <c r="C156" s="39">
        <v>0</v>
      </c>
      <c r="D156" s="38">
        <v>6.3</v>
      </c>
      <c r="E156" s="38">
        <v>5.0999999999999996</v>
      </c>
      <c r="F156" s="38">
        <v>3.7</v>
      </c>
      <c r="G156" s="38">
        <v>4.0999999999999996</v>
      </c>
      <c r="H156" s="38">
        <v>6.6</v>
      </c>
      <c r="I156" s="38">
        <v>8.4</v>
      </c>
      <c r="J156" s="38">
        <v>4.4000000000000004</v>
      </c>
      <c r="K156" s="38">
        <v>5.0999999999999996</v>
      </c>
      <c r="L156" s="38">
        <v>5.3</v>
      </c>
      <c r="M156" s="39">
        <v>0</v>
      </c>
      <c r="N156" s="38">
        <v>7.1</v>
      </c>
    </row>
    <row r="157" spans="1:14" ht="15" x14ac:dyDescent="0.2">
      <c r="A157" s="39">
        <v>2</v>
      </c>
      <c r="B157" s="39">
        <v>0</v>
      </c>
      <c r="C157" s="39">
        <v>0</v>
      </c>
      <c r="D157" s="38">
        <v>9.6999999999999993</v>
      </c>
      <c r="E157" s="38">
        <v>2.8</v>
      </c>
      <c r="F157" s="38">
        <v>3.7</v>
      </c>
      <c r="G157" s="38">
        <v>5.7</v>
      </c>
      <c r="H157" s="38">
        <v>4.7</v>
      </c>
      <c r="I157" s="38">
        <v>4.8</v>
      </c>
      <c r="J157" s="38">
        <v>4</v>
      </c>
      <c r="K157" s="38">
        <v>4.0999999999999996</v>
      </c>
      <c r="L157" s="38">
        <v>5.8</v>
      </c>
      <c r="M157" s="39">
        <v>0</v>
      </c>
      <c r="N157" s="38">
        <v>7.9</v>
      </c>
    </row>
    <row r="158" spans="1:14" ht="15" x14ac:dyDescent="0.2">
      <c r="A158" s="39">
        <v>1</v>
      </c>
      <c r="B158" s="39">
        <v>1</v>
      </c>
      <c r="C158" s="39">
        <v>0</v>
      </c>
      <c r="D158" s="38">
        <v>5</v>
      </c>
      <c r="E158" s="38">
        <v>3.6</v>
      </c>
      <c r="F158" s="38">
        <v>4.0999999999999996</v>
      </c>
      <c r="G158" s="38">
        <v>4.2</v>
      </c>
      <c r="H158" s="38">
        <v>4.9000000000000004</v>
      </c>
      <c r="I158" s="38">
        <v>8.1999999999999993</v>
      </c>
      <c r="J158" s="38">
        <v>3.7</v>
      </c>
      <c r="K158" s="38">
        <v>4.8</v>
      </c>
      <c r="L158" s="38">
        <v>4.4000000000000004</v>
      </c>
      <c r="M158" s="39">
        <v>0</v>
      </c>
      <c r="N158" s="38">
        <v>7.6</v>
      </c>
    </row>
    <row r="159" spans="1:14" ht="15" x14ac:dyDescent="0.2">
      <c r="A159" s="39">
        <v>10</v>
      </c>
      <c r="B159" s="39">
        <v>1</v>
      </c>
      <c r="C159" s="39">
        <v>1</v>
      </c>
      <c r="D159" s="38">
        <v>7.4</v>
      </c>
      <c r="E159" s="38">
        <v>3.4</v>
      </c>
      <c r="F159" s="38">
        <v>5.8</v>
      </c>
      <c r="G159" s="38">
        <v>4.4000000000000004</v>
      </c>
      <c r="H159" s="38">
        <v>4.8</v>
      </c>
      <c r="I159" s="38">
        <v>7.2</v>
      </c>
      <c r="J159" s="38">
        <v>4</v>
      </c>
      <c r="K159" s="38">
        <v>5.6</v>
      </c>
      <c r="L159" s="38">
        <v>4.3</v>
      </c>
      <c r="M159" s="39">
        <v>0</v>
      </c>
      <c r="N159" s="38">
        <v>7.1</v>
      </c>
    </row>
    <row r="160" spans="1:14" ht="15" x14ac:dyDescent="0.2">
      <c r="A160" s="39">
        <v>5</v>
      </c>
      <c r="B160" s="39">
        <v>1</v>
      </c>
      <c r="C160" s="39">
        <v>1</v>
      </c>
      <c r="D160" s="38">
        <v>5.5</v>
      </c>
      <c r="E160" s="38">
        <v>3.7</v>
      </c>
      <c r="F160" s="38">
        <v>4.5</v>
      </c>
      <c r="G160" s="38">
        <v>5.3</v>
      </c>
      <c r="H160" s="38">
        <v>4.9000000000000004</v>
      </c>
      <c r="I160" s="38">
        <v>6</v>
      </c>
      <c r="J160" s="38">
        <v>4.3</v>
      </c>
      <c r="K160" s="38">
        <v>5.9</v>
      </c>
      <c r="L160" s="38">
        <v>5.7</v>
      </c>
      <c r="M160" s="39">
        <v>0</v>
      </c>
      <c r="N160" s="38">
        <v>7.6</v>
      </c>
    </row>
    <row r="161" spans="1:14" ht="15" x14ac:dyDescent="0.2">
      <c r="A161" s="39">
        <v>13</v>
      </c>
      <c r="B161" s="39">
        <v>0</v>
      </c>
      <c r="C161" s="39">
        <v>1</v>
      </c>
      <c r="D161" s="38">
        <v>9.1</v>
      </c>
      <c r="E161" s="38">
        <v>3.6</v>
      </c>
      <c r="F161" s="38">
        <v>3</v>
      </c>
      <c r="G161" s="38">
        <v>6.2</v>
      </c>
      <c r="H161" s="38">
        <v>4.5999999999999996</v>
      </c>
      <c r="I161" s="38">
        <v>8.3000000000000007</v>
      </c>
      <c r="J161" s="38">
        <v>4.5999999999999996</v>
      </c>
      <c r="K161" s="38">
        <v>4.3</v>
      </c>
      <c r="L161" s="38">
        <v>4.8</v>
      </c>
      <c r="M161" s="39">
        <v>1</v>
      </c>
      <c r="N161" s="38">
        <v>8.1999999999999993</v>
      </c>
    </row>
    <row r="162" spans="1:14" ht="15" x14ac:dyDescent="0.2">
      <c r="A162" s="39">
        <v>5</v>
      </c>
      <c r="B162" s="39">
        <v>1</v>
      </c>
      <c r="C162" s="39">
        <v>0</v>
      </c>
      <c r="D162" s="38">
        <v>6.7</v>
      </c>
      <c r="E162" s="38">
        <v>3.7</v>
      </c>
      <c r="F162" s="38">
        <v>5.0999999999999996</v>
      </c>
      <c r="G162" s="38">
        <v>5.0999999999999996</v>
      </c>
      <c r="H162" s="38">
        <v>4.9000000000000004</v>
      </c>
      <c r="I162" s="38">
        <v>9.1999999999999993</v>
      </c>
      <c r="J162" s="38">
        <v>3.7</v>
      </c>
      <c r="K162" s="38">
        <v>4.5</v>
      </c>
      <c r="L162" s="38">
        <v>4.9000000000000004</v>
      </c>
      <c r="M162" s="39">
        <v>0</v>
      </c>
      <c r="N162" s="38">
        <v>6.9</v>
      </c>
    </row>
    <row r="163" spans="1:14" ht="15" x14ac:dyDescent="0.2">
      <c r="A163" s="39">
        <v>11</v>
      </c>
      <c r="B163" s="39">
        <v>1</v>
      </c>
      <c r="C163" s="39">
        <v>1</v>
      </c>
      <c r="D163" s="38">
        <v>6.3</v>
      </c>
      <c r="E163" s="38">
        <v>4.5</v>
      </c>
      <c r="F163" s="38">
        <v>4.9000000000000004</v>
      </c>
      <c r="G163" s="38">
        <v>6.8</v>
      </c>
      <c r="H163" s="38">
        <v>5.9</v>
      </c>
      <c r="I163" s="38">
        <v>8.8000000000000007</v>
      </c>
      <c r="J163" s="38">
        <v>6.4</v>
      </c>
      <c r="K163" s="38">
        <v>6.2</v>
      </c>
      <c r="L163" s="38">
        <v>6.4</v>
      </c>
      <c r="M163" s="39">
        <v>1</v>
      </c>
      <c r="N163" s="38">
        <v>8.1</v>
      </c>
    </row>
    <row r="164" spans="1:14" ht="15" x14ac:dyDescent="0.2">
      <c r="A164" s="39">
        <v>13</v>
      </c>
      <c r="B164" s="39">
        <v>0</v>
      </c>
      <c r="C164" s="39">
        <v>1</v>
      </c>
      <c r="D164" s="38">
        <v>8.3000000000000007</v>
      </c>
      <c r="E164" s="38">
        <v>3.7</v>
      </c>
      <c r="F164" s="38">
        <v>5.7</v>
      </c>
      <c r="G164" s="38">
        <v>6.1</v>
      </c>
      <c r="H164" s="38">
        <v>6.1</v>
      </c>
      <c r="I164" s="38">
        <v>5.3</v>
      </c>
      <c r="J164" s="38">
        <v>3.6</v>
      </c>
      <c r="K164" s="38">
        <v>2.9</v>
      </c>
      <c r="L164" s="38">
        <v>4.9000000000000004</v>
      </c>
      <c r="M164" s="39">
        <v>1</v>
      </c>
      <c r="N164" s="38">
        <v>7.6</v>
      </c>
    </row>
    <row r="165" spans="1:14" ht="15" x14ac:dyDescent="0.2">
      <c r="A165" s="39">
        <v>12</v>
      </c>
      <c r="B165" s="39">
        <v>0</v>
      </c>
      <c r="C165" s="39">
        <v>1</v>
      </c>
      <c r="D165" s="38">
        <v>8.1999999999999993</v>
      </c>
      <c r="E165" s="38">
        <v>3.6</v>
      </c>
      <c r="F165" s="38">
        <v>4.7</v>
      </c>
      <c r="G165" s="38">
        <v>6</v>
      </c>
      <c r="H165" s="38">
        <v>6</v>
      </c>
      <c r="I165" s="38">
        <v>5.2</v>
      </c>
      <c r="J165" s="38">
        <v>4.7</v>
      </c>
      <c r="K165" s="38">
        <v>2.8</v>
      </c>
      <c r="L165" s="38">
        <v>4</v>
      </c>
      <c r="M165" s="39">
        <v>1</v>
      </c>
      <c r="N165" s="38">
        <v>8.4</v>
      </c>
    </row>
    <row r="166" spans="1:14" ht="15" x14ac:dyDescent="0.2">
      <c r="A166" s="39">
        <v>11</v>
      </c>
      <c r="B166" s="39">
        <v>0</v>
      </c>
      <c r="C166" s="39">
        <v>1</v>
      </c>
      <c r="D166" s="38">
        <v>8.1999999999999993</v>
      </c>
      <c r="E166" s="38">
        <v>3.6</v>
      </c>
      <c r="F166" s="38">
        <v>5.8</v>
      </c>
      <c r="G166" s="38">
        <v>6</v>
      </c>
      <c r="H166" s="38">
        <v>6</v>
      </c>
      <c r="I166" s="38">
        <v>5.2</v>
      </c>
      <c r="J166" s="38">
        <v>4</v>
      </c>
      <c r="K166" s="38">
        <v>2.8</v>
      </c>
      <c r="L166" s="38">
        <v>4</v>
      </c>
      <c r="M166" s="39">
        <v>0</v>
      </c>
      <c r="N166" s="38">
        <v>7.4</v>
      </c>
    </row>
    <row r="167" spans="1:14" ht="15" x14ac:dyDescent="0.2">
      <c r="A167" s="39">
        <v>10</v>
      </c>
      <c r="B167" s="39">
        <v>0</v>
      </c>
      <c r="C167" s="39">
        <v>1</v>
      </c>
      <c r="D167" s="38">
        <v>9</v>
      </c>
      <c r="E167" s="38">
        <v>4.0999999999999996</v>
      </c>
      <c r="F167" s="38">
        <v>3.3</v>
      </c>
      <c r="G167" s="38">
        <v>4.8</v>
      </c>
      <c r="H167" s="38">
        <v>5</v>
      </c>
      <c r="I167" s="38">
        <v>6</v>
      </c>
      <c r="J167" s="38">
        <v>4.3</v>
      </c>
      <c r="K167" s="38">
        <v>3.9</v>
      </c>
      <c r="L167" s="38">
        <v>4.4000000000000004</v>
      </c>
      <c r="M167" s="39">
        <v>0</v>
      </c>
      <c r="N167" s="38">
        <v>7.9</v>
      </c>
    </row>
    <row r="168" spans="1:14" ht="15" x14ac:dyDescent="0.2">
      <c r="A168" s="39">
        <v>1</v>
      </c>
      <c r="B168" s="39">
        <v>1</v>
      </c>
      <c r="C168" s="39">
        <v>0</v>
      </c>
      <c r="D168" s="38">
        <v>7.1</v>
      </c>
      <c r="E168" s="38">
        <v>3.4</v>
      </c>
      <c r="F168" s="38">
        <v>3.8</v>
      </c>
      <c r="G168" s="38">
        <v>5</v>
      </c>
      <c r="H168" s="38">
        <v>5.9</v>
      </c>
      <c r="I168" s="38">
        <v>7.8</v>
      </c>
      <c r="J168" s="38">
        <v>3.6</v>
      </c>
      <c r="K168" s="38">
        <v>3.1</v>
      </c>
      <c r="L168" s="38">
        <v>3.7</v>
      </c>
      <c r="M168" s="39">
        <v>0</v>
      </c>
      <c r="N168" s="38">
        <v>7.2</v>
      </c>
    </row>
    <row r="169" spans="1:14" ht="15" x14ac:dyDescent="0.2">
      <c r="A169" s="39">
        <v>10</v>
      </c>
      <c r="B169" s="39">
        <v>1</v>
      </c>
      <c r="C169" s="39">
        <v>0</v>
      </c>
      <c r="D169" s="38">
        <v>6.9</v>
      </c>
      <c r="E169" s="38">
        <v>3.7</v>
      </c>
      <c r="F169" s="38">
        <v>3.3</v>
      </c>
      <c r="G169" s="38">
        <v>2.2999999999999998</v>
      </c>
      <c r="H169" s="38">
        <v>5.4</v>
      </c>
      <c r="I169" s="38">
        <v>8.9</v>
      </c>
      <c r="J169" s="38">
        <v>2.7</v>
      </c>
      <c r="K169" s="38">
        <v>4.2</v>
      </c>
      <c r="L169" s="38">
        <v>3.4</v>
      </c>
      <c r="M169" s="39">
        <v>0</v>
      </c>
      <c r="N169" s="38">
        <v>7.6</v>
      </c>
    </row>
    <row r="170" spans="1:14" ht="15" x14ac:dyDescent="0.2">
      <c r="A170" s="39">
        <v>12</v>
      </c>
      <c r="B170" s="39">
        <v>0</v>
      </c>
      <c r="C170" s="39">
        <v>1</v>
      </c>
      <c r="D170" s="38">
        <v>8.6</v>
      </c>
      <c r="E170" s="38">
        <v>2.9</v>
      </c>
      <c r="F170" s="38">
        <v>2.8</v>
      </c>
      <c r="G170" s="38">
        <v>5.6</v>
      </c>
      <c r="H170" s="38">
        <v>4</v>
      </c>
      <c r="I170" s="38">
        <v>6.3</v>
      </c>
      <c r="J170" s="38">
        <v>4</v>
      </c>
      <c r="K170" s="38">
        <v>3</v>
      </c>
      <c r="L170" s="38">
        <v>4</v>
      </c>
      <c r="M170" s="39">
        <v>0</v>
      </c>
      <c r="N170" s="38">
        <v>6.7</v>
      </c>
    </row>
    <row r="171" spans="1:14" ht="15" x14ac:dyDescent="0.2">
      <c r="A171" s="39">
        <v>9</v>
      </c>
      <c r="B171" s="39">
        <v>1</v>
      </c>
      <c r="C171" s="39">
        <v>0</v>
      </c>
      <c r="D171" s="38">
        <v>6.7</v>
      </c>
      <c r="E171" s="38">
        <v>4</v>
      </c>
      <c r="F171" s="38">
        <v>4.2</v>
      </c>
      <c r="G171" s="38">
        <v>5.4</v>
      </c>
      <c r="H171" s="38">
        <v>6.8</v>
      </c>
      <c r="I171" s="38">
        <v>8.4</v>
      </c>
      <c r="J171" s="38">
        <v>3.8</v>
      </c>
      <c r="K171" s="38">
        <v>4.3</v>
      </c>
      <c r="L171" s="38">
        <v>4.3</v>
      </c>
      <c r="M171" s="39">
        <v>1</v>
      </c>
      <c r="N171" s="38">
        <v>7.4</v>
      </c>
    </row>
    <row r="172" spans="1:14" ht="15" x14ac:dyDescent="0.2">
      <c r="A172" s="39">
        <v>8</v>
      </c>
      <c r="B172" s="39">
        <v>1</v>
      </c>
      <c r="C172" s="39">
        <v>0</v>
      </c>
      <c r="D172" s="38">
        <v>7</v>
      </c>
      <c r="E172" s="38">
        <v>3.3</v>
      </c>
      <c r="F172" s="38">
        <v>4</v>
      </c>
      <c r="G172" s="38">
        <v>4.8</v>
      </c>
      <c r="H172" s="38">
        <v>4.2</v>
      </c>
      <c r="I172" s="38">
        <v>9</v>
      </c>
      <c r="J172" s="38">
        <v>3.3</v>
      </c>
      <c r="K172" s="38">
        <v>5.2</v>
      </c>
      <c r="L172" s="38">
        <v>5.6</v>
      </c>
      <c r="M172" s="39">
        <v>1</v>
      </c>
      <c r="N172" s="38">
        <v>6.2</v>
      </c>
    </row>
    <row r="173" spans="1:14" ht="15" x14ac:dyDescent="0.2">
      <c r="A173" s="39">
        <v>1</v>
      </c>
      <c r="B173" s="39">
        <v>0</v>
      </c>
      <c r="C173" s="39">
        <v>0</v>
      </c>
      <c r="D173" s="38">
        <v>9.6999999999999993</v>
      </c>
      <c r="E173" s="38">
        <v>2.6</v>
      </c>
      <c r="F173" s="38">
        <v>2.1</v>
      </c>
      <c r="G173" s="38">
        <v>5.6</v>
      </c>
      <c r="H173" s="38">
        <v>3.3</v>
      </c>
      <c r="I173" s="38">
        <v>5.2</v>
      </c>
      <c r="J173" s="38">
        <v>4.5</v>
      </c>
      <c r="K173" s="38">
        <v>4.7</v>
      </c>
      <c r="L173" s="38">
        <v>5.8</v>
      </c>
      <c r="M173" s="39">
        <v>1</v>
      </c>
      <c r="N173" s="38">
        <v>7.5</v>
      </c>
    </row>
    <row r="174" spans="1:14" ht="15" x14ac:dyDescent="0.2">
      <c r="A174" s="39">
        <v>4</v>
      </c>
      <c r="B174" s="39">
        <v>0</v>
      </c>
      <c r="C174" s="39">
        <v>1</v>
      </c>
      <c r="D174" s="38">
        <v>9.9</v>
      </c>
      <c r="E174" s="38">
        <v>3.7</v>
      </c>
      <c r="F174" s="38">
        <v>4.5999999999999996</v>
      </c>
      <c r="G174" s="38">
        <v>7</v>
      </c>
      <c r="H174" s="38">
        <v>6.7</v>
      </c>
      <c r="I174" s="38">
        <v>6.8</v>
      </c>
      <c r="J174" s="38">
        <v>5</v>
      </c>
      <c r="K174" s="38">
        <v>3.4</v>
      </c>
      <c r="L174" s="38">
        <v>5.3</v>
      </c>
      <c r="M174" s="39">
        <v>1</v>
      </c>
      <c r="N174" s="38">
        <v>7.4</v>
      </c>
    </row>
    <row r="175" spans="1:14" ht="15" x14ac:dyDescent="0.2">
      <c r="A175" s="39">
        <v>1</v>
      </c>
      <c r="B175" s="39">
        <v>0</v>
      </c>
      <c r="C175" s="39">
        <v>1</v>
      </c>
      <c r="D175" s="38">
        <v>8.6</v>
      </c>
      <c r="E175" s="38">
        <v>4.8</v>
      </c>
      <c r="F175" s="38">
        <v>3.3</v>
      </c>
      <c r="G175" s="38">
        <v>6</v>
      </c>
      <c r="H175" s="38">
        <v>5.7</v>
      </c>
      <c r="I175" s="38">
        <v>6.7</v>
      </c>
      <c r="J175" s="38">
        <v>4.8</v>
      </c>
      <c r="K175" s="38">
        <v>3.6</v>
      </c>
      <c r="L175" s="38">
        <v>4.2</v>
      </c>
      <c r="M175" s="39">
        <v>0</v>
      </c>
      <c r="N175" s="38">
        <v>7.9</v>
      </c>
    </row>
    <row r="176" spans="1:14" ht="15" x14ac:dyDescent="0.2">
      <c r="A176" s="39">
        <v>8</v>
      </c>
      <c r="B176" s="39">
        <v>1</v>
      </c>
      <c r="C176" s="39">
        <v>0</v>
      </c>
      <c r="D176" s="38">
        <v>6.3</v>
      </c>
      <c r="E176" s="38">
        <v>5.0999999999999996</v>
      </c>
      <c r="F176" s="38">
        <v>5.5</v>
      </c>
      <c r="G176" s="38">
        <v>4.0999999999999996</v>
      </c>
      <c r="H176" s="38">
        <v>6.6</v>
      </c>
      <c r="I176" s="38">
        <v>8.4</v>
      </c>
      <c r="J176" s="38">
        <v>2.8</v>
      </c>
      <c r="K176" s="38">
        <v>5.0999999999999996</v>
      </c>
      <c r="L176" s="38">
        <v>4.7</v>
      </c>
      <c r="M176" s="39">
        <v>0</v>
      </c>
      <c r="N176" s="38">
        <v>6.5</v>
      </c>
    </row>
    <row r="177" spans="1:14" ht="15" x14ac:dyDescent="0.2">
      <c r="A177" s="39">
        <v>11</v>
      </c>
      <c r="B177" s="39">
        <v>1</v>
      </c>
      <c r="C177" s="39">
        <v>1</v>
      </c>
      <c r="D177" s="38">
        <v>9.9</v>
      </c>
      <c r="E177" s="38">
        <v>3.7</v>
      </c>
      <c r="F177" s="38">
        <v>6.1</v>
      </c>
      <c r="G177" s="38">
        <v>7</v>
      </c>
      <c r="H177" s="38">
        <v>6.7</v>
      </c>
      <c r="I177" s="38">
        <v>6.8</v>
      </c>
      <c r="J177" s="38">
        <v>4.3</v>
      </c>
      <c r="K177" s="38">
        <v>3.4</v>
      </c>
      <c r="L177" s="38">
        <v>4.2</v>
      </c>
      <c r="M177" s="39">
        <v>1</v>
      </c>
      <c r="N177" s="38">
        <v>8.6</v>
      </c>
    </row>
    <row r="178" spans="1:14" ht="15" x14ac:dyDescent="0.2">
      <c r="A178" s="39">
        <v>7</v>
      </c>
      <c r="B178" s="39">
        <v>0</v>
      </c>
      <c r="C178" s="39">
        <v>1</v>
      </c>
      <c r="D178" s="38">
        <v>9.3000000000000007</v>
      </c>
      <c r="E178" s="38">
        <v>2.4</v>
      </c>
      <c r="F178" s="38">
        <v>2.6</v>
      </c>
      <c r="G178" s="38">
        <v>7.2</v>
      </c>
      <c r="H178" s="38">
        <v>4.5</v>
      </c>
      <c r="I178" s="38">
        <v>6.2</v>
      </c>
      <c r="J178" s="38">
        <v>4</v>
      </c>
      <c r="K178" s="38">
        <v>4.4000000000000004</v>
      </c>
      <c r="L178" s="38">
        <v>5.8</v>
      </c>
      <c r="M178" s="39">
        <v>1</v>
      </c>
      <c r="N178" s="38">
        <v>8.6</v>
      </c>
    </row>
    <row r="179" spans="1:14" ht="15" x14ac:dyDescent="0.2">
      <c r="A179" s="39">
        <v>12</v>
      </c>
      <c r="B179" s="39">
        <v>0</v>
      </c>
      <c r="C179" s="39">
        <v>1</v>
      </c>
      <c r="D179" s="38">
        <v>9.6999999999999993</v>
      </c>
      <c r="E179" s="38">
        <v>5</v>
      </c>
      <c r="F179" s="38">
        <v>5.2</v>
      </c>
      <c r="G179" s="38">
        <v>7.5</v>
      </c>
      <c r="H179" s="38">
        <v>6.1</v>
      </c>
      <c r="I179" s="38">
        <v>6.7</v>
      </c>
      <c r="J179" s="38">
        <v>4.9000000000000004</v>
      </c>
      <c r="K179" s="38">
        <v>3.4</v>
      </c>
      <c r="L179" s="38">
        <v>5.8</v>
      </c>
      <c r="M179" s="39">
        <v>1</v>
      </c>
      <c r="N179" s="38">
        <v>8</v>
      </c>
    </row>
    <row r="180" spans="1:14" ht="15" x14ac:dyDescent="0.2">
      <c r="A180" s="39">
        <v>14</v>
      </c>
      <c r="B180" s="39">
        <v>0</v>
      </c>
      <c r="C180" s="39">
        <v>0</v>
      </c>
      <c r="D180" s="38">
        <v>9.6999999999999993</v>
      </c>
      <c r="E180" s="38">
        <v>2.6</v>
      </c>
      <c r="F180" s="38">
        <v>2.4</v>
      </c>
      <c r="G180" s="38">
        <v>5.6</v>
      </c>
      <c r="H180" s="38">
        <v>3.3</v>
      </c>
      <c r="I180" s="38">
        <v>5.2</v>
      </c>
      <c r="J180" s="38">
        <v>4.5999999999999996</v>
      </c>
      <c r="K180" s="38">
        <v>4.7</v>
      </c>
      <c r="L180" s="38">
        <v>5.3</v>
      </c>
      <c r="M180" s="39">
        <v>0</v>
      </c>
      <c r="N180" s="38">
        <v>8.1</v>
      </c>
    </row>
    <row r="181" spans="1:14" ht="15" x14ac:dyDescent="0.2">
      <c r="A181" s="39">
        <v>5</v>
      </c>
      <c r="B181" s="39">
        <v>0</v>
      </c>
      <c r="C181" s="39">
        <v>1</v>
      </c>
      <c r="D181" s="38">
        <v>9.6</v>
      </c>
      <c r="E181" s="38">
        <v>5.7</v>
      </c>
      <c r="F181" s="38">
        <v>6.9</v>
      </c>
      <c r="G181" s="38">
        <v>8.3000000000000007</v>
      </c>
      <c r="H181" s="38">
        <v>7.8</v>
      </c>
      <c r="I181" s="38">
        <v>4.5</v>
      </c>
      <c r="J181" s="38">
        <v>4</v>
      </c>
      <c r="K181" s="38">
        <v>3</v>
      </c>
      <c r="L181" s="38">
        <v>6.1</v>
      </c>
      <c r="M181" s="39">
        <v>1</v>
      </c>
      <c r="N181" s="38">
        <v>8.1999999999999993</v>
      </c>
    </row>
    <row r="182" spans="1:14" ht="15" x14ac:dyDescent="0.2">
      <c r="A182" s="39">
        <v>10</v>
      </c>
      <c r="B182" s="39">
        <v>0</v>
      </c>
      <c r="C182" s="39">
        <v>1</v>
      </c>
      <c r="D182" s="38">
        <v>7.6</v>
      </c>
      <c r="E182" s="38">
        <v>2.5</v>
      </c>
      <c r="F182" s="38">
        <v>3.8</v>
      </c>
      <c r="G182" s="38">
        <v>7.1</v>
      </c>
      <c r="H182" s="38">
        <v>4.2</v>
      </c>
      <c r="I182" s="38">
        <v>5.8</v>
      </c>
      <c r="J182" s="38">
        <v>4.4000000000000004</v>
      </c>
      <c r="K182" s="38">
        <v>3.8</v>
      </c>
      <c r="L182" s="38">
        <v>6.3</v>
      </c>
      <c r="M182" s="39">
        <v>1</v>
      </c>
      <c r="N182" s="38">
        <v>7.2</v>
      </c>
    </row>
    <row r="183" spans="1:14" ht="15" x14ac:dyDescent="0.2">
      <c r="A183" s="39">
        <v>7</v>
      </c>
      <c r="B183" s="39">
        <v>0</v>
      </c>
      <c r="C183" s="39">
        <v>0</v>
      </c>
      <c r="D183" s="38">
        <v>9.4</v>
      </c>
      <c r="E183" s="38">
        <v>4.0999999999999996</v>
      </c>
      <c r="F183" s="38">
        <v>4.8</v>
      </c>
      <c r="G183" s="38">
        <v>7.8</v>
      </c>
      <c r="H183" s="38">
        <v>4.7</v>
      </c>
      <c r="I183" s="38">
        <v>7.6</v>
      </c>
      <c r="J183" s="38">
        <v>4.7</v>
      </c>
      <c r="K183" s="38">
        <v>3.7</v>
      </c>
      <c r="L183" s="38">
        <v>6.4</v>
      </c>
      <c r="M183" s="39">
        <v>1</v>
      </c>
      <c r="N183" s="38">
        <v>8.4</v>
      </c>
    </row>
    <row r="184" spans="1:14" ht="15" x14ac:dyDescent="0.2">
      <c r="A184" s="39">
        <v>15</v>
      </c>
      <c r="B184" s="39">
        <v>1</v>
      </c>
      <c r="C184" s="39">
        <v>1</v>
      </c>
      <c r="D184" s="38">
        <v>9.6</v>
      </c>
      <c r="E184" s="38">
        <v>5.7</v>
      </c>
      <c r="F184" s="38">
        <v>5.0999999999999996</v>
      </c>
      <c r="G184" s="38">
        <v>8.1999999999999993</v>
      </c>
      <c r="H184" s="38">
        <v>7.8</v>
      </c>
      <c r="I184" s="38">
        <v>4.5</v>
      </c>
      <c r="J184" s="38">
        <v>4.5999999999999996</v>
      </c>
      <c r="K184" s="38">
        <v>3</v>
      </c>
      <c r="L184" s="38">
        <v>6.7</v>
      </c>
      <c r="M184" s="39">
        <v>1</v>
      </c>
      <c r="N184" s="38">
        <v>9.4</v>
      </c>
    </row>
    <row r="185" spans="1:14" ht="15" x14ac:dyDescent="0.2">
      <c r="A185" s="39">
        <v>14</v>
      </c>
      <c r="B185" s="39">
        <v>1</v>
      </c>
      <c r="C185" s="39">
        <v>1</v>
      </c>
      <c r="D185" s="38">
        <v>9.3000000000000007</v>
      </c>
      <c r="E185" s="38">
        <v>5.0999999999999996</v>
      </c>
      <c r="F185" s="38">
        <v>5.6</v>
      </c>
      <c r="G185" s="38">
        <v>6.6</v>
      </c>
      <c r="H185" s="38">
        <v>6.3</v>
      </c>
      <c r="I185" s="38">
        <v>7.4</v>
      </c>
      <c r="J185" s="38">
        <v>4.4000000000000004</v>
      </c>
      <c r="K185" s="38">
        <v>4.5999999999999996</v>
      </c>
      <c r="L185" s="38">
        <v>5.8</v>
      </c>
      <c r="M185" s="39">
        <v>1</v>
      </c>
      <c r="N185" s="38">
        <v>9.4</v>
      </c>
    </row>
    <row r="186" spans="1:14" ht="15" x14ac:dyDescent="0.2">
      <c r="A186" s="39">
        <v>4</v>
      </c>
      <c r="B186" s="39">
        <v>0</v>
      </c>
      <c r="C186" s="39">
        <v>0</v>
      </c>
      <c r="D186" s="38">
        <v>9.6999999999999993</v>
      </c>
      <c r="E186" s="38">
        <v>2.8</v>
      </c>
      <c r="F186" s="38">
        <v>3.8</v>
      </c>
      <c r="G186" s="38">
        <v>5.7</v>
      </c>
      <c r="H186" s="38">
        <v>4.7</v>
      </c>
      <c r="I186" s="38">
        <v>4.8</v>
      </c>
      <c r="J186" s="38">
        <v>4.7</v>
      </c>
      <c r="K186" s="38">
        <v>4.0999999999999996</v>
      </c>
      <c r="L186" s="38">
        <v>5.0999999999999996</v>
      </c>
      <c r="M186" s="39">
        <v>0</v>
      </c>
      <c r="N186" s="38">
        <v>7.5</v>
      </c>
    </row>
    <row r="187" spans="1:14" ht="15" x14ac:dyDescent="0.2">
      <c r="A187" s="39">
        <v>1</v>
      </c>
      <c r="B187" s="39">
        <v>0</v>
      </c>
      <c r="C187" s="39">
        <v>1</v>
      </c>
      <c r="D187" s="38">
        <v>9.1</v>
      </c>
      <c r="E187" s="38">
        <v>3.8</v>
      </c>
      <c r="F187" s="38">
        <v>3</v>
      </c>
      <c r="G187" s="38">
        <v>7.5</v>
      </c>
      <c r="H187" s="38">
        <v>4.5</v>
      </c>
      <c r="I187" s="38">
        <v>7.3</v>
      </c>
      <c r="J187" s="38">
        <v>6</v>
      </c>
      <c r="K187" s="38">
        <v>3.4</v>
      </c>
      <c r="L187" s="38">
        <v>6.3</v>
      </c>
      <c r="M187" s="39">
        <v>0</v>
      </c>
      <c r="N187" s="38">
        <v>6.6</v>
      </c>
    </row>
    <row r="188" spans="1:14" ht="15" x14ac:dyDescent="0.2">
      <c r="A188" s="39">
        <v>2</v>
      </c>
      <c r="B188" s="39">
        <v>1</v>
      </c>
      <c r="C188" s="39">
        <v>0</v>
      </c>
      <c r="D188" s="38">
        <v>6.5</v>
      </c>
      <c r="E188" s="38">
        <v>2.8</v>
      </c>
      <c r="F188" s="38">
        <v>2.5</v>
      </c>
      <c r="G188" s="38">
        <v>4.3</v>
      </c>
      <c r="H188" s="38">
        <v>3.7</v>
      </c>
      <c r="I188" s="38">
        <v>8.5</v>
      </c>
      <c r="J188" s="38">
        <v>4.3</v>
      </c>
      <c r="K188" s="38">
        <v>4.7</v>
      </c>
      <c r="L188" s="38">
        <v>3.3</v>
      </c>
      <c r="M188" s="39">
        <v>0</v>
      </c>
      <c r="N188" s="38">
        <v>4.3</v>
      </c>
    </row>
    <row r="189" spans="1:14" ht="15" x14ac:dyDescent="0.2">
      <c r="A189" s="39">
        <v>2</v>
      </c>
      <c r="B189" s="39">
        <v>1</v>
      </c>
      <c r="C189" s="39">
        <v>0</v>
      </c>
      <c r="D189" s="38">
        <v>6.6</v>
      </c>
      <c r="E189" s="38">
        <v>3.6</v>
      </c>
      <c r="F189" s="38">
        <v>1.7</v>
      </c>
      <c r="G189" s="38">
        <v>4.7</v>
      </c>
      <c r="H189" s="38">
        <v>4.8</v>
      </c>
      <c r="I189" s="38">
        <v>7.2</v>
      </c>
      <c r="J189" s="38">
        <v>3.2</v>
      </c>
      <c r="K189" s="38">
        <v>3.6</v>
      </c>
      <c r="L189" s="38">
        <v>4</v>
      </c>
      <c r="M189" s="39">
        <v>1</v>
      </c>
      <c r="N189" s="38">
        <v>6.6</v>
      </c>
    </row>
    <row r="190" spans="1:14" ht="15" x14ac:dyDescent="0.2">
      <c r="A190" s="39">
        <v>13</v>
      </c>
      <c r="B190" s="39">
        <v>1</v>
      </c>
      <c r="C190" s="39">
        <v>0</v>
      </c>
      <c r="D190" s="38">
        <v>5.8</v>
      </c>
      <c r="E190" s="38">
        <v>3.6</v>
      </c>
      <c r="F190" s="38">
        <v>5.0999999999999996</v>
      </c>
      <c r="G190" s="38">
        <v>5.9</v>
      </c>
      <c r="H190" s="38">
        <v>5.8</v>
      </c>
      <c r="I190" s="38">
        <v>9.3000000000000007</v>
      </c>
      <c r="J190" s="38">
        <v>5.9</v>
      </c>
      <c r="K190" s="38">
        <v>6.1</v>
      </c>
      <c r="L190" s="38">
        <v>6.6</v>
      </c>
      <c r="M190" s="39">
        <v>0</v>
      </c>
      <c r="N190" s="38">
        <v>7.4</v>
      </c>
    </row>
    <row r="191" spans="1:14" ht="15" x14ac:dyDescent="0.2">
      <c r="A191" s="39">
        <v>11</v>
      </c>
      <c r="B191" s="39">
        <v>0</v>
      </c>
      <c r="C191" s="39">
        <v>1</v>
      </c>
      <c r="D191" s="38">
        <v>8.6999999999999993</v>
      </c>
      <c r="E191" s="38">
        <v>3.7</v>
      </c>
      <c r="F191" s="38">
        <v>4.2</v>
      </c>
      <c r="G191" s="38">
        <v>7.4</v>
      </c>
      <c r="H191" s="38">
        <v>4.8</v>
      </c>
      <c r="I191" s="38">
        <v>3.8</v>
      </c>
      <c r="J191" s="38">
        <v>5.5</v>
      </c>
      <c r="K191" s="38">
        <v>3.5</v>
      </c>
      <c r="L191" s="38">
        <v>5.6</v>
      </c>
      <c r="M191" s="39">
        <v>0</v>
      </c>
      <c r="N191" s="38">
        <v>7.1</v>
      </c>
    </row>
    <row r="192" spans="1:14" ht="15" x14ac:dyDescent="0.2">
      <c r="A192" s="39">
        <v>2</v>
      </c>
      <c r="B192" s="39">
        <v>0</v>
      </c>
      <c r="C192" s="39">
        <v>1</v>
      </c>
      <c r="D192" s="38">
        <v>8.8000000000000007</v>
      </c>
      <c r="E192" s="38">
        <v>3.9</v>
      </c>
      <c r="F192" s="38">
        <v>3.4</v>
      </c>
      <c r="G192" s="38">
        <v>4.7</v>
      </c>
      <c r="H192" s="38">
        <v>4.8</v>
      </c>
      <c r="I192" s="38">
        <v>5.8</v>
      </c>
      <c r="J192" s="38">
        <v>3.8</v>
      </c>
      <c r="K192" s="38">
        <v>3.7</v>
      </c>
      <c r="L192" s="38">
        <v>4.2</v>
      </c>
      <c r="M192" s="39">
        <v>1</v>
      </c>
      <c r="N192" s="38">
        <v>6.7</v>
      </c>
    </row>
    <row r="193" spans="1:14" ht="15" x14ac:dyDescent="0.2">
      <c r="A193" s="39">
        <v>8</v>
      </c>
      <c r="B193" s="39">
        <v>1</v>
      </c>
      <c r="C193" s="39">
        <v>0</v>
      </c>
      <c r="D193" s="38">
        <v>6.4</v>
      </c>
      <c r="E193" s="38">
        <v>4.5</v>
      </c>
      <c r="F193" s="38">
        <v>4</v>
      </c>
      <c r="G193" s="38">
        <v>5.7</v>
      </c>
      <c r="H193" s="38">
        <v>5.7</v>
      </c>
      <c r="I193" s="38">
        <v>8.4</v>
      </c>
      <c r="J193" s="38">
        <v>4</v>
      </c>
      <c r="K193" s="38">
        <v>5.8</v>
      </c>
      <c r="L193" s="38">
        <v>5.8</v>
      </c>
      <c r="M193" s="39">
        <v>0</v>
      </c>
      <c r="N193" s="38">
        <v>6.7</v>
      </c>
    </row>
    <row r="194" spans="1:14" ht="15" x14ac:dyDescent="0.2">
      <c r="A194" s="39">
        <v>13</v>
      </c>
      <c r="B194" s="39">
        <v>1</v>
      </c>
      <c r="C194" s="39">
        <v>0</v>
      </c>
      <c r="D194" s="38">
        <v>6.7</v>
      </c>
      <c r="E194" s="38">
        <v>3.6</v>
      </c>
      <c r="F194" s="38">
        <v>3.3</v>
      </c>
      <c r="G194" s="38">
        <v>4.7</v>
      </c>
      <c r="H194" s="38">
        <v>4.8</v>
      </c>
      <c r="I194" s="38">
        <v>7.2</v>
      </c>
      <c r="J194" s="38">
        <v>2.9</v>
      </c>
      <c r="K194" s="38">
        <v>3.6</v>
      </c>
      <c r="L194" s="38">
        <v>3.2</v>
      </c>
      <c r="M194" s="39">
        <v>0</v>
      </c>
      <c r="N194" s="38">
        <v>7.2</v>
      </c>
    </row>
    <row r="195" spans="1:14" ht="15" x14ac:dyDescent="0.2">
      <c r="A195" s="39">
        <v>1</v>
      </c>
      <c r="B195" s="39">
        <v>1</v>
      </c>
      <c r="C195" s="39">
        <v>0</v>
      </c>
      <c r="D195" s="38">
        <v>5.2</v>
      </c>
      <c r="E195" s="38">
        <v>3.8</v>
      </c>
      <c r="F195" s="38">
        <v>3.3</v>
      </c>
      <c r="G195" s="38">
        <v>4.3</v>
      </c>
      <c r="H195" s="38">
        <v>5</v>
      </c>
      <c r="I195" s="38">
        <v>8.4</v>
      </c>
      <c r="J195" s="38">
        <v>4.3</v>
      </c>
      <c r="K195" s="38">
        <v>4.9000000000000004</v>
      </c>
      <c r="L195" s="38">
        <v>4.7</v>
      </c>
      <c r="M195" s="39">
        <v>0</v>
      </c>
      <c r="N195" s="38">
        <v>7.1</v>
      </c>
    </row>
    <row r="196" spans="1:14" ht="15" x14ac:dyDescent="0.2">
      <c r="A196" s="39">
        <v>3</v>
      </c>
      <c r="B196" s="39">
        <v>1</v>
      </c>
      <c r="C196" s="39">
        <v>0</v>
      </c>
      <c r="D196" s="38">
        <v>6.4</v>
      </c>
      <c r="E196" s="38">
        <v>3.3</v>
      </c>
      <c r="F196" s="38">
        <v>5.3</v>
      </c>
      <c r="G196" s="38">
        <v>4.7</v>
      </c>
      <c r="H196" s="38">
        <v>4.5</v>
      </c>
      <c r="I196" s="38">
        <v>8.8000000000000007</v>
      </c>
      <c r="J196" s="38">
        <v>3.6</v>
      </c>
      <c r="K196" s="38">
        <v>4.0999999999999996</v>
      </c>
      <c r="L196" s="38">
        <v>4</v>
      </c>
      <c r="M196" s="39">
        <v>0</v>
      </c>
      <c r="N196" s="38">
        <v>6</v>
      </c>
    </row>
    <row r="197" spans="1:14" ht="15" x14ac:dyDescent="0.2">
      <c r="A197" s="39">
        <v>10</v>
      </c>
      <c r="B197" s="39">
        <v>0</v>
      </c>
      <c r="C197" s="39">
        <v>0</v>
      </c>
      <c r="D197" s="38">
        <v>7.6</v>
      </c>
      <c r="E197" s="38">
        <v>3.6</v>
      </c>
      <c r="F197" s="38">
        <v>4.8</v>
      </c>
      <c r="G197" s="38">
        <v>6.6</v>
      </c>
      <c r="H197" s="38">
        <v>5.4</v>
      </c>
      <c r="I197" s="38">
        <v>4.4000000000000004</v>
      </c>
      <c r="J197" s="38">
        <v>4.4000000000000004</v>
      </c>
      <c r="K197" s="38">
        <v>3.9</v>
      </c>
      <c r="L197" s="38">
        <v>5.2</v>
      </c>
      <c r="M197" s="39">
        <v>0</v>
      </c>
      <c r="N197" s="38">
        <v>8.4</v>
      </c>
    </row>
    <row r="198" spans="1:14" ht="15" x14ac:dyDescent="0.2">
      <c r="A198" s="39">
        <v>8</v>
      </c>
      <c r="B198" s="39">
        <v>1</v>
      </c>
      <c r="C198" s="39">
        <v>0</v>
      </c>
      <c r="D198" s="38">
        <v>5.9</v>
      </c>
      <c r="E198" s="38">
        <v>4</v>
      </c>
      <c r="F198" s="38">
        <v>3.3</v>
      </c>
      <c r="G198" s="38">
        <v>5.9</v>
      </c>
      <c r="H198" s="38">
        <v>6.2</v>
      </c>
      <c r="I198" s="38">
        <v>8.4</v>
      </c>
      <c r="J198" s="38">
        <v>6</v>
      </c>
      <c r="K198" s="38">
        <v>7.5</v>
      </c>
      <c r="L198" s="38">
        <v>6</v>
      </c>
      <c r="M198" s="39">
        <v>1</v>
      </c>
      <c r="N198" s="38">
        <v>8.6</v>
      </c>
    </row>
    <row r="199" spans="1:14" ht="15" x14ac:dyDescent="0.2">
      <c r="A199" s="39">
        <v>9</v>
      </c>
      <c r="B199" s="39">
        <v>1</v>
      </c>
      <c r="C199" s="39">
        <v>1</v>
      </c>
      <c r="D199" s="38">
        <v>9.6999999999999993</v>
      </c>
      <c r="E199" s="38">
        <v>5</v>
      </c>
      <c r="F199" s="38">
        <v>5.3</v>
      </c>
      <c r="G199" s="38">
        <v>7.6</v>
      </c>
      <c r="H199" s="38">
        <v>6.1</v>
      </c>
      <c r="I199" s="38">
        <v>6.8</v>
      </c>
      <c r="J199" s="38">
        <v>4.4000000000000004</v>
      </c>
      <c r="K199" s="38">
        <v>3.5</v>
      </c>
      <c r="L199" s="38">
        <v>6.3</v>
      </c>
      <c r="M199" s="39">
        <v>1</v>
      </c>
      <c r="N199" s="38">
        <v>7.9</v>
      </c>
    </row>
    <row r="200" spans="1:14" ht="15" x14ac:dyDescent="0.2">
      <c r="A200" s="39">
        <v>6</v>
      </c>
      <c r="B200" s="39">
        <v>1</v>
      </c>
      <c r="C200" s="39">
        <v>1</v>
      </c>
      <c r="D200" s="38">
        <v>5.5</v>
      </c>
      <c r="E200" s="38">
        <v>5.5</v>
      </c>
      <c r="F200" s="38">
        <v>6.5</v>
      </c>
      <c r="G200" s="38">
        <v>5.7</v>
      </c>
      <c r="H200" s="38">
        <v>8.1999999999999993</v>
      </c>
      <c r="I200" s="38">
        <v>6.3</v>
      </c>
      <c r="J200" s="38">
        <v>5.9</v>
      </c>
      <c r="K200" s="38">
        <v>6.7</v>
      </c>
      <c r="L200" s="38">
        <v>6.6</v>
      </c>
      <c r="M200" s="39">
        <v>1</v>
      </c>
      <c r="N200" s="38">
        <v>7.6</v>
      </c>
    </row>
    <row r="201" spans="1:14" ht="15" x14ac:dyDescent="0.2">
      <c r="A201" s="39">
        <v>4</v>
      </c>
      <c r="B201" s="39">
        <v>1</v>
      </c>
      <c r="C201" s="39">
        <v>1</v>
      </c>
      <c r="D201" s="38">
        <v>9.6999999999999993</v>
      </c>
      <c r="E201" s="38">
        <v>5</v>
      </c>
      <c r="F201" s="38">
        <v>5.3</v>
      </c>
      <c r="G201" s="38">
        <v>7.6</v>
      </c>
      <c r="H201" s="38">
        <v>6.1</v>
      </c>
      <c r="I201" s="38">
        <v>6.8</v>
      </c>
      <c r="J201" s="38">
        <v>4.3</v>
      </c>
      <c r="K201" s="38">
        <v>3.5</v>
      </c>
      <c r="L201" s="38">
        <v>5.9</v>
      </c>
      <c r="M201" s="39">
        <v>1</v>
      </c>
      <c r="N201" s="38">
        <v>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FA9BB-6B4C-4D5B-AE00-E041AB387451}">
  <dimension ref="A1:X201"/>
  <sheetViews>
    <sheetView zoomScale="50" zoomScaleNormal="50" workbookViewId="0">
      <selection activeCell="L25" sqref="L25"/>
    </sheetView>
  </sheetViews>
  <sheetFormatPr defaultRowHeight="12.75" x14ac:dyDescent="0.2"/>
  <cols>
    <col min="2" max="2" width="12" bestFit="1" customWidth="1"/>
    <col min="4" max="4" width="12.140625" bestFit="1" customWidth="1"/>
    <col min="6" max="6" width="9.7109375" bestFit="1" customWidth="1"/>
    <col min="7" max="7" width="12" bestFit="1" customWidth="1"/>
    <col min="8" max="8" width="12.42578125" bestFit="1" customWidth="1"/>
    <col min="9" max="9" width="15.85546875" bestFit="1" customWidth="1"/>
    <col min="10" max="10" width="9.28515625" bestFit="1" customWidth="1"/>
    <col min="11" max="11" width="12.85546875" bestFit="1" customWidth="1"/>
    <col min="13" max="13" width="9.5703125" bestFit="1" customWidth="1"/>
    <col min="16" max="16" width="18" bestFit="1" customWidth="1"/>
    <col min="18" max="18" width="13.28515625" bestFit="1" customWidth="1"/>
    <col min="20" max="20" width="7.5703125" bestFit="1" customWidth="1"/>
    <col min="21" max="21" width="13" bestFit="1" customWidth="1"/>
    <col min="22" max="22" width="10.42578125" bestFit="1" customWidth="1"/>
    <col min="23" max="24" width="11.85546875" bestFit="1" customWidth="1"/>
  </cols>
  <sheetData>
    <row r="1" spans="1:24" ht="15" x14ac:dyDescent="0.2">
      <c r="A1" s="24" t="s">
        <v>256</v>
      </c>
      <c r="B1" s="24" t="s">
        <v>42</v>
      </c>
      <c r="C1" s="24" t="s">
        <v>44</v>
      </c>
      <c r="D1" s="24" t="s">
        <v>47</v>
      </c>
      <c r="E1" s="24" t="s">
        <v>7</v>
      </c>
      <c r="F1" s="24" t="s">
        <v>286</v>
      </c>
      <c r="G1" s="24" t="s">
        <v>50</v>
      </c>
      <c r="H1" s="24" t="s">
        <v>52</v>
      </c>
      <c r="I1" s="24" t="s">
        <v>257</v>
      </c>
      <c r="J1" s="24" t="s">
        <v>53</v>
      </c>
      <c r="K1" s="24" t="s">
        <v>262</v>
      </c>
      <c r="L1" s="24" t="s">
        <v>290</v>
      </c>
      <c r="M1" s="24" t="s">
        <v>268</v>
      </c>
    </row>
    <row r="2" spans="1:24" ht="15" x14ac:dyDescent="0.2">
      <c r="A2" s="39">
        <v>3</v>
      </c>
      <c r="B2" s="39">
        <v>1</v>
      </c>
      <c r="C2" s="38">
        <v>8.5</v>
      </c>
      <c r="D2" s="38">
        <v>3.9</v>
      </c>
      <c r="E2" s="38">
        <v>4.8</v>
      </c>
      <c r="F2" s="38">
        <v>4.9000000000000004</v>
      </c>
      <c r="G2" s="38">
        <v>6</v>
      </c>
      <c r="H2" s="38">
        <v>6.8</v>
      </c>
      <c r="I2" s="38">
        <v>5</v>
      </c>
      <c r="J2" s="38">
        <v>5.0999999999999996</v>
      </c>
      <c r="K2" s="38">
        <v>5.9</v>
      </c>
      <c r="L2" s="39">
        <v>1</v>
      </c>
      <c r="M2" s="38">
        <v>8.4</v>
      </c>
    </row>
    <row r="3" spans="1:24" ht="15" x14ac:dyDescent="0.2">
      <c r="A3" s="39">
        <v>13</v>
      </c>
      <c r="B3" s="39">
        <v>0</v>
      </c>
      <c r="C3" s="38">
        <v>8.1999999999999993</v>
      </c>
      <c r="D3" s="38">
        <v>2.7</v>
      </c>
      <c r="E3" s="38">
        <v>3.4</v>
      </c>
      <c r="F3" s="38">
        <v>7.9</v>
      </c>
      <c r="G3" s="38">
        <v>3.1</v>
      </c>
      <c r="H3" s="38">
        <v>5.3</v>
      </c>
      <c r="I3" s="38">
        <v>3.9</v>
      </c>
      <c r="J3" s="38">
        <v>4.3</v>
      </c>
      <c r="K3" s="38">
        <v>7.2</v>
      </c>
      <c r="L3" s="39">
        <v>0</v>
      </c>
      <c r="M3" s="38">
        <v>7.5</v>
      </c>
      <c r="P3" s="58" t="s">
        <v>312</v>
      </c>
      <c r="Q3" s="58"/>
      <c r="R3" s="58"/>
      <c r="S3" s="58"/>
      <c r="T3" s="58"/>
      <c r="U3" s="58"/>
      <c r="V3" s="58"/>
      <c r="W3" s="58"/>
      <c r="X3" s="58"/>
    </row>
    <row r="4" spans="1:24" ht="15.75" thickBot="1" x14ac:dyDescent="0.25">
      <c r="A4" s="39">
        <v>12</v>
      </c>
      <c r="B4" s="39">
        <v>1</v>
      </c>
      <c r="C4" s="38">
        <v>9.1999999999999993</v>
      </c>
      <c r="D4" s="38">
        <v>3.4</v>
      </c>
      <c r="E4" s="38">
        <v>5.4</v>
      </c>
      <c r="F4" s="38">
        <v>7.4</v>
      </c>
      <c r="G4" s="38">
        <v>5.8</v>
      </c>
      <c r="H4" s="38">
        <v>4.5</v>
      </c>
      <c r="I4" s="38">
        <v>5.4</v>
      </c>
      <c r="J4" s="38">
        <v>4</v>
      </c>
      <c r="K4" s="38">
        <v>5.6</v>
      </c>
      <c r="L4" s="39">
        <v>1</v>
      </c>
      <c r="M4" s="38">
        <v>9</v>
      </c>
      <c r="P4" s="58"/>
      <c r="Q4" s="58"/>
      <c r="R4" s="58"/>
      <c r="S4" s="58"/>
      <c r="T4" s="58"/>
      <c r="U4" s="58"/>
      <c r="V4" s="58"/>
      <c r="W4" s="58"/>
      <c r="X4" s="58"/>
    </row>
    <row r="5" spans="1:24" ht="15" x14ac:dyDescent="0.2">
      <c r="A5" s="39">
        <v>14</v>
      </c>
      <c r="B5" s="39">
        <v>0</v>
      </c>
      <c r="C5" s="38">
        <v>6.4</v>
      </c>
      <c r="D5" s="38">
        <v>3.3</v>
      </c>
      <c r="E5" s="38">
        <v>4.7</v>
      </c>
      <c r="F5" s="38">
        <v>4.7</v>
      </c>
      <c r="G5" s="38">
        <v>4.5</v>
      </c>
      <c r="H5" s="38">
        <v>8.8000000000000007</v>
      </c>
      <c r="I5" s="38">
        <v>4.3</v>
      </c>
      <c r="J5" s="38">
        <v>4.0999999999999996</v>
      </c>
      <c r="K5" s="38">
        <v>3.7</v>
      </c>
      <c r="L5" s="39">
        <v>0</v>
      </c>
      <c r="M5" s="38">
        <v>7.2</v>
      </c>
      <c r="P5" s="57" t="s">
        <v>313</v>
      </c>
      <c r="Q5" s="57"/>
      <c r="R5" s="58"/>
      <c r="S5" s="58"/>
      <c r="T5" s="58"/>
      <c r="U5" s="58"/>
      <c r="V5" s="58"/>
      <c r="W5" s="58"/>
      <c r="X5" s="58"/>
    </row>
    <row r="6" spans="1:24" ht="15" x14ac:dyDescent="0.2">
      <c r="A6" s="39">
        <v>9</v>
      </c>
      <c r="B6" s="39">
        <v>1</v>
      </c>
      <c r="C6" s="38">
        <v>9</v>
      </c>
      <c r="D6" s="38">
        <v>3.4</v>
      </c>
      <c r="E6" s="38">
        <v>2.2000000000000002</v>
      </c>
      <c r="F6" s="38">
        <v>6</v>
      </c>
      <c r="G6" s="38">
        <v>4.5</v>
      </c>
      <c r="H6" s="38">
        <v>6.8</v>
      </c>
      <c r="I6" s="38">
        <v>4.5</v>
      </c>
      <c r="J6" s="38">
        <v>3.5</v>
      </c>
      <c r="K6" s="38">
        <v>6.9</v>
      </c>
      <c r="L6" s="39">
        <v>0</v>
      </c>
      <c r="M6" s="38">
        <v>9</v>
      </c>
      <c r="P6" s="55" t="s">
        <v>314</v>
      </c>
      <c r="Q6" s="55">
        <v>0.74985996715985981</v>
      </c>
      <c r="R6" s="58"/>
      <c r="S6" s="58"/>
      <c r="T6" s="58"/>
      <c r="U6" s="58"/>
      <c r="V6" s="58"/>
      <c r="W6" s="58"/>
      <c r="X6" s="58"/>
    </row>
    <row r="7" spans="1:24" ht="15" x14ac:dyDescent="0.2">
      <c r="A7" s="39">
        <v>8</v>
      </c>
      <c r="B7" s="39">
        <v>0</v>
      </c>
      <c r="C7" s="38">
        <v>6.5</v>
      </c>
      <c r="D7" s="38">
        <v>2.8</v>
      </c>
      <c r="E7" s="38">
        <v>4</v>
      </c>
      <c r="F7" s="38">
        <v>4.3</v>
      </c>
      <c r="G7" s="38">
        <v>3.7</v>
      </c>
      <c r="H7" s="38">
        <v>8.5</v>
      </c>
      <c r="I7" s="38">
        <v>3.6</v>
      </c>
      <c r="J7" s="38">
        <v>4.7</v>
      </c>
      <c r="K7" s="38">
        <v>4.0999999999999996</v>
      </c>
      <c r="L7" s="39">
        <v>0</v>
      </c>
      <c r="M7" s="38">
        <v>6.1</v>
      </c>
      <c r="P7" s="55" t="s">
        <v>315</v>
      </c>
      <c r="Q7" s="55">
        <v>0.56228997034898598</v>
      </c>
      <c r="R7" s="58"/>
      <c r="S7" s="58"/>
      <c r="T7" s="58"/>
      <c r="U7" s="58"/>
      <c r="V7" s="58"/>
      <c r="W7" s="58"/>
      <c r="X7" s="58"/>
    </row>
    <row r="8" spans="1:24" ht="15" x14ac:dyDescent="0.2">
      <c r="A8" s="39">
        <v>2</v>
      </c>
      <c r="B8" s="39">
        <v>0</v>
      </c>
      <c r="C8" s="38">
        <v>6.9</v>
      </c>
      <c r="D8" s="38">
        <v>3.7</v>
      </c>
      <c r="E8" s="38">
        <v>2.1</v>
      </c>
      <c r="F8" s="38">
        <v>2.2999999999999998</v>
      </c>
      <c r="G8" s="38">
        <v>5.4</v>
      </c>
      <c r="H8" s="38">
        <v>8.9</v>
      </c>
      <c r="I8" s="38">
        <v>2.1</v>
      </c>
      <c r="J8" s="38">
        <v>4.2</v>
      </c>
      <c r="K8" s="38">
        <v>2.6</v>
      </c>
      <c r="L8" s="39">
        <v>1</v>
      </c>
      <c r="M8" s="38">
        <v>7.2</v>
      </c>
      <c r="P8" s="55" t="s">
        <v>316</v>
      </c>
      <c r="Q8" s="55">
        <v>0.5342016262002578</v>
      </c>
      <c r="R8" s="58"/>
      <c r="S8" s="58"/>
      <c r="T8" s="58"/>
      <c r="U8" s="58"/>
      <c r="V8" s="58"/>
      <c r="W8" s="58"/>
      <c r="X8" s="58"/>
    </row>
    <row r="9" spans="1:24" ht="15" x14ac:dyDescent="0.2">
      <c r="A9" s="39">
        <v>9</v>
      </c>
      <c r="B9" s="39">
        <v>0</v>
      </c>
      <c r="C9" s="38">
        <v>6.2</v>
      </c>
      <c r="D9" s="38">
        <v>3.3</v>
      </c>
      <c r="E9" s="38">
        <v>4.5999999999999996</v>
      </c>
      <c r="F9" s="38">
        <v>3.6</v>
      </c>
      <c r="G9" s="38">
        <v>5.0999999999999996</v>
      </c>
      <c r="H9" s="38">
        <v>6.9</v>
      </c>
      <c r="I9" s="38">
        <v>4.3</v>
      </c>
      <c r="J9" s="38">
        <v>6.3</v>
      </c>
      <c r="K9" s="38">
        <v>4.8</v>
      </c>
      <c r="L9" s="39">
        <v>0</v>
      </c>
      <c r="M9" s="38">
        <v>7.7</v>
      </c>
      <c r="P9" s="55" t="s">
        <v>295</v>
      </c>
      <c r="Q9" s="55">
        <v>0.60962603579396113</v>
      </c>
      <c r="R9" s="58"/>
      <c r="S9" s="58"/>
      <c r="T9" s="58"/>
      <c r="U9" s="58"/>
      <c r="V9" s="58"/>
      <c r="W9" s="58"/>
      <c r="X9" s="58"/>
    </row>
    <row r="10" spans="1:24" ht="15.75" thickBot="1" x14ac:dyDescent="0.25">
      <c r="A10" s="39">
        <v>7</v>
      </c>
      <c r="B10" s="39">
        <v>0</v>
      </c>
      <c r="C10" s="38">
        <v>5.8</v>
      </c>
      <c r="D10" s="38">
        <v>3.6</v>
      </c>
      <c r="E10" s="38">
        <v>3.7</v>
      </c>
      <c r="F10" s="38">
        <v>5.9</v>
      </c>
      <c r="G10" s="38">
        <v>5.8</v>
      </c>
      <c r="H10" s="38">
        <v>9.3000000000000007</v>
      </c>
      <c r="I10" s="38">
        <v>4.4000000000000004</v>
      </c>
      <c r="J10" s="38">
        <v>6.1</v>
      </c>
      <c r="K10" s="38">
        <v>6.7</v>
      </c>
      <c r="L10" s="39">
        <v>1</v>
      </c>
      <c r="M10" s="38">
        <v>8.1999999999999993</v>
      </c>
      <c r="P10" s="56" t="s">
        <v>317</v>
      </c>
      <c r="Q10" s="56">
        <v>200</v>
      </c>
      <c r="R10" s="58"/>
      <c r="S10" s="58"/>
      <c r="T10" s="58"/>
      <c r="U10" s="58"/>
      <c r="V10" s="58"/>
      <c r="W10" s="58"/>
      <c r="X10" s="58"/>
    </row>
    <row r="11" spans="1:24" ht="15" x14ac:dyDescent="0.2">
      <c r="A11" s="39">
        <v>9</v>
      </c>
      <c r="B11" s="39">
        <v>0</v>
      </c>
      <c r="C11" s="38">
        <v>6.4</v>
      </c>
      <c r="D11" s="38">
        <v>4.5</v>
      </c>
      <c r="E11" s="38">
        <v>4.7</v>
      </c>
      <c r="F11" s="38">
        <v>5.7</v>
      </c>
      <c r="G11" s="38">
        <v>5.7</v>
      </c>
      <c r="H11" s="38">
        <v>8.4</v>
      </c>
      <c r="I11" s="38">
        <v>4.0999999999999996</v>
      </c>
      <c r="J11" s="38">
        <v>5.8</v>
      </c>
      <c r="K11" s="38">
        <v>6.1</v>
      </c>
      <c r="L11" s="39">
        <v>0</v>
      </c>
      <c r="M11" s="38">
        <v>6.7</v>
      </c>
      <c r="P11" s="58"/>
      <c r="Q11" s="58"/>
      <c r="R11" s="58"/>
      <c r="S11" s="58"/>
      <c r="T11" s="58"/>
      <c r="U11" s="58"/>
      <c r="V11" s="58"/>
      <c r="W11" s="58"/>
      <c r="X11" s="58"/>
    </row>
    <row r="12" spans="1:24" ht="15.75" thickBot="1" x14ac:dyDescent="0.25">
      <c r="A12" s="39">
        <v>10</v>
      </c>
      <c r="B12" s="39">
        <v>1</v>
      </c>
      <c r="C12" s="38">
        <v>8.6999999999999993</v>
      </c>
      <c r="D12" s="38">
        <v>3.2</v>
      </c>
      <c r="E12" s="38">
        <v>2.7</v>
      </c>
      <c r="F12" s="38">
        <v>6.8</v>
      </c>
      <c r="G12" s="38">
        <v>4.5999999999999996</v>
      </c>
      <c r="H12" s="38">
        <v>6.8</v>
      </c>
      <c r="I12" s="38">
        <v>3.8</v>
      </c>
      <c r="J12" s="38">
        <v>3.7</v>
      </c>
      <c r="K12" s="38">
        <v>4.8</v>
      </c>
      <c r="L12" s="39">
        <v>1</v>
      </c>
      <c r="M12" s="38">
        <v>8.4</v>
      </c>
      <c r="P12" s="58" t="s">
        <v>318</v>
      </c>
      <c r="Q12" s="58"/>
      <c r="R12" s="58"/>
      <c r="S12" s="58"/>
      <c r="T12" s="58"/>
      <c r="U12" s="58"/>
      <c r="V12" s="58"/>
      <c r="W12" s="58"/>
      <c r="X12" s="58"/>
    </row>
    <row r="13" spans="1:24" ht="15" x14ac:dyDescent="0.2">
      <c r="A13" s="39">
        <v>4</v>
      </c>
      <c r="B13" s="39">
        <v>0</v>
      </c>
      <c r="C13" s="38">
        <v>6.1</v>
      </c>
      <c r="D13" s="38">
        <v>4.9000000000000004</v>
      </c>
      <c r="E13" s="38">
        <v>4.4000000000000004</v>
      </c>
      <c r="F13" s="38">
        <v>3.9</v>
      </c>
      <c r="G13" s="38">
        <v>6.4</v>
      </c>
      <c r="H13" s="38">
        <v>8.1999999999999993</v>
      </c>
      <c r="I13" s="38">
        <v>3</v>
      </c>
      <c r="J13" s="38">
        <v>4.9000000000000004</v>
      </c>
      <c r="K13" s="38">
        <v>3.9</v>
      </c>
      <c r="L13" s="39">
        <v>0</v>
      </c>
      <c r="M13" s="38">
        <v>6.6</v>
      </c>
      <c r="P13" s="54"/>
      <c r="Q13" s="54" t="s">
        <v>323</v>
      </c>
      <c r="R13" s="54" t="s">
        <v>324</v>
      </c>
      <c r="S13" s="54" t="s">
        <v>325</v>
      </c>
      <c r="T13" s="54" t="s">
        <v>326</v>
      </c>
      <c r="U13" s="54" t="s">
        <v>327</v>
      </c>
      <c r="V13" s="58"/>
      <c r="W13" s="58"/>
      <c r="X13" s="58"/>
    </row>
    <row r="14" spans="1:24" ht="15" x14ac:dyDescent="0.2">
      <c r="A14" s="39">
        <v>13</v>
      </c>
      <c r="B14" s="39">
        <v>1</v>
      </c>
      <c r="C14" s="38">
        <v>9.5</v>
      </c>
      <c r="D14" s="38">
        <v>5.6</v>
      </c>
      <c r="E14" s="38">
        <v>5</v>
      </c>
      <c r="F14" s="38">
        <v>6.9</v>
      </c>
      <c r="G14" s="38">
        <v>6.6</v>
      </c>
      <c r="H14" s="38">
        <v>7.6</v>
      </c>
      <c r="I14" s="38">
        <v>5.0999999999999996</v>
      </c>
      <c r="J14" s="38">
        <v>4.5</v>
      </c>
      <c r="K14" s="38">
        <v>6.9</v>
      </c>
      <c r="L14" s="39">
        <v>1</v>
      </c>
      <c r="M14" s="38">
        <v>7.9</v>
      </c>
      <c r="P14" s="55" t="s">
        <v>319</v>
      </c>
      <c r="Q14" s="55">
        <v>12</v>
      </c>
      <c r="R14" s="55">
        <v>89.277590042160327</v>
      </c>
      <c r="S14" s="55">
        <v>7.4397991701800272</v>
      </c>
      <c r="T14" s="55">
        <v>20.018622933828091</v>
      </c>
      <c r="U14" s="55">
        <v>1.1536227129534498E-27</v>
      </c>
      <c r="V14" s="58"/>
      <c r="W14" s="58"/>
      <c r="X14" s="58"/>
    </row>
    <row r="15" spans="1:24" ht="15" x14ac:dyDescent="0.2">
      <c r="A15" s="39">
        <v>7</v>
      </c>
      <c r="B15" s="39">
        <v>1</v>
      </c>
      <c r="C15" s="38">
        <v>9.1999999999999993</v>
      </c>
      <c r="D15" s="38">
        <v>3.9</v>
      </c>
      <c r="E15" s="38">
        <v>2.4</v>
      </c>
      <c r="F15" s="38">
        <v>8.4</v>
      </c>
      <c r="G15" s="38">
        <v>4.8</v>
      </c>
      <c r="H15" s="38">
        <v>7.1</v>
      </c>
      <c r="I15" s="38">
        <v>4.5</v>
      </c>
      <c r="J15" s="38">
        <v>2.6</v>
      </c>
      <c r="K15" s="38">
        <v>5.5</v>
      </c>
      <c r="L15" s="39">
        <v>0</v>
      </c>
      <c r="M15" s="38">
        <v>8.1999999999999993</v>
      </c>
      <c r="P15" s="55" t="s">
        <v>320</v>
      </c>
      <c r="Q15" s="55">
        <v>187</v>
      </c>
      <c r="R15" s="55">
        <v>69.497409957839821</v>
      </c>
      <c r="S15" s="55">
        <v>0.37164390351786003</v>
      </c>
      <c r="T15" s="55"/>
      <c r="U15" s="55"/>
      <c r="V15" s="58"/>
      <c r="W15" s="58"/>
      <c r="X15" s="58"/>
    </row>
    <row r="16" spans="1:24" ht="15.75" thickBot="1" x14ac:dyDescent="0.25">
      <c r="A16" s="39">
        <v>15</v>
      </c>
      <c r="B16" s="39">
        <v>1</v>
      </c>
      <c r="C16" s="38">
        <v>6.3</v>
      </c>
      <c r="D16" s="38">
        <v>4.5</v>
      </c>
      <c r="E16" s="38">
        <v>4.5</v>
      </c>
      <c r="F16" s="38">
        <v>6.8</v>
      </c>
      <c r="G16" s="38">
        <v>5.9</v>
      </c>
      <c r="H16" s="38">
        <v>8.8000000000000007</v>
      </c>
      <c r="I16" s="38">
        <v>4.8</v>
      </c>
      <c r="J16" s="38">
        <v>6.2</v>
      </c>
      <c r="K16" s="38">
        <v>6.9</v>
      </c>
      <c r="L16" s="39">
        <v>1</v>
      </c>
      <c r="M16" s="38">
        <v>7.6</v>
      </c>
      <c r="P16" s="56" t="s">
        <v>321</v>
      </c>
      <c r="Q16" s="56">
        <v>199</v>
      </c>
      <c r="R16" s="56">
        <v>158.77500000000015</v>
      </c>
      <c r="S16" s="56"/>
      <c r="T16" s="56"/>
      <c r="U16" s="56"/>
      <c r="V16" s="58"/>
      <c r="W16" s="58"/>
      <c r="X16" s="58"/>
    </row>
    <row r="17" spans="1:24" ht="15.75" thickBot="1" x14ac:dyDescent="0.25">
      <c r="A17" s="39">
        <v>1</v>
      </c>
      <c r="B17" s="39">
        <v>0</v>
      </c>
      <c r="C17" s="38">
        <v>8.6999999999999993</v>
      </c>
      <c r="D17" s="38">
        <v>3.2</v>
      </c>
      <c r="E17" s="38">
        <v>3.2</v>
      </c>
      <c r="F17" s="38">
        <v>7.8</v>
      </c>
      <c r="G17" s="38">
        <v>3.8</v>
      </c>
      <c r="H17" s="38">
        <v>4.9000000000000004</v>
      </c>
      <c r="I17" s="38">
        <v>4.3</v>
      </c>
      <c r="J17" s="38">
        <v>3.9</v>
      </c>
      <c r="K17" s="38">
        <v>6.8</v>
      </c>
      <c r="L17" s="39">
        <v>0</v>
      </c>
      <c r="M17" s="38">
        <v>7.1</v>
      </c>
      <c r="P17" s="58"/>
      <c r="Q17" s="58"/>
      <c r="R17" s="58"/>
      <c r="S17" s="58"/>
      <c r="T17" s="58"/>
      <c r="U17" s="58"/>
      <c r="V17" s="58"/>
      <c r="W17" s="58"/>
      <c r="X17" s="58"/>
    </row>
    <row r="18" spans="1:24" ht="15" x14ac:dyDescent="0.2">
      <c r="A18" s="39">
        <v>4</v>
      </c>
      <c r="B18" s="39">
        <v>1</v>
      </c>
      <c r="C18" s="38">
        <v>5.7</v>
      </c>
      <c r="D18" s="38">
        <v>4</v>
      </c>
      <c r="E18" s="38">
        <v>3.3</v>
      </c>
      <c r="F18" s="38">
        <v>5.5</v>
      </c>
      <c r="G18" s="38">
        <v>5.0999999999999996</v>
      </c>
      <c r="H18" s="38">
        <v>6.2</v>
      </c>
      <c r="I18" s="38">
        <v>4.2</v>
      </c>
      <c r="J18" s="38">
        <v>6.2</v>
      </c>
      <c r="K18" s="38">
        <v>6</v>
      </c>
      <c r="L18" s="39">
        <v>1</v>
      </c>
      <c r="M18" s="38">
        <v>7.2</v>
      </c>
      <c r="P18" s="54"/>
      <c r="Q18" s="54" t="s">
        <v>328</v>
      </c>
      <c r="R18" s="54" t="s">
        <v>295</v>
      </c>
      <c r="S18" s="54" t="s">
        <v>329</v>
      </c>
      <c r="T18" s="54" t="s">
        <v>330</v>
      </c>
      <c r="U18" s="54" t="s">
        <v>331</v>
      </c>
      <c r="V18" s="54" t="s">
        <v>332</v>
      </c>
      <c r="W18" s="54" t="s">
        <v>333</v>
      </c>
      <c r="X18" s="54" t="s">
        <v>334</v>
      </c>
    </row>
    <row r="19" spans="1:24" ht="15" x14ac:dyDescent="0.2">
      <c r="A19" s="39">
        <v>8</v>
      </c>
      <c r="B19" s="39">
        <v>0</v>
      </c>
      <c r="C19" s="38">
        <v>5.9</v>
      </c>
      <c r="D19" s="38">
        <v>4.0999999999999996</v>
      </c>
      <c r="E19" s="38">
        <v>3.5</v>
      </c>
      <c r="F19" s="38">
        <v>6.4</v>
      </c>
      <c r="G19" s="38">
        <v>5.5</v>
      </c>
      <c r="H19" s="38">
        <v>8.4</v>
      </c>
      <c r="I19" s="38">
        <v>5.7</v>
      </c>
      <c r="J19" s="38">
        <v>5.8</v>
      </c>
      <c r="K19" s="38">
        <v>7.2</v>
      </c>
      <c r="L19" s="39">
        <v>0</v>
      </c>
      <c r="M19" s="38">
        <v>8.1999999999999993</v>
      </c>
      <c r="P19" s="55" t="s">
        <v>322</v>
      </c>
      <c r="Q19" s="55">
        <v>4.0769234137987675</v>
      </c>
      <c r="R19" s="55">
        <v>0.61426660630182128</v>
      </c>
      <c r="S19" s="55">
        <v>6.6370585214517783</v>
      </c>
      <c r="T19" s="55">
        <v>3.3623087746519221E-10</v>
      </c>
      <c r="U19" s="55">
        <v>2.8651406167603892</v>
      </c>
      <c r="V19" s="55">
        <v>5.2887062108371463</v>
      </c>
      <c r="W19" s="55">
        <v>2.8651406167603892</v>
      </c>
      <c r="X19" s="55">
        <v>5.2887062108371463</v>
      </c>
    </row>
    <row r="20" spans="1:24" ht="15" x14ac:dyDescent="0.2">
      <c r="A20" s="39">
        <v>12</v>
      </c>
      <c r="B20" s="39">
        <v>0</v>
      </c>
      <c r="C20" s="38">
        <v>5.6</v>
      </c>
      <c r="D20" s="38">
        <v>3.4</v>
      </c>
      <c r="E20" s="38">
        <v>3.7</v>
      </c>
      <c r="F20" s="38">
        <v>5.7</v>
      </c>
      <c r="G20" s="38">
        <v>5.6</v>
      </c>
      <c r="H20" s="38">
        <v>9.1</v>
      </c>
      <c r="I20" s="38">
        <v>5</v>
      </c>
      <c r="J20" s="38">
        <v>6</v>
      </c>
      <c r="K20" s="38">
        <v>6.4</v>
      </c>
      <c r="L20" s="39">
        <v>1</v>
      </c>
      <c r="M20" s="38">
        <v>7.9</v>
      </c>
      <c r="P20" s="55" t="s">
        <v>256</v>
      </c>
      <c r="Q20" s="55">
        <v>5.5484453278086675E-2</v>
      </c>
      <c r="R20" s="55">
        <v>1.119041010938434E-2</v>
      </c>
      <c r="S20" s="55">
        <v>4.9582144653981093</v>
      </c>
      <c r="T20" s="55">
        <v>1.5900573067006982E-6</v>
      </c>
      <c r="U20" s="55">
        <v>3.340878397873135E-2</v>
      </c>
      <c r="V20" s="55">
        <v>7.7560122577441992E-2</v>
      </c>
      <c r="W20" s="55">
        <v>3.340878397873135E-2</v>
      </c>
      <c r="X20" s="55">
        <v>7.7560122577441992E-2</v>
      </c>
    </row>
    <row r="21" spans="1:24" ht="15" x14ac:dyDescent="0.2">
      <c r="A21" s="39">
        <v>13</v>
      </c>
      <c r="B21" s="39">
        <v>0</v>
      </c>
      <c r="C21" s="38">
        <v>9.1</v>
      </c>
      <c r="D21" s="38">
        <v>4.5</v>
      </c>
      <c r="E21" s="38">
        <v>5.3</v>
      </c>
      <c r="F21" s="38">
        <v>5.3</v>
      </c>
      <c r="G21" s="38">
        <v>7.1</v>
      </c>
      <c r="H21" s="38">
        <v>8.4</v>
      </c>
      <c r="I21" s="38">
        <v>4.5</v>
      </c>
      <c r="J21" s="38">
        <v>6.1</v>
      </c>
      <c r="K21" s="38">
        <v>6</v>
      </c>
      <c r="L21" s="39">
        <v>1</v>
      </c>
      <c r="M21" s="38">
        <v>8.8000000000000007</v>
      </c>
      <c r="P21" s="55" t="s">
        <v>42</v>
      </c>
      <c r="Q21" s="55">
        <v>5.2110299391817785E-2</v>
      </c>
      <c r="R21" s="55">
        <v>0.11356563784162359</v>
      </c>
      <c r="S21" s="55">
        <v>0.45885622079180138</v>
      </c>
      <c r="T21" s="59">
        <v>0.64687029836222532</v>
      </c>
      <c r="U21" s="55">
        <v>-0.17192415870723077</v>
      </c>
      <c r="V21" s="55">
        <v>0.27614475749086637</v>
      </c>
      <c r="W21" s="55">
        <v>-0.17192415870723077</v>
      </c>
      <c r="X21" s="55">
        <v>0.27614475749086637</v>
      </c>
    </row>
    <row r="22" spans="1:24" ht="15" x14ac:dyDescent="0.2">
      <c r="A22" s="39">
        <v>8</v>
      </c>
      <c r="B22" s="39">
        <v>0</v>
      </c>
      <c r="C22" s="38">
        <v>5.2</v>
      </c>
      <c r="D22" s="38">
        <v>3.8</v>
      </c>
      <c r="E22" s="38">
        <v>3.9</v>
      </c>
      <c r="F22" s="38">
        <v>4.3</v>
      </c>
      <c r="G22" s="38">
        <v>5</v>
      </c>
      <c r="H22" s="38">
        <v>8.4</v>
      </c>
      <c r="I22" s="38">
        <v>3.3</v>
      </c>
      <c r="J22" s="38">
        <v>4.9000000000000004</v>
      </c>
      <c r="K22" s="38">
        <v>5.2</v>
      </c>
      <c r="L22" s="39">
        <v>0</v>
      </c>
      <c r="M22" s="38">
        <v>7</v>
      </c>
      <c r="P22" s="55" t="s">
        <v>44</v>
      </c>
      <c r="Q22" s="55">
        <v>0.19844348725904315</v>
      </c>
      <c r="R22" s="55">
        <v>4.3558804866647864E-2</v>
      </c>
      <c r="S22" s="55">
        <v>4.5557606060718046</v>
      </c>
      <c r="T22" s="55">
        <v>9.3992658984438111E-6</v>
      </c>
      <c r="U22" s="55">
        <v>0.11251368112040368</v>
      </c>
      <c r="V22" s="55">
        <v>0.28437329339768264</v>
      </c>
      <c r="W22" s="55">
        <v>0.11251368112040368</v>
      </c>
      <c r="X22" s="55">
        <v>0.28437329339768264</v>
      </c>
    </row>
    <row r="23" spans="1:24" ht="15" x14ac:dyDescent="0.2">
      <c r="A23" s="39">
        <v>12</v>
      </c>
      <c r="B23" s="39">
        <v>1</v>
      </c>
      <c r="C23" s="38">
        <v>9.6</v>
      </c>
      <c r="D23" s="38">
        <v>5.7</v>
      </c>
      <c r="E23" s="38">
        <v>5.4</v>
      </c>
      <c r="F23" s="38">
        <v>8.3000000000000007</v>
      </c>
      <c r="G23" s="38">
        <v>7.8</v>
      </c>
      <c r="H23" s="38">
        <v>4.5</v>
      </c>
      <c r="I23" s="38">
        <v>4.3</v>
      </c>
      <c r="J23" s="38">
        <v>3</v>
      </c>
      <c r="K23" s="38">
        <v>7.7</v>
      </c>
      <c r="L23" s="39">
        <v>1</v>
      </c>
      <c r="M23" s="38">
        <v>9.9</v>
      </c>
      <c r="P23" s="55" t="s">
        <v>47</v>
      </c>
      <c r="Q23" s="55">
        <v>-0.11302189731020615</v>
      </c>
      <c r="R23" s="55">
        <v>9.3846833281134218E-2</v>
      </c>
      <c r="S23" s="55">
        <v>-1.2043229734947982</v>
      </c>
      <c r="T23" s="59">
        <v>0.22998686856673373</v>
      </c>
      <c r="U23" s="55">
        <v>-0.29815645771105209</v>
      </c>
      <c r="V23" s="55">
        <v>7.2112663090639795E-2</v>
      </c>
      <c r="W23" s="55">
        <v>-0.29815645771105209</v>
      </c>
      <c r="X23" s="55">
        <v>7.2112663090639795E-2</v>
      </c>
    </row>
    <row r="24" spans="1:24" ht="15" x14ac:dyDescent="0.2">
      <c r="A24" s="39">
        <v>3</v>
      </c>
      <c r="B24" s="39">
        <v>1</v>
      </c>
      <c r="C24" s="38">
        <v>8.6</v>
      </c>
      <c r="D24" s="38">
        <v>3.6</v>
      </c>
      <c r="E24" s="38">
        <v>3.5</v>
      </c>
      <c r="F24" s="38">
        <v>7.3</v>
      </c>
      <c r="G24" s="38">
        <v>4.7</v>
      </c>
      <c r="H24" s="38">
        <v>3.7</v>
      </c>
      <c r="I24" s="38">
        <v>4.8</v>
      </c>
      <c r="J24" s="38">
        <v>3.4</v>
      </c>
      <c r="K24" s="38">
        <v>5.0999999999999996</v>
      </c>
      <c r="L24" s="39">
        <v>1</v>
      </c>
      <c r="M24" s="38">
        <v>8.1</v>
      </c>
      <c r="P24" s="55" t="s">
        <v>7</v>
      </c>
      <c r="Q24" s="55">
        <v>-3.7145593483466841E-2</v>
      </c>
      <c r="R24" s="55">
        <v>5.0974285960222701E-2</v>
      </c>
      <c r="S24" s="55">
        <v>-0.72871238475911271</v>
      </c>
      <c r="T24" s="59">
        <v>0.46708922920422757</v>
      </c>
      <c r="U24" s="55">
        <v>-0.13770414930305847</v>
      </c>
      <c r="V24" s="55">
        <v>6.3412962336124784E-2</v>
      </c>
      <c r="W24" s="55">
        <v>-0.13770414930305847</v>
      </c>
      <c r="X24" s="55">
        <v>6.3412962336124784E-2</v>
      </c>
    </row>
    <row r="25" spans="1:24" ht="15" x14ac:dyDescent="0.2">
      <c r="A25" s="39">
        <v>10</v>
      </c>
      <c r="B25" s="39">
        <v>1</v>
      </c>
      <c r="C25" s="38">
        <v>9.3000000000000007</v>
      </c>
      <c r="D25" s="38">
        <v>2.4</v>
      </c>
      <c r="E25" s="38">
        <v>2.2000000000000002</v>
      </c>
      <c r="F25" s="38">
        <v>7.2</v>
      </c>
      <c r="G25" s="38">
        <v>4.5</v>
      </c>
      <c r="H25" s="38">
        <v>6.2</v>
      </c>
      <c r="I25" s="38">
        <v>6.7</v>
      </c>
      <c r="J25" s="38">
        <v>4.4000000000000004</v>
      </c>
      <c r="K25" s="38">
        <v>7.2</v>
      </c>
      <c r="L25" s="39">
        <v>1</v>
      </c>
      <c r="M25" s="38">
        <v>8</v>
      </c>
      <c r="P25" s="55" t="s">
        <v>286</v>
      </c>
      <c r="Q25" s="55">
        <v>2.5072960719035586E-2</v>
      </c>
      <c r="R25" s="55">
        <v>7.0298852949016194E-2</v>
      </c>
      <c r="S25" s="55">
        <v>0.35666244422536447</v>
      </c>
      <c r="T25" s="59">
        <v>0.72174664227270835</v>
      </c>
      <c r="U25" s="55">
        <v>-0.11360776810653841</v>
      </c>
      <c r="V25" s="55">
        <v>0.16375368954460959</v>
      </c>
      <c r="W25" s="55">
        <v>-0.11360776810653841</v>
      </c>
      <c r="X25" s="55">
        <v>0.16375368954460959</v>
      </c>
    </row>
    <row r="26" spans="1:24" ht="15" x14ac:dyDescent="0.2">
      <c r="A26" s="39">
        <v>5</v>
      </c>
      <c r="B26" s="39">
        <v>0</v>
      </c>
      <c r="C26" s="38">
        <v>6</v>
      </c>
      <c r="D26" s="38">
        <v>4.0999999999999996</v>
      </c>
      <c r="E26" s="38">
        <v>3.5</v>
      </c>
      <c r="F26" s="38">
        <v>5.3</v>
      </c>
      <c r="G26" s="38">
        <v>5.3</v>
      </c>
      <c r="H26" s="38">
        <v>8</v>
      </c>
      <c r="I26" s="38">
        <v>4.7</v>
      </c>
      <c r="J26" s="38">
        <v>5.3</v>
      </c>
      <c r="K26" s="38">
        <v>4.7</v>
      </c>
      <c r="L26" s="39">
        <v>0</v>
      </c>
      <c r="M26" s="38">
        <v>5.5</v>
      </c>
      <c r="P26" s="55" t="s">
        <v>50</v>
      </c>
      <c r="Q26" s="55">
        <v>0.23016444118806004</v>
      </c>
      <c r="R26" s="55">
        <v>7.5846258984507392E-2</v>
      </c>
      <c r="S26" s="55">
        <v>3.0346182431367406</v>
      </c>
      <c r="T26" s="55">
        <v>2.7513566693415561E-3</v>
      </c>
      <c r="U26" s="55">
        <v>8.054017232135266E-2</v>
      </c>
      <c r="V26" s="55">
        <v>0.37978871005476744</v>
      </c>
      <c r="W26" s="55">
        <v>8.054017232135266E-2</v>
      </c>
      <c r="X26" s="55">
        <v>0.37978871005476744</v>
      </c>
    </row>
    <row r="27" spans="1:24" ht="15" x14ac:dyDescent="0.2">
      <c r="A27" s="39">
        <v>3</v>
      </c>
      <c r="B27" s="39">
        <v>0</v>
      </c>
      <c r="C27" s="38">
        <v>6.4</v>
      </c>
      <c r="D27" s="38">
        <v>3.6</v>
      </c>
      <c r="E27" s="38">
        <v>4</v>
      </c>
      <c r="F27" s="38">
        <v>3.9</v>
      </c>
      <c r="G27" s="38">
        <v>5.3</v>
      </c>
      <c r="H27" s="38">
        <v>7.1</v>
      </c>
      <c r="I27" s="38">
        <v>5.6</v>
      </c>
      <c r="J27" s="38">
        <v>6.6</v>
      </c>
      <c r="K27" s="38">
        <v>6.1</v>
      </c>
      <c r="L27" s="39">
        <v>0</v>
      </c>
      <c r="M27" s="38">
        <v>7</v>
      </c>
      <c r="P27" s="55" t="s">
        <v>52</v>
      </c>
      <c r="Q27" s="55">
        <v>-5.8006265148179047E-2</v>
      </c>
      <c r="R27" s="55">
        <v>3.5612994727821583E-2</v>
      </c>
      <c r="S27" s="55">
        <v>-1.6287949270063322</v>
      </c>
      <c r="T27" s="59">
        <v>0.10503992210618771</v>
      </c>
      <c r="U27" s="55">
        <v>-0.12826112504038073</v>
      </c>
      <c r="V27" s="55">
        <v>1.224859474402263E-2</v>
      </c>
      <c r="W27" s="55">
        <v>-0.12826112504038073</v>
      </c>
      <c r="X27" s="55">
        <v>1.224859474402263E-2</v>
      </c>
    </row>
    <row r="28" spans="1:24" ht="15" x14ac:dyDescent="0.2">
      <c r="A28" s="39">
        <v>9</v>
      </c>
      <c r="B28" s="39">
        <v>0</v>
      </c>
      <c r="C28" s="38">
        <v>8.5</v>
      </c>
      <c r="D28" s="38">
        <v>3</v>
      </c>
      <c r="E28" s="38">
        <v>4.0999999999999996</v>
      </c>
      <c r="F28" s="38">
        <v>7.6</v>
      </c>
      <c r="G28" s="38">
        <v>3.7</v>
      </c>
      <c r="H28" s="38">
        <v>4.8</v>
      </c>
      <c r="I28" s="38">
        <v>5.3</v>
      </c>
      <c r="J28" s="38">
        <v>3.8</v>
      </c>
      <c r="K28" s="38">
        <v>5.8</v>
      </c>
      <c r="L28" s="39">
        <v>1</v>
      </c>
      <c r="M28" s="38">
        <v>7</v>
      </c>
      <c r="P28" s="55" t="s">
        <v>257</v>
      </c>
      <c r="Q28" s="55">
        <v>-0.14527460176731263</v>
      </c>
      <c r="R28" s="55">
        <v>7.5989221815073074E-2</v>
      </c>
      <c r="S28" s="55">
        <v>-1.9117790430970862</v>
      </c>
      <c r="T28" s="59">
        <v>5.7433435889518207E-2</v>
      </c>
      <c r="U28" s="55">
        <v>-0.29518089784650092</v>
      </c>
      <c r="V28" s="55">
        <v>4.6316943118756559E-3</v>
      </c>
      <c r="W28" s="55">
        <v>-0.29518089784650092</v>
      </c>
      <c r="X28" s="55">
        <v>4.6316943118756559E-3</v>
      </c>
    </row>
    <row r="29" spans="1:24" ht="15" x14ac:dyDescent="0.2">
      <c r="A29" s="39">
        <v>4</v>
      </c>
      <c r="B29" s="39">
        <v>0</v>
      </c>
      <c r="C29" s="38">
        <v>7</v>
      </c>
      <c r="D29" s="38">
        <v>3.3</v>
      </c>
      <c r="E29" s="38">
        <v>2.6</v>
      </c>
      <c r="F29" s="38">
        <v>4.8</v>
      </c>
      <c r="G29" s="38">
        <v>4.2</v>
      </c>
      <c r="H29" s="38">
        <v>9</v>
      </c>
      <c r="I29" s="38">
        <v>4.3</v>
      </c>
      <c r="J29" s="38">
        <v>5.2</v>
      </c>
      <c r="K29" s="38">
        <v>5.5</v>
      </c>
      <c r="L29" s="39">
        <v>0</v>
      </c>
      <c r="M29" s="38">
        <v>5.6</v>
      </c>
      <c r="P29" s="55" t="s">
        <v>53</v>
      </c>
      <c r="Q29" s="55">
        <v>6.2874300343915862E-2</v>
      </c>
      <c r="R29" s="55">
        <v>7.4283812179335648E-2</v>
      </c>
      <c r="S29" s="55">
        <v>0.84640648479543579</v>
      </c>
      <c r="T29" s="59">
        <v>0.39840785255549704</v>
      </c>
      <c r="U29" s="55">
        <v>-8.3667681222178603E-2</v>
      </c>
      <c r="V29" s="55">
        <v>0.20941628191001033</v>
      </c>
      <c r="W29" s="55">
        <v>-8.3667681222178603E-2</v>
      </c>
      <c r="X29" s="55">
        <v>0.20941628191001033</v>
      </c>
    </row>
    <row r="30" spans="1:24" ht="15" x14ac:dyDescent="0.2">
      <c r="A30" s="39">
        <v>13</v>
      </c>
      <c r="B30" s="39">
        <v>0</v>
      </c>
      <c r="C30" s="38">
        <v>8.5</v>
      </c>
      <c r="D30" s="38">
        <v>3</v>
      </c>
      <c r="E30" s="38">
        <v>2.2999999999999998</v>
      </c>
      <c r="F30" s="38">
        <v>7.6</v>
      </c>
      <c r="G30" s="38">
        <v>3.7</v>
      </c>
      <c r="H30" s="38">
        <v>4.8</v>
      </c>
      <c r="I30" s="38">
        <v>5.7</v>
      </c>
      <c r="J30" s="38">
        <v>3.8</v>
      </c>
      <c r="K30" s="38">
        <v>6</v>
      </c>
      <c r="L30" s="39">
        <v>0</v>
      </c>
      <c r="M30" s="38">
        <v>7.2</v>
      </c>
      <c r="P30" s="55" t="s">
        <v>262</v>
      </c>
      <c r="Q30" s="55">
        <v>0.24938360578071683</v>
      </c>
      <c r="R30" s="55">
        <v>6.9956231916633513E-2</v>
      </c>
      <c r="S30" s="55">
        <v>3.5648518930794615</v>
      </c>
      <c r="T30" s="55">
        <v>4.6219532010754213E-4</v>
      </c>
      <c r="U30" s="55">
        <v>0.11137877609842275</v>
      </c>
      <c r="V30" s="55">
        <v>0.38738843546301094</v>
      </c>
      <c r="W30" s="55">
        <v>0.11137877609842275</v>
      </c>
      <c r="X30" s="55">
        <v>0.38738843546301094</v>
      </c>
    </row>
    <row r="31" spans="1:24" ht="15.75" thickBot="1" x14ac:dyDescent="0.25">
      <c r="A31" s="39">
        <v>4</v>
      </c>
      <c r="B31" s="39">
        <v>0</v>
      </c>
      <c r="C31" s="38">
        <v>7.6</v>
      </c>
      <c r="D31" s="38">
        <v>3.6</v>
      </c>
      <c r="E31" s="38">
        <v>5.0999999999999996</v>
      </c>
      <c r="F31" s="38">
        <v>4.2</v>
      </c>
      <c r="G31" s="38">
        <v>4.5999999999999996</v>
      </c>
      <c r="H31" s="38">
        <v>7.7</v>
      </c>
      <c r="I31" s="38">
        <v>4.7</v>
      </c>
      <c r="J31" s="38">
        <v>5.5</v>
      </c>
      <c r="K31" s="38">
        <v>4</v>
      </c>
      <c r="L31" s="39">
        <v>0</v>
      </c>
      <c r="M31" s="38">
        <v>6.2</v>
      </c>
      <c r="P31" s="56" t="s">
        <v>290</v>
      </c>
      <c r="Q31" s="56">
        <v>0.30971263562715673</v>
      </c>
      <c r="R31" s="56">
        <v>0.10986486414135675</v>
      </c>
      <c r="S31" s="56">
        <v>2.8190326183689396</v>
      </c>
      <c r="T31" s="56">
        <v>5.3356509715222385E-3</v>
      </c>
      <c r="U31" s="56">
        <v>9.2978808654248096E-2</v>
      </c>
      <c r="V31" s="56">
        <v>0.52644646260006533</v>
      </c>
      <c r="W31" s="56">
        <v>9.2978808654248096E-2</v>
      </c>
      <c r="X31" s="56">
        <v>0.52644646260006533</v>
      </c>
    </row>
    <row r="32" spans="1:24" ht="15" x14ac:dyDescent="0.2">
      <c r="A32" s="39">
        <v>13</v>
      </c>
      <c r="B32" s="39">
        <v>1</v>
      </c>
      <c r="C32" s="38">
        <v>6.9</v>
      </c>
      <c r="D32" s="38">
        <v>3.4</v>
      </c>
      <c r="E32" s="38">
        <v>4.5</v>
      </c>
      <c r="F32" s="38">
        <v>6.4</v>
      </c>
      <c r="G32" s="38">
        <v>4.7</v>
      </c>
      <c r="H32" s="38">
        <v>5.2</v>
      </c>
      <c r="I32" s="38">
        <v>3.7</v>
      </c>
      <c r="J32" s="38">
        <v>2.7</v>
      </c>
      <c r="K32" s="38">
        <v>4.3</v>
      </c>
      <c r="L32" s="39">
        <v>0</v>
      </c>
      <c r="M32" s="38">
        <v>7.1</v>
      </c>
      <c r="P32" s="58"/>
      <c r="Q32" s="58"/>
      <c r="R32" s="58"/>
      <c r="S32" s="58"/>
      <c r="T32" s="58"/>
      <c r="U32" s="58"/>
      <c r="V32" s="58"/>
      <c r="W32" s="58"/>
      <c r="X32" s="58"/>
    </row>
    <row r="33" spans="1:24" ht="15" x14ac:dyDescent="0.2">
      <c r="A33" s="39">
        <v>2</v>
      </c>
      <c r="B33" s="39">
        <v>0</v>
      </c>
      <c r="C33" s="38">
        <v>8.1</v>
      </c>
      <c r="D33" s="38">
        <v>2.5</v>
      </c>
      <c r="E33" s="38">
        <v>2.2999999999999998</v>
      </c>
      <c r="F33" s="38">
        <v>5.0999999999999996</v>
      </c>
      <c r="G33" s="38">
        <v>3.8</v>
      </c>
      <c r="H33" s="38">
        <v>6.6</v>
      </c>
      <c r="I33" s="38">
        <v>3</v>
      </c>
      <c r="J33" s="38">
        <v>3.5</v>
      </c>
      <c r="K33" s="38">
        <v>4.5</v>
      </c>
      <c r="L33" s="39">
        <v>0</v>
      </c>
      <c r="M33" s="38">
        <v>6.2</v>
      </c>
      <c r="P33" s="58"/>
      <c r="Q33" s="58"/>
      <c r="R33" s="58"/>
      <c r="S33" s="58"/>
      <c r="T33" s="58"/>
      <c r="U33" s="58"/>
      <c r="V33" s="58"/>
      <c r="W33" s="58"/>
      <c r="X33" s="58"/>
    </row>
    <row r="34" spans="1:24" ht="15" x14ac:dyDescent="0.2">
      <c r="A34" s="39">
        <v>15</v>
      </c>
      <c r="B34" s="39">
        <v>0</v>
      </c>
      <c r="C34" s="38">
        <v>6.7</v>
      </c>
      <c r="D34" s="38">
        <v>3.7</v>
      </c>
      <c r="E34" s="38">
        <v>5.3</v>
      </c>
      <c r="F34" s="38">
        <v>5.0999999999999996</v>
      </c>
      <c r="G34" s="38">
        <v>4.9000000000000004</v>
      </c>
      <c r="H34" s="38">
        <v>9.1999999999999993</v>
      </c>
      <c r="I34" s="38">
        <v>3.5</v>
      </c>
      <c r="J34" s="38">
        <v>4.5</v>
      </c>
      <c r="K34" s="38">
        <v>5.3</v>
      </c>
      <c r="L34" s="39">
        <v>0</v>
      </c>
      <c r="M34" s="38">
        <v>7.6</v>
      </c>
      <c r="P34" s="58"/>
      <c r="Q34" s="58"/>
      <c r="R34" s="58"/>
      <c r="S34" s="58"/>
      <c r="T34" s="58"/>
      <c r="U34" s="58"/>
      <c r="V34" s="58"/>
      <c r="W34" s="58"/>
      <c r="X34" s="58"/>
    </row>
    <row r="35" spans="1:24" ht="15" x14ac:dyDescent="0.2">
      <c r="A35" s="39">
        <v>10</v>
      </c>
      <c r="B35" s="39">
        <v>0</v>
      </c>
      <c r="C35" s="38">
        <v>8</v>
      </c>
      <c r="D35" s="38">
        <v>3.3</v>
      </c>
      <c r="E35" s="38">
        <v>5.5</v>
      </c>
      <c r="F35" s="38">
        <v>4.5999999999999996</v>
      </c>
      <c r="G35" s="38">
        <v>4.7</v>
      </c>
      <c r="H35" s="38">
        <v>8.6999999999999993</v>
      </c>
      <c r="I35" s="38">
        <v>4.7</v>
      </c>
      <c r="J35" s="38">
        <v>6.6</v>
      </c>
      <c r="K35" s="38">
        <v>5.7</v>
      </c>
      <c r="L35" s="39">
        <v>1</v>
      </c>
      <c r="M35" s="38">
        <v>9</v>
      </c>
    </row>
    <row r="36" spans="1:24" ht="15" x14ac:dyDescent="0.2">
      <c r="A36" s="39">
        <v>6</v>
      </c>
      <c r="B36" s="39">
        <v>0</v>
      </c>
      <c r="C36" s="38">
        <v>6.7</v>
      </c>
      <c r="D36" s="38">
        <v>4</v>
      </c>
      <c r="E36" s="38">
        <v>3</v>
      </c>
      <c r="F36" s="38">
        <v>5.4</v>
      </c>
      <c r="G36" s="38">
        <v>6.8</v>
      </c>
      <c r="H36" s="38">
        <v>8.4</v>
      </c>
      <c r="I36" s="38">
        <v>2.5</v>
      </c>
      <c r="J36" s="38">
        <v>4.3</v>
      </c>
      <c r="K36" s="38">
        <v>5</v>
      </c>
      <c r="L36" s="39">
        <v>0</v>
      </c>
      <c r="M36" s="38">
        <v>6.7</v>
      </c>
    </row>
    <row r="37" spans="1:24" ht="15" x14ac:dyDescent="0.2">
      <c r="A37" s="39">
        <v>3</v>
      </c>
      <c r="B37" s="39">
        <v>0</v>
      </c>
      <c r="C37" s="38">
        <v>8.6999999999999993</v>
      </c>
      <c r="D37" s="38">
        <v>3.2</v>
      </c>
      <c r="E37" s="38">
        <v>3.5</v>
      </c>
      <c r="F37" s="38">
        <v>6.1</v>
      </c>
      <c r="G37" s="38">
        <v>2.9</v>
      </c>
      <c r="H37" s="38">
        <v>5.6</v>
      </c>
      <c r="I37" s="38">
        <v>3.1</v>
      </c>
      <c r="J37" s="38">
        <v>2.9</v>
      </c>
      <c r="K37" s="38">
        <v>4.3</v>
      </c>
      <c r="L37" s="39">
        <v>0</v>
      </c>
      <c r="M37" s="38">
        <v>7.1</v>
      </c>
    </row>
    <row r="38" spans="1:24" ht="15" x14ac:dyDescent="0.2">
      <c r="A38" s="39">
        <v>9</v>
      </c>
      <c r="B38" s="39">
        <v>1</v>
      </c>
      <c r="C38" s="38">
        <v>9</v>
      </c>
      <c r="D38" s="38">
        <v>3.4</v>
      </c>
      <c r="E38" s="38">
        <v>3.9</v>
      </c>
      <c r="F38" s="38">
        <v>6</v>
      </c>
      <c r="G38" s="38">
        <v>4.5</v>
      </c>
      <c r="H38" s="38">
        <v>6.8</v>
      </c>
      <c r="I38" s="38">
        <v>3.9</v>
      </c>
      <c r="J38" s="38">
        <v>3.5</v>
      </c>
      <c r="K38" s="38">
        <v>4.5999999999999996</v>
      </c>
      <c r="L38" s="39">
        <v>1</v>
      </c>
      <c r="M38" s="38">
        <v>7.2</v>
      </c>
    </row>
    <row r="39" spans="1:24" ht="15" x14ac:dyDescent="0.2">
      <c r="A39" s="39">
        <v>10</v>
      </c>
      <c r="B39" s="39">
        <v>1</v>
      </c>
      <c r="C39" s="38">
        <v>9.6</v>
      </c>
      <c r="D39" s="38">
        <v>4.0999999999999996</v>
      </c>
      <c r="E39" s="38">
        <v>2.9</v>
      </c>
      <c r="F39" s="38">
        <v>7.7</v>
      </c>
      <c r="G39" s="38">
        <v>5.5</v>
      </c>
      <c r="H39" s="38">
        <v>7.7</v>
      </c>
      <c r="I39" s="38">
        <v>5.2</v>
      </c>
      <c r="J39" s="38">
        <v>4.5999999999999996</v>
      </c>
      <c r="K39" s="38">
        <v>8.1</v>
      </c>
      <c r="L39" s="39">
        <v>1</v>
      </c>
      <c r="M39" s="38">
        <v>9.9</v>
      </c>
    </row>
    <row r="40" spans="1:24" ht="15" x14ac:dyDescent="0.2">
      <c r="A40" s="39">
        <v>12</v>
      </c>
      <c r="B40" s="39">
        <v>0</v>
      </c>
      <c r="C40" s="38">
        <v>8.1999999999999993</v>
      </c>
      <c r="D40" s="38">
        <v>3.6</v>
      </c>
      <c r="E40" s="38">
        <v>5.8</v>
      </c>
      <c r="F40" s="38">
        <v>4.9000000000000004</v>
      </c>
      <c r="G40" s="38">
        <v>5</v>
      </c>
      <c r="H40" s="38">
        <v>9</v>
      </c>
      <c r="I40" s="38">
        <v>4.7</v>
      </c>
      <c r="J40" s="38">
        <v>6.9</v>
      </c>
      <c r="K40" s="38">
        <v>6.2</v>
      </c>
      <c r="L40" s="39">
        <v>0</v>
      </c>
      <c r="M40" s="38">
        <v>7.6</v>
      </c>
    </row>
    <row r="41" spans="1:24" ht="15" x14ac:dyDescent="0.2">
      <c r="A41" s="39">
        <v>9</v>
      </c>
      <c r="B41" s="39">
        <v>0</v>
      </c>
      <c r="C41" s="38">
        <v>6.1</v>
      </c>
      <c r="D41" s="38">
        <v>4.9000000000000004</v>
      </c>
      <c r="E41" s="38">
        <v>5.0999999999999996</v>
      </c>
      <c r="F41" s="38">
        <v>3.9</v>
      </c>
      <c r="G41" s="38">
        <v>6.4</v>
      </c>
      <c r="H41" s="38">
        <v>8.1999999999999993</v>
      </c>
      <c r="I41" s="38">
        <v>4.5</v>
      </c>
      <c r="J41" s="38">
        <v>4.9000000000000004</v>
      </c>
      <c r="K41" s="38">
        <v>4.8</v>
      </c>
      <c r="L41" s="39">
        <v>0</v>
      </c>
      <c r="M41" s="38">
        <v>5.8</v>
      </c>
    </row>
    <row r="42" spans="1:24" ht="15" x14ac:dyDescent="0.2">
      <c r="A42" s="39">
        <v>6</v>
      </c>
      <c r="B42" s="39">
        <v>0</v>
      </c>
      <c r="C42" s="38">
        <v>8.3000000000000007</v>
      </c>
      <c r="D42" s="38">
        <v>3.4</v>
      </c>
      <c r="E42" s="38">
        <v>3.1</v>
      </c>
      <c r="F42" s="38">
        <v>4.5999999999999996</v>
      </c>
      <c r="G42" s="38">
        <v>5.2</v>
      </c>
      <c r="H42" s="38">
        <v>9.1</v>
      </c>
      <c r="I42" s="38">
        <v>4.5999999999999996</v>
      </c>
      <c r="J42" s="38">
        <v>5.8</v>
      </c>
      <c r="K42" s="38">
        <v>5.5</v>
      </c>
      <c r="L42" s="39">
        <v>1</v>
      </c>
      <c r="M42" s="38">
        <v>8.4</v>
      </c>
    </row>
    <row r="43" spans="1:24" ht="15" x14ac:dyDescent="0.2">
      <c r="A43" s="39">
        <v>2</v>
      </c>
      <c r="B43" s="39">
        <v>1</v>
      </c>
      <c r="C43" s="38">
        <v>9.4</v>
      </c>
      <c r="D43" s="38">
        <v>3.8</v>
      </c>
      <c r="E43" s="38">
        <v>3.8</v>
      </c>
      <c r="F43" s="38">
        <v>6.5</v>
      </c>
      <c r="G43" s="38">
        <v>4.9000000000000004</v>
      </c>
      <c r="H43" s="38">
        <v>8.5</v>
      </c>
      <c r="I43" s="38">
        <v>4.0999999999999996</v>
      </c>
      <c r="J43" s="38">
        <v>4.5</v>
      </c>
      <c r="K43" s="38">
        <v>5.4</v>
      </c>
      <c r="L43" s="39">
        <v>1</v>
      </c>
      <c r="M43" s="38">
        <v>7.9</v>
      </c>
    </row>
    <row r="44" spans="1:24" ht="15" x14ac:dyDescent="0.2">
      <c r="A44" s="39">
        <v>10</v>
      </c>
      <c r="B44" s="39">
        <v>1</v>
      </c>
      <c r="C44" s="38">
        <v>9.3000000000000007</v>
      </c>
      <c r="D44" s="38">
        <v>5.0999999999999996</v>
      </c>
      <c r="E44" s="38">
        <v>5.8</v>
      </c>
      <c r="F44" s="38">
        <v>6.6</v>
      </c>
      <c r="G44" s="38">
        <v>6.3</v>
      </c>
      <c r="H44" s="38">
        <v>7.4</v>
      </c>
      <c r="I44" s="38">
        <v>4.5999999999999996</v>
      </c>
      <c r="J44" s="38">
        <v>4.5999999999999996</v>
      </c>
      <c r="K44" s="38">
        <v>6.8</v>
      </c>
      <c r="L44" s="39">
        <v>1</v>
      </c>
      <c r="M44" s="38">
        <v>7.6</v>
      </c>
    </row>
    <row r="45" spans="1:24" ht="15" x14ac:dyDescent="0.2">
      <c r="A45" s="39">
        <v>15</v>
      </c>
      <c r="B45" s="39">
        <v>1</v>
      </c>
      <c r="C45" s="38">
        <v>5.0999999999999996</v>
      </c>
      <c r="D45" s="38">
        <v>5.0999999999999996</v>
      </c>
      <c r="E45" s="38">
        <v>4.4000000000000004</v>
      </c>
      <c r="F45" s="38">
        <v>5.4</v>
      </c>
      <c r="G45" s="38">
        <v>7.8</v>
      </c>
      <c r="H45" s="38">
        <v>5.9</v>
      </c>
      <c r="I45" s="38">
        <v>4.9000000000000004</v>
      </c>
      <c r="J45" s="38">
        <v>6.3</v>
      </c>
      <c r="K45" s="38">
        <v>6.9</v>
      </c>
      <c r="L45" s="39">
        <v>1</v>
      </c>
      <c r="M45" s="38">
        <v>8.4</v>
      </c>
    </row>
    <row r="46" spans="1:24" ht="15" x14ac:dyDescent="0.2">
      <c r="A46" s="39">
        <v>6</v>
      </c>
      <c r="B46" s="39">
        <v>0</v>
      </c>
      <c r="C46" s="38">
        <v>8</v>
      </c>
      <c r="D46" s="38">
        <v>2.5</v>
      </c>
      <c r="E46" s="38">
        <v>3.6</v>
      </c>
      <c r="F46" s="38">
        <v>7.7</v>
      </c>
      <c r="G46" s="38">
        <v>3</v>
      </c>
      <c r="H46" s="38">
        <v>5.2</v>
      </c>
      <c r="I46" s="38">
        <v>4.3</v>
      </c>
      <c r="J46" s="38">
        <v>4.2</v>
      </c>
      <c r="K46" s="38">
        <v>6.5</v>
      </c>
      <c r="L46" s="39">
        <v>0</v>
      </c>
      <c r="M46" s="38">
        <v>6.5</v>
      </c>
    </row>
    <row r="47" spans="1:24" ht="15" x14ac:dyDescent="0.2">
      <c r="A47" s="39">
        <v>5</v>
      </c>
      <c r="B47" s="39">
        <v>0</v>
      </c>
      <c r="C47" s="38">
        <v>5.9</v>
      </c>
      <c r="D47" s="38">
        <v>4.0999999999999996</v>
      </c>
      <c r="E47" s="38">
        <v>5.8</v>
      </c>
      <c r="F47" s="38">
        <v>6.4</v>
      </c>
      <c r="G47" s="38">
        <v>5.5</v>
      </c>
      <c r="H47" s="38">
        <v>8.4</v>
      </c>
      <c r="I47" s="38">
        <v>5.2</v>
      </c>
      <c r="J47" s="38">
        <v>5.8</v>
      </c>
      <c r="K47" s="38">
        <v>5.9</v>
      </c>
      <c r="L47" s="39">
        <v>1</v>
      </c>
      <c r="M47" s="38">
        <v>7.7</v>
      </c>
    </row>
    <row r="48" spans="1:24" ht="15" x14ac:dyDescent="0.2">
      <c r="A48" s="39">
        <v>4</v>
      </c>
      <c r="B48" s="39">
        <v>1</v>
      </c>
      <c r="C48" s="38">
        <v>10</v>
      </c>
      <c r="D48" s="38">
        <v>4.3</v>
      </c>
      <c r="E48" s="38">
        <v>2.9</v>
      </c>
      <c r="F48" s="38">
        <v>5.4</v>
      </c>
      <c r="G48" s="38">
        <v>4.5</v>
      </c>
      <c r="H48" s="38">
        <v>3.8</v>
      </c>
      <c r="I48" s="38">
        <v>5</v>
      </c>
      <c r="J48" s="38">
        <v>4</v>
      </c>
      <c r="K48" s="38">
        <v>6.3</v>
      </c>
      <c r="L48" s="39">
        <v>1</v>
      </c>
      <c r="M48" s="38">
        <v>8</v>
      </c>
    </row>
    <row r="49" spans="1:13" ht="15" x14ac:dyDescent="0.2">
      <c r="A49" s="39">
        <v>8</v>
      </c>
      <c r="B49" s="39">
        <v>0</v>
      </c>
      <c r="C49" s="38">
        <v>5.7</v>
      </c>
      <c r="D49" s="38">
        <v>3.8</v>
      </c>
      <c r="E49" s="38">
        <v>5.7</v>
      </c>
      <c r="F49" s="38">
        <v>5.7</v>
      </c>
      <c r="G49" s="38">
        <v>6</v>
      </c>
      <c r="H49" s="38">
        <v>8.1999999999999993</v>
      </c>
      <c r="I49" s="38">
        <v>6.5</v>
      </c>
      <c r="J49" s="38">
        <v>7.3</v>
      </c>
      <c r="K49" s="38">
        <v>7.5</v>
      </c>
      <c r="L49" s="39">
        <v>1</v>
      </c>
      <c r="M49" s="38">
        <v>7.1</v>
      </c>
    </row>
    <row r="50" spans="1:13" ht="15" x14ac:dyDescent="0.2">
      <c r="A50" s="39">
        <v>13</v>
      </c>
      <c r="B50" s="39">
        <v>1</v>
      </c>
      <c r="C50" s="38">
        <v>9.9</v>
      </c>
      <c r="D50" s="38">
        <v>3.7</v>
      </c>
      <c r="E50" s="38">
        <v>4.2</v>
      </c>
      <c r="F50" s="38">
        <v>7</v>
      </c>
      <c r="G50" s="38">
        <v>6.7</v>
      </c>
      <c r="H50" s="38">
        <v>6.8</v>
      </c>
      <c r="I50" s="38">
        <v>4.5</v>
      </c>
      <c r="J50" s="38">
        <v>3.4</v>
      </c>
      <c r="K50" s="38">
        <v>6.1</v>
      </c>
      <c r="L50" s="39">
        <v>1</v>
      </c>
      <c r="M50" s="38">
        <v>8.5</v>
      </c>
    </row>
    <row r="51" spans="1:13" ht="15" x14ac:dyDescent="0.2">
      <c r="A51" s="39">
        <v>3</v>
      </c>
      <c r="B51" s="39">
        <v>1</v>
      </c>
      <c r="C51" s="38">
        <v>7.9</v>
      </c>
      <c r="D51" s="38">
        <v>3.9</v>
      </c>
      <c r="E51" s="38">
        <v>4.4000000000000004</v>
      </c>
      <c r="F51" s="38">
        <v>6.9</v>
      </c>
      <c r="G51" s="38">
        <v>5.8</v>
      </c>
      <c r="H51" s="38">
        <v>4.7</v>
      </c>
      <c r="I51" s="38">
        <v>4.0999999999999996</v>
      </c>
      <c r="J51" s="38">
        <v>4.2</v>
      </c>
      <c r="K51" s="38">
        <v>5.8</v>
      </c>
      <c r="L51" s="39">
        <v>1</v>
      </c>
      <c r="M51" s="38">
        <v>7.6</v>
      </c>
    </row>
    <row r="52" spans="1:13" ht="15" x14ac:dyDescent="0.2">
      <c r="A52" s="39">
        <v>10</v>
      </c>
      <c r="B52" s="39">
        <v>0</v>
      </c>
      <c r="C52" s="38">
        <v>6.7</v>
      </c>
      <c r="D52" s="38">
        <v>3.6</v>
      </c>
      <c r="E52" s="38">
        <v>3.4</v>
      </c>
      <c r="F52" s="38">
        <v>4.7</v>
      </c>
      <c r="G52" s="38">
        <v>4.8</v>
      </c>
      <c r="H52" s="38">
        <v>7.2</v>
      </c>
      <c r="I52" s="38">
        <v>4</v>
      </c>
      <c r="J52" s="38">
        <v>3.6</v>
      </c>
      <c r="K52" s="38">
        <v>4.2</v>
      </c>
      <c r="L52" s="39">
        <v>1</v>
      </c>
      <c r="M52" s="38">
        <v>7.2</v>
      </c>
    </row>
    <row r="53" spans="1:13" ht="15" x14ac:dyDescent="0.2">
      <c r="A53" s="39">
        <v>7</v>
      </c>
      <c r="B53" s="39">
        <v>0</v>
      </c>
      <c r="C53" s="38">
        <v>8.1999999999999993</v>
      </c>
      <c r="D53" s="38">
        <v>2.7</v>
      </c>
      <c r="E53" s="38">
        <v>2.7</v>
      </c>
      <c r="F53" s="38">
        <v>7.9</v>
      </c>
      <c r="G53" s="38">
        <v>3.1</v>
      </c>
      <c r="H53" s="38">
        <v>5.3</v>
      </c>
      <c r="I53" s="38">
        <v>4.5</v>
      </c>
      <c r="J53" s="38">
        <v>4.3</v>
      </c>
      <c r="K53" s="38">
        <v>7.4</v>
      </c>
      <c r="L53" s="39">
        <v>1</v>
      </c>
      <c r="M53" s="38">
        <v>8.1999999999999993</v>
      </c>
    </row>
    <row r="54" spans="1:13" ht="15" x14ac:dyDescent="0.2">
      <c r="A54" s="39">
        <v>8</v>
      </c>
      <c r="B54" s="39">
        <v>1</v>
      </c>
      <c r="C54" s="38">
        <v>9.4</v>
      </c>
      <c r="D54" s="38">
        <v>2.5</v>
      </c>
      <c r="E54" s="38">
        <v>3.2</v>
      </c>
      <c r="F54" s="38">
        <v>7.3</v>
      </c>
      <c r="G54" s="38">
        <v>4.5999999999999996</v>
      </c>
      <c r="H54" s="38">
        <v>6.3</v>
      </c>
      <c r="I54" s="38">
        <v>4.7</v>
      </c>
      <c r="J54" s="38">
        <v>4.5999999999999996</v>
      </c>
      <c r="K54" s="38">
        <v>6.1</v>
      </c>
      <c r="L54" s="39">
        <v>1</v>
      </c>
      <c r="M54" s="38">
        <v>9</v>
      </c>
    </row>
    <row r="55" spans="1:13" ht="15" x14ac:dyDescent="0.2">
      <c r="A55" s="39">
        <v>11</v>
      </c>
      <c r="B55" s="39">
        <v>1</v>
      </c>
      <c r="C55" s="38">
        <v>6.9</v>
      </c>
      <c r="D55" s="38">
        <v>3.4</v>
      </c>
      <c r="E55" s="38">
        <v>3.3</v>
      </c>
      <c r="F55" s="38">
        <v>6.4</v>
      </c>
      <c r="G55" s="38">
        <v>4.7</v>
      </c>
      <c r="H55" s="38">
        <v>5.2</v>
      </c>
      <c r="I55" s="38">
        <v>3.2</v>
      </c>
      <c r="J55" s="38">
        <v>2.7</v>
      </c>
      <c r="K55" s="38">
        <v>4.4000000000000004</v>
      </c>
      <c r="L55" s="39">
        <v>1</v>
      </c>
      <c r="M55" s="38">
        <v>7.2</v>
      </c>
    </row>
    <row r="56" spans="1:13" ht="15" x14ac:dyDescent="0.2">
      <c r="A56" s="39">
        <v>14</v>
      </c>
      <c r="B56" s="39">
        <v>0</v>
      </c>
      <c r="C56" s="38">
        <v>8</v>
      </c>
      <c r="D56" s="38">
        <v>3.3</v>
      </c>
      <c r="E56" s="38">
        <v>3.2</v>
      </c>
      <c r="F56" s="38">
        <v>4.5999999999999996</v>
      </c>
      <c r="G56" s="38">
        <v>4.7</v>
      </c>
      <c r="H56" s="38">
        <v>8.6999999999999993</v>
      </c>
      <c r="I56" s="38">
        <v>4.9000000000000004</v>
      </c>
      <c r="J56" s="38">
        <v>6.6</v>
      </c>
      <c r="K56" s="38">
        <v>5.8</v>
      </c>
      <c r="L56" s="39">
        <v>1</v>
      </c>
      <c r="M56" s="38">
        <v>8.1</v>
      </c>
    </row>
    <row r="57" spans="1:13" ht="15" x14ac:dyDescent="0.2">
      <c r="A57" s="39">
        <v>11</v>
      </c>
      <c r="B57" s="39">
        <v>0</v>
      </c>
      <c r="C57" s="38">
        <v>9.3000000000000007</v>
      </c>
      <c r="D57" s="38">
        <v>3.8</v>
      </c>
      <c r="E57" s="38">
        <v>3.7</v>
      </c>
      <c r="F57" s="38">
        <v>6.4</v>
      </c>
      <c r="G57" s="38">
        <v>5.5</v>
      </c>
      <c r="H57" s="38">
        <v>7.4</v>
      </c>
      <c r="I57" s="38">
        <v>4.0999999999999996</v>
      </c>
      <c r="J57" s="38">
        <v>3.2</v>
      </c>
      <c r="K57" s="38">
        <v>5.7</v>
      </c>
      <c r="L57" s="39">
        <v>1</v>
      </c>
      <c r="M57" s="38">
        <v>8.9</v>
      </c>
    </row>
    <row r="58" spans="1:13" ht="15" x14ac:dyDescent="0.2">
      <c r="A58" s="39">
        <v>14</v>
      </c>
      <c r="B58" s="39">
        <v>1</v>
      </c>
      <c r="C58" s="38">
        <v>7.4</v>
      </c>
      <c r="D58" s="38">
        <v>5.0999999999999996</v>
      </c>
      <c r="E58" s="38">
        <v>4.5</v>
      </c>
      <c r="F58" s="38">
        <v>7.2</v>
      </c>
      <c r="G58" s="38">
        <v>6.9</v>
      </c>
      <c r="H58" s="38">
        <v>9.6</v>
      </c>
      <c r="I58" s="38">
        <v>5.7</v>
      </c>
      <c r="J58" s="38">
        <v>6.5</v>
      </c>
      <c r="K58" s="38">
        <v>7.7</v>
      </c>
      <c r="L58" s="39">
        <v>1</v>
      </c>
      <c r="M58" s="38">
        <v>8.8000000000000007</v>
      </c>
    </row>
    <row r="59" spans="1:13" ht="15" x14ac:dyDescent="0.2">
      <c r="A59" s="39">
        <v>1</v>
      </c>
      <c r="B59" s="39">
        <v>0</v>
      </c>
      <c r="C59" s="38">
        <v>7.6</v>
      </c>
      <c r="D59" s="38">
        <v>3.6</v>
      </c>
      <c r="E59" s="38">
        <v>5.6</v>
      </c>
      <c r="F59" s="38">
        <v>6.6</v>
      </c>
      <c r="G59" s="38">
        <v>5.4</v>
      </c>
      <c r="H59" s="38">
        <v>4.4000000000000004</v>
      </c>
      <c r="I59" s="38">
        <v>4.5999999999999996</v>
      </c>
      <c r="J59" s="38">
        <v>3.9</v>
      </c>
      <c r="K59" s="38">
        <v>5.8</v>
      </c>
      <c r="L59" s="39">
        <v>1</v>
      </c>
      <c r="M59" s="38">
        <v>7.5</v>
      </c>
    </row>
    <row r="60" spans="1:13" ht="15" x14ac:dyDescent="0.2">
      <c r="A60" s="39">
        <v>1</v>
      </c>
      <c r="B60" s="39">
        <v>0</v>
      </c>
      <c r="C60" s="38">
        <v>10</v>
      </c>
      <c r="D60" s="38">
        <v>4.3</v>
      </c>
      <c r="E60" s="38">
        <v>4.2</v>
      </c>
      <c r="F60" s="38">
        <v>5.4</v>
      </c>
      <c r="G60" s="38">
        <v>4.5</v>
      </c>
      <c r="H60" s="38">
        <v>3.8</v>
      </c>
      <c r="I60" s="38">
        <v>3.7</v>
      </c>
      <c r="J60" s="38">
        <v>4</v>
      </c>
      <c r="K60" s="38">
        <v>3.7</v>
      </c>
      <c r="L60" s="39">
        <v>0</v>
      </c>
      <c r="M60" s="38">
        <v>7</v>
      </c>
    </row>
    <row r="61" spans="1:13" ht="15" x14ac:dyDescent="0.2">
      <c r="A61" s="39">
        <v>6</v>
      </c>
      <c r="B61" s="39">
        <v>0</v>
      </c>
      <c r="C61" s="38">
        <v>9.9</v>
      </c>
      <c r="D61" s="38">
        <v>2.8</v>
      </c>
      <c r="E61" s="38">
        <v>2.6</v>
      </c>
      <c r="F61" s="38">
        <v>5.8</v>
      </c>
      <c r="G61" s="38">
        <v>3.5</v>
      </c>
      <c r="H61" s="38">
        <v>5.4</v>
      </c>
      <c r="I61" s="38">
        <v>5.6</v>
      </c>
      <c r="J61" s="38">
        <v>4.9000000000000004</v>
      </c>
      <c r="K61" s="38">
        <v>6.9</v>
      </c>
      <c r="L61" s="39">
        <v>1</v>
      </c>
      <c r="M61" s="38">
        <v>8.5</v>
      </c>
    </row>
    <row r="62" spans="1:13" ht="15" x14ac:dyDescent="0.2">
      <c r="A62" s="39">
        <v>5</v>
      </c>
      <c r="B62" s="39">
        <v>0</v>
      </c>
      <c r="C62" s="38">
        <v>8.6999999999999993</v>
      </c>
      <c r="D62" s="38">
        <v>3.2</v>
      </c>
      <c r="E62" s="38">
        <v>2.8</v>
      </c>
      <c r="F62" s="38">
        <v>7.8</v>
      </c>
      <c r="G62" s="38">
        <v>3.8</v>
      </c>
      <c r="H62" s="38">
        <v>4.9000000000000004</v>
      </c>
      <c r="I62" s="38">
        <v>5.4</v>
      </c>
      <c r="J62" s="38">
        <v>3.9</v>
      </c>
      <c r="K62" s="38">
        <v>6.1</v>
      </c>
      <c r="L62" s="39">
        <v>0</v>
      </c>
      <c r="M62" s="38">
        <v>7.2</v>
      </c>
    </row>
    <row r="63" spans="1:13" ht="15" x14ac:dyDescent="0.2">
      <c r="A63" s="39">
        <v>13</v>
      </c>
      <c r="B63" s="39">
        <v>1</v>
      </c>
      <c r="C63" s="38">
        <v>8.4</v>
      </c>
      <c r="D63" s="38">
        <v>3.8</v>
      </c>
      <c r="E63" s="38">
        <v>4.5</v>
      </c>
      <c r="F63" s="38">
        <v>4.7</v>
      </c>
      <c r="G63" s="38">
        <v>5.9</v>
      </c>
      <c r="H63" s="38">
        <v>6.7</v>
      </c>
      <c r="I63" s="38">
        <v>2.7</v>
      </c>
      <c r="J63" s="38">
        <v>5</v>
      </c>
      <c r="K63" s="38">
        <v>5</v>
      </c>
      <c r="L63" s="39">
        <v>1</v>
      </c>
      <c r="M63" s="38">
        <v>8.8000000000000007</v>
      </c>
    </row>
    <row r="64" spans="1:13" ht="15" x14ac:dyDescent="0.2">
      <c r="A64" s="39">
        <v>2</v>
      </c>
      <c r="B64" s="39">
        <v>1</v>
      </c>
      <c r="C64" s="38">
        <v>8.8000000000000007</v>
      </c>
      <c r="D64" s="38">
        <v>3.9</v>
      </c>
      <c r="E64" s="38">
        <v>4.3</v>
      </c>
      <c r="F64" s="38">
        <v>4.7</v>
      </c>
      <c r="G64" s="38">
        <v>4.8</v>
      </c>
      <c r="H64" s="38">
        <v>5.8</v>
      </c>
      <c r="I64" s="38">
        <v>4.4000000000000004</v>
      </c>
      <c r="J64" s="38">
        <v>3.7</v>
      </c>
      <c r="K64" s="38">
        <v>5.0999999999999996</v>
      </c>
      <c r="L64" s="39">
        <v>0</v>
      </c>
      <c r="M64" s="38">
        <v>8</v>
      </c>
    </row>
    <row r="65" spans="1:13" ht="15" x14ac:dyDescent="0.2">
      <c r="A65" s="39">
        <v>11</v>
      </c>
      <c r="B65" s="39">
        <v>0</v>
      </c>
      <c r="C65" s="38">
        <v>7.7</v>
      </c>
      <c r="D65" s="38">
        <v>2.2000000000000002</v>
      </c>
      <c r="E65" s="38">
        <v>2.4</v>
      </c>
      <c r="F65" s="38">
        <v>4.7</v>
      </c>
      <c r="G65" s="38">
        <v>3.4</v>
      </c>
      <c r="H65" s="38">
        <v>6.2</v>
      </c>
      <c r="I65" s="38">
        <v>3.3</v>
      </c>
      <c r="J65" s="38">
        <v>3.1</v>
      </c>
      <c r="K65" s="38">
        <v>4.5</v>
      </c>
      <c r="L65" s="39">
        <v>0</v>
      </c>
      <c r="M65" s="38">
        <v>8.1</v>
      </c>
    </row>
    <row r="66" spans="1:13" ht="15" x14ac:dyDescent="0.2">
      <c r="A66" s="39">
        <v>7</v>
      </c>
      <c r="B66" s="39">
        <v>0</v>
      </c>
      <c r="C66" s="38">
        <v>6.6</v>
      </c>
      <c r="D66" s="38">
        <v>3.6</v>
      </c>
      <c r="E66" s="38">
        <v>4.9000000000000004</v>
      </c>
      <c r="F66" s="38">
        <v>4.7</v>
      </c>
      <c r="G66" s="38">
        <v>4.8</v>
      </c>
      <c r="H66" s="38">
        <v>7.2</v>
      </c>
      <c r="I66" s="38">
        <v>3.5</v>
      </c>
      <c r="J66" s="38">
        <v>3.6</v>
      </c>
      <c r="K66" s="38">
        <v>4.0999999999999996</v>
      </c>
      <c r="L66" s="39">
        <v>0</v>
      </c>
      <c r="M66" s="38">
        <v>7.1</v>
      </c>
    </row>
    <row r="67" spans="1:13" ht="15" x14ac:dyDescent="0.2">
      <c r="A67" s="39">
        <v>12</v>
      </c>
      <c r="B67" s="39">
        <v>0</v>
      </c>
      <c r="C67" s="38">
        <v>5.7</v>
      </c>
      <c r="D67" s="38">
        <v>3.8</v>
      </c>
      <c r="E67" s="38">
        <v>5.4</v>
      </c>
      <c r="F67" s="38">
        <v>5.7</v>
      </c>
      <c r="G67" s="38">
        <v>6</v>
      </c>
      <c r="H67" s="38">
        <v>8.1999999999999993</v>
      </c>
      <c r="I67" s="38">
        <v>4.7</v>
      </c>
      <c r="J67" s="38">
        <v>7.3</v>
      </c>
      <c r="K67" s="38">
        <v>6.7</v>
      </c>
      <c r="L67" s="39">
        <v>0</v>
      </c>
      <c r="M67" s="38">
        <v>9</v>
      </c>
    </row>
    <row r="68" spans="1:13" ht="15" x14ac:dyDescent="0.2">
      <c r="A68" s="39">
        <v>5</v>
      </c>
      <c r="B68" s="39">
        <v>0</v>
      </c>
      <c r="C68" s="38">
        <v>5.7</v>
      </c>
      <c r="D68" s="38">
        <v>4</v>
      </c>
      <c r="E68" s="38">
        <v>2.7</v>
      </c>
      <c r="F68" s="38">
        <v>5.5</v>
      </c>
      <c r="G68" s="38">
        <v>5.0999999999999996</v>
      </c>
      <c r="H68" s="38">
        <v>6.2</v>
      </c>
      <c r="I68" s="38">
        <v>5</v>
      </c>
      <c r="J68" s="38">
        <v>6.2</v>
      </c>
      <c r="K68" s="38">
        <v>5.5</v>
      </c>
      <c r="L68" s="39">
        <v>0</v>
      </c>
      <c r="M68" s="38">
        <v>6.2</v>
      </c>
    </row>
    <row r="69" spans="1:13" ht="15" x14ac:dyDescent="0.2">
      <c r="A69" s="39">
        <v>7</v>
      </c>
      <c r="B69" s="39">
        <v>1</v>
      </c>
      <c r="C69" s="38">
        <v>5.5</v>
      </c>
      <c r="D69" s="38">
        <v>3.7</v>
      </c>
      <c r="E69" s="38">
        <v>4.3</v>
      </c>
      <c r="F69" s="38">
        <v>5.3</v>
      </c>
      <c r="G69" s="38">
        <v>4.9000000000000004</v>
      </c>
      <c r="H69" s="38">
        <v>6</v>
      </c>
      <c r="I69" s="38">
        <v>4.5</v>
      </c>
      <c r="J69" s="38">
        <v>5.9</v>
      </c>
      <c r="K69" s="38">
        <v>5.4</v>
      </c>
      <c r="L69" s="39">
        <v>0</v>
      </c>
      <c r="M69" s="38">
        <v>8.1999999999999993</v>
      </c>
    </row>
    <row r="70" spans="1:13" ht="15" x14ac:dyDescent="0.2">
      <c r="A70" s="39">
        <v>5</v>
      </c>
      <c r="B70" s="39">
        <v>0</v>
      </c>
      <c r="C70" s="38">
        <v>7.5</v>
      </c>
      <c r="D70" s="38">
        <v>3.5</v>
      </c>
      <c r="E70" s="38">
        <v>2.9</v>
      </c>
      <c r="F70" s="38">
        <v>4.0999999999999996</v>
      </c>
      <c r="G70" s="38">
        <v>4.5</v>
      </c>
      <c r="H70" s="38">
        <v>7.6</v>
      </c>
      <c r="I70" s="38">
        <v>4</v>
      </c>
      <c r="J70" s="38">
        <v>5.4</v>
      </c>
      <c r="K70" s="38">
        <v>3.5</v>
      </c>
      <c r="L70" s="39">
        <v>0</v>
      </c>
      <c r="M70" s="38">
        <v>5.8</v>
      </c>
    </row>
    <row r="71" spans="1:13" ht="15" x14ac:dyDescent="0.2">
      <c r="A71" s="39">
        <v>9</v>
      </c>
      <c r="B71" s="39">
        <v>0</v>
      </c>
      <c r="C71" s="38">
        <v>6.4</v>
      </c>
      <c r="D71" s="38">
        <v>3.6</v>
      </c>
      <c r="E71" s="38">
        <v>3.9</v>
      </c>
      <c r="F71" s="38">
        <v>3.9</v>
      </c>
      <c r="G71" s="38">
        <v>5.3</v>
      </c>
      <c r="H71" s="38">
        <v>7.1</v>
      </c>
      <c r="I71" s="38">
        <v>4.7</v>
      </c>
      <c r="J71" s="38">
        <v>6.6</v>
      </c>
      <c r="K71" s="38">
        <v>5.3</v>
      </c>
      <c r="L71" s="39">
        <v>0</v>
      </c>
      <c r="M71" s="38">
        <v>8</v>
      </c>
    </row>
    <row r="72" spans="1:13" ht="15" x14ac:dyDescent="0.2">
      <c r="A72" s="39">
        <v>13</v>
      </c>
      <c r="B72" s="39">
        <v>0</v>
      </c>
      <c r="C72" s="38">
        <v>9.1</v>
      </c>
      <c r="D72" s="38">
        <v>4.5</v>
      </c>
      <c r="E72" s="38">
        <v>6.3</v>
      </c>
      <c r="F72" s="38">
        <v>5.3</v>
      </c>
      <c r="G72" s="38">
        <v>7.1</v>
      </c>
      <c r="H72" s="38">
        <v>8.4</v>
      </c>
      <c r="I72" s="38">
        <v>5.4</v>
      </c>
      <c r="J72" s="38">
        <v>6.1</v>
      </c>
      <c r="K72" s="38">
        <v>5.9</v>
      </c>
      <c r="L72" s="39">
        <v>1</v>
      </c>
      <c r="M72" s="38">
        <v>7.7</v>
      </c>
    </row>
    <row r="73" spans="1:13" ht="15" x14ac:dyDescent="0.2">
      <c r="A73" s="39">
        <v>8</v>
      </c>
      <c r="B73" s="39">
        <v>1</v>
      </c>
      <c r="C73" s="38">
        <v>6.7</v>
      </c>
      <c r="D73" s="38">
        <v>3.2</v>
      </c>
      <c r="E73" s="38">
        <v>4.8</v>
      </c>
      <c r="F73" s="38">
        <v>6.3</v>
      </c>
      <c r="G73" s="38">
        <v>4.5</v>
      </c>
      <c r="H73" s="38">
        <v>5</v>
      </c>
      <c r="I73" s="38">
        <v>2.9</v>
      </c>
      <c r="J73" s="38">
        <v>2.6</v>
      </c>
      <c r="K73" s="38">
        <v>3.7</v>
      </c>
      <c r="L73" s="39">
        <v>0</v>
      </c>
      <c r="M73" s="38">
        <v>7</v>
      </c>
    </row>
    <row r="74" spans="1:13" ht="15" x14ac:dyDescent="0.2">
      <c r="A74" s="39">
        <v>13</v>
      </c>
      <c r="B74" s="39">
        <v>0</v>
      </c>
      <c r="C74" s="38">
        <v>6.5</v>
      </c>
      <c r="D74" s="38">
        <v>4.3</v>
      </c>
      <c r="E74" s="38">
        <v>6.5</v>
      </c>
      <c r="F74" s="38">
        <v>6.3</v>
      </c>
      <c r="G74" s="38">
        <v>6</v>
      </c>
      <c r="H74" s="38">
        <v>8.6999999999999993</v>
      </c>
      <c r="I74" s="38">
        <v>4.5999999999999996</v>
      </c>
      <c r="J74" s="38">
        <v>5.6</v>
      </c>
      <c r="K74" s="38">
        <v>6.6</v>
      </c>
      <c r="L74" s="39">
        <v>0</v>
      </c>
      <c r="M74" s="38">
        <v>7.9</v>
      </c>
    </row>
    <row r="75" spans="1:13" ht="15" x14ac:dyDescent="0.2">
      <c r="A75" s="39">
        <v>14</v>
      </c>
      <c r="B75" s="39">
        <v>1</v>
      </c>
      <c r="C75" s="38">
        <v>9.9</v>
      </c>
      <c r="D75" s="38">
        <v>3.7</v>
      </c>
      <c r="E75" s="38">
        <v>5.6</v>
      </c>
      <c r="F75" s="38">
        <v>7</v>
      </c>
      <c r="G75" s="38">
        <v>6.7</v>
      </c>
      <c r="H75" s="38">
        <v>6.8</v>
      </c>
      <c r="I75" s="38">
        <v>4.0999999999999996</v>
      </c>
      <c r="J75" s="38">
        <v>3.4</v>
      </c>
      <c r="K75" s="38">
        <v>7.6</v>
      </c>
      <c r="L75" s="39">
        <v>1</v>
      </c>
      <c r="M75" s="38">
        <v>9.8000000000000007</v>
      </c>
    </row>
    <row r="76" spans="1:13" ht="15" x14ac:dyDescent="0.2">
      <c r="A76" s="39">
        <v>10</v>
      </c>
      <c r="B76" s="39">
        <v>1</v>
      </c>
      <c r="C76" s="38">
        <v>8.5</v>
      </c>
      <c r="D76" s="38">
        <v>3.9</v>
      </c>
      <c r="E76" s="38">
        <v>5</v>
      </c>
      <c r="F76" s="38">
        <v>4.9000000000000004</v>
      </c>
      <c r="G76" s="38">
        <v>6</v>
      </c>
      <c r="H76" s="38">
        <v>6.8</v>
      </c>
      <c r="I76" s="38">
        <v>4.4000000000000004</v>
      </c>
      <c r="J76" s="38">
        <v>5.0999999999999996</v>
      </c>
      <c r="K76" s="38">
        <v>5.5</v>
      </c>
      <c r="L76" s="39">
        <v>1</v>
      </c>
      <c r="M76" s="38">
        <v>8.4</v>
      </c>
    </row>
    <row r="77" spans="1:13" ht="15" x14ac:dyDescent="0.2">
      <c r="A77" s="39">
        <v>7</v>
      </c>
      <c r="B77" s="39">
        <v>0</v>
      </c>
      <c r="C77" s="38">
        <v>9.9</v>
      </c>
      <c r="D77" s="38">
        <v>3</v>
      </c>
      <c r="E77" s="38">
        <v>5.4</v>
      </c>
      <c r="F77" s="38">
        <v>5.9</v>
      </c>
      <c r="G77" s="38">
        <v>4.8</v>
      </c>
      <c r="H77" s="38">
        <v>4.9000000000000004</v>
      </c>
      <c r="I77" s="38">
        <v>3.1</v>
      </c>
      <c r="J77" s="38">
        <v>4.3</v>
      </c>
      <c r="K77" s="38">
        <v>5</v>
      </c>
      <c r="L77" s="39">
        <v>0</v>
      </c>
      <c r="M77" s="38">
        <v>8.9</v>
      </c>
    </row>
    <row r="78" spans="1:13" ht="15" x14ac:dyDescent="0.2">
      <c r="A78" s="39">
        <v>3</v>
      </c>
      <c r="B78" s="39">
        <v>1</v>
      </c>
      <c r="C78" s="38">
        <v>7.6</v>
      </c>
      <c r="D78" s="38">
        <v>3.6</v>
      </c>
      <c r="E78" s="38">
        <v>4.7</v>
      </c>
      <c r="F78" s="38">
        <v>4.5999999999999996</v>
      </c>
      <c r="G78" s="38">
        <v>5</v>
      </c>
      <c r="H78" s="38">
        <v>7.4</v>
      </c>
      <c r="I78" s="38">
        <v>4.5</v>
      </c>
      <c r="J78" s="38">
        <v>5.8</v>
      </c>
      <c r="K78" s="38">
        <v>4.5999999999999996</v>
      </c>
      <c r="L78" s="39">
        <v>0</v>
      </c>
      <c r="M78" s="38">
        <v>7.5</v>
      </c>
    </row>
    <row r="79" spans="1:13" ht="15" x14ac:dyDescent="0.2">
      <c r="A79" s="39">
        <v>5</v>
      </c>
      <c r="B79" s="39">
        <v>1</v>
      </c>
      <c r="C79" s="38">
        <v>9.4</v>
      </c>
      <c r="D79" s="38">
        <v>3.8</v>
      </c>
      <c r="E79" s="38">
        <v>4.7</v>
      </c>
      <c r="F79" s="38">
        <v>6.5</v>
      </c>
      <c r="G79" s="38">
        <v>4.9000000000000004</v>
      </c>
      <c r="H79" s="38">
        <v>8.5</v>
      </c>
      <c r="I79" s="38">
        <v>4.3</v>
      </c>
      <c r="J79" s="38">
        <v>4.5</v>
      </c>
      <c r="K79" s="38">
        <v>6.2</v>
      </c>
      <c r="L79" s="39">
        <v>1</v>
      </c>
      <c r="M79" s="38">
        <v>8</v>
      </c>
    </row>
    <row r="80" spans="1:13" ht="15" x14ac:dyDescent="0.2">
      <c r="A80" s="39">
        <v>10</v>
      </c>
      <c r="B80" s="39">
        <v>1</v>
      </c>
      <c r="C80" s="38">
        <v>9.3000000000000007</v>
      </c>
      <c r="D80" s="38">
        <v>3.5</v>
      </c>
      <c r="E80" s="38">
        <v>5.5</v>
      </c>
      <c r="F80" s="38">
        <v>7.5</v>
      </c>
      <c r="G80" s="38">
        <v>5.9</v>
      </c>
      <c r="H80" s="38">
        <v>4.5999999999999996</v>
      </c>
      <c r="I80" s="38">
        <v>5.2</v>
      </c>
      <c r="J80" s="38">
        <v>4.0999999999999996</v>
      </c>
      <c r="K80" s="38">
        <v>7.6</v>
      </c>
      <c r="L80" s="39">
        <v>1</v>
      </c>
      <c r="M80" s="38">
        <v>8.1</v>
      </c>
    </row>
    <row r="81" spans="1:13" ht="15" x14ac:dyDescent="0.2">
      <c r="A81" s="39">
        <v>10</v>
      </c>
      <c r="B81" s="39">
        <v>0</v>
      </c>
      <c r="C81" s="38">
        <v>7.1</v>
      </c>
      <c r="D81" s="38">
        <v>3.4</v>
      </c>
      <c r="E81" s="38">
        <v>4</v>
      </c>
      <c r="F81" s="38">
        <v>5</v>
      </c>
      <c r="G81" s="38">
        <v>5.9</v>
      </c>
      <c r="H81" s="38">
        <v>7.8</v>
      </c>
      <c r="I81" s="38">
        <v>2.6</v>
      </c>
      <c r="J81" s="38">
        <v>3.1</v>
      </c>
      <c r="K81" s="38">
        <v>4.0999999999999996</v>
      </c>
      <c r="L81" s="39">
        <v>0</v>
      </c>
      <c r="M81" s="38">
        <v>7.6</v>
      </c>
    </row>
    <row r="82" spans="1:13" ht="15" x14ac:dyDescent="0.2">
      <c r="A82" s="39">
        <v>8</v>
      </c>
      <c r="B82" s="39">
        <v>0</v>
      </c>
      <c r="C82" s="38">
        <v>9.9</v>
      </c>
      <c r="D82" s="38">
        <v>3</v>
      </c>
      <c r="E82" s="38">
        <v>4</v>
      </c>
      <c r="F82" s="38">
        <v>5.9</v>
      </c>
      <c r="G82" s="38">
        <v>4.8</v>
      </c>
      <c r="H82" s="38">
        <v>4.9000000000000004</v>
      </c>
      <c r="I82" s="38">
        <v>3.2</v>
      </c>
      <c r="J82" s="38">
        <v>4.3</v>
      </c>
      <c r="K82" s="38">
        <v>4.8</v>
      </c>
      <c r="L82" s="39">
        <v>1</v>
      </c>
      <c r="M82" s="38">
        <v>8.8000000000000007</v>
      </c>
    </row>
    <row r="83" spans="1:13" ht="15" x14ac:dyDescent="0.2">
      <c r="A83" s="39">
        <v>2</v>
      </c>
      <c r="B83" s="39">
        <v>0</v>
      </c>
      <c r="C83" s="38">
        <v>8.6999999999999993</v>
      </c>
      <c r="D83" s="38">
        <v>3.2</v>
      </c>
      <c r="E83" s="38">
        <v>2.4</v>
      </c>
      <c r="F83" s="38">
        <v>6.8</v>
      </c>
      <c r="G83" s="38">
        <v>4.5999999999999996</v>
      </c>
      <c r="H83" s="38">
        <v>6.8</v>
      </c>
      <c r="I83" s="38">
        <v>4.3</v>
      </c>
      <c r="J83" s="38">
        <v>3.7</v>
      </c>
      <c r="K83" s="38">
        <v>4.9000000000000004</v>
      </c>
      <c r="L83" s="39">
        <v>1</v>
      </c>
      <c r="M83" s="38">
        <v>8</v>
      </c>
    </row>
    <row r="84" spans="1:13" ht="15" x14ac:dyDescent="0.2">
      <c r="A84" s="39">
        <v>6</v>
      </c>
      <c r="B84" s="39">
        <v>1</v>
      </c>
      <c r="C84" s="38">
        <v>8.6</v>
      </c>
      <c r="D84" s="38">
        <v>2.9</v>
      </c>
      <c r="E84" s="38">
        <v>2.9</v>
      </c>
      <c r="F84" s="38">
        <v>5.6</v>
      </c>
      <c r="G84" s="38">
        <v>4</v>
      </c>
      <c r="H84" s="38">
        <v>6.3</v>
      </c>
      <c r="I84" s="38">
        <v>2.7</v>
      </c>
      <c r="J84" s="38">
        <v>3</v>
      </c>
      <c r="K84" s="38">
        <v>3.9</v>
      </c>
      <c r="L84" s="39">
        <v>0</v>
      </c>
      <c r="M84" s="38">
        <v>8.5</v>
      </c>
    </row>
    <row r="85" spans="1:13" ht="15" x14ac:dyDescent="0.2">
      <c r="A85" s="39">
        <v>5</v>
      </c>
      <c r="B85" s="39">
        <v>0</v>
      </c>
      <c r="C85" s="38">
        <v>6.4</v>
      </c>
      <c r="D85" s="38">
        <v>3.2</v>
      </c>
      <c r="E85" s="38">
        <v>2.2000000000000002</v>
      </c>
      <c r="F85" s="38">
        <v>2.9</v>
      </c>
      <c r="G85" s="38">
        <v>5</v>
      </c>
      <c r="H85" s="38">
        <v>8.4</v>
      </c>
      <c r="I85" s="38">
        <v>2</v>
      </c>
      <c r="J85" s="38">
        <v>3.7</v>
      </c>
      <c r="K85" s="38">
        <v>3.6</v>
      </c>
      <c r="L85" s="39">
        <v>0</v>
      </c>
      <c r="M85" s="38">
        <v>6.5</v>
      </c>
    </row>
    <row r="86" spans="1:13" ht="15" x14ac:dyDescent="0.2">
      <c r="A86" s="39">
        <v>4</v>
      </c>
      <c r="B86" s="39">
        <v>1</v>
      </c>
      <c r="C86" s="38">
        <v>7.7</v>
      </c>
      <c r="D86" s="38">
        <v>2.6</v>
      </c>
      <c r="E86" s="38">
        <v>1.9</v>
      </c>
      <c r="F86" s="38">
        <v>7.2</v>
      </c>
      <c r="G86" s="38">
        <v>4.3</v>
      </c>
      <c r="H86" s="38">
        <v>5.9</v>
      </c>
      <c r="I86" s="38">
        <v>4.7</v>
      </c>
      <c r="J86" s="38">
        <v>3.9</v>
      </c>
      <c r="K86" s="38">
        <v>6.6</v>
      </c>
      <c r="L86" s="39">
        <v>1</v>
      </c>
      <c r="M86" s="38">
        <v>7.7</v>
      </c>
    </row>
    <row r="87" spans="1:13" ht="15" x14ac:dyDescent="0.2">
      <c r="A87" s="39">
        <v>13</v>
      </c>
      <c r="B87" s="39">
        <v>0</v>
      </c>
      <c r="C87" s="38">
        <v>7.5</v>
      </c>
      <c r="D87" s="38">
        <v>3.5</v>
      </c>
      <c r="E87" s="38">
        <v>3.5</v>
      </c>
      <c r="F87" s="38">
        <v>4.0999999999999996</v>
      </c>
      <c r="G87" s="38">
        <v>4.5</v>
      </c>
      <c r="H87" s="38">
        <v>7.6</v>
      </c>
      <c r="I87" s="38">
        <v>3.4</v>
      </c>
      <c r="J87" s="38">
        <v>5.4</v>
      </c>
      <c r="K87" s="38">
        <v>4.5</v>
      </c>
      <c r="L87" s="39">
        <v>0</v>
      </c>
      <c r="M87" s="38">
        <v>7.2</v>
      </c>
    </row>
    <row r="88" spans="1:13" ht="15" x14ac:dyDescent="0.2">
      <c r="A88" s="39">
        <v>4</v>
      </c>
      <c r="B88" s="39">
        <v>0</v>
      </c>
      <c r="C88" s="38">
        <v>5</v>
      </c>
      <c r="D88" s="38">
        <v>3.6</v>
      </c>
      <c r="E88" s="38">
        <v>3.5</v>
      </c>
      <c r="F88" s="38">
        <v>4.2</v>
      </c>
      <c r="G88" s="38">
        <v>4.9000000000000004</v>
      </c>
      <c r="H88" s="38">
        <v>8.1999999999999993</v>
      </c>
      <c r="I88" s="38">
        <v>2.4</v>
      </c>
      <c r="J88" s="38">
        <v>4.8</v>
      </c>
      <c r="K88" s="38">
        <v>3</v>
      </c>
      <c r="L88" s="39">
        <v>0</v>
      </c>
      <c r="M88" s="38">
        <v>6</v>
      </c>
    </row>
    <row r="89" spans="1:13" ht="15" x14ac:dyDescent="0.2">
      <c r="A89" s="39">
        <v>11</v>
      </c>
      <c r="B89" s="39">
        <v>1</v>
      </c>
      <c r="C89" s="38">
        <v>7.7</v>
      </c>
      <c r="D89" s="38">
        <v>2.6</v>
      </c>
      <c r="E89" s="38">
        <v>3.5</v>
      </c>
      <c r="F89" s="38">
        <v>7.2</v>
      </c>
      <c r="G89" s="38">
        <v>4.3</v>
      </c>
      <c r="H89" s="38">
        <v>5.9</v>
      </c>
      <c r="I89" s="38">
        <v>5.0999999999999996</v>
      </c>
      <c r="J89" s="38">
        <v>3.9</v>
      </c>
      <c r="K89" s="38">
        <v>6.7</v>
      </c>
      <c r="L89" s="39">
        <v>1</v>
      </c>
      <c r="M89" s="38">
        <v>8.1999999999999993</v>
      </c>
    </row>
    <row r="90" spans="1:13" ht="15" x14ac:dyDescent="0.2">
      <c r="A90" s="39">
        <v>8</v>
      </c>
      <c r="B90" s="39">
        <v>1</v>
      </c>
      <c r="C90" s="38">
        <v>9.1</v>
      </c>
      <c r="D90" s="38">
        <v>3.6</v>
      </c>
      <c r="E90" s="38">
        <v>4.2</v>
      </c>
      <c r="F90" s="38">
        <v>6.2</v>
      </c>
      <c r="G90" s="38">
        <v>4.5999999999999996</v>
      </c>
      <c r="H90" s="38">
        <v>8.3000000000000007</v>
      </c>
      <c r="I90" s="38">
        <v>4.5999999999999996</v>
      </c>
      <c r="J90" s="38">
        <v>4.3</v>
      </c>
      <c r="K90" s="38">
        <v>5.4</v>
      </c>
      <c r="L90" s="39">
        <v>0</v>
      </c>
      <c r="M90" s="38">
        <v>7.4</v>
      </c>
    </row>
    <row r="91" spans="1:13" ht="15" x14ac:dyDescent="0.2">
      <c r="A91" s="39">
        <v>14</v>
      </c>
      <c r="B91" s="39">
        <v>1</v>
      </c>
      <c r="C91" s="38">
        <v>5.5</v>
      </c>
      <c r="D91" s="38">
        <v>5.5</v>
      </c>
      <c r="E91" s="38">
        <v>5.6</v>
      </c>
      <c r="F91" s="38">
        <v>5.7</v>
      </c>
      <c r="G91" s="38">
        <v>8.1999999999999993</v>
      </c>
      <c r="H91" s="38">
        <v>6.3</v>
      </c>
      <c r="I91" s="38">
        <v>5.5</v>
      </c>
      <c r="J91" s="38">
        <v>6.7</v>
      </c>
      <c r="K91" s="38">
        <v>7</v>
      </c>
      <c r="L91" s="39">
        <v>1</v>
      </c>
      <c r="M91" s="38">
        <v>9.3000000000000007</v>
      </c>
    </row>
    <row r="92" spans="1:13" ht="15" x14ac:dyDescent="0.2">
      <c r="A92" s="39">
        <v>15</v>
      </c>
      <c r="B92" s="39">
        <v>0</v>
      </c>
      <c r="C92" s="38">
        <v>9.1</v>
      </c>
      <c r="D92" s="38">
        <v>3.7</v>
      </c>
      <c r="E92" s="38">
        <v>4.4000000000000004</v>
      </c>
      <c r="F92" s="38">
        <v>6.3</v>
      </c>
      <c r="G92" s="38">
        <v>5.4</v>
      </c>
      <c r="H92" s="38">
        <v>7.3</v>
      </c>
      <c r="I92" s="38">
        <v>4.4000000000000004</v>
      </c>
      <c r="J92" s="38">
        <v>3</v>
      </c>
      <c r="K92" s="38">
        <v>4.0999999999999996</v>
      </c>
      <c r="L92" s="39">
        <v>1</v>
      </c>
      <c r="M92" s="38">
        <v>7.9</v>
      </c>
    </row>
    <row r="93" spans="1:13" ht="15" x14ac:dyDescent="0.2">
      <c r="A93" s="39">
        <v>7</v>
      </c>
      <c r="B93" s="39">
        <v>0</v>
      </c>
      <c r="C93" s="38">
        <v>7.1</v>
      </c>
      <c r="D93" s="38">
        <v>4.2</v>
      </c>
      <c r="E93" s="38">
        <v>2.1</v>
      </c>
      <c r="F93" s="38">
        <v>3.3</v>
      </c>
      <c r="G93" s="38">
        <v>4.5</v>
      </c>
      <c r="H93" s="38">
        <v>9.9</v>
      </c>
      <c r="I93" s="38">
        <v>2</v>
      </c>
      <c r="J93" s="38">
        <v>4</v>
      </c>
      <c r="K93" s="38">
        <v>2.6</v>
      </c>
      <c r="L93" s="39">
        <v>0</v>
      </c>
      <c r="M93" s="38">
        <v>6.5</v>
      </c>
    </row>
    <row r="94" spans="1:13" ht="15" x14ac:dyDescent="0.2">
      <c r="A94" s="39">
        <v>14</v>
      </c>
      <c r="B94" s="39">
        <v>1</v>
      </c>
      <c r="C94" s="38">
        <v>9.1999999999999993</v>
      </c>
      <c r="D94" s="38">
        <v>3.9</v>
      </c>
      <c r="E94" s="38">
        <v>4.2</v>
      </c>
      <c r="F94" s="38">
        <v>8.4</v>
      </c>
      <c r="G94" s="38">
        <v>4.8</v>
      </c>
      <c r="H94" s="38">
        <v>7.1</v>
      </c>
      <c r="I94" s="38">
        <v>4.4000000000000004</v>
      </c>
      <c r="J94" s="38">
        <v>2.6</v>
      </c>
      <c r="K94" s="38">
        <v>5.3</v>
      </c>
      <c r="L94" s="39">
        <v>1</v>
      </c>
      <c r="M94" s="38">
        <v>8.6</v>
      </c>
    </row>
    <row r="95" spans="1:13" ht="15" x14ac:dyDescent="0.2">
      <c r="A95" s="39">
        <v>11</v>
      </c>
      <c r="B95" s="39">
        <v>1</v>
      </c>
      <c r="C95" s="38">
        <v>9.3000000000000007</v>
      </c>
      <c r="D95" s="38">
        <v>3.5</v>
      </c>
      <c r="E95" s="38">
        <v>4.5999999999999996</v>
      </c>
      <c r="F95" s="38">
        <v>7.5</v>
      </c>
      <c r="G95" s="38">
        <v>5.9</v>
      </c>
      <c r="H95" s="38">
        <v>4.5999999999999996</v>
      </c>
      <c r="I95" s="38">
        <v>4.8</v>
      </c>
      <c r="J95" s="38">
        <v>4.0999999999999996</v>
      </c>
      <c r="K95" s="38">
        <v>7</v>
      </c>
      <c r="L95" s="39">
        <v>1</v>
      </c>
      <c r="M95" s="38">
        <v>8.9</v>
      </c>
    </row>
    <row r="96" spans="1:13" ht="15" x14ac:dyDescent="0.2">
      <c r="A96" s="39">
        <v>8</v>
      </c>
      <c r="B96" s="39">
        <v>0</v>
      </c>
      <c r="C96" s="38">
        <v>9.3000000000000007</v>
      </c>
      <c r="D96" s="38">
        <v>3.8</v>
      </c>
      <c r="E96" s="38">
        <v>4.7</v>
      </c>
      <c r="F96" s="38">
        <v>6.4</v>
      </c>
      <c r="G96" s="38">
        <v>5.5</v>
      </c>
      <c r="H96" s="38">
        <v>7.4</v>
      </c>
      <c r="I96" s="38">
        <v>3.6</v>
      </c>
      <c r="J96" s="38">
        <v>3.2</v>
      </c>
      <c r="K96" s="38">
        <v>4.5999999999999996</v>
      </c>
      <c r="L96" s="39">
        <v>1</v>
      </c>
      <c r="M96" s="38">
        <v>8.4</v>
      </c>
    </row>
    <row r="97" spans="1:13" ht="15" x14ac:dyDescent="0.2">
      <c r="A97" s="39">
        <v>12</v>
      </c>
      <c r="B97" s="39">
        <v>1</v>
      </c>
      <c r="C97" s="38">
        <v>8.6</v>
      </c>
      <c r="D97" s="38">
        <v>4.8</v>
      </c>
      <c r="E97" s="38">
        <v>2.2999999999999998</v>
      </c>
      <c r="F97" s="38">
        <v>6</v>
      </c>
      <c r="G97" s="38">
        <v>5.7</v>
      </c>
      <c r="H97" s="38">
        <v>6.7</v>
      </c>
      <c r="I97" s="38">
        <v>4.9000000000000004</v>
      </c>
      <c r="J97" s="38">
        <v>3.6</v>
      </c>
      <c r="K97" s="38">
        <v>5.3</v>
      </c>
      <c r="L97" s="39">
        <v>1</v>
      </c>
      <c r="M97" s="38">
        <v>8.1</v>
      </c>
    </row>
    <row r="98" spans="1:13" ht="15" x14ac:dyDescent="0.2">
      <c r="A98" s="39">
        <v>10</v>
      </c>
      <c r="B98" s="39">
        <v>1</v>
      </c>
      <c r="C98" s="38">
        <v>7.4</v>
      </c>
      <c r="D98" s="38">
        <v>3.4</v>
      </c>
      <c r="E98" s="38">
        <v>4.0999999999999996</v>
      </c>
      <c r="F98" s="38">
        <v>4.4000000000000004</v>
      </c>
      <c r="G98" s="38">
        <v>4.8</v>
      </c>
      <c r="H98" s="38">
        <v>7.2</v>
      </c>
      <c r="I98" s="38">
        <v>4.2</v>
      </c>
      <c r="J98" s="38">
        <v>5.6</v>
      </c>
      <c r="K98" s="38">
        <v>5</v>
      </c>
      <c r="L98" s="39">
        <v>0</v>
      </c>
      <c r="M98" s="38">
        <v>7.2</v>
      </c>
    </row>
    <row r="99" spans="1:13" ht="15" x14ac:dyDescent="0.2">
      <c r="A99" s="39">
        <v>11</v>
      </c>
      <c r="B99" s="39">
        <v>1</v>
      </c>
      <c r="C99" s="38">
        <v>8.6999999999999993</v>
      </c>
      <c r="D99" s="38">
        <v>3.2</v>
      </c>
      <c r="E99" s="38">
        <v>3.1</v>
      </c>
      <c r="F99" s="38">
        <v>6.1</v>
      </c>
      <c r="G99" s="38">
        <v>2.9</v>
      </c>
      <c r="H99" s="38">
        <v>5.6</v>
      </c>
      <c r="I99" s="38">
        <v>3.1</v>
      </c>
      <c r="J99" s="38">
        <v>2.9</v>
      </c>
      <c r="K99" s="38">
        <v>3.2</v>
      </c>
      <c r="L99" s="39">
        <v>1</v>
      </c>
      <c r="M99" s="38">
        <v>7.7</v>
      </c>
    </row>
    <row r="100" spans="1:13" ht="15" x14ac:dyDescent="0.2">
      <c r="A100" s="39">
        <v>1</v>
      </c>
      <c r="B100" s="39">
        <v>1</v>
      </c>
      <c r="C100" s="38">
        <v>7.8</v>
      </c>
      <c r="D100" s="38">
        <v>4.9000000000000004</v>
      </c>
      <c r="E100" s="38">
        <v>5.2</v>
      </c>
      <c r="F100" s="38">
        <v>5.3</v>
      </c>
      <c r="G100" s="38">
        <v>7.1</v>
      </c>
      <c r="H100" s="38">
        <v>7.9</v>
      </c>
      <c r="I100" s="38">
        <v>4.3</v>
      </c>
      <c r="J100" s="38">
        <v>4.9000000000000004</v>
      </c>
      <c r="K100" s="38">
        <v>5.3</v>
      </c>
      <c r="L100" s="39">
        <v>1</v>
      </c>
      <c r="M100" s="38">
        <v>7.4</v>
      </c>
    </row>
    <row r="101" spans="1:13" ht="15" x14ac:dyDescent="0.2">
      <c r="A101" s="39">
        <v>6</v>
      </c>
      <c r="B101" s="39">
        <v>0</v>
      </c>
      <c r="C101" s="38">
        <v>7.9</v>
      </c>
      <c r="D101" s="38">
        <v>3</v>
      </c>
      <c r="E101" s="38">
        <v>5.9</v>
      </c>
      <c r="F101" s="38">
        <v>4.2</v>
      </c>
      <c r="G101" s="38">
        <v>4.8</v>
      </c>
      <c r="H101" s="38">
        <v>9.6999999999999993</v>
      </c>
      <c r="I101" s="38">
        <v>3.4</v>
      </c>
      <c r="J101" s="38">
        <v>5.4</v>
      </c>
      <c r="K101" s="38">
        <v>5.0999999999999996</v>
      </c>
      <c r="L101" s="39">
        <v>1</v>
      </c>
      <c r="M101" s="38">
        <v>7</v>
      </c>
    </row>
    <row r="102" spans="1:13" ht="15" x14ac:dyDescent="0.2">
      <c r="A102" s="39">
        <v>8</v>
      </c>
      <c r="B102" s="39">
        <v>0</v>
      </c>
      <c r="C102" s="38">
        <v>7.6</v>
      </c>
      <c r="D102" s="38">
        <v>3.6</v>
      </c>
      <c r="E102" s="38">
        <v>3.4</v>
      </c>
      <c r="F102" s="38">
        <v>4.2</v>
      </c>
      <c r="G102" s="38">
        <v>4.5999999999999996</v>
      </c>
      <c r="H102" s="38">
        <v>7.7</v>
      </c>
      <c r="I102" s="38">
        <v>3.1</v>
      </c>
      <c r="J102" s="38">
        <v>5.5</v>
      </c>
      <c r="K102" s="38">
        <v>4.9000000000000004</v>
      </c>
      <c r="L102" s="39">
        <v>0</v>
      </c>
      <c r="M102" s="38">
        <v>6.1</v>
      </c>
    </row>
    <row r="103" spans="1:13" ht="15" x14ac:dyDescent="0.2">
      <c r="A103" s="39">
        <v>14</v>
      </c>
      <c r="B103" s="39">
        <v>1</v>
      </c>
      <c r="C103" s="38">
        <v>9.1999999999999993</v>
      </c>
      <c r="D103" s="38">
        <v>5</v>
      </c>
      <c r="E103" s="38">
        <v>5.2</v>
      </c>
      <c r="F103" s="38">
        <v>6.5</v>
      </c>
      <c r="G103" s="38">
        <v>6.2</v>
      </c>
      <c r="H103" s="38">
        <v>7.3</v>
      </c>
      <c r="I103" s="38">
        <v>5.0999999999999996</v>
      </c>
      <c r="J103" s="38">
        <v>4.5999999999999996</v>
      </c>
      <c r="K103" s="38">
        <v>5.2</v>
      </c>
      <c r="L103" s="39">
        <v>1</v>
      </c>
      <c r="M103" s="38">
        <v>7.1</v>
      </c>
    </row>
    <row r="104" spans="1:13" ht="15" x14ac:dyDescent="0.2">
      <c r="A104" s="39">
        <v>14</v>
      </c>
      <c r="B104" s="39">
        <v>1</v>
      </c>
      <c r="C104" s="38">
        <v>7.7</v>
      </c>
      <c r="D104" s="38">
        <v>4.7</v>
      </c>
      <c r="E104" s="38">
        <v>5.2</v>
      </c>
      <c r="F104" s="38">
        <v>5.2</v>
      </c>
      <c r="G104" s="38">
        <v>7</v>
      </c>
      <c r="H104" s="38">
        <v>7.7</v>
      </c>
      <c r="I104" s="38">
        <v>4</v>
      </c>
      <c r="J104" s="38">
        <v>4.7</v>
      </c>
      <c r="K104" s="38">
        <v>4.7</v>
      </c>
      <c r="L104" s="39">
        <v>1</v>
      </c>
      <c r="M104" s="38">
        <v>7.6</v>
      </c>
    </row>
    <row r="105" spans="1:13" ht="15" x14ac:dyDescent="0.2">
      <c r="A105" s="39">
        <v>12</v>
      </c>
      <c r="B105" s="39">
        <v>1</v>
      </c>
      <c r="C105" s="38">
        <v>9.5</v>
      </c>
      <c r="D105" s="38">
        <v>5.6</v>
      </c>
      <c r="E105" s="38">
        <v>5.6</v>
      </c>
      <c r="F105" s="38">
        <v>6.9</v>
      </c>
      <c r="G105" s="38">
        <v>6.6</v>
      </c>
      <c r="H105" s="38">
        <v>7.6</v>
      </c>
      <c r="I105" s="38">
        <v>5.6</v>
      </c>
      <c r="J105" s="38">
        <v>4.5</v>
      </c>
      <c r="K105" s="38">
        <v>5.5</v>
      </c>
      <c r="L105" s="39">
        <v>1</v>
      </c>
      <c r="M105" s="38">
        <v>9</v>
      </c>
    </row>
    <row r="106" spans="1:13" ht="15" x14ac:dyDescent="0.2">
      <c r="A106" s="39">
        <v>15</v>
      </c>
      <c r="B106" s="39">
        <v>0</v>
      </c>
      <c r="C106" s="38">
        <v>6.5</v>
      </c>
      <c r="D106" s="38">
        <v>4.3</v>
      </c>
      <c r="E106" s="38">
        <v>4.7</v>
      </c>
      <c r="F106" s="38">
        <v>6.3</v>
      </c>
      <c r="G106" s="38">
        <v>6</v>
      </c>
      <c r="H106" s="38">
        <v>8.6999999999999993</v>
      </c>
      <c r="I106" s="38">
        <v>5</v>
      </c>
      <c r="J106" s="38">
        <v>5.6</v>
      </c>
      <c r="K106" s="38">
        <v>6.8</v>
      </c>
      <c r="L106" s="39">
        <v>1</v>
      </c>
      <c r="M106" s="38">
        <v>8.9</v>
      </c>
    </row>
    <row r="107" spans="1:13" ht="15" x14ac:dyDescent="0.2">
      <c r="A107" s="39">
        <v>13</v>
      </c>
      <c r="B107" s="39">
        <v>0</v>
      </c>
      <c r="C107" s="38">
        <v>8.3000000000000007</v>
      </c>
      <c r="D107" s="38">
        <v>3.4</v>
      </c>
      <c r="E107" s="38">
        <v>3.4</v>
      </c>
      <c r="F107" s="38">
        <v>4.5999999999999996</v>
      </c>
      <c r="G107" s="38">
        <v>5.2</v>
      </c>
      <c r="H107" s="38">
        <v>9.1</v>
      </c>
      <c r="I107" s="38">
        <v>4.2</v>
      </c>
      <c r="J107" s="38">
        <v>5.8</v>
      </c>
      <c r="K107" s="38">
        <v>5.9</v>
      </c>
      <c r="L107" s="39">
        <v>1</v>
      </c>
      <c r="M107" s="38">
        <v>7.5</v>
      </c>
    </row>
    <row r="108" spans="1:13" ht="15" x14ac:dyDescent="0.2">
      <c r="A108" s="39">
        <v>15</v>
      </c>
      <c r="B108" s="39">
        <v>1</v>
      </c>
      <c r="C108" s="38">
        <v>9.6</v>
      </c>
      <c r="D108" s="38">
        <v>4.0999999999999996</v>
      </c>
      <c r="E108" s="38">
        <v>4.8</v>
      </c>
      <c r="F108" s="38">
        <v>7.7</v>
      </c>
      <c r="G108" s="38">
        <v>5.5</v>
      </c>
      <c r="H108" s="38">
        <v>7.7</v>
      </c>
      <c r="I108" s="38">
        <v>4.4000000000000004</v>
      </c>
      <c r="J108" s="38">
        <v>4.5999999999999996</v>
      </c>
      <c r="K108" s="38">
        <v>6.5</v>
      </c>
      <c r="L108" s="39">
        <v>1</v>
      </c>
      <c r="M108" s="38">
        <v>9.3000000000000007</v>
      </c>
    </row>
    <row r="109" spans="1:13" ht="15" x14ac:dyDescent="0.2">
      <c r="A109" s="39">
        <v>1</v>
      </c>
      <c r="B109" s="39">
        <v>0</v>
      </c>
      <c r="C109" s="38">
        <v>5.9</v>
      </c>
      <c r="D109" s="38">
        <v>4</v>
      </c>
      <c r="E109" s="38">
        <v>6</v>
      </c>
      <c r="F109" s="38">
        <v>5.9</v>
      </c>
      <c r="G109" s="38">
        <v>6.2</v>
      </c>
      <c r="H109" s="38">
        <v>8.4</v>
      </c>
      <c r="I109" s="38">
        <v>5.8</v>
      </c>
      <c r="J109" s="38">
        <v>7.5</v>
      </c>
      <c r="K109" s="38">
        <v>8.6999999999999993</v>
      </c>
      <c r="L109" s="39">
        <v>1</v>
      </c>
      <c r="M109" s="38">
        <v>8</v>
      </c>
    </row>
    <row r="110" spans="1:13" ht="15" x14ac:dyDescent="0.2">
      <c r="A110" s="39">
        <v>7</v>
      </c>
      <c r="B110" s="39">
        <v>1</v>
      </c>
      <c r="C110" s="38">
        <v>8.6999999999999993</v>
      </c>
      <c r="D110" s="38">
        <v>3.7</v>
      </c>
      <c r="E110" s="38">
        <v>4.5999999999999996</v>
      </c>
      <c r="F110" s="38">
        <v>7.4</v>
      </c>
      <c r="G110" s="38">
        <v>4.8</v>
      </c>
      <c r="H110" s="38">
        <v>3.8</v>
      </c>
      <c r="I110" s="38">
        <v>4.5999999999999996</v>
      </c>
      <c r="J110" s="38">
        <v>3.5</v>
      </c>
      <c r="K110" s="38">
        <v>5.5</v>
      </c>
      <c r="L110" s="39">
        <v>1</v>
      </c>
      <c r="M110" s="38">
        <v>7.6</v>
      </c>
    </row>
    <row r="111" spans="1:13" ht="15" x14ac:dyDescent="0.2">
      <c r="A111" s="39">
        <v>2</v>
      </c>
      <c r="B111" s="39">
        <v>0</v>
      </c>
      <c r="C111" s="38">
        <v>6.7</v>
      </c>
      <c r="D111" s="38">
        <v>3.2</v>
      </c>
      <c r="E111" s="38">
        <v>2.2999999999999998</v>
      </c>
      <c r="F111" s="38">
        <v>6.3</v>
      </c>
      <c r="G111" s="38">
        <v>4.5</v>
      </c>
      <c r="H111" s="38">
        <v>5</v>
      </c>
      <c r="I111" s="38">
        <v>3.8</v>
      </c>
      <c r="J111" s="38">
        <v>2.6</v>
      </c>
      <c r="K111" s="38">
        <v>5.5</v>
      </c>
      <c r="L111" s="39">
        <v>0</v>
      </c>
      <c r="M111" s="38">
        <v>7.1</v>
      </c>
    </row>
    <row r="112" spans="1:13" ht="15" x14ac:dyDescent="0.2">
      <c r="A112" s="39">
        <v>7</v>
      </c>
      <c r="B112" s="39">
        <v>1</v>
      </c>
      <c r="C112" s="38">
        <v>9.6999999999999993</v>
      </c>
      <c r="D112" s="38">
        <v>5</v>
      </c>
      <c r="E112" s="38">
        <v>3.4</v>
      </c>
      <c r="F112" s="38">
        <v>7.5</v>
      </c>
      <c r="G112" s="38">
        <v>6.1</v>
      </c>
      <c r="H112" s="38">
        <v>6.7</v>
      </c>
      <c r="I112" s="38">
        <v>3.7</v>
      </c>
      <c r="J112" s="38">
        <v>3.4</v>
      </c>
      <c r="K112" s="38">
        <v>7.1</v>
      </c>
      <c r="L112" s="39">
        <v>1</v>
      </c>
      <c r="M112" s="38">
        <v>8.1</v>
      </c>
    </row>
    <row r="113" spans="1:13" ht="15" x14ac:dyDescent="0.2">
      <c r="A113" s="39">
        <v>12</v>
      </c>
      <c r="B113" s="39">
        <v>1</v>
      </c>
      <c r="C113" s="38">
        <v>8.8000000000000007</v>
      </c>
      <c r="D113" s="38">
        <v>3.5</v>
      </c>
      <c r="E113" s="38">
        <v>3.3</v>
      </c>
      <c r="F113" s="38">
        <v>8.1</v>
      </c>
      <c r="G113" s="38">
        <v>4.5</v>
      </c>
      <c r="H113" s="38">
        <v>6.7</v>
      </c>
      <c r="I113" s="38">
        <v>4</v>
      </c>
      <c r="J113" s="38">
        <v>2.2999999999999998</v>
      </c>
      <c r="K113" s="38">
        <v>6.6</v>
      </c>
      <c r="L113" s="39">
        <v>0</v>
      </c>
      <c r="M113" s="38">
        <v>7.9</v>
      </c>
    </row>
    <row r="114" spans="1:13" ht="15" x14ac:dyDescent="0.2">
      <c r="A114" s="39">
        <v>7</v>
      </c>
      <c r="B114" s="39">
        <v>0</v>
      </c>
      <c r="C114" s="38">
        <v>8.1999999999999993</v>
      </c>
      <c r="D114" s="38">
        <v>3.6</v>
      </c>
      <c r="E114" s="38">
        <v>4.5</v>
      </c>
      <c r="F114" s="38">
        <v>4.9000000000000004</v>
      </c>
      <c r="G114" s="38">
        <v>5</v>
      </c>
      <c r="H114" s="38">
        <v>9</v>
      </c>
      <c r="I114" s="38">
        <v>4.5</v>
      </c>
      <c r="J114" s="38">
        <v>6.9</v>
      </c>
      <c r="K114" s="38">
        <v>5.2</v>
      </c>
      <c r="L114" s="39">
        <v>1</v>
      </c>
      <c r="M114" s="38">
        <v>7.2</v>
      </c>
    </row>
    <row r="115" spans="1:13" ht="15" x14ac:dyDescent="0.2">
      <c r="A115" s="39">
        <v>14</v>
      </c>
      <c r="B115" s="39">
        <v>1</v>
      </c>
      <c r="C115" s="38">
        <v>8.9</v>
      </c>
      <c r="D115" s="38">
        <v>4.3</v>
      </c>
      <c r="E115" s="38">
        <v>6.3</v>
      </c>
      <c r="F115" s="38">
        <v>5.0999999999999996</v>
      </c>
      <c r="G115" s="38">
        <v>6.9</v>
      </c>
      <c r="H115" s="38">
        <v>8.1999999999999993</v>
      </c>
      <c r="I115" s="38">
        <v>4.2</v>
      </c>
      <c r="J115" s="38">
        <v>5.9</v>
      </c>
      <c r="K115" s="38">
        <v>5.6</v>
      </c>
      <c r="L115" s="39">
        <v>1</v>
      </c>
      <c r="M115" s="38">
        <v>7.7</v>
      </c>
    </row>
    <row r="116" spans="1:13" ht="15" x14ac:dyDescent="0.2">
      <c r="A116" s="39">
        <v>14</v>
      </c>
      <c r="B116" s="39">
        <v>1</v>
      </c>
      <c r="C116" s="38">
        <v>8.4</v>
      </c>
      <c r="D116" s="38">
        <v>3.8</v>
      </c>
      <c r="E116" s="38">
        <v>3.2</v>
      </c>
      <c r="F116" s="38">
        <v>4.7</v>
      </c>
      <c r="G116" s="38">
        <v>5.9</v>
      </c>
      <c r="H116" s="38">
        <v>6.7</v>
      </c>
      <c r="I116" s="38">
        <v>4</v>
      </c>
      <c r="J116" s="38">
        <v>5</v>
      </c>
      <c r="K116" s="38">
        <v>4.9000000000000004</v>
      </c>
      <c r="L116" s="39">
        <v>1</v>
      </c>
      <c r="M116" s="38">
        <v>7.9</v>
      </c>
    </row>
    <row r="117" spans="1:13" ht="15" x14ac:dyDescent="0.2">
      <c r="A117" s="39">
        <v>11</v>
      </c>
      <c r="B117" s="39">
        <v>1</v>
      </c>
      <c r="C117" s="38">
        <v>7.7</v>
      </c>
      <c r="D117" s="38">
        <v>4.7</v>
      </c>
      <c r="E117" s="38">
        <v>4.3</v>
      </c>
      <c r="F117" s="38">
        <v>5.2</v>
      </c>
      <c r="G117" s="38">
        <v>7</v>
      </c>
      <c r="H117" s="38">
        <v>7.7</v>
      </c>
      <c r="I117" s="38">
        <v>5.0999999999999996</v>
      </c>
      <c r="J117" s="38">
        <v>4.7</v>
      </c>
      <c r="K117" s="38">
        <v>5.4</v>
      </c>
      <c r="L117" s="39">
        <v>0</v>
      </c>
      <c r="M117" s="38">
        <v>6.9</v>
      </c>
    </row>
    <row r="118" spans="1:13" ht="15" x14ac:dyDescent="0.2">
      <c r="A118" s="39">
        <v>10</v>
      </c>
      <c r="B118" s="39">
        <v>1</v>
      </c>
      <c r="C118" s="38">
        <v>9.1999999999999993</v>
      </c>
      <c r="D118" s="38">
        <v>5</v>
      </c>
      <c r="E118" s="38">
        <v>4.9000000000000004</v>
      </c>
      <c r="F118" s="38">
        <v>6.5</v>
      </c>
      <c r="G118" s="38">
        <v>6.2</v>
      </c>
      <c r="H118" s="38">
        <v>7.3</v>
      </c>
      <c r="I118" s="38">
        <v>4.2</v>
      </c>
      <c r="J118" s="38">
        <v>4.5999999999999996</v>
      </c>
      <c r="K118" s="38">
        <v>7.7</v>
      </c>
      <c r="L118" s="39">
        <v>1</v>
      </c>
      <c r="M118" s="38">
        <v>9.5</v>
      </c>
    </row>
    <row r="119" spans="1:13" ht="15" x14ac:dyDescent="0.2">
      <c r="A119" s="39">
        <v>5</v>
      </c>
      <c r="B119" s="39">
        <v>0</v>
      </c>
      <c r="C119" s="38">
        <v>7.3</v>
      </c>
      <c r="D119" s="38">
        <v>3.6</v>
      </c>
      <c r="E119" s="38">
        <v>5.4</v>
      </c>
      <c r="F119" s="38">
        <v>5.2</v>
      </c>
      <c r="G119" s="38">
        <v>6.1</v>
      </c>
      <c r="H119" s="38">
        <v>8</v>
      </c>
      <c r="I119" s="38">
        <v>2.8</v>
      </c>
      <c r="J119" s="38">
        <v>3.3</v>
      </c>
      <c r="K119" s="38">
        <v>4.0999999999999996</v>
      </c>
      <c r="L119" s="39">
        <v>0</v>
      </c>
      <c r="M119" s="38">
        <v>7.5</v>
      </c>
    </row>
    <row r="120" spans="1:13" ht="15" x14ac:dyDescent="0.2">
      <c r="A120" s="39">
        <v>11</v>
      </c>
      <c r="B120" s="39">
        <v>1</v>
      </c>
      <c r="C120" s="38">
        <v>9</v>
      </c>
      <c r="D120" s="38">
        <v>4.0999999999999996</v>
      </c>
      <c r="E120" s="38">
        <v>3</v>
      </c>
      <c r="F120" s="38">
        <v>4.8</v>
      </c>
      <c r="G120" s="38">
        <v>5</v>
      </c>
      <c r="H120" s="38">
        <v>6</v>
      </c>
      <c r="I120" s="38">
        <v>3.3</v>
      </c>
      <c r="J120" s="38">
        <v>3.9</v>
      </c>
      <c r="K120" s="38">
        <v>4.2</v>
      </c>
      <c r="L120" s="39">
        <v>1</v>
      </c>
      <c r="M120" s="38">
        <v>8</v>
      </c>
    </row>
    <row r="121" spans="1:13" ht="15" x14ac:dyDescent="0.2">
      <c r="A121" s="39">
        <v>6</v>
      </c>
      <c r="B121" s="39">
        <v>0</v>
      </c>
      <c r="C121" s="38">
        <v>8.1</v>
      </c>
      <c r="D121" s="38">
        <v>2.5</v>
      </c>
      <c r="E121" s="38">
        <v>4.0999999999999996</v>
      </c>
      <c r="F121" s="38">
        <v>5.0999999999999996</v>
      </c>
      <c r="G121" s="38">
        <v>3.8</v>
      </c>
      <c r="H121" s="38">
        <v>6.6</v>
      </c>
      <c r="I121" s="38">
        <v>2.6</v>
      </c>
      <c r="J121" s="38">
        <v>3.5</v>
      </c>
      <c r="K121" s="38">
        <v>3.9</v>
      </c>
      <c r="L121" s="39">
        <v>0</v>
      </c>
      <c r="M121" s="38">
        <v>7.1</v>
      </c>
    </row>
    <row r="122" spans="1:13" ht="15" x14ac:dyDescent="0.2">
      <c r="A122" s="39">
        <v>9</v>
      </c>
      <c r="B122" s="39">
        <v>1</v>
      </c>
      <c r="C122" s="38">
        <v>7.4</v>
      </c>
      <c r="D122" s="38">
        <v>5.0999999999999996</v>
      </c>
      <c r="E122" s="38">
        <v>5</v>
      </c>
      <c r="F122" s="38">
        <v>7.2</v>
      </c>
      <c r="G122" s="38">
        <v>6.9</v>
      </c>
      <c r="H122" s="38">
        <v>9.6</v>
      </c>
      <c r="I122" s="38">
        <v>5.7</v>
      </c>
      <c r="J122" s="38">
        <v>6.5</v>
      </c>
      <c r="K122" s="38">
        <v>7</v>
      </c>
      <c r="L122" s="39">
        <v>1</v>
      </c>
      <c r="M122" s="38">
        <v>8.8000000000000007</v>
      </c>
    </row>
    <row r="123" spans="1:13" ht="15" x14ac:dyDescent="0.2">
      <c r="A123" s="39">
        <v>9</v>
      </c>
      <c r="B123" s="39">
        <v>0</v>
      </c>
      <c r="C123" s="38">
        <v>7.9</v>
      </c>
      <c r="D123" s="38">
        <v>3</v>
      </c>
      <c r="E123" s="38">
        <v>4.3</v>
      </c>
      <c r="F123" s="38">
        <v>4.2</v>
      </c>
      <c r="G123" s="38">
        <v>4.8</v>
      </c>
      <c r="H123" s="38">
        <v>9.6999999999999993</v>
      </c>
      <c r="I123" s="38">
        <v>4.8</v>
      </c>
      <c r="J123" s="38">
        <v>5.4</v>
      </c>
      <c r="K123" s="38">
        <v>6.2</v>
      </c>
      <c r="L123" s="39">
        <v>0</v>
      </c>
      <c r="M123" s="38">
        <v>8</v>
      </c>
    </row>
    <row r="124" spans="1:13" ht="15" x14ac:dyDescent="0.2">
      <c r="A124" s="39">
        <v>10</v>
      </c>
      <c r="B124" s="39">
        <v>0</v>
      </c>
      <c r="C124" s="38">
        <v>7.7</v>
      </c>
      <c r="D124" s="38">
        <v>2.2000000000000002</v>
      </c>
      <c r="E124" s="38">
        <v>2.4</v>
      </c>
      <c r="F124" s="38">
        <v>4.7</v>
      </c>
      <c r="G124" s="38">
        <v>3.4</v>
      </c>
      <c r="H124" s="38">
        <v>6.2</v>
      </c>
      <c r="I124" s="38">
        <v>3.2</v>
      </c>
      <c r="J124" s="38">
        <v>3.1</v>
      </c>
      <c r="K124" s="38">
        <v>3.4</v>
      </c>
      <c r="L124" s="39">
        <v>0</v>
      </c>
      <c r="M124" s="38">
        <v>7.7</v>
      </c>
    </row>
    <row r="125" spans="1:13" ht="15" x14ac:dyDescent="0.2">
      <c r="A125" s="39">
        <v>5</v>
      </c>
      <c r="B125" s="39">
        <v>1</v>
      </c>
      <c r="C125" s="38">
        <v>9.4</v>
      </c>
      <c r="D125" s="38">
        <v>2.5</v>
      </c>
      <c r="E125" s="38">
        <v>3.2</v>
      </c>
      <c r="F125" s="38">
        <v>7.3</v>
      </c>
      <c r="G125" s="38">
        <v>4.5999999999999996</v>
      </c>
      <c r="H125" s="38">
        <v>6.3</v>
      </c>
      <c r="I125" s="38">
        <v>5.8</v>
      </c>
      <c r="J125" s="38">
        <v>4.5999999999999996</v>
      </c>
      <c r="K125" s="38">
        <v>7</v>
      </c>
      <c r="L125" s="39">
        <v>1</v>
      </c>
      <c r="M125" s="38">
        <v>8.1999999999999993</v>
      </c>
    </row>
    <row r="126" spans="1:13" ht="15" x14ac:dyDescent="0.2">
      <c r="A126" s="39">
        <v>7</v>
      </c>
      <c r="B126" s="39">
        <v>0</v>
      </c>
      <c r="C126" s="38">
        <v>7.2</v>
      </c>
      <c r="D126" s="38">
        <v>4.3</v>
      </c>
      <c r="E126" s="38">
        <v>3.9</v>
      </c>
      <c r="F126" s="38">
        <v>3.4</v>
      </c>
      <c r="G126" s="38">
        <v>4.7</v>
      </c>
      <c r="H126" s="38">
        <v>10</v>
      </c>
      <c r="I126" s="38">
        <v>3.2</v>
      </c>
      <c r="J126" s="38">
        <v>4.0999999999999996</v>
      </c>
      <c r="K126" s="38">
        <v>4.2</v>
      </c>
      <c r="L126" s="39">
        <v>0</v>
      </c>
      <c r="M126" s="38">
        <v>6.5</v>
      </c>
    </row>
    <row r="127" spans="1:13" ht="15" x14ac:dyDescent="0.2">
      <c r="A127" s="39">
        <v>15</v>
      </c>
      <c r="B127" s="39">
        <v>1</v>
      </c>
      <c r="C127" s="38">
        <v>8.3000000000000007</v>
      </c>
      <c r="D127" s="38">
        <v>3.7</v>
      </c>
      <c r="E127" s="38">
        <v>5.3</v>
      </c>
      <c r="F127" s="38">
        <v>6.1</v>
      </c>
      <c r="G127" s="38">
        <v>6.1</v>
      </c>
      <c r="H127" s="38">
        <v>5.3</v>
      </c>
      <c r="I127" s="38">
        <v>4.0999999999999996</v>
      </c>
      <c r="J127" s="38">
        <v>2.9</v>
      </c>
      <c r="K127" s="38">
        <v>4</v>
      </c>
      <c r="L127" s="39">
        <v>1</v>
      </c>
      <c r="M127" s="38">
        <v>8.1</v>
      </c>
    </row>
    <row r="128" spans="1:13" ht="15" x14ac:dyDescent="0.2">
      <c r="A128" s="39">
        <v>12</v>
      </c>
      <c r="B128" s="39">
        <v>0</v>
      </c>
      <c r="C128" s="38">
        <v>7.9</v>
      </c>
      <c r="D128" s="38">
        <v>3.9</v>
      </c>
      <c r="E128" s="38">
        <v>4.9000000000000004</v>
      </c>
      <c r="F128" s="38">
        <v>6.9</v>
      </c>
      <c r="G128" s="38">
        <v>5.8</v>
      </c>
      <c r="H128" s="38">
        <v>4.7</v>
      </c>
      <c r="I128" s="38">
        <v>4.5999999999999996</v>
      </c>
      <c r="J128" s="38">
        <v>4.2</v>
      </c>
      <c r="K128" s="38">
        <v>6.6</v>
      </c>
      <c r="L128" s="39">
        <v>0</v>
      </c>
      <c r="M128" s="38">
        <v>8.1</v>
      </c>
    </row>
    <row r="129" spans="1:13" ht="15" x14ac:dyDescent="0.2">
      <c r="A129" s="39">
        <v>7</v>
      </c>
      <c r="B129" s="39">
        <v>0</v>
      </c>
      <c r="C129" s="38">
        <v>7.3</v>
      </c>
      <c r="D129" s="38">
        <v>3.6</v>
      </c>
      <c r="E129" s="38">
        <v>3.6</v>
      </c>
      <c r="F129" s="38">
        <v>5.2</v>
      </c>
      <c r="G129" s="38">
        <v>6.1</v>
      </c>
      <c r="H129" s="38">
        <v>8</v>
      </c>
      <c r="I129" s="38">
        <v>3.3</v>
      </c>
      <c r="J129" s="38">
        <v>3.3</v>
      </c>
      <c r="K129" s="38">
        <v>4</v>
      </c>
      <c r="L129" s="39">
        <v>0</v>
      </c>
      <c r="M129" s="38">
        <v>6.9</v>
      </c>
    </row>
    <row r="130" spans="1:13" ht="15" x14ac:dyDescent="0.2">
      <c r="A130" s="39">
        <v>11</v>
      </c>
      <c r="B130" s="39">
        <v>1</v>
      </c>
      <c r="C130" s="38">
        <v>9.6</v>
      </c>
      <c r="D130" s="38">
        <v>5.7</v>
      </c>
      <c r="E130" s="38">
        <v>5.6</v>
      </c>
      <c r="F130" s="38">
        <v>8.1999999999999993</v>
      </c>
      <c r="G130" s="38">
        <v>7.8</v>
      </c>
      <c r="H130" s="38">
        <v>4.5</v>
      </c>
      <c r="I130" s="38">
        <v>4.4000000000000004</v>
      </c>
      <c r="J130" s="38">
        <v>3</v>
      </c>
      <c r="K130" s="38">
        <v>6.2</v>
      </c>
      <c r="L130" s="39">
        <v>1</v>
      </c>
      <c r="M130" s="38">
        <v>9.3000000000000007</v>
      </c>
    </row>
    <row r="131" spans="1:13" ht="15" x14ac:dyDescent="0.2">
      <c r="A131" s="39">
        <v>4</v>
      </c>
      <c r="B131" s="39">
        <v>0</v>
      </c>
      <c r="C131" s="38">
        <v>8.3000000000000007</v>
      </c>
      <c r="D131" s="38">
        <v>2.8</v>
      </c>
      <c r="E131" s="38">
        <v>3</v>
      </c>
      <c r="F131" s="38">
        <v>5.7</v>
      </c>
      <c r="G131" s="38">
        <v>2.5</v>
      </c>
      <c r="H131" s="38">
        <v>5.2</v>
      </c>
      <c r="I131" s="38">
        <v>1.2</v>
      </c>
      <c r="J131" s="38">
        <v>2.5</v>
      </c>
      <c r="K131" s="38">
        <v>2.6</v>
      </c>
      <c r="L131" s="39">
        <v>0</v>
      </c>
      <c r="M131" s="38">
        <v>6.2</v>
      </c>
    </row>
    <row r="132" spans="1:13" ht="15" x14ac:dyDescent="0.2">
      <c r="A132" s="39">
        <v>9</v>
      </c>
      <c r="B132" s="39">
        <v>1</v>
      </c>
      <c r="C132" s="38">
        <v>8.6</v>
      </c>
      <c r="D132" s="38">
        <v>3.6</v>
      </c>
      <c r="E132" s="38">
        <v>2.9</v>
      </c>
      <c r="F132" s="38">
        <v>7.3</v>
      </c>
      <c r="G132" s="38">
        <v>4.7</v>
      </c>
      <c r="H132" s="38">
        <v>3.7</v>
      </c>
      <c r="I132" s="38">
        <v>5</v>
      </c>
      <c r="J132" s="38">
        <v>3.4</v>
      </c>
      <c r="K132" s="38">
        <v>6.1</v>
      </c>
      <c r="L132" s="39">
        <v>0</v>
      </c>
      <c r="M132" s="38">
        <v>8</v>
      </c>
    </row>
    <row r="133" spans="1:13" ht="15" x14ac:dyDescent="0.2">
      <c r="A133" s="39">
        <v>9</v>
      </c>
      <c r="B133" s="39">
        <v>0</v>
      </c>
      <c r="C133" s="38">
        <v>8</v>
      </c>
      <c r="D133" s="38">
        <v>2.5</v>
      </c>
      <c r="E133" s="38">
        <v>3.4</v>
      </c>
      <c r="F133" s="38">
        <v>7.7</v>
      </c>
      <c r="G133" s="38">
        <v>3</v>
      </c>
      <c r="H133" s="38">
        <v>5.2</v>
      </c>
      <c r="I133" s="38">
        <v>4.5999999999999996</v>
      </c>
      <c r="J133" s="38">
        <v>4.2</v>
      </c>
      <c r="K133" s="38">
        <v>6.9</v>
      </c>
      <c r="L133" s="39">
        <v>0</v>
      </c>
      <c r="M133" s="38">
        <v>7.1</v>
      </c>
    </row>
    <row r="134" spans="1:13" ht="15" x14ac:dyDescent="0.2">
      <c r="A134" s="39">
        <v>2</v>
      </c>
      <c r="B134" s="39">
        <v>0</v>
      </c>
      <c r="C134" s="38">
        <v>6.4</v>
      </c>
      <c r="D134" s="38">
        <v>3.2</v>
      </c>
      <c r="E134" s="38">
        <v>2.2000000000000002</v>
      </c>
      <c r="F134" s="38">
        <v>2.9</v>
      </c>
      <c r="G134" s="38">
        <v>5</v>
      </c>
      <c r="H134" s="38">
        <v>8.4</v>
      </c>
      <c r="I134" s="38">
        <v>2.4</v>
      </c>
      <c r="J134" s="38">
        <v>3.7</v>
      </c>
      <c r="K134" s="38">
        <v>3.6</v>
      </c>
      <c r="L134" s="39">
        <v>0</v>
      </c>
      <c r="M134" s="38">
        <v>6.5</v>
      </c>
    </row>
    <row r="135" spans="1:13" ht="15" x14ac:dyDescent="0.2">
      <c r="A135" s="39">
        <v>10</v>
      </c>
      <c r="B135" s="39">
        <v>0</v>
      </c>
      <c r="C135" s="38">
        <v>6.6</v>
      </c>
      <c r="D135" s="38">
        <v>3.8</v>
      </c>
      <c r="E135" s="38">
        <v>3.2</v>
      </c>
      <c r="F135" s="38">
        <v>5.3</v>
      </c>
      <c r="G135" s="38">
        <v>6.6</v>
      </c>
      <c r="H135" s="38">
        <v>8.1999999999999993</v>
      </c>
      <c r="I135" s="38">
        <v>4.3</v>
      </c>
      <c r="J135" s="38">
        <v>4.0999999999999996</v>
      </c>
      <c r="K135" s="38">
        <v>6.3</v>
      </c>
      <c r="L135" s="39">
        <v>0</v>
      </c>
      <c r="M135" s="38">
        <v>7.1</v>
      </c>
    </row>
    <row r="136" spans="1:13" ht="15" x14ac:dyDescent="0.2">
      <c r="A136" s="39">
        <v>14</v>
      </c>
      <c r="B136" s="39">
        <v>1</v>
      </c>
      <c r="C136" s="38">
        <v>7.6</v>
      </c>
      <c r="D136" s="38">
        <v>2.5</v>
      </c>
      <c r="E136" s="38">
        <v>3.2</v>
      </c>
      <c r="F136" s="38">
        <v>7.1</v>
      </c>
      <c r="G136" s="38">
        <v>4.2</v>
      </c>
      <c r="H136" s="38">
        <v>5.8</v>
      </c>
      <c r="I136" s="38">
        <v>3.6</v>
      </c>
      <c r="J136" s="38">
        <v>3.8</v>
      </c>
      <c r="K136" s="38">
        <v>6</v>
      </c>
      <c r="L136" s="39">
        <v>1</v>
      </c>
      <c r="M136" s="38">
        <v>8.1999999999999993</v>
      </c>
    </row>
    <row r="137" spans="1:13" ht="15" x14ac:dyDescent="0.2">
      <c r="A137" s="39">
        <v>1</v>
      </c>
      <c r="B137" s="39">
        <v>1</v>
      </c>
      <c r="C137" s="38">
        <v>9.4</v>
      </c>
      <c r="D137" s="38">
        <v>4.0999999999999996</v>
      </c>
      <c r="E137" s="38">
        <v>3.4</v>
      </c>
      <c r="F137" s="38">
        <v>7.8</v>
      </c>
      <c r="G137" s="38">
        <v>4.7</v>
      </c>
      <c r="H137" s="38">
        <v>7.6</v>
      </c>
      <c r="I137" s="38">
        <v>5.0999999999999996</v>
      </c>
      <c r="J137" s="38">
        <v>3.7</v>
      </c>
      <c r="K137" s="38">
        <v>5.6</v>
      </c>
      <c r="L137" s="39">
        <v>1</v>
      </c>
      <c r="M137" s="38">
        <v>7</v>
      </c>
    </row>
    <row r="138" spans="1:13" ht="15" x14ac:dyDescent="0.2">
      <c r="A138" s="39">
        <v>4</v>
      </c>
      <c r="B138" s="39">
        <v>0</v>
      </c>
      <c r="C138" s="38">
        <v>8.3000000000000007</v>
      </c>
      <c r="D138" s="38">
        <v>2.8</v>
      </c>
      <c r="E138" s="38">
        <v>3</v>
      </c>
      <c r="F138" s="38">
        <v>5.7</v>
      </c>
      <c r="G138" s="38">
        <v>2.5</v>
      </c>
      <c r="H138" s="38">
        <v>5.2</v>
      </c>
      <c r="I138" s="38">
        <v>1.8</v>
      </c>
      <c r="J138" s="38">
        <v>2.5</v>
      </c>
      <c r="K138" s="38">
        <v>3.1</v>
      </c>
      <c r="L138" s="39">
        <v>0</v>
      </c>
      <c r="M138" s="38">
        <v>6.7</v>
      </c>
    </row>
    <row r="139" spans="1:13" ht="15" x14ac:dyDescent="0.2">
      <c r="A139" s="39">
        <v>13</v>
      </c>
      <c r="B139" s="39">
        <v>1</v>
      </c>
      <c r="C139" s="38">
        <v>7.8</v>
      </c>
      <c r="D139" s="38">
        <v>4.9000000000000004</v>
      </c>
      <c r="E139" s="38">
        <v>5.8</v>
      </c>
      <c r="F139" s="38">
        <v>5.3</v>
      </c>
      <c r="G139" s="38">
        <v>7.1</v>
      </c>
      <c r="H139" s="38">
        <v>7.9</v>
      </c>
      <c r="I139" s="38">
        <v>4.0999999999999996</v>
      </c>
      <c r="J139" s="38">
        <v>4.9000000000000004</v>
      </c>
      <c r="K139" s="38">
        <v>5.7</v>
      </c>
      <c r="L139" s="39">
        <v>0</v>
      </c>
      <c r="M139" s="38">
        <v>7.5</v>
      </c>
    </row>
    <row r="140" spans="1:13" ht="15" x14ac:dyDescent="0.2">
      <c r="A140" s="39">
        <v>13</v>
      </c>
      <c r="B140" s="39">
        <v>0</v>
      </c>
      <c r="C140" s="38">
        <v>7.1</v>
      </c>
      <c r="D140" s="38">
        <v>4.2</v>
      </c>
      <c r="E140" s="38">
        <v>2.8</v>
      </c>
      <c r="F140" s="38">
        <v>3.3</v>
      </c>
      <c r="G140" s="38">
        <v>4.5</v>
      </c>
      <c r="H140" s="38">
        <v>9.9</v>
      </c>
      <c r="I140" s="38">
        <v>2.8</v>
      </c>
      <c r="J140" s="38">
        <v>4</v>
      </c>
      <c r="K140" s="38">
        <v>3.3</v>
      </c>
      <c r="L140" s="39">
        <v>0</v>
      </c>
      <c r="M140" s="38">
        <v>7.4</v>
      </c>
    </row>
    <row r="141" spans="1:13" ht="15" x14ac:dyDescent="0.2">
      <c r="A141" s="39">
        <v>15</v>
      </c>
      <c r="B141" s="39">
        <v>1</v>
      </c>
      <c r="C141" s="38">
        <v>7.6</v>
      </c>
      <c r="D141" s="38">
        <v>3.6</v>
      </c>
      <c r="E141" s="38">
        <v>2.2000000000000002</v>
      </c>
      <c r="F141" s="38">
        <v>4.5999999999999996</v>
      </c>
      <c r="G141" s="38">
        <v>5</v>
      </c>
      <c r="H141" s="38">
        <v>7.4</v>
      </c>
      <c r="I141" s="38">
        <v>4.4000000000000004</v>
      </c>
      <c r="J141" s="38">
        <v>5.8</v>
      </c>
      <c r="K141" s="38">
        <v>4.8</v>
      </c>
      <c r="L141" s="39">
        <v>0</v>
      </c>
      <c r="M141" s="38">
        <v>7.4</v>
      </c>
    </row>
    <row r="142" spans="1:13" ht="15" x14ac:dyDescent="0.2">
      <c r="A142" s="39">
        <v>12</v>
      </c>
      <c r="B142" s="39">
        <v>0</v>
      </c>
      <c r="C142" s="38">
        <v>5.6</v>
      </c>
      <c r="D142" s="38">
        <v>3.4</v>
      </c>
      <c r="E142" s="38">
        <v>5.2</v>
      </c>
      <c r="F142" s="38">
        <v>5.7</v>
      </c>
      <c r="G142" s="38">
        <v>5.6</v>
      </c>
      <c r="H142" s="38">
        <v>9.1</v>
      </c>
      <c r="I142" s="38">
        <v>4.5</v>
      </c>
      <c r="J142" s="38">
        <v>6</v>
      </c>
      <c r="K142" s="38">
        <v>6.3</v>
      </c>
      <c r="L142" s="39">
        <v>0</v>
      </c>
      <c r="M142" s="38">
        <v>7.9</v>
      </c>
    </row>
    <row r="143" spans="1:13" ht="15" x14ac:dyDescent="0.2">
      <c r="A143" s="39">
        <v>3</v>
      </c>
      <c r="B143" s="39">
        <v>0</v>
      </c>
      <c r="C143" s="38">
        <v>9.9</v>
      </c>
      <c r="D143" s="38">
        <v>2.8</v>
      </c>
      <c r="E143" s="38">
        <v>1.5</v>
      </c>
      <c r="F143" s="38">
        <v>5.8</v>
      </c>
      <c r="G143" s="38">
        <v>3.5</v>
      </c>
      <c r="H143" s="38">
        <v>5.4</v>
      </c>
      <c r="I143" s="38">
        <v>4</v>
      </c>
      <c r="J143" s="38">
        <v>4.9000000000000004</v>
      </c>
      <c r="K143" s="38">
        <v>5.8</v>
      </c>
      <c r="L143" s="39">
        <v>1</v>
      </c>
      <c r="M143" s="38">
        <v>8</v>
      </c>
    </row>
    <row r="144" spans="1:13" ht="15" x14ac:dyDescent="0.2">
      <c r="A144" s="39">
        <v>3</v>
      </c>
      <c r="B144" s="39">
        <v>1</v>
      </c>
      <c r="C144" s="38">
        <v>9.1999999999999993</v>
      </c>
      <c r="D144" s="38">
        <v>3.4</v>
      </c>
      <c r="E144" s="38">
        <v>4.9000000000000004</v>
      </c>
      <c r="F144" s="38">
        <v>7.4</v>
      </c>
      <c r="G144" s="38">
        <v>5.8</v>
      </c>
      <c r="H144" s="38">
        <v>4.5</v>
      </c>
      <c r="I144" s="38">
        <v>4.2</v>
      </c>
      <c r="J144" s="38">
        <v>4</v>
      </c>
      <c r="K144" s="38">
        <v>6.9</v>
      </c>
      <c r="L144" s="39">
        <v>1</v>
      </c>
      <c r="M144" s="38">
        <v>8</v>
      </c>
    </row>
    <row r="145" spans="1:13" ht="15" x14ac:dyDescent="0.2">
      <c r="A145" s="39">
        <v>7</v>
      </c>
      <c r="B145" s="39">
        <v>0</v>
      </c>
      <c r="C145" s="38">
        <v>9.1</v>
      </c>
      <c r="D145" s="38">
        <v>3.8</v>
      </c>
      <c r="E145" s="38">
        <v>3.1</v>
      </c>
      <c r="F145" s="38">
        <v>7.5</v>
      </c>
      <c r="G145" s="38">
        <v>4.5</v>
      </c>
      <c r="H145" s="38">
        <v>7.3</v>
      </c>
      <c r="I145" s="38">
        <v>4.5</v>
      </c>
      <c r="J145" s="38">
        <v>3.4</v>
      </c>
      <c r="K145" s="38">
        <v>5.0999999999999996</v>
      </c>
      <c r="L145" s="39">
        <v>0</v>
      </c>
      <c r="M145" s="38">
        <v>8.4</v>
      </c>
    </row>
    <row r="146" spans="1:13" ht="15" x14ac:dyDescent="0.2">
      <c r="A146" s="39">
        <v>7</v>
      </c>
      <c r="B146" s="39">
        <v>0</v>
      </c>
      <c r="C146" s="38">
        <v>9.9</v>
      </c>
      <c r="D146" s="38">
        <v>4.2</v>
      </c>
      <c r="E146" s="38">
        <v>3.4</v>
      </c>
      <c r="F146" s="38">
        <v>5.4</v>
      </c>
      <c r="G146" s="38">
        <v>4.5</v>
      </c>
      <c r="H146" s="38">
        <v>3.8</v>
      </c>
      <c r="I146" s="38">
        <v>3.8</v>
      </c>
      <c r="J146" s="38">
        <v>4</v>
      </c>
      <c r="K146" s="38">
        <v>5.4</v>
      </c>
      <c r="L146" s="39">
        <v>1</v>
      </c>
      <c r="M146" s="38">
        <v>8.8000000000000007</v>
      </c>
    </row>
    <row r="147" spans="1:13" ht="15" x14ac:dyDescent="0.2">
      <c r="A147" s="39">
        <v>14</v>
      </c>
      <c r="B147" s="39">
        <v>1</v>
      </c>
      <c r="C147" s="38">
        <v>9.9</v>
      </c>
      <c r="D147" s="38">
        <v>4.2</v>
      </c>
      <c r="E147" s="38">
        <v>3.2</v>
      </c>
      <c r="F147" s="38">
        <v>5.4</v>
      </c>
      <c r="G147" s="38">
        <v>4.5</v>
      </c>
      <c r="H147" s="38">
        <v>3.8</v>
      </c>
      <c r="I147" s="38">
        <v>4.0999999999999996</v>
      </c>
      <c r="J147" s="38">
        <v>4</v>
      </c>
      <c r="K147" s="38">
        <v>4.0999999999999996</v>
      </c>
      <c r="L147" s="39">
        <v>1</v>
      </c>
      <c r="M147" s="38">
        <v>7.9</v>
      </c>
    </row>
    <row r="148" spans="1:13" ht="15" x14ac:dyDescent="0.2">
      <c r="A148" s="39">
        <v>5</v>
      </c>
      <c r="B148" s="39">
        <v>0</v>
      </c>
      <c r="C148" s="38">
        <v>6.6</v>
      </c>
      <c r="D148" s="38">
        <v>3.8</v>
      </c>
      <c r="E148" s="38">
        <v>4.5</v>
      </c>
      <c r="F148" s="38">
        <v>5.3</v>
      </c>
      <c r="G148" s="38">
        <v>6.6</v>
      </c>
      <c r="H148" s="38">
        <v>8.1999999999999993</v>
      </c>
      <c r="I148" s="38">
        <v>4.5999999999999996</v>
      </c>
      <c r="J148" s="38">
        <v>4.0999999999999996</v>
      </c>
      <c r="K148" s="38">
        <v>4.7</v>
      </c>
      <c r="L148" s="39">
        <v>0</v>
      </c>
      <c r="M148" s="38">
        <v>6</v>
      </c>
    </row>
    <row r="149" spans="1:13" ht="15" x14ac:dyDescent="0.2">
      <c r="A149" s="39">
        <v>15</v>
      </c>
      <c r="B149" s="39">
        <v>0</v>
      </c>
      <c r="C149" s="38">
        <v>9.1</v>
      </c>
      <c r="D149" s="38">
        <v>3.7</v>
      </c>
      <c r="E149" s="38">
        <v>4.0999999999999996</v>
      </c>
      <c r="F149" s="38">
        <v>6.3</v>
      </c>
      <c r="G149" s="38">
        <v>5.4</v>
      </c>
      <c r="H149" s="38">
        <v>7.3</v>
      </c>
      <c r="I149" s="38">
        <v>3.7</v>
      </c>
      <c r="J149" s="38">
        <v>3</v>
      </c>
      <c r="K149" s="38">
        <v>4.7</v>
      </c>
      <c r="L149" s="39">
        <v>0</v>
      </c>
      <c r="M149" s="38">
        <v>8.1999999999999993</v>
      </c>
    </row>
    <row r="150" spans="1:13" ht="15" x14ac:dyDescent="0.2">
      <c r="A150" s="39">
        <v>7</v>
      </c>
      <c r="B150" s="39">
        <v>1</v>
      </c>
      <c r="C150" s="38">
        <v>5.0999999999999996</v>
      </c>
      <c r="D150" s="38">
        <v>5.0999999999999996</v>
      </c>
      <c r="E150" s="38">
        <v>5.8</v>
      </c>
      <c r="F150" s="38">
        <v>5.4</v>
      </c>
      <c r="G150" s="38">
        <v>7.8</v>
      </c>
      <c r="H150" s="38">
        <v>5.9</v>
      </c>
      <c r="I150" s="38">
        <v>5.0999999999999996</v>
      </c>
      <c r="J150" s="38">
        <v>6.3</v>
      </c>
      <c r="K150" s="38">
        <v>6.2</v>
      </c>
      <c r="L150" s="39">
        <v>1</v>
      </c>
      <c r="M150" s="38">
        <v>8.4</v>
      </c>
    </row>
    <row r="151" spans="1:13" ht="15" x14ac:dyDescent="0.2">
      <c r="A151" s="39">
        <v>13</v>
      </c>
      <c r="B151" s="39">
        <v>0</v>
      </c>
      <c r="C151" s="38">
        <v>6</v>
      </c>
      <c r="D151" s="38">
        <v>4.0999999999999996</v>
      </c>
      <c r="E151" s="38">
        <v>4.8</v>
      </c>
      <c r="F151" s="38">
        <v>5.3</v>
      </c>
      <c r="G151" s="38">
        <v>5.3</v>
      </c>
      <c r="H151" s="38">
        <v>8</v>
      </c>
      <c r="I151" s="38">
        <v>4.3</v>
      </c>
      <c r="J151" s="38">
        <v>5.3</v>
      </c>
      <c r="K151" s="38">
        <v>5.8</v>
      </c>
      <c r="L151" s="39">
        <v>0</v>
      </c>
      <c r="M151" s="38">
        <v>7.4</v>
      </c>
    </row>
    <row r="152" spans="1:13" ht="15" x14ac:dyDescent="0.2">
      <c r="A152" s="39">
        <v>8</v>
      </c>
      <c r="B152" s="39">
        <v>0</v>
      </c>
      <c r="C152" s="38">
        <v>8.9</v>
      </c>
      <c r="D152" s="38">
        <v>4.3</v>
      </c>
      <c r="E152" s="38">
        <v>4.3</v>
      </c>
      <c r="F152" s="38">
        <v>5.0999999999999996</v>
      </c>
      <c r="G152" s="38">
        <v>6.9</v>
      </c>
      <c r="H152" s="38">
        <v>8.1999999999999993</v>
      </c>
      <c r="I152" s="38">
        <v>5</v>
      </c>
      <c r="J152" s="38">
        <v>5.9</v>
      </c>
      <c r="K152" s="38">
        <v>5.7</v>
      </c>
      <c r="L152" s="39">
        <v>0</v>
      </c>
      <c r="M152" s="38">
        <v>8</v>
      </c>
    </row>
    <row r="153" spans="1:13" ht="15" x14ac:dyDescent="0.2">
      <c r="A153" s="39">
        <v>5</v>
      </c>
      <c r="B153" s="39">
        <v>0</v>
      </c>
      <c r="C153" s="38">
        <v>6.2</v>
      </c>
      <c r="D153" s="38">
        <v>3.3</v>
      </c>
      <c r="E153" s="38">
        <v>4</v>
      </c>
      <c r="F153" s="38">
        <v>3.6</v>
      </c>
      <c r="G153" s="38">
        <v>5.0999999999999996</v>
      </c>
      <c r="H153" s="38">
        <v>6.9</v>
      </c>
      <c r="I153" s="38">
        <v>4</v>
      </c>
      <c r="J153" s="38">
        <v>6.3</v>
      </c>
      <c r="K153" s="38">
        <v>5.4</v>
      </c>
      <c r="L153" s="39">
        <v>0</v>
      </c>
      <c r="M153" s="38">
        <v>6.6</v>
      </c>
    </row>
    <row r="154" spans="1:13" ht="15" x14ac:dyDescent="0.2">
      <c r="A154" s="39">
        <v>9</v>
      </c>
      <c r="B154" s="39">
        <v>0</v>
      </c>
      <c r="C154" s="38">
        <v>7.2</v>
      </c>
      <c r="D154" s="38">
        <v>4.3</v>
      </c>
      <c r="E154" s="38">
        <v>3.6</v>
      </c>
      <c r="F154" s="38">
        <v>3.4</v>
      </c>
      <c r="G154" s="38">
        <v>4.7</v>
      </c>
      <c r="H154" s="38">
        <v>10</v>
      </c>
      <c r="I154" s="38">
        <v>3</v>
      </c>
      <c r="J154" s="38">
        <v>4.0999999999999996</v>
      </c>
      <c r="K154" s="38">
        <v>3.8</v>
      </c>
      <c r="L154" s="39">
        <v>0</v>
      </c>
      <c r="M154" s="38">
        <v>7.6</v>
      </c>
    </row>
    <row r="155" spans="1:13" ht="15" x14ac:dyDescent="0.2">
      <c r="A155" s="39">
        <v>6</v>
      </c>
      <c r="B155" s="39">
        <v>1</v>
      </c>
      <c r="C155" s="38">
        <v>8.8000000000000007</v>
      </c>
      <c r="D155" s="38">
        <v>3.5</v>
      </c>
      <c r="E155" s="38">
        <v>2.8</v>
      </c>
      <c r="F155" s="38">
        <v>8.1</v>
      </c>
      <c r="G155" s="38">
        <v>4.5</v>
      </c>
      <c r="H155" s="38">
        <v>6.7</v>
      </c>
      <c r="I155" s="38">
        <v>4.0999999999999996</v>
      </c>
      <c r="J155" s="38">
        <v>2.2999999999999998</v>
      </c>
      <c r="K155" s="38">
        <v>5.4</v>
      </c>
      <c r="L155" s="39">
        <v>0</v>
      </c>
      <c r="M155" s="38">
        <v>7.5</v>
      </c>
    </row>
    <row r="156" spans="1:13" ht="15" x14ac:dyDescent="0.2">
      <c r="A156" s="39">
        <v>3</v>
      </c>
      <c r="B156" s="39">
        <v>0</v>
      </c>
      <c r="C156" s="38">
        <v>6.3</v>
      </c>
      <c r="D156" s="38">
        <v>5.0999999999999996</v>
      </c>
      <c r="E156" s="38">
        <v>3.7</v>
      </c>
      <c r="F156" s="38">
        <v>4.0999999999999996</v>
      </c>
      <c r="G156" s="38">
        <v>6.6</v>
      </c>
      <c r="H156" s="38">
        <v>8.4</v>
      </c>
      <c r="I156" s="38">
        <v>4.4000000000000004</v>
      </c>
      <c r="J156" s="38">
        <v>5.0999999999999996</v>
      </c>
      <c r="K156" s="38">
        <v>5.3</v>
      </c>
      <c r="L156" s="39">
        <v>0</v>
      </c>
      <c r="M156" s="38">
        <v>7.1</v>
      </c>
    </row>
    <row r="157" spans="1:13" ht="15" x14ac:dyDescent="0.2">
      <c r="A157" s="39">
        <v>2</v>
      </c>
      <c r="B157" s="39">
        <v>0</v>
      </c>
      <c r="C157" s="38">
        <v>9.6999999999999993</v>
      </c>
      <c r="D157" s="38">
        <v>2.8</v>
      </c>
      <c r="E157" s="38">
        <v>3.7</v>
      </c>
      <c r="F157" s="38">
        <v>5.7</v>
      </c>
      <c r="G157" s="38">
        <v>4.7</v>
      </c>
      <c r="H157" s="38">
        <v>4.8</v>
      </c>
      <c r="I157" s="38">
        <v>4</v>
      </c>
      <c r="J157" s="38">
        <v>4.0999999999999996</v>
      </c>
      <c r="K157" s="38">
        <v>5.8</v>
      </c>
      <c r="L157" s="39">
        <v>0</v>
      </c>
      <c r="M157" s="38">
        <v>7.9</v>
      </c>
    </row>
    <row r="158" spans="1:13" ht="15" x14ac:dyDescent="0.2">
      <c r="A158" s="39">
        <v>1</v>
      </c>
      <c r="B158" s="39">
        <v>0</v>
      </c>
      <c r="C158" s="38">
        <v>5</v>
      </c>
      <c r="D158" s="38">
        <v>3.6</v>
      </c>
      <c r="E158" s="38">
        <v>4.0999999999999996</v>
      </c>
      <c r="F158" s="38">
        <v>4.2</v>
      </c>
      <c r="G158" s="38">
        <v>4.9000000000000004</v>
      </c>
      <c r="H158" s="38">
        <v>8.1999999999999993</v>
      </c>
      <c r="I158" s="38">
        <v>3.7</v>
      </c>
      <c r="J158" s="38">
        <v>4.8</v>
      </c>
      <c r="K158" s="38">
        <v>4.4000000000000004</v>
      </c>
      <c r="L158" s="39">
        <v>0</v>
      </c>
      <c r="M158" s="38">
        <v>7.6</v>
      </c>
    </row>
    <row r="159" spans="1:13" ht="15" x14ac:dyDescent="0.2">
      <c r="A159" s="39">
        <v>10</v>
      </c>
      <c r="B159" s="39">
        <v>1</v>
      </c>
      <c r="C159" s="38">
        <v>7.4</v>
      </c>
      <c r="D159" s="38">
        <v>3.4</v>
      </c>
      <c r="E159" s="38">
        <v>5.8</v>
      </c>
      <c r="F159" s="38">
        <v>4.4000000000000004</v>
      </c>
      <c r="G159" s="38">
        <v>4.8</v>
      </c>
      <c r="H159" s="38">
        <v>7.2</v>
      </c>
      <c r="I159" s="38">
        <v>4</v>
      </c>
      <c r="J159" s="38">
        <v>5.6</v>
      </c>
      <c r="K159" s="38">
        <v>4.3</v>
      </c>
      <c r="L159" s="39">
        <v>0</v>
      </c>
      <c r="M159" s="38">
        <v>7.1</v>
      </c>
    </row>
    <row r="160" spans="1:13" ht="15" x14ac:dyDescent="0.2">
      <c r="A160" s="39">
        <v>5</v>
      </c>
      <c r="B160" s="39">
        <v>1</v>
      </c>
      <c r="C160" s="38">
        <v>5.5</v>
      </c>
      <c r="D160" s="38">
        <v>3.7</v>
      </c>
      <c r="E160" s="38">
        <v>4.5</v>
      </c>
      <c r="F160" s="38">
        <v>5.3</v>
      </c>
      <c r="G160" s="38">
        <v>4.9000000000000004</v>
      </c>
      <c r="H160" s="38">
        <v>6</v>
      </c>
      <c r="I160" s="38">
        <v>4.3</v>
      </c>
      <c r="J160" s="38">
        <v>5.9</v>
      </c>
      <c r="K160" s="38">
        <v>5.7</v>
      </c>
      <c r="L160" s="39">
        <v>0</v>
      </c>
      <c r="M160" s="38">
        <v>7.6</v>
      </c>
    </row>
    <row r="161" spans="1:13" ht="15" x14ac:dyDescent="0.2">
      <c r="A161" s="39">
        <v>13</v>
      </c>
      <c r="B161" s="39">
        <v>1</v>
      </c>
      <c r="C161" s="38">
        <v>9.1</v>
      </c>
      <c r="D161" s="38">
        <v>3.6</v>
      </c>
      <c r="E161" s="38">
        <v>3</v>
      </c>
      <c r="F161" s="38">
        <v>6.2</v>
      </c>
      <c r="G161" s="38">
        <v>4.5999999999999996</v>
      </c>
      <c r="H161" s="38">
        <v>8.3000000000000007</v>
      </c>
      <c r="I161" s="38">
        <v>4.5999999999999996</v>
      </c>
      <c r="J161" s="38">
        <v>4.3</v>
      </c>
      <c r="K161" s="38">
        <v>4.8</v>
      </c>
      <c r="L161" s="39">
        <v>1</v>
      </c>
      <c r="M161" s="38">
        <v>8.1999999999999993</v>
      </c>
    </row>
    <row r="162" spans="1:13" ht="15" x14ac:dyDescent="0.2">
      <c r="A162" s="39">
        <v>5</v>
      </c>
      <c r="B162" s="39">
        <v>0</v>
      </c>
      <c r="C162" s="38">
        <v>6.7</v>
      </c>
      <c r="D162" s="38">
        <v>3.7</v>
      </c>
      <c r="E162" s="38">
        <v>5.0999999999999996</v>
      </c>
      <c r="F162" s="38">
        <v>5.0999999999999996</v>
      </c>
      <c r="G162" s="38">
        <v>4.9000000000000004</v>
      </c>
      <c r="H162" s="38">
        <v>9.1999999999999993</v>
      </c>
      <c r="I162" s="38">
        <v>3.7</v>
      </c>
      <c r="J162" s="38">
        <v>4.5</v>
      </c>
      <c r="K162" s="38">
        <v>4.9000000000000004</v>
      </c>
      <c r="L162" s="39">
        <v>0</v>
      </c>
      <c r="M162" s="38">
        <v>6.9</v>
      </c>
    </row>
    <row r="163" spans="1:13" ht="15" x14ac:dyDescent="0.2">
      <c r="A163" s="39">
        <v>11</v>
      </c>
      <c r="B163" s="39">
        <v>1</v>
      </c>
      <c r="C163" s="38">
        <v>6.3</v>
      </c>
      <c r="D163" s="38">
        <v>4.5</v>
      </c>
      <c r="E163" s="38">
        <v>4.9000000000000004</v>
      </c>
      <c r="F163" s="38">
        <v>6.8</v>
      </c>
      <c r="G163" s="38">
        <v>5.9</v>
      </c>
      <c r="H163" s="38">
        <v>8.8000000000000007</v>
      </c>
      <c r="I163" s="38">
        <v>6.4</v>
      </c>
      <c r="J163" s="38">
        <v>6.2</v>
      </c>
      <c r="K163" s="38">
        <v>6.4</v>
      </c>
      <c r="L163" s="39">
        <v>1</v>
      </c>
      <c r="M163" s="38">
        <v>8.1</v>
      </c>
    </row>
    <row r="164" spans="1:13" ht="15" x14ac:dyDescent="0.2">
      <c r="A164" s="39">
        <v>13</v>
      </c>
      <c r="B164" s="39">
        <v>1</v>
      </c>
      <c r="C164" s="38">
        <v>8.3000000000000007</v>
      </c>
      <c r="D164" s="38">
        <v>3.7</v>
      </c>
      <c r="E164" s="38">
        <v>5.7</v>
      </c>
      <c r="F164" s="38">
        <v>6.1</v>
      </c>
      <c r="G164" s="38">
        <v>6.1</v>
      </c>
      <c r="H164" s="38">
        <v>5.3</v>
      </c>
      <c r="I164" s="38">
        <v>3.6</v>
      </c>
      <c r="J164" s="38">
        <v>2.9</v>
      </c>
      <c r="K164" s="38">
        <v>4.9000000000000004</v>
      </c>
      <c r="L164" s="39">
        <v>1</v>
      </c>
      <c r="M164" s="38">
        <v>7.6</v>
      </c>
    </row>
    <row r="165" spans="1:13" ht="15" x14ac:dyDescent="0.2">
      <c r="A165" s="39">
        <v>12</v>
      </c>
      <c r="B165" s="39">
        <v>1</v>
      </c>
      <c r="C165" s="38">
        <v>8.1999999999999993</v>
      </c>
      <c r="D165" s="38">
        <v>3.6</v>
      </c>
      <c r="E165" s="38">
        <v>4.7</v>
      </c>
      <c r="F165" s="38">
        <v>6</v>
      </c>
      <c r="G165" s="38">
        <v>6</v>
      </c>
      <c r="H165" s="38">
        <v>5.2</v>
      </c>
      <c r="I165" s="38">
        <v>4.7</v>
      </c>
      <c r="J165" s="38">
        <v>2.8</v>
      </c>
      <c r="K165" s="38">
        <v>4</v>
      </c>
      <c r="L165" s="39">
        <v>1</v>
      </c>
      <c r="M165" s="38">
        <v>8.4</v>
      </c>
    </row>
    <row r="166" spans="1:13" ht="15" x14ac:dyDescent="0.2">
      <c r="A166" s="39">
        <v>11</v>
      </c>
      <c r="B166" s="39">
        <v>1</v>
      </c>
      <c r="C166" s="38">
        <v>8.1999999999999993</v>
      </c>
      <c r="D166" s="38">
        <v>3.6</v>
      </c>
      <c r="E166" s="38">
        <v>5.8</v>
      </c>
      <c r="F166" s="38">
        <v>6</v>
      </c>
      <c r="G166" s="38">
        <v>6</v>
      </c>
      <c r="H166" s="38">
        <v>5.2</v>
      </c>
      <c r="I166" s="38">
        <v>4</v>
      </c>
      <c r="J166" s="38">
        <v>2.8</v>
      </c>
      <c r="K166" s="38">
        <v>4</v>
      </c>
      <c r="L166" s="39">
        <v>0</v>
      </c>
      <c r="M166" s="38">
        <v>7.4</v>
      </c>
    </row>
    <row r="167" spans="1:13" ht="15" x14ac:dyDescent="0.2">
      <c r="A167" s="39">
        <v>10</v>
      </c>
      <c r="B167" s="39">
        <v>1</v>
      </c>
      <c r="C167" s="38">
        <v>9</v>
      </c>
      <c r="D167" s="38">
        <v>4.0999999999999996</v>
      </c>
      <c r="E167" s="38">
        <v>3.3</v>
      </c>
      <c r="F167" s="38">
        <v>4.8</v>
      </c>
      <c r="G167" s="38">
        <v>5</v>
      </c>
      <c r="H167" s="38">
        <v>6</v>
      </c>
      <c r="I167" s="38">
        <v>4.3</v>
      </c>
      <c r="J167" s="38">
        <v>3.9</v>
      </c>
      <c r="K167" s="38">
        <v>4.4000000000000004</v>
      </c>
      <c r="L167" s="39">
        <v>0</v>
      </c>
      <c r="M167" s="38">
        <v>7.9</v>
      </c>
    </row>
    <row r="168" spans="1:13" ht="15" x14ac:dyDescent="0.2">
      <c r="A168" s="39">
        <v>1</v>
      </c>
      <c r="B168" s="39">
        <v>0</v>
      </c>
      <c r="C168" s="38">
        <v>7.1</v>
      </c>
      <c r="D168" s="38">
        <v>3.4</v>
      </c>
      <c r="E168" s="38">
        <v>3.8</v>
      </c>
      <c r="F168" s="38">
        <v>5</v>
      </c>
      <c r="G168" s="38">
        <v>5.9</v>
      </c>
      <c r="H168" s="38">
        <v>7.8</v>
      </c>
      <c r="I168" s="38">
        <v>3.6</v>
      </c>
      <c r="J168" s="38">
        <v>3.1</v>
      </c>
      <c r="K168" s="38">
        <v>3.7</v>
      </c>
      <c r="L168" s="39">
        <v>0</v>
      </c>
      <c r="M168" s="38">
        <v>7.2</v>
      </c>
    </row>
    <row r="169" spans="1:13" ht="15" x14ac:dyDescent="0.2">
      <c r="A169" s="39">
        <v>10</v>
      </c>
      <c r="B169" s="39">
        <v>0</v>
      </c>
      <c r="C169" s="38">
        <v>6.9</v>
      </c>
      <c r="D169" s="38">
        <v>3.7</v>
      </c>
      <c r="E169" s="38">
        <v>3.3</v>
      </c>
      <c r="F169" s="38">
        <v>2.2999999999999998</v>
      </c>
      <c r="G169" s="38">
        <v>5.4</v>
      </c>
      <c r="H169" s="38">
        <v>8.9</v>
      </c>
      <c r="I169" s="38">
        <v>2.7</v>
      </c>
      <c r="J169" s="38">
        <v>4.2</v>
      </c>
      <c r="K169" s="38">
        <v>3.4</v>
      </c>
      <c r="L169" s="39">
        <v>0</v>
      </c>
      <c r="M169" s="38">
        <v>7.6</v>
      </c>
    </row>
    <row r="170" spans="1:13" ht="15" x14ac:dyDescent="0.2">
      <c r="A170" s="39">
        <v>12</v>
      </c>
      <c r="B170" s="39">
        <v>1</v>
      </c>
      <c r="C170" s="38">
        <v>8.6</v>
      </c>
      <c r="D170" s="38">
        <v>2.9</v>
      </c>
      <c r="E170" s="38">
        <v>2.8</v>
      </c>
      <c r="F170" s="38">
        <v>5.6</v>
      </c>
      <c r="G170" s="38">
        <v>4</v>
      </c>
      <c r="H170" s="38">
        <v>6.3</v>
      </c>
      <c r="I170" s="38">
        <v>4</v>
      </c>
      <c r="J170" s="38">
        <v>3</v>
      </c>
      <c r="K170" s="38">
        <v>4</v>
      </c>
      <c r="L170" s="39">
        <v>0</v>
      </c>
      <c r="M170" s="38">
        <v>6.7</v>
      </c>
    </row>
    <row r="171" spans="1:13" ht="15" x14ac:dyDescent="0.2">
      <c r="A171" s="39">
        <v>9</v>
      </c>
      <c r="B171" s="39">
        <v>0</v>
      </c>
      <c r="C171" s="38">
        <v>6.7</v>
      </c>
      <c r="D171" s="38">
        <v>4</v>
      </c>
      <c r="E171" s="38">
        <v>4.2</v>
      </c>
      <c r="F171" s="38">
        <v>5.4</v>
      </c>
      <c r="G171" s="38">
        <v>6.8</v>
      </c>
      <c r="H171" s="38">
        <v>8.4</v>
      </c>
      <c r="I171" s="38">
        <v>3.8</v>
      </c>
      <c r="J171" s="38">
        <v>4.3</v>
      </c>
      <c r="K171" s="38">
        <v>4.3</v>
      </c>
      <c r="L171" s="39">
        <v>1</v>
      </c>
      <c r="M171" s="38">
        <v>7.4</v>
      </c>
    </row>
    <row r="172" spans="1:13" ht="15" x14ac:dyDescent="0.2">
      <c r="A172" s="39">
        <v>8</v>
      </c>
      <c r="B172" s="39">
        <v>0</v>
      </c>
      <c r="C172" s="38">
        <v>7</v>
      </c>
      <c r="D172" s="38">
        <v>3.3</v>
      </c>
      <c r="E172" s="38">
        <v>4</v>
      </c>
      <c r="F172" s="38">
        <v>4.8</v>
      </c>
      <c r="G172" s="38">
        <v>4.2</v>
      </c>
      <c r="H172" s="38">
        <v>9</v>
      </c>
      <c r="I172" s="38">
        <v>3.3</v>
      </c>
      <c r="J172" s="38">
        <v>5.2</v>
      </c>
      <c r="K172" s="38">
        <v>5.6</v>
      </c>
      <c r="L172" s="39">
        <v>1</v>
      </c>
      <c r="M172" s="38">
        <v>6.2</v>
      </c>
    </row>
    <row r="173" spans="1:13" ht="15" x14ac:dyDescent="0.2">
      <c r="A173" s="39">
        <v>1</v>
      </c>
      <c r="B173" s="39">
        <v>0</v>
      </c>
      <c r="C173" s="38">
        <v>9.6999999999999993</v>
      </c>
      <c r="D173" s="38">
        <v>2.6</v>
      </c>
      <c r="E173" s="38">
        <v>2.1</v>
      </c>
      <c r="F173" s="38">
        <v>5.6</v>
      </c>
      <c r="G173" s="38">
        <v>3.3</v>
      </c>
      <c r="H173" s="38">
        <v>5.2</v>
      </c>
      <c r="I173" s="38">
        <v>4.5</v>
      </c>
      <c r="J173" s="38">
        <v>4.7</v>
      </c>
      <c r="K173" s="38">
        <v>5.8</v>
      </c>
      <c r="L173" s="39">
        <v>1</v>
      </c>
      <c r="M173" s="38">
        <v>7.5</v>
      </c>
    </row>
    <row r="174" spans="1:13" ht="15" x14ac:dyDescent="0.2">
      <c r="A174" s="39">
        <v>4</v>
      </c>
      <c r="B174" s="39">
        <v>1</v>
      </c>
      <c r="C174" s="38">
        <v>9.9</v>
      </c>
      <c r="D174" s="38">
        <v>3.7</v>
      </c>
      <c r="E174" s="38">
        <v>4.5999999999999996</v>
      </c>
      <c r="F174" s="38">
        <v>7</v>
      </c>
      <c r="G174" s="38">
        <v>6.7</v>
      </c>
      <c r="H174" s="38">
        <v>6.8</v>
      </c>
      <c r="I174" s="38">
        <v>5</v>
      </c>
      <c r="J174" s="38">
        <v>3.4</v>
      </c>
      <c r="K174" s="38">
        <v>5.3</v>
      </c>
      <c r="L174" s="39">
        <v>1</v>
      </c>
      <c r="M174" s="38">
        <v>7.4</v>
      </c>
    </row>
    <row r="175" spans="1:13" ht="15" x14ac:dyDescent="0.2">
      <c r="A175" s="39">
        <v>1</v>
      </c>
      <c r="B175" s="39">
        <v>1</v>
      </c>
      <c r="C175" s="38">
        <v>8.6</v>
      </c>
      <c r="D175" s="38">
        <v>4.8</v>
      </c>
      <c r="E175" s="38">
        <v>3.3</v>
      </c>
      <c r="F175" s="38">
        <v>6</v>
      </c>
      <c r="G175" s="38">
        <v>5.7</v>
      </c>
      <c r="H175" s="38">
        <v>6.7</v>
      </c>
      <c r="I175" s="38">
        <v>4.8</v>
      </c>
      <c r="J175" s="38">
        <v>3.6</v>
      </c>
      <c r="K175" s="38">
        <v>4.2</v>
      </c>
      <c r="L175" s="39">
        <v>0</v>
      </c>
      <c r="M175" s="38">
        <v>7.9</v>
      </c>
    </row>
    <row r="176" spans="1:13" ht="15" x14ac:dyDescent="0.2">
      <c r="A176" s="39">
        <v>8</v>
      </c>
      <c r="B176" s="39">
        <v>0</v>
      </c>
      <c r="C176" s="38">
        <v>6.3</v>
      </c>
      <c r="D176" s="38">
        <v>5.0999999999999996</v>
      </c>
      <c r="E176" s="38">
        <v>5.5</v>
      </c>
      <c r="F176" s="38">
        <v>4.0999999999999996</v>
      </c>
      <c r="G176" s="38">
        <v>6.6</v>
      </c>
      <c r="H176" s="38">
        <v>8.4</v>
      </c>
      <c r="I176" s="38">
        <v>2.8</v>
      </c>
      <c r="J176" s="38">
        <v>5.0999999999999996</v>
      </c>
      <c r="K176" s="38">
        <v>4.7</v>
      </c>
      <c r="L176" s="39">
        <v>0</v>
      </c>
      <c r="M176" s="38">
        <v>6.5</v>
      </c>
    </row>
    <row r="177" spans="1:13" ht="15" x14ac:dyDescent="0.2">
      <c r="A177" s="39">
        <v>11</v>
      </c>
      <c r="B177" s="39">
        <v>1</v>
      </c>
      <c r="C177" s="38">
        <v>9.9</v>
      </c>
      <c r="D177" s="38">
        <v>3.7</v>
      </c>
      <c r="E177" s="38">
        <v>6.1</v>
      </c>
      <c r="F177" s="38">
        <v>7</v>
      </c>
      <c r="G177" s="38">
        <v>6.7</v>
      </c>
      <c r="H177" s="38">
        <v>6.8</v>
      </c>
      <c r="I177" s="38">
        <v>4.3</v>
      </c>
      <c r="J177" s="38">
        <v>3.4</v>
      </c>
      <c r="K177" s="38">
        <v>4.2</v>
      </c>
      <c r="L177" s="39">
        <v>1</v>
      </c>
      <c r="M177" s="38">
        <v>8.6</v>
      </c>
    </row>
    <row r="178" spans="1:13" ht="15" x14ac:dyDescent="0.2">
      <c r="A178" s="39">
        <v>7</v>
      </c>
      <c r="B178" s="39">
        <v>1</v>
      </c>
      <c r="C178" s="38">
        <v>9.3000000000000007</v>
      </c>
      <c r="D178" s="38">
        <v>2.4</v>
      </c>
      <c r="E178" s="38">
        <v>2.6</v>
      </c>
      <c r="F178" s="38">
        <v>7.2</v>
      </c>
      <c r="G178" s="38">
        <v>4.5</v>
      </c>
      <c r="H178" s="38">
        <v>6.2</v>
      </c>
      <c r="I178" s="38">
        <v>4</v>
      </c>
      <c r="J178" s="38">
        <v>4.4000000000000004</v>
      </c>
      <c r="K178" s="38">
        <v>5.8</v>
      </c>
      <c r="L178" s="39">
        <v>1</v>
      </c>
      <c r="M178" s="38">
        <v>8.6</v>
      </c>
    </row>
    <row r="179" spans="1:13" ht="15" x14ac:dyDescent="0.2">
      <c r="A179" s="39">
        <v>12</v>
      </c>
      <c r="B179" s="39">
        <v>1</v>
      </c>
      <c r="C179" s="38">
        <v>9.6999999999999993</v>
      </c>
      <c r="D179" s="38">
        <v>5</v>
      </c>
      <c r="E179" s="38">
        <v>5.2</v>
      </c>
      <c r="F179" s="38">
        <v>7.5</v>
      </c>
      <c r="G179" s="38">
        <v>6.1</v>
      </c>
      <c r="H179" s="38">
        <v>6.7</v>
      </c>
      <c r="I179" s="38">
        <v>4.9000000000000004</v>
      </c>
      <c r="J179" s="38">
        <v>3.4</v>
      </c>
      <c r="K179" s="38">
        <v>5.8</v>
      </c>
      <c r="L179" s="39">
        <v>1</v>
      </c>
      <c r="M179" s="38">
        <v>8</v>
      </c>
    </row>
    <row r="180" spans="1:13" ht="15" x14ac:dyDescent="0.2">
      <c r="A180" s="39">
        <v>14</v>
      </c>
      <c r="B180" s="39">
        <v>0</v>
      </c>
      <c r="C180" s="38">
        <v>9.6999999999999993</v>
      </c>
      <c r="D180" s="38">
        <v>2.6</v>
      </c>
      <c r="E180" s="38">
        <v>2.4</v>
      </c>
      <c r="F180" s="38">
        <v>5.6</v>
      </c>
      <c r="G180" s="38">
        <v>3.3</v>
      </c>
      <c r="H180" s="38">
        <v>5.2</v>
      </c>
      <c r="I180" s="38">
        <v>4.5999999999999996</v>
      </c>
      <c r="J180" s="38">
        <v>4.7</v>
      </c>
      <c r="K180" s="38">
        <v>5.3</v>
      </c>
      <c r="L180" s="39">
        <v>0</v>
      </c>
      <c r="M180" s="38">
        <v>8.1</v>
      </c>
    </row>
    <row r="181" spans="1:13" ht="15" x14ac:dyDescent="0.2">
      <c r="A181" s="39">
        <v>5</v>
      </c>
      <c r="B181" s="39">
        <v>1</v>
      </c>
      <c r="C181" s="38">
        <v>9.6</v>
      </c>
      <c r="D181" s="38">
        <v>5.7</v>
      </c>
      <c r="E181" s="38">
        <v>6.9</v>
      </c>
      <c r="F181" s="38">
        <v>8.3000000000000007</v>
      </c>
      <c r="G181" s="38">
        <v>7.8</v>
      </c>
      <c r="H181" s="38">
        <v>4.5</v>
      </c>
      <c r="I181" s="38">
        <v>4</v>
      </c>
      <c r="J181" s="38">
        <v>3</v>
      </c>
      <c r="K181" s="38">
        <v>6.1</v>
      </c>
      <c r="L181" s="39">
        <v>1</v>
      </c>
      <c r="M181" s="38">
        <v>8.1999999999999993</v>
      </c>
    </row>
    <row r="182" spans="1:13" ht="15" x14ac:dyDescent="0.2">
      <c r="A182" s="39">
        <v>10</v>
      </c>
      <c r="B182" s="39">
        <v>1</v>
      </c>
      <c r="C182" s="38">
        <v>7.6</v>
      </c>
      <c r="D182" s="38">
        <v>2.5</v>
      </c>
      <c r="E182" s="38">
        <v>3.8</v>
      </c>
      <c r="F182" s="38">
        <v>7.1</v>
      </c>
      <c r="G182" s="38">
        <v>4.2</v>
      </c>
      <c r="H182" s="38">
        <v>5.8</v>
      </c>
      <c r="I182" s="38">
        <v>4.4000000000000004</v>
      </c>
      <c r="J182" s="38">
        <v>3.8</v>
      </c>
      <c r="K182" s="38">
        <v>6.3</v>
      </c>
      <c r="L182" s="39">
        <v>1</v>
      </c>
      <c r="M182" s="38">
        <v>7.2</v>
      </c>
    </row>
    <row r="183" spans="1:13" ht="15" x14ac:dyDescent="0.2">
      <c r="A183" s="39">
        <v>7</v>
      </c>
      <c r="B183" s="39">
        <v>0</v>
      </c>
      <c r="C183" s="38">
        <v>9.4</v>
      </c>
      <c r="D183" s="38">
        <v>4.0999999999999996</v>
      </c>
      <c r="E183" s="38">
        <v>4.8</v>
      </c>
      <c r="F183" s="38">
        <v>7.8</v>
      </c>
      <c r="G183" s="38">
        <v>4.7</v>
      </c>
      <c r="H183" s="38">
        <v>7.6</v>
      </c>
      <c r="I183" s="38">
        <v>4.7</v>
      </c>
      <c r="J183" s="38">
        <v>3.7</v>
      </c>
      <c r="K183" s="38">
        <v>6.4</v>
      </c>
      <c r="L183" s="39">
        <v>1</v>
      </c>
      <c r="M183" s="38">
        <v>8.4</v>
      </c>
    </row>
    <row r="184" spans="1:13" ht="15" x14ac:dyDescent="0.2">
      <c r="A184" s="39">
        <v>15</v>
      </c>
      <c r="B184" s="39">
        <v>1</v>
      </c>
      <c r="C184" s="38">
        <v>9.6</v>
      </c>
      <c r="D184" s="38">
        <v>5.7</v>
      </c>
      <c r="E184" s="38">
        <v>5.0999999999999996</v>
      </c>
      <c r="F184" s="38">
        <v>8.1999999999999993</v>
      </c>
      <c r="G184" s="38">
        <v>7.8</v>
      </c>
      <c r="H184" s="38">
        <v>4.5</v>
      </c>
      <c r="I184" s="38">
        <v>4.5999999999999996</v>
      </c>
      <c r="J184" s="38">
        <v>3</v>
      </c>
      <c r="K184" s="38">
        <v>6.7</v>
      </c>
      <c r="L184" s="39">
        <v>1</v>
      </c>
      <c r="M184" s="38">
        <v>9.4</v>
      </c>
    </row>
    <row r="185" spans="1:13" ht="15" x14ac:dyDescent="0.2">
      <c r="A185" s="39">
        <v>14</v>
      </c>
      <c r="B185" s="39">
        <v>1</v>
      </c>
      <c r="C185" s="38">
        <v>9.3000000000000007</v>
      </c>
      <c r="D185" s="38">
        <v>5.0999999999999996</v>
      </c>
      <c r="E185" s="38">
        <v>5.6</v>
      </c>
      <c r="F185" s="38">
        <v>6.6</v>
      </c>
      <c r="G185" s="38">
        <v>6.3</v>
      </c>
      <c r="H185" s="38">
        <v>7.4</v>
      </c>
      <c r="I185" s="38">
        <v>4.4000000000000004</v>
      </c>
      <c r="J185" s="38">
        <v>4.5999999999999996</v>
      </c>
      <c r="K185" s="38">
        <v>5.8</v>
      </c>
      <c r="L185" s="39">
        <v>1</v>
      </c>
      <c r="M185" s="38">
        <v>9.4</v>
      </c>
    </row>
    <row r="186" spans="1:13" ht="15" x14ac:dyDescent="0.2">
      <c r="A186" s="39">
        <v>4</v>
      </c>
      <c r="B186" s="39">
        <v>0</v>
      </c>
      <c r="C186" s="38">
        <v>9.6999999999999993</v>
      </c>
      <c r="D186" s="38">
        <v>2.8</v>
      </c>
      <c r="E186" s="38">
        <v>3.8</v>
      </c>
      <c r="F186" s="38">
        <v>5.7</v>
      </c>
      <c r="G186" s="38">
        <v>4.7</v>
      </c>
      <c r="H186" s="38">
        <v>4.8</v>
      </c>
      <c r="I186" s="38">
        <v>4.7</v>
      </c>
      <c r="J186" s="38">
        <v>4.0999999999999996</v>
      </c>
      <c r="K186" s="38">
        <v>5.0999999999999996</v>
      </c>
      <c r="L186" s="39">
        <v>0</v>
      </c>
      <c r="M186" s="38">
        <v>7.5</v>
      </c>
    </row>
    <row r="187" spans="1:13" ht="15" x14ac:dyDescent="0.2">
      <c r="A187" s="39">
        <v>1</v>
      </c>
      <c r="B187" s="39">
        <v>1</v>
      </c>
      <c r="C187" s="38">
        <v>9.1</v>
      </c>
      <c r="D187" s="38">
        <v>3.8</v>
      </c>
      <c r="E187" s="38">
        <v>3</v>
      </c>
      <c r="F187" s="38">
        <v>7.5</v>
      </c>
      <c r="G187" s="38">
        <v>4.5</v>
      </c>
      <c r="H187" s="38">
        <v>7.3</v>
      </c>
      <c r="I187" s="38">
        <v>6</v>
      </c>
      <c r="J187" s="38">
        <v>3.4</v>
      </c>
      <c r="K187" s="38">
        <v>6.3</v>
      </c>
      <c r="L187" s="39">
        <v>0</v>
      </c>
      <c r="M187" s="38">
        <v>6.6</v>
      </c>
    </row>
    <row r="188" spans="1:13" ht="15" x14ac:dyDescent="0.2">
      <c r="A188" s="39">
        <v>2</v>
      </c>
      <c r="B188" s="39">
        <v>0</v>
      </c>
      <c r="C188" s="38">
        <v>6.5</v>
      </c>
      <c r="D188" s="38">
        <v>2.8</v>
      </c>
      <c r="E188" s="38">
        <v>2.5</v>
      </c>
      <c r="F188" s="38">
        <v>4.3</v>
      </c>
      <c r="G188" s="38">
        <v>3.7</v>
      </c>
      <c r="H188" s="38">
        <v>8.5</v>
      </c>
      <c r="I188" s="38">
        <v>4.3</v>
      </c>
      <c r="J188" s="38">
        <v>4.7</v>
      </c>
      <c r="K188" s="38">
        <v>3.3</v>
      </c>
      <c r="L188" s="39">
        <v>0</v>
      </c>
      <c r="M188" s="38">
        <v>4.3</v>
      </c>
    </row>
    <row r="189" spans="1:13" ht="15" x14ac:dyDescent="0.2">
      <c r="A189" s="39">
        <v>2</v>
      </c>
      <c r="B189" s="39">
        <v>0</v>
      </c>
      <c r="C189" s="38">
        <v>6.6</v>
      </c>
      <c r="D189" s="38">
        <v>3.6</v>
      </c>
      <c r="E189" s="38">
        <v>1.7</v>
      </c>
      <c r="F189" s="38">
        <v>4.7</v>
      </c>
      <c r="G189" s="38">
        <v>4.8</v>
      </c>
      <c r="H189" s="38">
        <v>7.2</v>
      </c>
      <c r="I189" s="38">
        <v>3.2</v>
      </c>
      <c r="J189" s="38">
        <v>3.6</v>
      </c>
      <c r="K189" s="38">
        <v>4</v>
      </c>
      <c r="L189" s="39">
        <v>1</v>
      </c>
      <c r="M189" s="38">
        <v>6.6</v>
      </c>
    </row>
    <row r="190" spans="1:13" ht="15" x14ac:dyDescent="0.2">
      <c r="A190" s="39">
        <v>13</v>
      </c>
      <c r="B190" s="39">
        <v>0</v>
      </c>
      <c r="C190" s="38">
        <v>5.8</v>
      </c>
      <c r="D190" s="38">
        <v>3.6</v>
      </c>
      <c r="E190" s="38">
        <v>5.0999999999999996</v>
      </c>
      <c r="F190" s="38">
        <v>5.9</v>
      </c>
      <c r="G190" s="38">
        <v>5.8</v>
      </c>
      <c r="H190" s="38">
        <v>9.3000000000000007</v>
      </c>
      <c r="I190" s="38">
        <v>5.9</v>
      </c>
      <c r="J190" s="38">
        <v>6.1</v>
      </c>
      <c r="K190" s="38">
        <v>6.6</v>
      </c>
      <c r="L190" s="39">
        <v>0</v>
      </c>
      <c r="M190" s="38">
        <v>7.4</v>
      </c>
    </row>
    <row r="191" spans="1:13" ht="15" x14ac:dyDescent="0.2">
      <c r="A191" s="39">
        <v>11</v>
      </c>
      <c r="B191" s="39">
        <v>1</v>
      </c>
      <c r="C191" s="38">
        <v>8.6999999999999993</v>
      </c>
      <c r="D191" s="38">
        <v>3.7</v>
      </c>
      <c r="E191" s="38">
        <v>4.2</v>
      </c>
      <c r="F191" s="38">
        <v>7.4</v>
      </c>
      <c r="G191" s="38">
        <v>4.8</v>
      </c>
      <c r="H191" s="38">
        <v>3.8</v>
      </c>
      <c r="I191" s="38">
        <v>5.5</v>
      </c>
      <c r="J191" s="38">
        <v>3.5</v>
      </c>
      <c r="K191" s="38">
        <v>5.6</v>
      </c>
      <c r="L191" s="39">
        <v>0</v>
      </c>
      <c r="M191" s="38">
        <v>7.1</v>
      </c>
    </row>
    <row r="192" spans="1:13" ht="15" x14ac:dyDescent="0.2">
      <c r="A192" s="39">
        <v>2</v>
      </c>
      <c r="B192" s="39">
        <v>1</v>
      </c>
      <c r="C192" s="38">
        <v>8.8000000000000007</v>
      </c>
      <c r="D192" s="38">
        <v>3.9</v>
      </c>
      <c r="E192" s="38">
        <v>3.4</v>
      </c>
      <c r="F192" s="38">
        <v>4.7</v>
      </c>
      <c r="G192" s="38">
        <v>4.8</v>
      </c>
      <c r="H192" s="38">
        <v>5.8</v>
      </c>
      <c r="I192" s="38">
        <v>3.8</v>
      </c>
      <c r="J192" s="38">
        <v>3.7</v>
      </c>
      <c r="K192" s="38">
        <v>4.2</v>
      </c>
      <c r="L192" s="39">
        <v>1</v>
      </c>
      <c r="M192" s="38">
        <v>6.7</v>
      </c>
    </row>
    <row r="193" spans="1:13" ht="15" x14ac:dyDescent="0.2">
      <c r="A193" s="39">
        <v>8</v>
      </c>
      <c r="B193" s="39">
        <v>0</v>
      </c>
      <c r="C193" s="38">
        <v>6.4</v>
      </c>
      <c r="D193" s="38">
        <v>4.5</v>
      </c>
      <c r="E193" s="38">
        <v>4</v>
      </c>
      <c r="F193" s="38">
        <v>5.7</v>
      </c>
      <c r="G193" s="38">
        <v>5.7</v>
      </c>
      <c r="H193" s="38">
        <v>8.4</v>
      </c>
      <c r="I193" s="38">
        <v>4</v>
      </c>
      <c r="J193" s="38">
        <v>5.8</v>
      </c>
      <c r="K193" s="38">
        <v>5.8</v>
      </c>
      <c r="L193" s="39">
        <v>0</v>
      </c>
      <c r="M193" s="38">
        <v>6.7</v>
      </c>
    </row>
    <row r="194" spans="1:13" ht="15" x14ac:dyDescent="0.2">
      <c r="A194" s="39">
        <v>13</v>
      </c>
      <c r="B194" s="39">
        <v>0</v>
      </c>
      <c r="C194" s="38">
        <v>6.7</v>
      </c>
      <c r="D194" s="38">
        <v>3.6</v>
      </c>
      <c r="E194" s="38">
        <v>3.3</v>
      </c>
      <c r="F194" s="38">
        <v>4.7</v>
      </c>
      <c r="G194" s="38">
        <v>4.8</v>
      </c>
      <c r="H194" s="38">
        <v>7.2</v>
      </c>
      <c r="I194" s="38">
        <v>2.9</v>
      </c>
      <c r="J194" s="38">
        <v>3.6</v>
      </c>
      <c r="K194" s="38">
        <v>3.2</v>
      </c>
      <c r="L194" s="39">
        <v>0</v>
      </c>
      <c r="M194" s="38">
        <v>7.2</v>
      </c>
    </row>
    <row r="195" spans="1:13" ht="15" x14ac:dyDescent="0.2">
      <c r="A195" s="39">
        <v>1</v>
      </c>
      <c r="B195" s="39">
        <v>0</v>
      </c>
      <c r="C195" s="38">
        <v>5.2</v>
      </c>
      <c r="D195" s="38">
        <v>3.8</v>
      </c>
      <c r="E195" s="38">
        <v>3.3</v>
      </c>
      <c r="F195" s="38">
        <v>4.3</v>
      </c>
      <c r="G195" s="38">
        <v>5</v>
      </c>
      <c r="H195" s="38">
        <v>8.4</v>
      </c>
      <c r="I195" s="38">
        <v>4.3</v>
      </c>
      <c r="J195" s="38">
        <v>4.9000000000000004</v>
      </c>
      <c r="K195" s="38">
        <v>4.7</v>
      </c>
      <c r="L195" s="39">
        <v>0</v>
      </c>
      <c r="M195" s="38">
        <v>7.1</v>
      </c>
    </row>
    <row r="196" spans="1:13" ht="15" x14ac:dyDescent="0.2">
      <c r="A196" s="39">
        <v>3</v>
      </c>
      <c r="B196" s="39">
        <v>0</v>
      </c>
      <c r="C196" s="38">
        <v>6.4</v>
      </c>
      <c r="D196" s="38">
        <v>3.3</v>
      </c>
      <c r="E196" s="38">
        <v>5.3</v>
      </c>
      <c r="F196" s="38">
        <v>4.7</v>
      </c>
      <c r="G196" s="38">
        <v>4.5</v>
      </c>
      <c r="H196" s="38">
        <v>8.8000000000000007</v>
      </c>
      <c r="I196" s="38">
        <v>3.6</v>
      </c>
      <c r="J196" s="38">
        <v>4.0999999999999996</v>
      </c>
      <c r="K196" s="38">
        <v>4</v>
      </c>
      <c r="L196" s="39">
        <v>0</v>
      </c>
      <c r="M196" s="38">
        <v>6</v>
      </c>
    </row>
    <row r="197" spans="1:13" ht="15" x14ac:dyDescent="0.2">
      <c r="A197" s="39">
        <v>10</v>
      </c>
      <c r="B197" s="39">
        <v>0</v>
      </c>
      <c r="C197" s="38">
        <v>7.6</v>
      </c>
      <c r="D197" s="38">
        <v>3.6</v>
      </c>
      <c r="E197" s="38">
        <v>4.8</v>
      </c>
      <c r="F197" s="38">
        <v>6.6</v>
      </c>
      <c r="G197" s="38">
        <v>5.4</v>
      </c>
      <c r="H197" s="38">
        <v>4.4000000000000004</v>
      </c>
      <c r="I197" s="38">
        <v>4.4000000000000004</v>
      </c>
      <c r="J197" s="38">
        <v>3.9</v>
      </c>
      <c r="K197" s="38">
        <v>5.2</v>
      </c>
      <c r="L197" s="39">
        <v>0</v>
      </c>
      <c r="M197" s="38">
        <v>8.4</v>
      </c>
    </row>
    <row r="198" spans="1:13" ht="15" x14ac:dyDescent="0.2">
      <c r="A198" s="39">
        <v>8</v>
      </c>
      <c r="B198" s="39">
        <v>0</v>
      </c>
      <c r="C198" s="38">
        <v>5.9</v>
      </c>
      <c r="D198" s="38">
        <v>4</v>
      </c>
      <c r="E198" s="38">
        <v>3.3</v>
      </c>
      <c r="F198" s="38">
        <v>5.9</v>
      </c>
      <c r="G198" s="38">
        <v>6.2</v>
      </c>
      <c r="H198" s="38">
        <v>8.4</v>
      </c>
      <c r="I198" s="38">
        <v>6</v>
      </c>
      <c r="J198" s="38">
        <v>7.5</v>
      </c>
      <c r="K198" s="38">
        <v>6</v>
      </c>
      <c r="L198" s="39">
        <v>1</v>
      </c>
      <c r="M198" s="38">
        <v>8.6</v>
      </c>
    </row>
    <row r="199" spans="1:13" ht="15" x14ac:dyDescent="0.2">
      <c r="A199" s="39">
        <v>9</v>
      </c>
      <c r="B199" s="39">
        <v>1</v>
      </c>
      <c r="C199" s="38">
        <v>9.6999999999999993</v>
      </c>
      <c r="D199" s="38">
        <v>5</v>
      </c>
      <c r="E199" s="38">
        <v>5.3</v>
      </c>
      <c r="F199" s="38">
        <v>7.6</v>
      </c>
      <c r="G199" s="38">
        <v>6.1</v>
      </c>
      <c r="H199" s="38">
        <v>6.8</v>
      </c>
      <c r="I199" s="38">
        <v>4.4000000000000004</v>
      </c>
      <c r="J199" s="38">
        <v>3.5</v>
      </c>
      <c r="K199" s="38">
        <v>6.3</v>
      </c>
      <c r="L199" s="39">
        <v>1</v>
      </c>
      <c r="M199" s="38">
        <v>7.9</v>
      </c>
    </row>
    <row r="200" spans="1:13" ht="15" x14ac:dyDescent="0.2">
      <c r="A200" s="39">
        <v>6</v>
      </c>
      <c r="B200" s="39">
        <v>1</v>
      </c>
      <c r="C200" s="38">
        <v>5.5</v>
      </c>
      <c r="D200" s="38">
        <v>5.5</v>
      </c>
      <c r="E200" s="38">
        <v>6.5</v>
      </c>
      <c r="F200" s="38">
        <v>5.7</v>
      </c>
      <c r="G200" s="38">
        <v>8.1999999999999993</v>
      </c>
      <c r="H200" s="38">
        <v>6.3</v>
      </c>
      <c r="I200" s="38">
        <v>5.9</v>
      </c>
      <c r="J200" s="38">
        <v>6.7</v>
      </c>
      <c r="K200" s="38">
        <v>6.6</v>
      </c>
      <c r="L200" s="39">
        <v>1</v>
      </c>
      <c r="M200" s="38">
        <v>7.6</v>
      </c>
    </row>
    <row r="201" spans="1:13" ht="15" x14ac:dyDescent="0.2">
      <c r="A201" s="39">
        <v>4</v>
      </c>
      <c r="B201" s="39">
        <v>1</v>
      </c>
      <c r="C201" s="38">
        <v>9.6999999999999993</v>
      </c>
      <c r="D201" s="38">
        <v>5</v>
      </c>
      <c r="E201" s="38">
        <v>5.3</v>
      </c>
      <c r="F201" s="38">
        <v>7.6</v>
      </c>
      <c r="G201" s="38">
        <v>6.1</v>
      </c>
      <c r="H201" s="38">
        <v>6.8</v>
      </c>
      <c r="I201" s="38">
        <v>4.3</v>
      </c>
      <c r="J201" s="38">
        <v>3.5</v>
      </c>
      <c r="K201" s="38">
        <v>5.9</v>
      </c>
      <c r="L201" s="39">
        <v>1</v>
      </c>
      <c r="M201" s="38">
        <v>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A8DA1-06F9-4DB0-BE2A-0F246973BEC8}">
  <dimension ref="A1:V201"/>
  <sheetViews>
    <sheetView zoomScale="50" zoomScaleNormal="50" workbookViewId="0">
      <selection activeCell="O195" sqref="O195"/>
    </sheetView>
  </sheetViews>
  <sheetFormatPr defaultRowHeight="12.75" x14ac:dyDescent="0.2"/>
  <cols>
    <col min="14" max="14" width="18" bestFit="1" customWidth="1"/>
    <col min="15" max="15" width="10.7109375" bestFit="1" customWidth="1"/>
    <col min="16" max="16" width="13.42578125" bestFit="1" customWidth="1"/>
    <col min="19" max="19" width="12.85546875" bestFit="1" customWidth="1"/>
    <col min="20" max="20" width="10.5703125" bestFit="1" customWidth="1"/>
    <col min="21" max="21" width="12.140625" bestFit="1" customWidth="1"/>
  </cols>
  <sheetData>
    <row r="1" spans="1:22" ht="15" x14ac:dyDescent="0.2">
      <c r="A1" s="24" t="s">
        <v>256</v>
      </c>
      <c r="B1" s="24" t="s">
        <v>42</v>
      </c>
      <c r="C1" s="24" t="s">
        <v>44</v>
      </c>
      <c r="D1" s="24" t="s">
        <v>47</v>
      </c>
      <c r="E1" s="24" t="s">
        <v>7</v>
      </c>
      <c r="F1" s="24" t="s">
        <v>50</v>
      </c>
      <c r="G1" s="24" t="s">
        <v>52</v>
      </c>
      <c r="H1" s="24" t="s">
        <v>257</v>
      </c>
      <c r="I1" s="24" t="s">
        <v>53</v>
      </c>
      <c r="J1" s="24" t="s">
        <v>262</v>
      </c>
      <c r="K1" s="24" t="s">
        <v>290</v>
      </c>
      <c r="L1" s="24" t="s">
        <v>268</v>
      </c>
    </row>
    <row r="2" spans="1:22" ht="15" x14ac:dyDescent="0.2">
      <c r="A2" s="39">
        <v>3</v>
      </c>
      <c r="B2" s="39">
        <v>1</v>
      </c>
      <c r="C2" s="38">
        <v>8.5</v>
      </c>
      <c r="D2" s="38">
        <v>3.9</v>
      </c>
      <c r="E2" s="38">
        <v>4.8</v>
      </c>
      <c r="F2" s="38">
        <v>6</v>
      </c>
      <c r="G2" s="38">
        <v>6.8</v>
      </c>
      <c r="H2" s="38">
        <v>5</v>
      </c>
      <c r="I2" s="38">
        <v>5.0999999999999996</v>
      </c>
      <c r="J2" s="38">
        <v>5.9</v>
      </c>
      <c r="K2" s="39">
        <v>1</v>
      </c>
      <c r="L2" s="38">
        <v>8.4</v>
      </c>
    </row>
    <row r="3" spans="1:22" ht="15" x14ac:dyDescent="0.2">
      <c r="A3" s="39">
        <v>13</v>
      </c>
      <c r="B3" s="39">
        <v>0</v>
      </c>
      <c r="C3" s="38">
        <v>8.1999999999999993</v>
      </c>
      <c r="D3" s="38">
        <v>2.7</v>
      </c>
      <c r="E3" s="38">
        <v>3.4</v>
      </c>
      <c r="F3" s="38">
        <v>3.1</v>
      </c>
      <c r="G3" s="38">
        <v>5.3</v>
      </c>
      <c r="H3" s="38">
        <v>3.9</v>
      </c>
      <c r="I3" s="38">
        <v>4.3</v>
      </c>
      <c r="J3" s="38">
        <v>7.2</v>
      </c>
      <c r="K3" s="39">
        <v>0</v>
      </c>
      <c r="L3" s="38">
        <v>7.5</v>
      </c>
      <c r="N3" s="58" t="s">
        <v>312</v>
      </c>
      <c r="O3" s="58"/>
      <c r="P3" s="58"/>
      <c r="Q3" s="58"/>
      <c r="R3" s="58"/>
      <c r="S3" s="58"/>
      <c r="T3" s="58"/>
      <c r="U3" s="58"/>
      <c r="V3" s="58"/>
    </row>
    <row r="4" spans="1:22" ht="15.75" thickBot="1" x14ac:dyDescent="0.25">
      <c r="A4" s="39">
        <v>12</v>
      </c>
      <c r="B4" s="39">
        <v>1</v>
      </c>
      <c r="C4" s="38">
        <v>9.1999999999999993</v>
      </c>
      <c r="D4" s="38">
        <v>3.4</v>
      </c>
      <c r="E4" s="38">
        <v>5.4</v>
      </c>
      <c r="F4" s="38">
        <v>5.8</v>
      </c>
      <c r="G4" s="38">
        <v>4.5</v>
      </c>
      <c r="H4" s="38">
        <v>5.4</v>
      </c>
      <c r="I4" s="38">
        <v>4</v>
      </c>
      <c r="J4" s="38">
        <v>5.6</v>
      </c>
      <c r="K4" s="39">
        <v>1</v>
      </c>
      <c r="L4" s="38">
        <v>9</v>
      </c>
      <c r="N4" s="58"/>
      <c r="O4" s="58"/>
      <c r="P4" s="58"/>
      <c r="Q4" s="58"/>
      <c r="R4" s="58"/>
      <c r="S4" s="58"/>
      <c r="T4" s="58"/>
      <c r="U4" s="58"/>
      <c r="V4" s="58"/>
    </row>
    <row r="5" spans="1:22" ht="15" x14ac:dyDescent="0.2">
      <c r="A5" s="39">
        <v>14</v>
      </c>
      <c r="B5" s="39">
        <v>0</v>
      </c>
      <c r="C5" s="38">
        <v>6.4</v>
      </c>
      <c r="D5" s="38">
        <v>3.3</v>
      </c>
      <c r="E5" s="38">
        <v>4.7</v>
      </c>
      <c r="F5" s="38">
        <v>4.5</v>
      </c>
      <c r="G5" s="38">
        <v>8.8000000000000007</v>
      </c>
      <c r="H5" s="38">
        <v>4.3</v>
      </c>
      <c r="I5" s="38">
        <v>4.0999999999999996</v>
      </c>
      <c r="J5" s="38">
        <v>3.7</v>
      </c>
      <c r="K5" s="39">
        <v>0</v>
      </c>
      <c r="L5" s="38">
        <v>7.2</v>
      </c>
      <c r="N5" s="57" t="s">
        <v>313</v>
      </c>
      <c r="O5" s="57"/>
      <c r="P5" s="58"/>
      <c r="Q5" s="58"/>
      <c r="R5" s="58"/>
      <c r="S5" s="58"/>
      <c r="T5" s="58"/>
      <c r="U5" s="58"/>
      <c r="V5" s="58"/>
    </row>
    <row r="6" spans="1:22" ht="15" x14ac:dyDescent="0.2">
      <c r="A6" s="39">
        <v>9</v>
      </c>
      <c r="B6" s="39">
        <v>1</v>
      </c>
      <c r="C6" s="38">
        <v>9</v>
      </c>
      <c r="D6" s="38">
        <v>3.4</v>
      </c>
      <c r="E6" s="38">
        <v>2.2000000000000002</v>
      </c>
      <c r="F6" s="38">
        <v>4.5</v>
      </c>
      <c r="G6" s="38">
        <v>6.8</v>
      </c>
      <c r="H6" s="38">
        <v>4.5</v>
      </c>
      <c r="I6" s="38">
        <v>3.5</v>
      </c>
      <c r="J6" s="38">
        <v>6.9</v>
      </c>
      <c r="K6" s="39">
        <v>0</v>
      </c>
      <c r="L6" s="38">
        <v>9</v>
      </c>
      <c r="N6" s="55" t="s">
        <v>314</v>
      </c>
      <c r="O6" s="55">
        <v>0.74966140019573824</v>
      </c>
      <c r="P6" s="58"/>
      <c r="Q6" s="58"/>
      <c r="R6" s="58"/>
      <c r="S6" s="58"/>
      <c r="T6" s="58"/>
      <c r="U6" s="58"/>
      <c r="V6" s="58"/>
    </row>
    <row r="7" spans="1:22" ht="15" x14ac:dyDescent="0.2">
      <c r="A7" s="39">
        <v>8</v>
      </c>
      <c r="B7" s="39">
        <v>0</v>
      </c>
      <c r="C7" s="38">
        <v>6.5</v>
      </c>
      <c r="D7" s="38">
        <v>2.8</v>
      </c>
      <c r="E7" s="38">
        <v>4</v>
      </c>
      <c r="F7" s="38">
        <v>3.7</v>
      </c>
      <c r="G7" s="38">
        <v>8.5</v>
      </c>
      <c r="H7" s="38">
        <v>3.6</v>
      </c>
      <c r="I7" s="38">
        <v>4.7</v>
      </c>
      <c r="J7" s="38">
        <v>4.0999999999999996</v>
      </c>
      <c r="K7" s="39">
        <v>0</v>
      </c>
      <c r="L7" s="38">
        <v>6.1</v>
      </c>
      <c r="N7" s="55" t="s">
        <v>315</v>
      </c>
      <c r="O7" s="55">
        <v>0.56199221494343488</v>
      </c>
      <c r="P7" s="58"/>
      <c r="Q7" s="58"/>
      <c r="R7" s="58"/>
      <c r="S7" s="58"/>
      <c r="T7" s="58"/>
      <c r="U7" s="58"/>
      <c r="V7" s="58"/>
    </row>
    <row r="8" spans="1:22" ht="15" x14ac:dyDescent="0.2">
      <c r="A8" s="39">
        <v>2</v>
      </c>
      <c r="B8" s="39">
        <v>0</v>
      </c>
      <c r="C8" s="38">
        <v>6.9</v>
      </c>
      <c r="D8" s="38">
        <v>3.7</v>
      </c>
      <c r="E8" s="38">
        <v>2.1</v>
      </c>
      <c r="F8" s="38">
        <v>5.4</v>
      </c>
      <c r="G8" s="38">
        <v>8.9</v>
      </c>
      <c r="H8" s="38">
        <v>2.1</v>
      </c>
      <c r="I8" s="38">
        <v>4.2</v>
      </c>
      <c r="J8" s="38">
        <v>2.6</v>
      </c>
      <c r="K8" s="39">
        <v>1</v>
      </c>
      <c r="L8" s="38">
        <v>7.2</v>
      </c>
      <c r="N8" s="55" t="s">
        <v>316</v>
      </c>
      <c r="O8" s="55">
        <v>0.53636409986033795</v>
      </c>
      <c r="P8" s="58"/>
      <c r="Q8" s="58"/>
      <c r="R8" s="58"/>
      <c r="S8" s="58"/>
      <c r="T8" s="58"/>
      <c r="U8" s="58"/>
      <c r="V8" s="58"/>
    </row>
    <row r="9" spans="1:22" ht="15" x14ac:dyDescent="0.2">
      <c r="A9" s="39">
        <v>9</v>
      </c>
      <c r="B9" s="39">
        <v>0</v>
      </c>
      <c r="C9" s="38">
        <v>6.2</v>
      </c>
      <c r="D9" s="38">
        <v>3.3</v>
      </c>
      <c r="E9" s="38">
        <v>4.5999999999999996</v>
      </c>
      <c r="F9" s="38">
        <v>5.0999999999999996</v>
      </c>
      <c r="G9" s="38">
        <v>6.9</v>
      </c>
      <c r="H9" s="38">
        <v>4.3</v>
      </c>
      <c r="I9" s="38">
        <v>6.3</v>
      </c>
      <c r="J9" s="38">
        <v>4.8</v>
      </c>
      <c r="K9" s="39">
        <v>0</v>
      </c>
      <c r="L9" s="38">
        <v>7.7</v>
      </c>
      <c r="N9" s="55" t="s">
        <v>295</v>
      </c>
      <c r="O9" s="55">
        <v>0.60820929205172858</v>
      </c>
      <c r="P9" s="58"/>
      <c r="Q9" s="58"/>
      <c r="R9" s="58"/>
      <c r="S9" s="58"/>
      <c r="T9" s="58"/>
      <c r="U9" s="58"/>
      <c r="V9" s="58"/>
    </row>
    <row r="10" spans="1:22" ht="15.75" thickBot="1" x14ac:dyDescent="0.25">
      <c r="A10" s="39">
        <v>7</v>
      </c>
      <c r="B10" s="39">
        <v>0</v>
      </c>
      <c r="C10" s="38">
        <v>5.8</v>
      </c>
      <c r="D10" s="38">
        <v>3.6</v>
      </c>
      <c r="E10" s="38">
        <v>3.7</v>
      </c>
      <c r="F10" s="38">
        <v>5.8</v>
      </c>
      <c r="G10" s="38">
        <v>9.3000000000000007</v>
      </c>
      <c r="H10" s="38">
        <v>4.4000000000000004</v>
      </c>
      <c r="I10" s="38">
        <v>6.1</v>
      </c>
      <c r="J10" s="38">
        <v>6.7</v>
      </c>
      <c r="K10" s="39">
        <v>1</v>
      </c>
      <c r="L10" s="38">
        <v>8.1999999999999993</v>
      </c>
      <c r="N10" s="56" t="s">
        <v>317</v>
      </c>
      <c r="O10" s="56">
        <v>200</v>
      </c>
      <c r="P10" s="58"/>
      <c r="Q10" s="58"/>
      <c r="R10" s="58"/>
      <c r="S10" s="58"/>
      <c r="T10" s="58"/>
      <c r="U10" s="58"/>
      <c r="V10" s="58"/>
    </row>
    <row r="11" spans="1:22" ht="15" x14ac:dyDescent="0.2">
      <c r="A11" s="39">
        <v>9</v>
      </c>
      <c r="B11" s="39">
        <v>0</v>
      </c>
      <c r="C11" s="38">
        <v>6.4</v>
      </c>
      <c r="D11" s="38">
        <v>4.5</v>
      </c>
      <c r="E11" s="38">
        <v>4.7</v>
      </c>
      <c r="F11" s="38">
        <v>5.7</v>
      </c>
      <c r="G11" s="38">
        <v>8.4</v>
      </c>
      <c r="H11" s="38">
        <v>4.0999999999999996</v>
      </c>
      <c r="I11" s="38">
        <v>5.8</v>
      </c>
      <c r="J11" s="38">
        <v>6.1</v>
      </c>
      <c r="K11" s="39">
        <v>0</v>
      </c>
      <c r="L11" s="38">
        <v>6.7</v>
      </c>
      <c r="N11" s="58"/>
      <c r="O11" s="58"/>
      <c r="P11" s="58"/>
      <c r="Q11" s="58"/>
      <c r="R11" s="58"/>
      <c r="S11" s="58"/>
      <c r="T11" s="58"/>
      <c r="U11" s="58"/>
      <c r="V11" s="58"/>
    </row>
    <row r="12" spans="1:22" ht="15.75" thickBot="1" x14ac:dyDescent="0.25">
      <c r="A12" s="39">
        <v>10</v>
      </c>
      <c r="B12" s="39">
        <v>1</v>
      </c>
      <c r="C12" s="38">
        <v>8.6999999999999993</v>
      </c>
      <c r="D12" s="38">
        <v>3.2</v>
      </c>
      <c r="E12" s="38">
        <v>2.7</v>
      </c>
      <c r="F12" s="38">
        <v>4.5999999999999996</v>
      </c>
      <c r="G12" s="38">
        <v>6.8</v>
      </c>
      <c r="H12" s="38">
        <v>3.8</v>
      </c>
      <c r="I12" s="38">
        <v>3.7</v>
      </c>
      <c r="J12" s="38">
        <v>4.8</v>
      </c>
      <c r="K12" s="39">
        <v>1</v>
      </c>
      <c r="L12" s="38">
        <v>8.4</v>
      </c>
      <c r="N12" s="58" t="s">
        <v>318</v>
      </c>
      <c r="O12" s="58"/>
      <c r="P12" s="58"/>
      <c r="Q12" s="58"/>
      <c r="R12" s="58"/>
      <c r="S12" s="58"/>
      <c r="T12" s="58"/>
      <c r="U12" s="58"/>
      <c r="V12" s="58"/>
    </row>
    <row r="13" spans="1:22" ht="15" x14ac:dyDescent="0.2">
      <c r="A13" s="39">
        <v>4</v>
      </c>
      <c r="B13" s="39">
        <v>0</v>
      </c>
      <c r="C13" s="38">
        <v>6.1</v>
      </c>
      <c r="D13" s="38">
        <v>4.9000000000000004</v>
      </c>
      <c r="E13" s="38">
        <v>4.4000000000000004</v>
      </c>
      <c r="F13" s="38">
        <v>6.4</v>
      </c>
      <c r="G13" s="38">
        <v>8.1999999999999993</v>
      </c>
      <c r="H13" s="38">
        <v>3</v>
      </c>
      <c r="I13" s="38">
        <v>4.9000000000000004</v>
      </c>
      <c r="J13" s="38">
        <v>3.9</v>
      </c>
      <c r="K13" s="39">
        <v>0</v>
      </c>
      <c r="L13" s="38">
        <v>6.6</v>
      </c>
      <c r="N13" s="54"/>
      <c r="O13" s="54" t="s">
        <v>323</v>
      </c>
      <c r="P13" s="54" t="s">
        <v>324</v>
      </c>
      <c r="Q13" s="54" t="s">
        <v>325</v>
      </c>
      <c r="R13" s="54" t="s">
        <v>326</v>
      </c>
      <c r="S13" s="54" t="s">
        <v>327</v>
      </c>
      <c r="T13" s="58"/>
      <c r="U13" s="58"/>
      <c r="V13" s="58"/>
    </row>
    <row r="14" spans="1:22" ht="15" x14ac:dyDescent="0.2">
      <c r="A14" s="39">
        <v>13</v>
      </c>
      <c r="B14" s="39">
        <v>1</v>
      </c>
      <c r="C14" s="38">
        <v>9.5</v>
      </c>
      <c r="D14" s="38">
        <v>5.6</v>
      </c>
      <c r="E14" s="38">
        <v>5</v>
      </c>
      <c r="F14" s="38">
        <v>6.6</v>
      </c>
      <c r="G14" s="38">
        <v>7.6</v>
      </c>
      <c r="H14" s="38">
        <v>5.0999999999999996</v>
      </c>
      <c r="I14" s="38">
        <v>4.5</v>
      </c>
      <c r="J14" s="38">
        <v>6.9</v>
      </c>
      <c r="K14" s="39">
        <v>1</v>
      </c>
      <c r="L14" s="38">
        <v>7.9</v>
      </c>
      <c r="N14" s="55" t="s">
        <v>319</v>
      </c>
      <c r="O14" s="55">
        <v>11</v>
      </c>
      <c r="P14" s="55">
        <v>89.230313927643948</v>
      </c>
      <c r="Q14" s="55">
        <v>8.1118467206949045</v>
      </c>
      <c r="R14" s="55">
        <v>21.928737760121056</v>
      </c>
      <c r="S14" s="55">
        <v>2.5449310795720021E-28</v>
      </c>
      <c r="T14" s="58"/>
      <c r="U14" s="58"/>
      <c r="V14" s="58"/>
    </row>
    <row r="15" spans="1:22" ht="15" x14ac:dyDescent="0.2">
      <c r="A15" s="39">
        <v>7</v>
      </c>
      <c r="B15" s="39">
        <v>1</v>
      </c>
      <c r="C15" s="38">
        <v>9.1999999999999993</v>
      </c>
      <c r="D15" s="38">
        <v>3.9</v>
      </c>
      <c r="E15" s="38">
        <v>2.4</v>
      </c>
      <c r="F15" s="38">
        <v>4.8</v>
      </c>
      <c r="G15" s="38">
        <v>7.1</v>
      </c>
      <c r="H15" s="38">
        <v>4.5</v>
      </c>
      <c r="I15" s="38">
        <v>2.6</v>
      </c>
      <c r="J15" s="38">
        <v>5.5</v>
      </c>
      <c r="K15" s="39">
        <v>0</v>
      </c>
      <c r="L15" s="38">
        <v>8.1999999999999993</v>
      </c>
      <c r="N15" s="55" t="s">
        <v>320</v>
      </c>
      <c r="O15" s="55">
        <v>188</v>
      </c>
      <c r="P15" s="55">
        <v>69.5446860723562</v>
      </c>
      <c r="Q15" s="55">
        <v>0.36991854293806486</v>
      </c>
      <c r="R15" s="55"/>
      <c r="S15" s="55"/>
      <c r="T15" s="58"/>
      <c r="U15" s="58"/>
      <c r="V15" s="58"/>
    </row>
    <row r="16" spans="1:22" ht="15.75" thickBot="1" x14ac:dyDescent="0.25">
      <c r="A16" s="39">
        <v>15</v>
      </c>
      <c r="B16" s="39">
        <v>1</v>
      </c>
      <c r="C16" s="38">
        <v>6.3</v>
      </c>
      <c r="D16" s="38">
        <v>4.5</v>
      </c>
      <c r="E16" s="38">
        <v>4.5</v>
      </c>
      <c r="F16" s="38">
        <v>5.9</v>
      </c>
      <c r="G16" s="38">
        <v>8.8000000000000007</v>
      </c>
      <c r="H16" s="38">
        <v>4.8</v>
      </c>
      <c r="I16" s="38">
        <v>6.2</v>
      </c>
      <c r="J16" s="38">
        <v>6.9</v>
      </c>
      <c r="K16" s="39">
        <v>1</v>
      </c>
      <c r="L16" s="38">
        <v>7.6</v>
      </c>
      <c r="N16" s="56" t="s">
        <v>321</v>
      </c>
      <c r="O16" s="56">
        <v>199</v>
      </c>
      <c r="P16" s="56">
        <v>158.77500000000015</v>
      </c>
      <c r="Q16" s="56"/>
      <c r="R16" s="56"/>
      <c r="S16" s="56"/>
      <c r="T16" s="58"/>
      <c r="U16" s="58"/>
      <c r="V16" s="58"/>
    </row>
    <row r="17" spans="1:22" ht="15.75" thickBot="1" x14ac:dyDescent="0.25">
      <c r="A17" s="39">
        <v>1</v>
      </c>
      <c r="B17" s="39">
        <v>0</v>
      </c>
      <c r="C17" s="38">
        <v>8.6999999999999993</v>
      </c>
      <c r="D17" s="38">
        <v>3.2</v>
      </c>
      <c r="E17" s="38">
        <v>3.2</v>
      </c>
      <c r="F17" s="38">
        <v>3.8</v>
      </c>
      <c r="G17" s="38">
        <v>4.9000000000000004</v>
      </c>
      <c r="H17" s="38">
        <v>4.3</v>
      </c>
      <c r="I17" s="38">
        <v>3.9</v>
      </c>
      <c r="J17" s="38">
        <v>6.8</v>
      </c>
      <c r="K17" s="39">
        <v>0</v>
      </c>
      <c r="L17" s="38">
        <v>7.1</v>
      </c>
      <c r="N17" s="58"/>
      <c r="O17" s="58"/>
      <c r="P17" s="58"/>
      <c r="Q17" s="58"/>
      <c r="R17" s="58"/>
      <c r="S17" s="58"/>
      <c r="T17" s="58"/>
      <c r="U17" s="58"/>
      <c r="V17" s="58"/>
    </row>
    <row r="18" spans="1:22" ht="15" x14ac:dyDescent="0.2">
      <c r="A18" s="39">
        <v>4</v>
      </c>
      <c r="B18" s="39">
        <v>1</v>
      </c>
      <c r="C18" s="38">
        <v>5.7</v>
      </c>
      <c r="D18" s="38">
        <v>4</v>
      </c>
      <c r="E18" s="38">
        <v>3.3</v>
      </c>
      <c r="F18" s="38">
        <v>5.0999999999999996</v>
      </c>
      <c r="G18" s="38">
        <v>6.2</v>
      </c>
      <c r="H18" s="38">
        <v>4.2</v>
      </c>
      <c r="I18" s="38">
        <v>6.2</v>
      </c>
      <c r="J18" s="38">
        <v>6</v>
      </c>
      <c r="K18" s="39">
        <v>1</v>
      </c>
      <c r="L18" s="38">
        <v>7.2</v>
      </c>
      <c r="N18" s="54"/>
      <c r="O18" s="54" t="s">
        <v>328</v>
      </c>
      <c r="P18" s="54" t="s">
        <v>295</v>
      </c>
      <c r="Q18" s="54" t="s">
        <v>329</v>
      </c>
      <c r="R18" s="54" t="s">
        <v>330</v>
      </c>
      <c r="S18" s="54" t="s">
        <v>331</v>
      </c>
      <c r="T18" s="54" t="s">
        <v>332</v>
      </c>
      <c r="U18" s="54" t="s">
        <v>333</v>
      </c>
      <c r="V18" s="54" t="s">
        <v>334</v>
      </c>
    </row>
    <row r="19" spans="1:22" ht="15" x14ac:dyDescent="0.2">
      <c r="A19" s="39">
        <v>8</v>
      </c>
      <c r="B19" s="39">
        <v>0</v>
      </c>
      <c r="C19" s="38">
        <v>5.9</v>
      </c>
      <c r="D19" s="38">
        <v>4.0999999999999996</v>
      </c>
      <c r="E19" s="38">
        <v>3.5</v>
      </c>
      <c r="F19" s="38">
        <v>5.5</v>
      </c>
      <c r="G19" s="38">
        <v>8.4</v>
      </c>
      <c r="H19" s="38">
        <v>5.7</v>
      </c>
      <c r="I19" s="38">
        <v>5.8</v>
      </c>
      <c r="J19" s="38">
        <v>7.2</v>
      </c>
      <c r="K19" s="39">
        <v>0</v>
      </c>
      <c r="L19" s="38">
        <v>8.1999999999999993</v>
      </c>
      <c r="N19" s="55" t="s">
        <v>322</v>
      </c>
      <c r="O19" s="55">
        <v>4.1829017224255312</v>
      </c>
      <c r="P19" s="55">
        <v>0.53636747392324091</v>
      </c>
      <c r="Q19" s="55">
        <v>7.7985745329220739</v>
      </c>
      <c r="R19" s="55">
        <v>4.1821035551410435E-13</v>
      </c>
      <c r="S19" s="55">
        <v>3.1248296172103514</v>
      </c>
      <c r="T19" s="55">
        <v>5.240973827640711</v>
      </c>
      <c r="U19" s="55">
        <v>3.1248296172103514</v>
      </c>
      <c r="V19" s="55">
        <v>5.240973827640711</v>
      </c>
    </row>
    <row r="20" spans="1:22" ht="15" x14ac:dyDescent="0.2">
      <c r="A20" s="39">
        <v>12</v>
      </c>
      <c r="B20" s="39">
        <v>0</v>
      </c>
      <c r="C20" s="38">
        <v>5.6</v>
      </c>
      <c r="D20" s="38">
        <v>3.4</v>
      </c>
      <c r="E20" s="38">
        <v>3.7</v>
      </c>
      <c r="F20" s="38">
        <v>5.6</v>
      </c>
      <c r="G20" s="38">
        <v>9.1</v>
      </c>
      <c r="H20" s="38">
        <v>5</v>
      </c>
      <c r="I20" s="38">
        <v>6</v>
      </c>
      <c r="J20" s="38">
        <v>6.4</v>
      </c>
      <c r="K20" s="39">
        <v>1</v>
      </c>
      <c r="L20" s="38">
        <v>7.9</v>
      </c>
      <c r="N20" s="55" t="s">
        <v>256</v>
      </c>
      <c r="O20" s="55">
        <v>5.5746155235238924E-2</v>
      </c>
      <c r="P20" s="55">
        <v>1.1140378160975729E-2</v>
      </c>
      <c r="Q20" s="55">
        <v>5.0039733328367015</v>
      </c>
      <c r="R20" s="55">
        <v>1.2852734878117937E-6</v>
      </c>
      <c r="S20" s="55">
        <v>3.3769946858062644E-2</v>
      </c>
      <c r="T20" s="55">
        <v>7.7722363612415205E-2</v>
      </c>
      <c r="U20" s="55">
        <v>3.3769946858062644E-2</v>
      </c>
      <c r="V20" s="55">
        <v>7.7722363612415205E-2</v>
      </c>
    </row>
    <row r="21" spans="1:22" ht="15" x14ac:dyDescent="0.2">
      <c r="A21" s="39">
        <v>13</v>
      </c>
      <c r="B21" s="39">
        <v>0</v>
      </c>
      <c r="C21" s="38">
        <v>9.1</v>
      </c>
      <c r="D21" s="38">
        <v>4.5</v>
      </c>
      <c r="E21" s="38">
        <v>5.3</v>
      </c>
      <c r="F21" s="38">
        <v>7.1</v>
      </c>
      <c r="G21" s="38">
        <v>8.4</v>
      </c>
      <c r="H21" s="38">
        <v>4.5</v>
      </c>
      <c r="I21" s="38">
        <v>6.1</v>
      </c>
      <c r="J21" s="38">
        <v>6</v>
      </c>
      <c r="K21" s="39">
        <v>1</v>
      </c>
      <c r="L21" s="38">
        <v>8.8000000000000007</v>
      </c>
      <c r="N21" s="55" t="s">
        <v>42</v>
      </c>
      <c r="O21" s="55">
        <v>5.5908077784126729E-2</v>
      </c>
      <c r="P21" s="55">
        <v>0.11280258513473145</v>
      </c>
      <c r="Q21" s="55">
        <v>0.49562762872278238</v>
      </c>
      <c r="R21" s="59">
        <v>0.62073601597311123</v>
      </c>
      <c r="S21" s="55">
        <v>-0.16661337351532404</v>
      </c>
      <c r="T21" s="55">
        <v>0.27842952908357749</v>
      </c>
      <c r="U21" s="55">
        <v>-0.16661337351532404</v>
      </c>
      <c r="V21" s="55">
        <v>0.27842952908357749</v>
      </c>
    </row>
    <row r="22" spans="1:22" ht="15" x14ac:dyDescent="0.2">
      <c r="A22" s="39">
        <v>8</v>
      </c>
      <c r="B22" s="39">
        <v>0</v>
      </c>
      <c r="C22" s="38">
        <v>5.2</v>
      </c>
      <c r="D22" s="38">
        <v>3.8</v>
      </c>
      <c r="E22" s="38">
        <v>3.9</v>
      </c>
      <c r="F22" s="38">
        <v>5</v>
      </c>
      <c r="G22" s="38">
        <v>8.4</v>
      </c>
      <c r="H22" s="38">
        <v>3.3</v>
      </c>
      <c r="I22" s="38">
        <v>4.9000000000000004</v>
      </c>
      <c r="J22" s="38">
        <v>5.2</v>
      </c>
      <c r="K22" s="39">
        <v>0</v>
      </c>
      <c r="L22" s="38">
        <v>7</v>
      </c>
      <c r="N22" s="55" t="s">
        <v>44</v>
      </c>
      <c r="O22" s="55">
        <v>0.19831173241984693</v>
      </c>
      <c r="P22" s="55">
        <v>4.3456013322133828E-2</v>
      </c>
      <c r="Q22" s="55">
        <v>4.5635049618976229</v>
      </c>
      <c r="R22" s="55">
        <v>9.0658785901134418E-6</v>
      </c>
      <c r="S22" s="55">
        <v>0.11258767617964853</v>
      </c>
      <c r="T22" s="55">
        <v>0.28403578866004531</v>
      </c>
      <c r="U22" s="55">
        <v>0.11258767617964853</v>
      </c>
      <c r="V22" s="55">
        <v>0.28403578866004531</v>
      </c>
    </row>
    <row r="23" spans="1:22" ht="15" x14ac:dyDescent="0.2">
      <c r="A23" s="39">
        <v>12</v>
      </c>
      <c r="B23" s="39">
        <v>1</v>
      </c>
      <c r="C23" s="38">
        <v>9.6</v>
      </c>
      <c r="D23" s="38">
        <v>5.7</v>
      </c>
      <c r="E23" s="38">
        <v>5.4</v>
      </c>
      <c r="F23" s="38">
        <v>7.8</v>
      </c>
      <c r="G23" s="38">
        <v>4.5</v>
      </c>
      <c r="H23" s="38">
        <v>4.3</v>
      </c>
      <c r="I23" s="38">
        <v>3</v>
      </c>
      <c r="J23" s="38">
        <v>7.7</v>
      </c>
      <c r="K23" s="39">
        <v>1</v>
      </c>
      <c r="L23" s="38">
        <v>9.9</v>
      </c>
      <c r="N23" s="55" t="s">
        <v>47</v>
      </c>
      <c r="O23" s="55">
        <v>-0.10960676595123935</v>
      </c>
      <c r="P23" s="55">
        <v>9.3140113523428686E-2</v>
      </c>
      <c r="Q23" s="55">
        <v>-1.1767944208449843</v>
      </c>
      <c r="R23" s="59">
        <v>0.2407653754769323</v>
      </c>
      <c r="S23" s="55">
        <v>-0.2933407930630666</v>
      </c>
      <c r="T23" s="55">
        <v>7.4127261160587918E-2</v>
      </c>
      <c r="U23" s="55">
        <v>-0.2933407930630666</v>
      </c>
      <c r="V23" s="55">
        <v>7.4127261160587918E-2</v>
      </c>
    </row>
    <row r="24" spans="1:22" ht="15" x14ac:dyDescent="0.2">
      <c r="A24" s="39">
        <v>3</v>
      </c>
      <c r="B24" s="39">
        <v>1</v>
      </c>
      <c r="C24" s="38">
        <v>8.6</v>
      </c>
      <c r="D24" s="38">
        <v>3.6</v>
      </c>
      <c r="E24" s="38">
        <v>3.5</v>
      </c>
      <c r="F24" s="38">
        <v>4.7</v>
      </c>
      <c r="G24" s="38">
        <v>3.7</v>
      </c>
      <c r="H24" s="38">
        <v>4.8</v>
      </c>
      <c r="I24" s="38">
        <v>3.4</v>
      </c>
      <c r="J24" s="38">
        <v>5.0999999999999996</v>
      </c>
      <c r="K24" s="39">
        <v>1</v>
      </c>
      <c r="L24" s="38">
        <v>8.1</v>
      </c>
      <c r="N24" s="55" t="s">
        <v>7</v>
      </c>
      <c r="O24" s="55">
        <v>-3.3018110998387529E-2</v>
      </c>
      <c r="P24" s="55">
        <v>4.9527905318084098E-2</v>
      </c>
      <c r="Q24" s="55">
        <v>-0.66665672182852531</v>
      </c>
      <c r="R24" s="59">
        <v>0.50580874536151732</v>
      </c>
      <c r="S24" s="55">
        <v>-0.13071996205116571</v>
      </c>
      <c r="T24" s="55">
        <v>6.4683740054390634E-2</v>
      </c>
      <c r="U24" s="55">
        <v>-0.13071996205116571</v>
      </c>
      <c r="V24" s="55">
        <v>6.4683740054390634E-2</v>
      </c>
    </row>
    <row r="25" spans="1:22" ht="15" x14ac:dyDescent="0.2">
      <c r="A25" s="39">
        <v>10</v>
      </c>
      <c r="B25" s="39">
        <v>1</v>
      </c>
      <c r="C25" s="38">
        <v>9.3000000000000007</v>
      </c>
      <c r="D25" s="38">
        <v>2.4</v>
      </c>
      <c r="E25" s="38">
        <v>2.2000000000000002</v>
      </c>
      <c r="F25" s="38">
        <v>4.5</v>
      </c>
      <c r="G25" s="38">
        <v>6.2</v>
      </c>
      <c r="H25" s="38">
        <v>6.7</v>
      </c>
      <c r="I25" s="38">
        <v>4.4000000000000004</v>
      </c>
      <c r="J25" s="38">
        <v>7.2</v>
      </c>
      <c r="K25" s="39">
        <v>1</v>
      </c>
      <c r="L25" s="38">
        <v>8</v>
      </c>
      <c r="N25" s="55" t="s">
        <v>50</v>
      </c>
      <c r="O25" s="55">
        <v>0.22375947295386009</v>
      </c>
      <c r="P25" s="55">
        <v>7.351838701466569E-2</v>
      </c>
      <c r="Q25" s="55">
        <v>3.0435851769874089</v>
      </c>
      <c r="R25" s="55">
        <v>2.6726058782635016E-3</v>
      </c>
      <c r="S25" s="55">
        <v>7.8732493685978872E-2</v>
      </c>
      <c r="T25" s="55">
        <v>0.36878645222174133</v>
      </c>
      <c r="U25" s="55">
        <v>7.8732493685978872E-2</v>
      </c>
      <c r="V25" s="55">
        <v>0.36878645222174133</v>
      </c>
    </row>
    <row r="26" spans="1:22" ht="15" x14ac:dyDescent="0.2">
      <c r="A26" s="39">
        <v>5</v>
      </c>
      <c r="B26" s="39">
        <v>0</v>
      </c>
      <c r="C26" s="38">
        <v>6</v>
      </c>
      <c r="D26" s="38">
        <v>4.0999999999999996</v>
      </c>
      <c r="E26" s="38">
        <v>3.5</v>
      </c>
      <c r="F26" s="38">
        <v>5.3</v>
      </c>
      <c r="G26" s="38">
        <v>8</v>
      </c>
      <c r="H26" s="38">
        <v>4.7</v>
      </c>
      <c r="I26" s="38">
        <v>5.3</v>
      </c>
      <c r="J26" s="38">
        <v>4.7</v>
      </c>
      <c r="K26" s="39">
        <v>0</v>
      </c>
      <c r="L26" s="38">
        <v>5.5</v>
      </c>
      <c r="N26" s="55" t="s">
        <v>52</v>
      </c>
      <c r="O26" s="55">
        <v>-5.9702793610034235E-2</v>
      </c>
      <c r="P26" s="55">
        <v>3.5211878960084098E-2</v>
      </c>
      <c r="Q26" s="55">
        <v>-1.695529899944074</v>
      </c>
      <c r="R26" s="59">
        <v>9.1630390127400541E-2</v>
      </c>
      <c r="S26" s="55">
        <v>-0.12916395356323837</v>
      </c>
      <c r="T26" s="55">
        <v>9.7583663431698997E-3</v>
      </c>
      <c r="U26" s="55">
        <v>-0.12916395356323837</v>
      </c>
      <c r="V26" s="55">
        <v>9.7583663431698997E-3</v>
      </c>
    </row>
    <row r="27" spans="1:22" ht="15" x14ac:dyDescent="0.2">
      <c r="A27" s="39">
        <v>3</v>
      </c>
      <c r="B27" s="39">
        <v>0</v>
      </c>
      <c r="C27" s="38">
        <v>6.4</v>
      </c>
      <c r="D27" s="38">
        <v>3.6</v>
      </c>
      <c r="E27" s="38">
        <v>4</v>
      </c>
      <c r="F27" s="38">
        <v>5.3</v>
      </c>
      <c r="G27" s="38">
        <v>7.1</v>
      </c>
      <c r="H27" s="38">
        <v>5.6</v>
      </c>
      <c r="I27" s="38">
        <v>6.6</v>
      </c>
      <c r="J27" s="38">
        <v>6.1</v>
      </c>
      <c r="K27" s="39">
        <v>0</v>
      </c>
      <c r="L27" s="38">
        <v>7</v>
      </c>
      <c r="N27" s="55" t="s">
        <v>257</v>
      </c>
      <c r="O27" s="55">
        <v>-0.13590035955200086</v>
      </c>
      <c r="P27" s="55">
        <v>7.1133346843940876E-2</v>
      </c>
      <c r="Q27" s="55">
        <v>-1.9105014115271708</v>
      </c>
      <c r="R27" s="59">
        <v>5.7590516525532973E-2</v>
      </c>
      <c r="S27" s="55">
        <v>-0.27622245905526255</v>
      </c>
      <c r="T27" s="55">
        <v>4.4217399512608002E-3</v>
      </c>
      <c r="U27" s="55">
        <v>-0.27622245905526255</v>
      </c>
      <c r="V27" s="55">
        <v>4.4217399512608002E-3</v>
      </c>
    </row>
    <row r="28" spans="1:22" ht="15" x14ac:dyDescent="0.2">
      <c r="A28" s="39">
        <v>9</v>
      </c>
      <c r="B28" s="39">
        <v>0</v>
      </c>
      <c r="C28" s="38">
        <v>8.5</v>
      </c>
      <c r="D28" s="38">
        <v>3</v>
      </c>
      <c r="E28" s="38">
        <v>4.0999999999999996</v>
      </c>
      <c r="F28" s="38">
        <v>3.7</v>
      </c>
      <c r="G28" s="38">
        <v>4.8</v>
      </c>
      <c r="H28" s="38">
        <v>5.3</v>
      </c>
      <c r="I28" s="38">
        <v>3.8</v>
      </c>
      <c r="J28" s="38">
        <v>5.8</v>
      </c>
      <c r="K28" s="39">
        <v>1</v>
      </c>
      <c r="L28" s="38">
        <v>7</v>
      </c>
      <c r="N28" s="55" t="s">
        <v>53</v>
      </c>
      <c r="O28" s="55">
        <v>4.5837776128481729E-2</v>
      </c>
      <c r="P28" s="55">
        <v>5.6757545543975378E-2</v>
      </c>
      <c r="Q28" s="55">
        <v>0.80760673649932446</v>
      </c>
      <c r="R28" s="59">
        <v>0.42033764537109064</v>
      </c>
      <c r="S28" s="55">
        <v>-6.6125716477251323E-2</v>
      </c>
      <c r="T28" s="55">
        <v>0.15780126873421477</v>
      </c>
      <c r="U28" s="55">
        <v>-6.6125716477251323E-2</v>
      </c>
      <c r="V28" s="55">
        <v>0.15780126873421477</v>
      </c>
    </row>
    <row r="29" spans="1:22" ht="15" x14ac:dyDescent="0.2">
      <c r="A29" s="39">
        <v>4</v>
      </c>
      <c r="B29" s="39">
        <v>0</v>
      </c>
      <c r="C29" s="38">
        <v>7</v>
      </c>
      <c r="D29" s="38">
        <v>3.3</v>
      </c>
      <c r="E29" s="38">
        <v>2.6</v>
      </c>
      <c r="F29" s="38">
        <v>4.2</v>
      </c>
      <c r="G29" s="38">
        <v>9</v>
      </c>
      <c r="H29" s="38">
        <v>4.3</v>
      </c>
      <c r="I29" s="38">
        <v>5.2</v>
      </c>
      <c r="J29" s="38">
        <v>5.5</v>
      </c>
      <c r="K29" s="39">
        <v>0</v>
      </c>
      <c r="L29" s="38">
        <v>5.6</v>
      </c>
      <c r="N29" s="55" t="s">
        <v>262</v>
      </c>
      <c r="O29" s="55">
        <v>0.26528244144838781</v>
      </c>
      <c r="P29" s="55">
        <v>5.3789377830761924E-2</v>
      </c>
      <c r="Q29" s="55">
        <v>4.9318741384785802</v>
      </c>
      <c r="R29" s="55">
        <v>1.7850285202226436E-6</v>
      </c>
      <c r="S29" s="55">
        <v>0.15917414255524168</v>
      </c>
      <c r="T29" s="55">
        <v>0.37139074034153396</v>
      </c>
      <c r="U29" s="55">
        <v>0.15917414255524168</v>
      </c>
      <c r="V29" s="55">
        <v>0.37139074034153396</v>
      </c>
    </row>
    <row r="30" spans="1:22" ht="15.75" thickBot="1" x14ac:dyDescent="0.25">
      <c r="A30" s="39">
        <v>13</v>
      </c>
      <c r="B30" s="39">
        <v>0</v>
      </c>
      <c r="C30" s="38">
        <v>8.5</v>
      </c>
      <c r="D30" s="38">
        <v>3</v>
      </c>
      <c r="E30" s="38">
        <v>2.2999999999999998</v>
      </c>
      <c r="F30" s="38">
        <v>3.7</v>
      </c>
      <c r="G30" s="38">
        <v>4.8</v>
      </c>
      <c r="H30" s="38">
        <v>5.7</v>
      </c>
      <c r="I30" s="38">
        <v>3.8</v>
      </c>
      <c r="J30" s="38">
        <v>6</v>
      </c>
      <c r="K30" s="39">
        <v>0</v>
      </c>
      <c r="L30" s="38">
        <v>7.2</v>
      </c>
      <c r="N30" s="56" t="s">
        <v>290</v>
      </c>
      <c r="O30" s="56">
        <v>0.31645796269184767</v>
      </c>
      <c r="P30" s="56">
        <v>0.10797330805851618</v>
      </c>
      <c r="Q30" s="56">
        <v>2.9308906838377422</v>
      </c>
      <c r="R30" s="56">
        <v>3.7991058674502485E-3</v>
      </c>
      <c r="S30" s="56">
        <v>0.10346304611181903</v>
      </c>
      <c r="T30" s="56">
        <v>0.52945287927187634</v>
      </c>
      <c r="U30" s="56">
        <v>0.10346304611181903</v>
      </c>
      <c r="V30" s="56">
        <v>0.52945287927187634</v>
      </c>
    </row>
    <row r="31" spans="1:22" ht="15" x14ac:dyDescent="0.2">
      <c r="A31" s="39">
        <v>4</v>
      </c>
      <c r="B31" s="39">
        <v>0</v>
      </c>
      <c r="C31" s="38">
        <v>7.6</v>
      </c>
      <c r="D31" s="38">
        <v>3.6</v>
      </c>
      <c r="E31" s="38">
        <v>5.0999999999999996</v>
      </c>
      <c r="F31" s="38">
        <v>4.5999999999999996</v>
      </c>
      <c r="G31" s="38">
        <v>7.7</v>
      </c>
      <c r="H31" s="38">
        <v>4.7</v>
      </c>
      <c r="I31" s="38">
        <v>5.5</v>
      </c>
      <c r="J31" s="38">
        <v>4</v>
      </c>
      <c r="K31" s="39">
        <v>0</v>
      </c>
      <c r="L31" s="38">
        <v>6.2</v>
      </c>
      <c r="N31" s="58"/>
      <c r="O31" s="58"/>
      <c r="P31" s="58"/>
      <c r="Q31" s="58"/>
      <c r="R31" s="58"/>
      <c r="S31" s="58"/>
      <c r="T31" s="58"/>
      <c r="U31" s="58"/>
      <c r="V31" s="58"/>
    </row>
    <row r="32" spans="1:22" ht="15" x14ac:dyDescent="0.2">
      <c r="A32" s="39">
        <v>13</v>
      </c>
      <c r="B32" s="39">
        <v>1</v>
      </c>
      <c r="C32" s="38">
        <v>6.9</v>
      </c>
      <c r="D32" s="38">
        <v>3.4</v>
      </c>
      <c r="E32" s="38">
        <v>4.5</v>
      </c>
      <c r="F32" s="38">
        <v>4.7</v>
      </c>
      <c r="G32" s="38">
        <v>5.2</v>
      </c>
      <c r="H32" s="38">
        <v>3.7</v>
      </c>
      <c r="I32" s="38">
        <v>2.7</v>
      </c>
      <c r="J32" s="38">
        <v>4.3</v>
      </c>
      <c r="K32" s="39">
        <v>0</v>
      </c>
      <c r="L32" s="38">
        <v>7.1</v>
      </c>
      <c r="N32" s="58"/>
      <c r="O32" s="58"/>
      <c r="P32" s="58"/>
      <c r="Q32" s="58"/>
      <c r="R32" s="58"/>
      <c r="S32" s="58"/>
      <c r="T32" s="58"/>
      <c r="U32" s="58"/>
      <c r="V32" s="58"/>
    </row>
    <row r="33" spans="1:22" ht="15" x14ac:dyDescent="0.2">
      <c r="A33" s="39">
        <v>2</v>
      </c>
      <c r="B33" s="39">
        <v>0</v>
      </c>
      <c r="C33" s="38">
        <v>8.1</v>
      </c>
      <c r="D33" s="38">
        <v>2.5</v>
      </c>
      <c r="E33" s="38">
        <v>2.2999999999999998</v>
      </c>
      <c r="F33" s="38">
        <v>3.8</v>
      </c>
      <c r="G33" s="38">
        <v>6.6</v>
      </c>
      <c r="H33" s="38">
        <v>3</v>
      </c>
      <c r="I33" s="38">
        <v>3.5</v>
      </c>
      <c r="J33" s="38">
        <v>4.5</v>
      </c>
      <c r="K33" s="39">
        <v>0</v>
      </c>
      <c r="L33" s="38">
        <v>6.2</v>
      </c>
      <c r="N33" s="58"/>
      <c r="O33" s="58"/>
      <c r="P33" s="58"/>
      <c r="Q33" s="58"/>
      <c r="R33" s="58"/>
      <c r="S33" s="58"/>
      <c r="T33" s="58"/>
      <c r="U33" s="58"/>
      <c r="V33" s="58"/>
    </row>
    <row r="34" spans="1:22" ht="15" x14ac:dyDescent="0.2">
      <c r="A34" s="39">
        <v>15</v>
      </c>
      <c r="B34" s="39">
        <v>0</v>
      </c>
      <c r="C34" s="38">
        <v>6.7</v>
      </c>
      <c r="D34" s="38">
        <v>3.7</v>
      </c>
      <c r="E34" s="38">
        <v>5.3</v>
      </c>
      <c r="F34" s="38">
        <v>4.9000000000000004</v>
      </c>
      <c r="G34" s="38">
        <v>9.1999999999999993</v>
      </c>
      <c r="H34" s="38">
        <v>3.5</v>
      </c>
      <c r="I34" s="38">
        <v>4.5</v>
      </c>
      <c r="J34" s="38">
        <v>5.3</v>
      </c>
      <c r="K34" s="39">
        <v>0</v>
      </c>
      <c r="L34" s="38">
        <v>7.6</v>
      </c>
    </row>
    <row r="35" spans="1:22" ht="15" x14ac:dyDescent="0.2">
      <c r="A35" s="39">
        <v>10</v>
      </c>
      <c r="B35" s="39">
        <v>0</v>
      </c>
      <c r="C35" s="38">
        <v>8</v>
      </c>
      <c r="D35" s="38">
        <v>3.3</v>
      </c>
      <c r="E35" s="38">
        <v>5.5</v>
      </c>
      <c r="F35" s="38">
        <v>4.7</v>
      </c>
      <c r="G35" s="38">
        <v>8.6999999999999993</v>
      </c>
      <c r="H35" s="38">
        <v>4.7</v>
      </c>
      <c r="I35" s="38">
        <v>6.6</v>
      </c>
      <c r="J35" s="38">
        <v>5.7</v>
      </c>
      <c r="K35" s="39">
        <v>1</v>
      </c>
      <c r="L35" s="38">
        <v>9</v>
      </c>
    </row>
    <row r="36" spans="1:22" ht="15" x14ac:dyDescent="0.2">
      <c r="A36" s="39">
        <v>6</v>
      </c>
      <c r="B36" s="39">
        <v>0</v>
      </c>
      <c r="C36" s="38">
        <v>6.7</v>
      </c>
      <c r="D36" s="38">
        <v>4</v>
      </c>
      <c r="E36" s="38">
        <v>3</v>
      </c>
      <c r="F36" s="38">
        <v>6.8</v>
      </c>
      <c r="G36" s="38">
        <v>8.4</v>
      </c>
      <c r="H36" s="38">
        <v>2.5</v>
      </c>
      <c r="I36" s="38">
        <v>4.3</v>
      </c>
      <c r="J36" s="38">
        <v>5</v>
      </c>
      <c r="K36" s="39">
        <v>0</v>
      </c>
      <c r="L36" s="38">
        <v>6.7</v>
      </c>
    </row>
    <row r="37" spans="1:22" ht="15" x14ac:dyDescent="0.2">
      <c r="A37" s="39">
        <v>3</v>
      </c>
      <c r="B37" s="39">
        <v>0</v>
      </c>
      <c r="C37" s="38">
        <v>8.6999999999999993</v>
      </c>
      <c r="D37" s="38">
        <v>3.2</v>
      </c>
      <c r="E37" s="38">
        <v>3.5</v>
      </c>
      <c r="F37" s="38">
        <v>2.9</v>
      </c>
      <c r="G37" s="38">
        <v>5.6</v>
      </c>
      <c r="H37" s="38">
        <v>3.1</v>
      </c>
      <c r="I37" s="38">
        <v>2.9</v>
      </c>
      <c r="J37" s="38">
        <v>4.3</v>
      </c>
      <c r="K37" s="39">
        <v>0</v>
      </c>
      <c r="L37" s="38">
        <v>7.1</v>
      </c>
    </row>
    <row r="38" spans="1:22" ht="15" x14ac:dyDescent="0.2">
      <c r="A38" s="39">
        <v>9</v>
      </c>
      <c r="B38" s="39">
        <v>1</v>
      </c>
      <c r="C38" s="38">
        <v>9</v>
      </c>
      <c r="D38" s="38">
        <v>3.4</v>
      </c>
      <c r="E38" s="38">
        <v>3.9</v>
      </c>
      <c r="F38" s="38">
        <v>4.5</v>
      </c>
      <c r="G38" s="38">
        <v>6.8</v>
      </c>
      <c r="H38" s="38">
        <v>3.9</v>
      </c>
      <c r="I38" s="38">
        <v>3.5</v>
      </c>
      <c r="J38" s="38">
        <v>4.5999999999999996</v>
      </c>
      <c r="K38" s="39">
        <v>1</v>
      </c>
      <c r="L38" s="38">
        <v>7.2</v>
      </c>
    </row>
    <row r="39" spans="1:22" ht="15" x14ac:dyDescent="0.2">
      <c r="A39" s="39">
        <v>10</v>
      </c>
      <c r="B39" s="39">
        <v>1</v>
      </c>
      <c r="C39" s="38">
        <v>9.6</v>
      </c>
      <c r="D39" s="38">
        <v>4.0999999999999996</v>
      </c>
      <c r="E39" s="38">
        <v>2.9</v>
      </c>
      <c r="F39" s="38">
        <v>5.5</v>
      </c>
      <c r="G39" s="38">
        <v>7.7</v>
      </c>
      <c r="H39" s="38">
        <v>5.2</v>
      </c>
      <c r="I39" s="38">
        <v>4.5999999999999996</v>
      </c>
      <c r="J39" s="38">
        <v>8.1</v>
      </c>
      <c r="K39" s="39">
        <v>1</v>
      </c>
      <c r="L39" s="38">
        <v>9.9</v>
      </c>
    </row>
    <row r="40" spans="1:22" ht="15" x14ac:dyDescent="0.2">
      <c r="A40" s="39">
        <v>12</v>
      </c>
      <c r="B40" s="39">
        <v>0</v>
      </c>
      <c r="C40" s="38">
        <v>8.1999999999999993</v>
      </c>
      <c r="D40" s="38">
        <v>3.6</v>
      </c>
      <c r="E40" s="38">
        <v>5.8</v>
      </c>
      <c r="F40" s="38">
        <v>5</v>
      </c>
      <c r="G40" s="38">
        <v>9</v>
      </c>
      <c r="H40" s="38">
        <v>4.7</v>
      </c>
      <c r="I40" s="38">
        <v>6.9</v>
      </c>
      <c r="J40" s="38">
        <v>6.2</v>
      </c>
      <c r="K40" s="39">
        <v>0</v>
      </c>
      <c r="L40" s="38">
        <v>7.6</v>
      </c>
    </row>
    <row r="41" spans="1:22" ht="15" x14ac:dyDescent="0.2">
      <c r="A41" s="39">
        <v>9</v>
      </c>
      <c r="B41" s="39">
        <v>0</v>
      </c>
      <c r="C41" s="38">
        <v>6.1</v>
      </c>
      <c r="D41" s="38">
        <v>4.9000000000000004</v>
      </c>
      <c r="E41" s="38">
        <v>5.0999999999999996</v>
      </c>
      <c r="F41" s="38">
        <v>6.4</v>
      </c>
      <c r="G41" s="38">
        <v>8.1999999999999993</v>
      </c>
      <c r="H41" s="38">
        <v>4.5</v>
      </c>
      <c r="I41" s="38">
        <v>4.9000000000000004</v>
      </c>
      <c r="J41" s="38">
        <v>4.8</v>
      </c>
      <c r="K41" s="39">
        <v>0</v>
      </c>
      <c r="L41" s="38">
        <v>5.8</v>
      </c>
    </row>
    <row r="42" spans="1:22" ht="15" x14ac:dyDescent="0.2">
      <c r="A42" s="39">
        <v>6</v>
      </c>
      <c r="B42" s="39">
        <v>0</v>
      </c>
      <c r="C42" s="38">
        <v>8.3000000000000007</v>
      </c>
      <c r="D42" s="38">
        <v>3.4</v>
      </c>
      <c r="E42" s="38">
        <v>3.1</v>
      </c>
      <c r="F42" s="38">
        <v>5.2</v>
      </c>
      <c r="G42" s="38">
        <v>9.1</v>
      </c>
      <c r="H42" s="38">
        <v>4.5999999999999996</v>
      </c>
      <c r="I42" s="38">
        <v>5.8</v>
      </c>
      <c r="J42" s="38">
        <v>5.5</v>
      </c>
      <c r="K42" s="39">
        <v>1</v>
      </c>
      <c r="L42" s="38">
        <v>8.4</v>
      </c>
    </row>
    <row r="43" spans="1:22" ht="15" x14ac:dyDescent="0.2">
      <c r="A43" s="39">
        <v>2</v>
      </c>
      <c r="B43" s="39">
        <v>1</v>
      </c>
      <c r="C43" s="38">
        <v>9.4</v>
      </c>
      <c r="D43" s="38">
        <v>3.8</v>
      </c>
      <c r="E43" s="38">
        <v>3.8</v>
      </c>
      <c r="F43" s="38">
        <v>4.9000000000000004</v>
      </c>
      <c r="G43" s="38">
        <v>8.5</v>
      </c>
      <c r="H43" s="38">
        <v>4.0999999999999996</v>
      </c>
      <c r="I43" s="38">
        <v>4.5</v>
      </c>
      <c r="J43" s="38">
        <v>5.4</v>
      </c>
      <c r="K43" s="39">
        <v>1</v>
      </c>
      <c r="L43" s="38">
        <v>7.9</v>
      </c>
    </row>
    <row r="44" spans="1:22" ht="15" x14ac:dyDescent="0.2">
      <c r="A44" s="39">
        <v>10</v>
      </c>
      <c r="B44" s="39">
        <v>1</v>
      </c>
      <c r="C44" s="38">
        <v>9.3000000000000007</v>
      </c>
      <c r="D44" s="38">
        <v>5.0999999999999996</v>
      </c>
      <c r="E44" s="38">
        <v>5.8</v>
      </c>
      <c r="F44" s="38">
        <v>6.3</v>
      </c>
      <c r="G44" s="38">
        <v>7.4</v>
      </c>
      <c r="H44" s="38">
        <v>4.5999999999999996</v>
      </c>
      <c r="I44" s="38">
        <v>4.5999999999999996</v>
      </c>
      <c r="J44" s="38">
        <v>6.8</v>
      </c>
      <c r="K44" s="39">
        <v>1</v>
      </c>
      <c r="L44" s="38">
        <v>7.6</v>
      </c>
    </row>
    <row r="45" spans="1:22" ht="15" x14ac:dyDescent="0.2">
      <c r="A45" s="39">
        <v>15</v>
      </c>
      <c r="B45" s="39">
        <v>1</v>
      </c>
      <c r="C45" s="38">
        <v>5.0999999999999996</v>
      </c>
      <c r="D45" s="38">
        <v>5.0999999999999996</v>
      </c>
      <c r="E45" s="38">
        <v>4.4000000000000004</v>
      </c>
      <c r="F45" s="38">
        <v>7.8</v>
      </c>
      <c r="G45" s="38">
        <v>5.9</v>
      </c>
      <c r="H45" s="38">
        <v>4.9000000000000004</v>
      </c>
      <c r="I45" s="38">
        <v>6.3</v>
      </c>
      <c r="J45" s="38">
        <v>6.9</v>
      </c>
      <c r="K45" s="39">
        <v>1</v>
      </c>
      <c r="L45" s="38">
        <v>8.4</v>
      </c>
    </row>
    <row r="46" spans="1:22" ht="15" x14ac:dyDescent="0.2">
      <c r="A46" s="39">
        <v>6</v>
      </c>
      <c r="B46" s="39">
        <v>0</v>
      </c>
      <c r="C46" s="38">
        <v>8</v>
      </c>
      <c r="D46" s="38">
        <v>2.5</v>
      </c>
      <c r="E46" s="38">
        <v>3.6</v>
      </c>
      <c r="F46" s="38">
        <v>3</v>
      </c>
      <c r="G46" s="38">
        <v>5.2</v>
      </c>
      <c r="H46" s="38">
        <v>4.3</v>
      </c>
      <c r="I46" s="38">
        <v>4.2</v>
      </c>
      <c r="J46" s="38">
        <v>6.5</v>
      </c>
      <c r="K46" s="39">
        <v>0</v>
      </c>
      <c r="L46" s="38">
        <v>6.5</v>
      </c>
    </row>
    <row r="47" spans="1:22" ht="15" x14ac:dyDescent="0.2">
      <c r="A47" s="39">
        <v>5</v>
      </c>
      <c r="B47" s="39">
        <v>0</v>
      </c>
      <c r="C47" s="38">
        <v>5.9</v>
      </c>
      <c r="D47" s="38">
        <v>4.0999999999999996</v>
      </c>
      <c r="E47" s="38">
        <v>5.8</v>
      </c>
      <c r="F47" s="38">
        <v>5.5</v>
      </c>
      <c r="G47" s="38">
        <v>8.4</v>
      </c>
      <c r="H47" s="38">
        <v>5.2</v>
      </c>
      <c r="I47" s="38">
        <v>5.8</v>
      </c>
      <c r="J47" s="38">
        <v>5.9</v>
      </c>
      <c r="K47" s="39">
        <v>1</v>
      </c>
      <c r="L47" s="38">
        <v>7.7</v>
      </c>
    </row>
    <row r="48" spans="1:22" ht="15" x14ac:dyDescent="0.2">
      <c r="A48" s="39">
        <v>4</v>
      </c>
      <c r="B48" s="39">
        <v>1</v>
      </c>
      <c r="C48" s="38">
        <v>10</v>
      </c>
      <c r="D48" s="38">
        <v>4.3</v>
      </c>
      <c r="E48" s="38">
        <v>2.9</v>
      </c>
      <c r="F48" s="38">
        <v>4.5</v>
      </c>
      <c r="G48" s="38">
        <v>3.8</v>
      </c>
      <c r="H48" s="38">
        <v>5</v>
      </c>
      <c r="I48" s="38">
        <v>4</v>
      </c>
      <c r="J48" s="38">
        <v>6.3</v>
      </c>
      <c r="K48" s="39">
        <v>1</v>
      </c>
      <c r="L48" s="38">
        <v>8</v>
      </c>
    </row>
    <row r="49" spans="1:12" ht="15" x14ac:dyDescent="0.2">
      <c r="A49" s="39">
        <v>8</v>
      </c>
      <c r="B49" s="39">
        <v>0</v>
      </c>
      <c r="C49" s="38">
        <v>5.7</v>
      </c>
      <c r="D49" s="38">
        <v>3.8</v>
      </c>
      <c r="E49" s="38">
        <v>5.7</v>
      </c>
      <c r="F49" s="38">
        <v>6</v>
      </c>
      <c r="G49" s="38">
        <v>8.1999999999999993</v>
      </c>
      <c r="H49" s="38">
        <v>6.5</v>
      </c>
      <c r="I49" s="38">
        <v>7.3</v>
      </c>
      <c r="J49" s="38">
        <v>7.5</v>
      </c>
      <c r="K49" s="39">
        <v>1</v>
      </c>
      <c r="L49" s="38">
        <v>7.1</v>
      </c>
    </row>
    <row r="50" spans="1:12" ht="15" x14ac:dyDescent="0.2">
      <c r="A50" s="39">
        <v>13</v>
      </c>
      <c r="B50" s="39">
        <v>1</v>
      </c>
      <c r="C50" s="38">
        <v>9.9</v>
      </c>
      <c r="D50" s="38">
        <v>3.7</v>
      </c>
      <c r="E50" s="38">
        <v>4.2</v>
      </c>
      <c r="F50" s="38">
        <v>6.7</v>
      </c>
      <c r="G50" s="38">
        <v>6.8</v>
      </c>
      <c r="H50" s="38">
        <v>4.5</v>
      </c>
      <c r="I50" s="38">
        <v>3.4</v>
      </c>
      <c r="J50" s="38">
        <v>6.1</v>
      </c>
      <c r="K50" s="39">
        <v>1</v>
      </c>
      <c r="L50" s="38">
        <v>8.5</v>
      </c>
    </row>
    <row r="51" spans="1:12" ht="15" x14ac:dyDescent="0.2">
      <c r="A51" s="39">
        <v>3</v>
      </c>
      <c r="B51" s="39">
        <v>1</v>
      </c>
      <c r="C51" s="38">
        <v>7.9</v>
      </c>
      <c r="D51" s="38">
        <v>3.9</v>
      </c>
      <c r="E51" s="38">
        <v>4.4000000000000004</v>
      </c>
      <c r="F51" s="38">
        <v>5.8</v>
      </c>
      <c r="G51" s="38">
        <v>4.7</v>
      </c>
      <c r="H51" s="38">
        <v>4.0999999999999996</v>
      </c>
      <c r="I51" s="38">
        <v>4.2</v>
      </c>
      <c r="J51" s="38">
        <v>5.8</v>
      </c>
      <c r="K51" s="39">
        <v>1</v>
      </c>
      <c r="L51" s="38">
        <v>7.6</v>
      </c>
    </row>
    <row r="52" spans="1:12" ht="15" x14ac:dyDescent="0.2">
      <c r="A52" s="39">
        <v>10</v>
      </c>
      <c r="B52" s="39">
        <v>0</v>
      </c>
      <c r="C52" s="38">
        <v>6.7</v>
      </c>
      <c r="D52" s="38">
        <v>3.6</v>
      </c>
      <c r="E52" s="38">
        <v>3.4</v>
      </c>
      <c r="F52" s="38">
        <v>4.8</v>
      </c>
      <c r="G52" s="38">
        <v>7.2</v>
      </c>
      <c r="H52" s="38">
        <v>4</v>
      </c>
      <c r="I52" s="38">
        <v>3.6</v>
      </c>
      <c r="J52" s="38">
        <v>4.2</v>
      </c>
      <c r="K52" s="39">
        <v>1</v>
      </c>
      <c r="L52" s="38">
        <v>7.2</v>
      </c>
    </row>
    <row r="53" spans="1:12" ht="15" x14ac:dyDescent="0.2">
      <c r="A53" s="39">
        <v>7</v>
      </c>
      <c r="B53" s="39">
        <v>0</v>
      </c>
      <c r="C53" s="38">
        <v>8.1999999999999993</v>
      </c>
      <c r="D53" s="38">
        <v>2.7</v>
      </c>
      <c r="E53" s="38">
        <v>2.7</v>
      </c>
      <c r="F53" s="38">
        <v>3.1</v>
      </c>
      <c r="G53" s="38">
        <v>5.3</v>
      </c>
      <c r="H53" s="38">
        <v>4.5</v>
      </c>
      <c r="I53" s="38">
        <v>4.3</v>
      </c>
      <c r="J53" s="38">
        <v>7.4</v>
      </c>
      <c r="K53" s="39">
        <v>1</v>
      </c>
      <c r="L53" s="38">
        <v>8.1999999999999993</v>
      </c>
    </row>
    <row r="54" spans="1:12" ht="15" x14ac:dyDescent="0.2">
      <c r="A54" s="39">
        <v>8</v>
      </c>
      <c r="B54" s="39">
        <v>1</v>
      </c>
      <c r="C54" s="38">
        <v>9.4</v>
      </c>
      <c r="D54" s="38">
        <v>2.5</v>
      </c>
      <c r="E54" s="38">
        <v>3.2</v>
      </c>
      <c r="F54" s="38">
        <v>4.5999999999999996</v>
      </c>
      <c r="G54" s="38">
        <v>6.3</v>
      </c>
      <c r="H54" s="38">
        <v>4.7</v>
      </c>
      <c r="I54" s="38">
        <v>4.5999999999999996</v>
      </c>
      <c r="J54" s="38">
        <v>6.1</v>
      </c>
      <c r="K54" s="39">
        <v>1</v>
      </c>
      <c r="L54" s="38">
        <v>9</v>
      </c>
    </row>
    <row r="55" spans="1:12" ht="15" x14ac:dyDescent="0.2">
      <c r="A55" s="39">
        <v>11</v>
      </c>
      <c r="B55" s="39">
        <v>1</v>
      </c>
      <c r="C55" s="38">
        <v>6.9</v>
      </c>
      <c r="D55" s="38">
        <v>3.4</v>
      </c>
      <c r="E55" s="38">
        <v>3.3</v>
      </c>
      <c r="F55" s="38">
        <v>4.7</v>
      </c>
      <c r="G55" s="38">
        <v>5.2</v>
      </c>
      <c r="H55" s="38">
        <v>3.2</v>
      </c>
      <c r="I55" s="38">
        <v>2.7</v>
      </c>
      <c r="J55" s="38">
        <v>4.4000000000000004</v>
      </c>
      <c r="K55" s="39">
        <v>1</v>
      </c>
      <c r="L55" s="38">
        <v>7.2</v>
      </c>
    </row>
    <row r="56" spans="1:12" ht="15" x14ac:dyDescent="0.2">
      <c r="A56" s="39">
        <v>14</v>
      </c>
      <c r="B56" s="39">
        <v>0</v>
      </c>
      <c r="C56" s="38">
        <v>8</v>
      </c>
      <c r="D56" s="38">
        <v>3.3</v>
      </c>
      <c r="E56" s="38">
        <v>3.2</v>
      </c>
      <c r="F56" s="38">
        <v>4.7</v>
      </c>
      <c r="G56" s="38">
        <v>8.6999999999999993</v>
      </c>
      <c r="H56" s="38">
        <v>4.9000000000000004</v>
      </c>
      <c r="I56" s="38">
        <v>6.6</v>
      </c>
      <c r="J56" s="38">
        <v>5.8</v>
      </c>
      <c r="K56" s="39">
        <v>1</v>
      </c>
      <c r="L56" s="38">
        <v>8.1</v>
      </c>
    </row>
    <row r="57" spans="1:12" ht="15" x14ac:dyDescent="0.2">
      <c r="A57" s="39">
        <v>11</v>
      </c>
      <c r="B57" s="39">
        <v>0</v>
      </c>
      <c r="C57" s="38">
        <v>9.3000000000000007</v>
      </c>
      <c r="D57" s="38">
        <v>3.8</v>
      </c>
      <c r="E57" s="38">
        <v>3.7</v>
      </c>
      <c r="F57" s="38">
        <v>5.5</v>
      </c>
      <c r="G57" s="38">
        <v>7.4</v>
      </c>
      <c r="H57" s="38">
        <v>4.0999999999999996</v>
      </c>
      <c r="I57" s="38">
        <v>3.2</v>
      </c>
      <c r="J57" s="38">
        <v>5.7</v>
      </c>
      <c r="K57" s="39">
        <v>1</v>
      </c>
      <c r="L57" s="38">
        <v>8.9</v>
      </c>
    </row>
    <row r="58" spans="1:12" ht="15" x14ac:dyDescent="0.2">
      <c r="A58" s="39">
        <v>14</v>
      </c>
      <c r="B58" s="39">
        <v>1</v>
      </c>
      <c r="C58" s="38">
        <v>7.4</v>
      </c>
      <c r="D58" s="38">
        <v>5.0999999999999996</v>
      </c>
      <c r="E58" s="38">
        <v>4.5</v>
      </c>
      <c r="F58" s="38">
        <v>6.9</v>
      </c>
      <c r="G58" s="38">
        <v>9.6</v>
      </c>
      <c r="H58" s="38">
        <v>5.7</v>
      </c>
      <c r="I58" s="38">
        <v>6.5</v>
      </c>
      <c r="J58" s="38">
        <v>7.7</v>
      </c>
      <c r="K58" s="39">
        <v>1</v>
      </c>
      <c r="L58" s="38">
        <v>8.8000000000000007</v>
      </c>
    </row>
    <row r="59" spans="1:12" ht="15" x14ac:dyDescent="0.2">
      <c r="A59" s="39">
        <v>1</v>
      </c>
      <c r="B59" s="39">
        <v>0</v>
      </c>
      <c r="C59" s="38">
        <v>7.6</v>
      </c>
      <c r="D59" s="38">
        <v>3.6</v>
      </c>
      <c r="E59" s="38">
        <v>5.6</v>
      </c>
      <c r="F59" s="38">
        <v>5.4</v>
      </c>
      <c r="G59" s="38">
        <v>4.4000000000000004</v>
      </c>
      <c r="H59" s="38">
        <v>4.5999999999999996</v>
      </c>
      <c r="I59" s="38">
        <v>3.9</v>
      </c>
      <c r="J59" s="38">
        <v>5.8</v>
      </c>
      <c r="K59" s="39">
        <v>1</v>
      </c>
      <c r="L59" s="38">
        <v>7.5</v>
      </c>
    </row>
    <row r="60" spans="1:12" ht="15" x14ac:dyDescent="0.2">
      <c r="A60" s="39">
        <v>1</v>
      </c>
      <c r="B60" s="39">
        <v>0</v>
      </c>
      <c r="C60" s="38">
        <v>10</v>
      </c>
      <c r="D60" s="38">
        <v>4.3</v>
      </c>
      <c r="E60" s="38">
        <v>4.2</v>
      </c>
      <c r="F60" s="38">
        <v>4.5</v>
      </c>
      <c r="G60" s="38">
        <v>3.8</v>
      </c>
      <c r="H60" s="38">
        <v>3.7</v>
      </c>
      <c r="I60" s="38">
        <v>4</v>
      </c>
      <c r="J60" s="38">
        <v>3.7</v>
      </c>
      <c r="K60" s="39">
        <v>0</v>
      </c>
      <c r="L60" s="38">
        <v>7</v>
      </c>
    </row>
    <row r="61" spans="1:12" ht="15" x14ac:dyDescent="0.2">
      <c r="A61" s="39">
        <v>6</v>
      </c>
      <c r="B61" s="39">
        <v>0</v>
      </c>
      <c r="C61" s="38">
        <v>9.9</v>
      </c>
      <c r="D61" s="38">
        <v>2.8</v>
      </c>
      <c r="E61" s="38">
        <v>2.6</v>
      </c>
      <c r="F61" s="38">
        <v>3.5</v>
      </c>
      <c r="G61" s="38">
        <v>5.4</v>
      </c>
      <c r="H61" s="38">
        <v>5.6</v>
      </c>
      <c r="I61" s="38">
        <v>4.9000000000000004</v>
      </c>
      <c r="J61" s="38">
        <v>6.9</v>
      </c>
      <c r="K61" s="39">
        <v>1</v>
      </c>
      <c r="L61" s="38">
        <v>8.5</v>
      </c>
    </row>
    <row r="62" spans="1:12" ht="15" x14ac:dyDescent="0.2">
      <c r="A62" s="39">
        <v>5</v>
      </c>
      <c r="B62" s="39">
        <v>0</v>
      </c>
      <c r="C62" s="38">
        <v>8.6999999999999993</v>
      </c>
      <c r="D62" s="38">
        <v>3.2</v>
      </c>
      <c r="E62" s="38">
        <v>2.8</v>
      </c>
      <c r="F62" s="38">
        <v>3.8</v>
      </c>
      <c r="G62" s="38">
        <v>4.9000000000000004</v>
      </c>
      <c r="H62" s="38">
        <v>5.4</v>
      </c>
      <c r="I62" s="38">
        <v>3.9</v>
      </c>
      <c r="J62" s="38">
        <v>6.1</v>
      </c>
      <c r="K62" s="39">
        <v>0</v>
      </c>
      <c r="L62" s="38">
        <v>7.2</v>
      </c>
    </row>
    <row r="63" spans="1:12" ht="15" x14ac:dyDescent="0.2">
      <c r="A63" s="39">
        <v>13</v>
      </c>
      <c r="B63" s="39">
        <v>1</v>
      </c>
      <c r="C63" s="38">
        <v>8.4</v>
      </c>
      <c r="D63" s="38">
        <v>3.8</v>
      </c>
      <c r="E63" s="38">
        <v>4.5</v>
      </c>
      <c r="F63" s="38">
        <v>5.9</v>
      </c>
      <c r="G63" s="38">
        <v>6.7</v>
      </c>
      <c r="H63" s="38">
        <v>2.7</v>
      </c>
      <c r="I63" s="38">
        <v>5</v>
      </c>
      <c r="J63" s="38">
        <v>5</v>
      </c>
      <c r="K63" s="39">
        <v>1</v>
      </c>
      <c r="L63" s="38">
        <v>8.8000000000000007</v>
      </c>
    </row>
    <row r="64" spans="1:12" ht="15" x14ac:dyDescent="0.2">
      <c r="A64" s="39">
        <v>2</v>
      </c>
      <c r="B64" s="39">
        <v>1</v>
      </c>
      <c r="C64" s="38">
        <v>8.8000000000000007</v>
      </c>
      <c r="D64" s="38">
        <v>3.9</v>
      </c>
      <c r="E64" s="38">
        <v>4.3</v>
      </c>
      <c r="F64" s="38">
        <v>4.8</v>
      </c>
      <c r="G64" s="38">
        <v>5.8</v>
      </c>
      <c r="H64" s="38">
        <v>4.4000000000000004</v>
      </c>
      <c r="I64" s="38">
        <v>3.7</v>
      </c>
      <c r="J64" s="38">
        <v>5.0999999999999996</v>
      </c>
      <c r="K64" s="39">
        <v>0</v>
      </c>
      <c r="L64" s="38">
        <v>8</v>
      </c>
    </row>
    <row r="65" spans="1:12" ht="15" x14ac:dyDescent="0.2">
      <c r="A65" s="39">
        <v>11</v>
      </c>
      <c r="B65" s="39">
        <v>0</v>
      </c>
      <c r="C65" s="38">
        <v>7.7</v>
      </c>
      <c r="D65" s="38">
        <v>2.2000000000000002</v>
      </c>
      <c r="E65" s="38">
        <v>2.4</v>
      </c>
      <c r="F65" s="38">
        <v>3.4</v>
      </c>
      <c r="G65" s="38">
        <v>6.2</v>
      </c>
      <c r="H65" s="38">
        <v>3.3</v>
      </c>
      <c r="I65" s="38">
        <v>3.1</v>
      </c>
      <c r="J65" s="38">
        <v>4.5</v>
      </c>
      <c r="K65" s="39">
        <v>0</v>
      </c>
      <c r="L65" s="38">
        <v>8.1</v>
      </c>
    </row>
    <row r="66" spans="1:12" ht="15" x14ac:dyDescent="0.2">
      <c r="A66" s="39">
        <v>7</v>
      </c>
      <c r="B66" s="39">
        <v>0</v>
      </c>
      <c r="C66" s="38">
        <v>6.6</v>
      </c>
      <c r="D66" s="38">
        <v>3.6</v>
      </c>
      <c r="E66" s="38">
        <v>4.9000000000000004</v>
      </c>
      <c r="F66" s="38">
        <v>4.8</v>
      </c>
      <c r="G66" s="38">
        <v>7.2</v>
      </c>
      <c r="H66" s="38">
        <v>3.5</v>
      </c>
      <c r="I66" s="38">
        <v>3.6</v>
      </c>
      <c r="J66" s="38">
        <v>4.0999999999999996</v>
      </c>
      <c r="K66" s="39">
        <v>0</v>
      </c>
      <c r="L66" s="38">
        <v>7.1</v>
      </c>
    </row>
    <row r="67" spans="1:12" ht="15" x14ac:dyDescent="0.2">
      <c r="A67" s="39">
        <v>12</v>
      </c>
      <c r="B67" s="39">
        <v>0</v>
      </c>
      <c r="C67" s="38">
        <v>5.7</v>
      </c>
      <c r="D67" s="38">
        <v>3.8</v>
      </c>
      <c r="E67" s="38">
        <v>5.4</v>
      </c>
      <c r="F67" s="38">
        <v>6</v>
      </c>
      <c r="G67" s="38">
        <v>8.1999999999999993</v>
      </c>
      <c r="H67" s="38">
        <v>4.7</v>
      </c>
      <c r="I67" s="38">
        <v>7.3</v>
      </c>
      <c r="J67" s="38">
        <v>6.7</v>
      </c>
      <c r="K67" s="39">
        <v>0</v>
      </c>
      <c r="L67" s="38">
        <v>9</v>
      </c>
    </row>
    <row r="68" spans="1:12" ht="15" x14ac:dyDescent="0.2">
      <c r="A68" s="39">
        <v>5</v>
      </c>
      <c r="B68" s="39">
        <v>0</v>
      </c>
      <c r="C68" s="38">
        <v>5.7</v>
      </c>
      <c r="D68" s="38">
        <v>4</v>
      </c>
      <c r="E68" s="38">
        <v>2.7</v>
      </c>
      <c r="F68" s="38">
        <v>5.0999999999999996</v>
      </c>
      <c r="G68" s="38">
        <v>6.2</v>
      </c>
      <c r="H68" s="38">
        <v>5</v>
      </c>
      <c r="I68" s="38">
        <v>6.2</v>
      </c>
      <c r="J68" s="38">
        <v>5.5</v>
      </c>
      <c r="K68" s="39">
        <v>0</v>
      </c>
      <c r="L68" s="38">
        <v>6.2</v>
      </c>
    </row>
    <row r="69" spans="1:12" ht="15" x14ac:dyDescent="0.2">
      <c r="A69" s="39">
        <v>7</v>
      </c>
      <c r="B69" s="39">
        <v>1</v>
      </c>
      <c r="C69" s="38">
        <v>5.5</v>
      </c>
      <c r="D69" s="38">
        <v>3.7</v>
      </c>
      <c r="E69" s="38">
        <v>4.3</v>
      </c>
      <c r="F69" s="38">
        <v>4.9000000000000004</v>
      </c>
      <c r="G69" s="38">
        <v>6</v>
      </c>
      <c r="H69" s="38">
        <v>4.5</v>
      </c>
      <c r="I69" s="38">
        <v>5.9</v>
      </c>
      <c r="J69" s="38">
        <v>5.4</v>
      </c>
      <c r="K69" s="39">
        <v>0</v>
      </c>
      <c r="L69" s="38">
        <v>8.1999999999999993</v>
      </c>
    </row>
    <row r="70" spans="1:12" ht="15" x14ac:dyDescent="0.2">
      <c r="A70" s="39">
        <v>5</v>
      </c>
      <c r="B70" s="39">
        <v>0</v>
      </c>
      <c r="C70" s="38">
        <v>7.5</v>
      </c>
      <c r="D70" s="38">
        <v>3.5</v>
      </c>
      <c r="E70" s="38">
        <v>2.9</v>
      </c>
      <c r="F70" s="38">
        <v>4.5</v>
      </c>
      <c r="G70" s="38">
        <v>7.6</v>
      </c>
      <c r="H70" s="38">
        <v>4</v>
      </c>
      <c r="I70" s="38">
        <v>5.4</v>
      </c>
      <c r="J70" s="38">
        <v>3.5</v>
      </c>
      <c r="K70" s="39">
        <v>0</v>
      </c>
      <c r="L70" s="38">
        <v>5.8</v>
      </c>
    </row>
    <row r="71" spans="1:12" ht="15" x14ac:dyDescent="0.2">
      <c r="A71" s="39">
        <v>9</v>
      </c>
      <c r="B71" s="39">
        <v>0</v>
      </c>
      <c r="C71" s="38">
        <v>6.4</v>
      </c>
      <c r="D71" s="38">
        <v>3.6</v>
      </c>
      <c r="E71" s="38">
        <v>3.9</v>
      </c>
      <c r="F71" s="38">
        <v>5.3</v>
      </c>
      <c r="G71" s="38">
        <v>7.1</v>
      </c>
      <c r="H71" s="38">
        <v>4.7</v>
      </c>
      <c r="I71" s="38">
        <v>6.6</v>
      </c>
      <c r="J71" s="38">
        <v>5.3</v>
      </c>
      <c r="K71" s="39">
        <v>0</v>
      </c>
      <c r="L71" s="38">
        <v>8</v>
      </c>
    </row>
    <row r="72" spans="1:12" ht="15" x14ac:dyDescent="0.2">
      <c r="A72" s="39">
        <v>13</v>
      </c>
      <c r="B72" s="39">
        <v>0</v>
      </c>
      <c r="C72" s="38">
        <v>9.1</v>
      </c>
      <c r="D72" s="38">
        <v>4.5</v>
      </c>
      <c r="E72" s="38">
        <v>6.3</v>
      </c>
      <c r="F72" s="38">
        <v>7.1</v>
      </c>
      <c r="G72" s="38">
        <v>8.4</v>
      </c>
      <c r="H72" s="38">
        <v>5.4</v>
      </c>
      <c r="I72" s="38">
        <v>6.1</v>
      </c>
      <c r="J72" s="38">
        <v>5.9</v>
      </c>
      <c r="K72" s="39">
        <v>1</v>
      </c>
      <c r="L72" s="38">
        <v>7.7</v>
      </c>
    </row>
    <row r="73" spans="1:12" ht="15" x14ac:dyDescent="0.2">
      <c r="A73" s="39">
        <v>8</v>
      </c>
      <c r="B73" s="39">
        <v>1</v>
      </c>
      <c r="C73" s="38">
        <v>6.7</v>
      </c>
      <c r="D73" s="38">
        <v>3.2</v>
      </c>
      <c r="E73" s="38">
        <v>4.8</v>
      </c>
      <c r="F73" s="38">
        <v>4.5</v>
      </c>
      <c r="G73" s="38">
        <v>5</v>
      </c>
      <c r="H73" s="38">
        <v>2.9</v>
      </c>
      <c r="I73" s="38">
        <v>2.6</v>
      </c>
      <c r="J73" s="38">
        <v>3.7</v>
      </c>
      <c r="K73" s="39">
        <v>0</v>
      </c>
      <c r="L73" s="38">
        <v>7</v>
      </c>
    </row>
    <row r="74" spans="1:12" ht="15" x14ac:dyDescent="0.2">
      <c r="A74" s="39">
        <v>13</v>
      </c>
      <c r="B74" s="39">
        <v>0</v>
      </c>
      <c r="C74" s="38">
        <v>6.5</v>
      </c>
      <c r="D74" s="38">
        <v>4.3</v>
      </c>
      <c r="E74" s="38">
        <v>6.5</v>
      </c>
      <c r="F74" s="38">
        <v>6</v>
      </c>
      <c r="G74" s="38">
        <v>8.6999999999999993</v>
      </c>
      <c r="H74" s="38">
        <v>4.5999999999999996</v>
      </c>
      <c r="I74" s="38">
        <v>5.6</v>
      </c>
      <c r="J74" s="38">
        <v>6.6</v>
      </c>
      <c r="K74" s="39">
        <v>0</v>
      </c>
      <c r="L74" s="38">
        <v>7.9</v>
      </c>
    </row>
    <row r="75" spans="1:12" ht="15" x14ac:dyDescent="0.2">
      <c r="A75" s="39">
        <v>14</v>
      </c>
      <c r="B75" s="39">
        <v>1</v>
      </c>
      <c r="C75" s="38">
        <v>9.9</v>
      </c>
      <c r="D75" s="38">
        <v>3.7</v>
      </c>
      <c r="E75" s="38">
        <v>5.6</v>
      </c>
      <c r="F75" s="38">
        <v>6.7</v>
      </c>
      <c r="G75" s="38">
        <v>6.8</v>
      </c>
      <c r="H75" s="38">
        <v>4.0999999999999996</v>
      </c>
      <c r="I75" s="38">
        <v>3.4</v>
      </c>
      <c r="J75" s="38">
        <v>7.6</v>
      </c>
      <c r="K75" s="39">
        <v>1</v>
      </c>
      <c r="L75" s="38">
        <v>9.8000000000000007</v>
      </c>
    </row>
    <row r="76" spans="1:12" ht="15" x14ac:dyDescent="0.2">
      <c r="A76" s="39">
        <v>10</v>
      </c>
      <c r="B76" s="39">
        <v>1</v>
      </c>
      <c r="C76" s="38">
        <v>8.5</v>
      </c>
      <c r="D76" s="38">
        <v>3.9</v>
      </c>
      <c r="E76" s="38">
        <v>5</v>
      </c>
      <c r="F76" s="38">
        <v>6</v>
      </c>
      <c r="G76" s="38">
        <v>6.8</v>
      </c>
      <c r="H76" s="38">
        <v>4.4000000000000004</v>
      </c>
      <c r="I76" s="38">
        <v>5.0999999999999996</v>
      </c>
      <c r="J76" s="38">
        <v>5.5</v>
      </c>
      <c r="K76" s="39">
        <v>1</v>
      </c>
      <c r="L76" s="38">
        <v>8.4</v>
      </c>
    </row>
    <row r="77" spans="1:12" ht="15" x14ac:dyDescent="0.2">
      <c r="A77" s="39">
        <v>7</v>
      </c>
      <c r="B77" s="39">
        <v>0</v>
      </c>
      <c r="C77" s="38">
        <v>9.9</v>
      </c>
      <c r="D77" s="38">
        <v>3</v>
      </c>
      <c r="E77" s="38">
        <v>5.4</v>
      </c>
      <c r="F77" s="38">
        <v>4.8</v>
      </c>
      <c r="G77" s="38">
        <v>4.9000000000000004</v>
      </c>
      <c r="H77" s="38">
        <v>3.1</v>
      </c>
      <c r="I77" s="38">
        <v>4.3</v>
      </c>
      <c r="J77" s="38">
        <v>5</v>
      </c>
      <c r="K77" s="39">
        <v>0</v>
      </c>
      <c r="L77" s="38">
        <v>8.9</v>
      </c>
    </row>
    <row r="78" spans="1:12" ht="15" x14ac:dyDescent="0.2">
      <c r="A78" s="39">
        <v>3</v>
      </c>
      <c r="B78" s="39">
        <v>1</v>
      </c>
      <c r="C78" s="38">
        <v>7.6</v>
      </c>
      <c r="D78" s="38">
        <v>3.6</v>
      </c>
      <c r="E78" s="38">
        <v>4.7</v>
      </c>
      <c r="F78" s="38">
        <v>5</v>
      </c>
      <c r="G78" s="38">
        <v>7.4</v>
      </c>
      <c r="H78" s="38">
        <v>4.5</v>
      </c>
      <c r="I78" s="38">
        <v>5.8</v>
      </c>
      <c r="J78" s="38">
        <v>4.5999999999999996</v>
      </c>
      <c r="K78" s="39">
        <v>0</v>
      </c>
      <c r="L78" s="38">
        <v>7.5</v>
      </c>
    </row>
    <row r="79" spans="1:12" ht="15" x14ac:dyDescent="0.2">
      <c r="A79" s="39">
        <v>5</v>
      </c>
      <c r="B79" s="39">
        <v>1</v>
      </c>
      <c r="C79" s="38">
        <v>9.4</v>
      </c>
      <c r="D79" s="38">
        <v>3.8</v>
      </c>
      <c r="E79" s="38">
        <v>4.7</v>
      </c>
      <c r="F79" s="38">
        <v>4.9000000000000004</v>
      </c>
      <c r="G79" s="38">
        <v>8.5</v>
      </c>
      <c r="H79" s="38">
        <v>4.3</v>
      </c>
      <c r="I79" s="38">
        <v>4.5</v>
      </c>
      <c r="J79" s="38">
        <v>6.2</v>
      </c>
      <c r="K79" s="39">
        <v>1</v>
      </c>
      <c r="L79" s="38">
        <v>8</v>
      </c>
    </row>
    <row r="80" spans="1:12" ht="15" x14ac:dyDescent="0.2">
      <c r="A80" s="39">
        <v>10</v>
      </c>
      <c r="B80" s="39">
        <v>1</v>
      </c>
      <c r="C80" s="38">
        <v>9.3000000000000007</v>
      </c>
      <c r="D80" s="38">
        <v>3.5</v>
      </c>
      <c r="E80" s="38">
        <v>5.5</v>
      </c>
      <c r="F80" s="38">
        <v>5.9</v>
      </c>
      <c r="G80" s="38">
        <v>4.5999999999999996</v>
      </c>
      <c r="H80" s="38">
        <v>5.2</v>
      </c>
      <c r="I80" s="38">
        <v>4.0999999999999996</v>
      </c>
      <c r="J80" s="38">
        <v>7.6</v>
      </c>
      <c r="K80" s="39">
        <v>1</v>
      </c>
      <c r="L80" s="38">
        <v>8.1</v>
      </c>
    </row>
    <row r="81" spans="1:12" ht="15" x14ac:dyDescent="0.2">
      <c r="A81" s="39">
        <v>10</v>
      </c>
      <c r="B81" s="39">
        <v>0</v>
      </c>
      <c r="C81" s="38">
        <v>7.1</v>
      </c>
      <c r="D81" s="38">
        <v>3.4</v>
      </c>
      <c r="E81" s="38">
        <v>4</v>
      </c>
      <c r="F81" s="38">
        <v>5.9</v>
      </c>
      <c r="G81" s="38">
        <v>7.8</v>
      </c>
      <c r="H81" s="38">
        <v>2.6</v>
      </c>
      <c r="I81" s="38">
        <v>3.1</v>
      </c>
      <c r="J81" s="38">
        <v>4.0999999999999996</v>
      </c>
      <c r="K81" s="39">
        <v>0</v>
      </c>
      <c r="L81" s="38">
        <v>7.6</v>
      </c>
    </row>
    <row r="82" spans="1:12" ht="15" x14ac:dyDescent="0.2">
      <c r="A82" s="39">
        <v>8</v>
      </c>
      <c r="B82" s="39">
        <v>0</v>
      </c>
      <c r="C82" s="38">
        <v>9.9</v>
      </c>
      <c r="D82" s="38">
        <v>3</v>
      </c>
      <c r="E82" s="38">
        <v>4</v>
      </c>
      <c r="F82" s="38">
        <v>4.8</v>
      </c>
      <c r="G82" s="38">
        <v>4.9000000000000004</v>
      </c>
      <c r="H82" s="38">
        <v>3.2</v>
      </c>
      <c r="I82" s="38">
        <v>4.3</v>
      </c>
      <c r="J82" s="38">
        <v>4.8</v>
      </c>
      <c r="K82" s="39">
        <v>1</v>
      </c>
      <c r="L82" s="38">
        <v>8.8000000000000007</v>
      </c>
    </row>
    <row r="83" spans="1:12" ht="15" x14ac:dyDescent="0.2">
      <c r="A83" s="39">
        <v>2</v>
      </c>
      <c r="B83" s="39">
        <v>0</v>
      </c>
      <c r="C83" s="38">
        <v>8.6999999999999993</v>
      </c>
      <c r="D83" s="38">
        <v>3.2</v>
      </c>
      <c r="E83" s="38">
        <v>2.4</v>
      </c>
      <c r="F83" s="38">
        <v>4.5999999999999996</v>
      </c>
      <c r="G83" s="38">
        <v>6.8</v>
      </c>
      <c r="H83" s="38">
        <v>4.3</v>
      </c>
      <c r="I83" s="38">
        <v>3.7</v>
      </c>
      <c r="J83" s="38">
        <v>4.9000000000000004</v>
      </c>
      <c r="K83" s="39">
        <v>1</v>
      </c>
      <c r="L83" s="38">
        <v>8</v>
      </c>
    </row>
    <row r="84" spans="1:12" ht="15" x14ac:dyDescent="0.2">
      <c r="A84" s="39">
        <v>6</v>
      </c>
      <c r="B84" s="39">
        <v>1</v>
      </c>
      <c r="C84" s="38">
        <v>8.6</v>
      </c>
      <c r="D84" s="38">
        <v>2.9</v>
      </c>
      <c r="E84" s="38">
        <v>2.9</v>
      </c>
      <c r="F84" s="38">
        <v>4</v>
      </c>
      <c r="G84" s="38">
        <v>6.3</v>
      </c>
      <c r="H84" s="38">
        <v>2.7</v>
      </c>
      <c r="I84" s="38">
        <v>3</v>
      </c>
      <c r="J84" s="38">
        <v>3.9</v>
      </c>
      <c r="K84" s="39">
        <v>0</v>
      </c>
      <c r="L84" s="38">
        <v>8.5</v>
      </c>
    </row>
    <row r="85" spans="1:12" ht="15" x14ac:dyDescent="0.2">
      <c r="A85" s="39">
        <v>5</v>
      </c>
      <c r="B85" s="39">
        <v>0</v>
      </c>
      <c r="C85" s="38">
        <v>6.4</v>
      </c>
      <c r="D85" s="38">
        <v>3.2</v>
      </c>
      <c r="E85" s="38">
        <v>2.2000000000000002</v>
      </c>
      <c r="F85" s="38">
        <v>5</v>
      </c>
      <c r="G85" s="38">
        <v>8.4</v>
      </c>
      <c r="H85" s="38">
        <v>2</v>
      </c>
      <c r="I85" s="38">
        <v>3.7</v>
      </c>
      <c r="J85" s="38">
        <v>3.6</v>
      </c>
      <c r="K85" s="39">
        <v>0</v>
      </c>
      <c r="L85" s="38">
        <v>6.5</v>
      </c>
    </row>
    <row r="86" spans="1:12" ht="15" x14ac:dyDescent="0.2">
      <c r="A86" s="39">
        <v>4</v>
      </c>
      <c r="B86" s="39">
        <v>1</v>
      </c>
      <c r="C86" s="38">
        <v>7.7</v>
      </c>
      <c r="D86" s="38">
        <v>2.6</v>
      </c>
      <c r="E86" s="38">
        <v>1.9</v>
      </c>
      <c r="F86" s="38">
        <v>4.3</v>
      </c>
      <c r="G86" s="38">
        <v>5.9</v>
      </c>
      <c r="H86" s="38">
        <v>4.7</v>
      </c>
      <c r="I86" s="38">
        <v>3.9</v>
      </c>
      <c r="J86" s="38">
        <v>6.6</v>
      </c>
      <c r="K86" s="39">
        <v>1</v>
      </c>
      <c r="L86" s="38">
        <v>7.7</v>
      </c>
    </row>
    <row r="87" spans="1:12" ht="15" x14ac:dyDescent="0.2">
      <c r="A87" s="39">
        <v>13</v>
      </c>
      <c r="B87" s="39">
        <v>0</v>
      </c>
      <c r="C87" s="38">
        <v>7.5</v>
      </c>
      <c r="D87" s="38">
        <v>3.5</v>
      </c>
      <c r="E87" s="38">
        <v>3.5</v>
      </c>
      <c r="F87" s="38">
        <v>4.5</v>
      </c>
      <c r="G87" s="38">
        <v>7.6</v>
      </c>
      <c r="H87" s="38">
        <v>3.4</v>
      </c>
      <c r="I87" s="38">
        <v>5.4</v>
      </c>
      <c r="J87" s="38">
        <v>4.5</v>
      </c>
      <c r="K87" s="39">
        <v>0</v>
      </c>
      <c r="L87" s="38">
        <v>7.2</v>
      </c>
    </row>
    <row r="88" spans="1:12" ht="15" x14ac:dyDescent="0.2">
      <c r="A88" s="39">
        <v>4</v>
      </c>
      <c r="B88" s="39">
        <v>0</v>
      </c>
      <c r="C88" s="38">
        <v>5</v>
      </c>
      <c r="D88" s="38">
        <v>3.6</v>
      </c>
      <c r="E88" s="38">
        <v>3.5</v>
      </c>
      <c r="F88" s="38">
        <v>4.9000000000000004</v>
      </c>
      <c r="G88" s="38">
        <v>8.1999999999999993</v>
      </c>
      <c r="H88" s="38">
        <v>2.4</v>
      </c>
      <c r="I88" s="38">
        <v>4.8</v>
      </c>
      <c r="J88" s="38">
        <v>3</v>
      </c>
      <c r="K88" s="39">
        <v>0</v>
      </c>
      <c r="L88" s="38">
        <v>6</v>
      </c>
    </row>
    <row r="89" spans="1:12" ht="15" x14ac:dyDescent="0.2">
      <c r="A89" s="39">
        <v>11</v>
      </c>
      <c r="B89" s="39">
        <v>1</v>
      </c>
      <c r="C89" s="38">
        <v>7.7</v>
      </c>
      <c r="D89" s="38">
        <v>2.6</v>
      </c>
      <c r="E89" s="38">
        <v>3.5</v>
      </c>
      <c r="F89" s="38">
        <v>4.3</v>
      </c>
      <c r="G89" s="38">
        <v>5.9</v>
      </c>
      <c r="H89" s="38">
        <v>5.0999999999999996</v>
      </c>
      <c r="I89" s="38">
        <v>3.9</v>
      </c>
      <c r="J89" s="38">
        <v>6.7</v>
      </c>
      <c r="K89" s="39">
        <v>1</v>
      </c>
      <c r="L89" s="38">
        <v>8.1999999999999993</v>
      </c>
    </row>
    <row r="90" spans="1:12" ht="15" x14ac:dyDescent="0.2">
      <c r="A90" s="39">
        <v>8</v>
      </c>
      <c r="B90" s="39">
        <v>1</v>
      </c>
      <c r="C90" s="38">
        <v>9.1</v>
      </c>
      <c r="D90" s="38">
        <v>3.6</v>
      </c>
      <c r="E90" s="38">
        <v>4.2</v>
      </c>
      <c r="F90" s="38">
        <v>4.5999999999999996</v>
      </c>
      <c r="G90" s="38">
        <v>8.3000000000000007</v>
      </c>
      <c r="H90" s="38">
        <v>4.5999999999999996</v>
      </c>
      <c r="I90" s="38">
        <v>4.3</v>
      </c>
      <c r="J90" s="38">
        <v>5.4</v>
      </c>
      <c r="K90" s="39">
        <v>0</v>
      </c>
      <c r="L90" s="38">
        <v>7.4</v>
      </c>
    </row>
    <row r="91" spans="1:12" ht="15" x14ac:dyDescent="0.2">
      <c r="A91" s="39">
        <v>14</v>
      </c>
      <c r="B91" s="39">
        <v>1</v>
      </c>
      <c r="C91" s="38">
        <v>5.5</v>
      </c>
      <c r="D91" s="38">
        <v>5.5</v>
      </c>
      <c r="E91" s="38">
        <v>5.6</v>
      </c>
      <c r="F91" s="38">
        <v>8.1999999999999993</v>
      </c>
      <c r="G91" s="38">
        <v>6.3</v>
      </c>
      <c r="H91" s="38">
        <v>5.5</v>
      </c>
      <c r="I91" s="38">
        <v>6.7</v>
      </c>
      <c r="J91" s="38">
        <v>7</v>
      </c>
      <c r="K91" s="39">
        <v>1</v>
      </c>
      <c r="L91" s="38">
        <v>9.3000000000000007</v>
      </c>
    </row>
    <row r="92" spans="1:12" ht="15" x14ac:dyDescent="0.2">
      <c r="A92" s="39">
        <v>15</v>
      </c>
      <c r="B92" s="39">
        <v>0</v>
      </c>
      <c r="C92" s="38">
        <v>9.1</v>
      </c>
      <c r="D92" s="38">
        <v>3.7</v>
      </c>
      <c r="E92" s="38">
        <v>4.4000000000000004</v>
      </c>
      <c r="F92" s="38">
        <v>5.4</v>
      </c>
      <c r="G92" s="38">
        <v>7.3</v>
      </c>
      <c r="H92" s="38">
        <v>4.4000000000000004</v>
      </c>
      <c r="I92" s="38">
        <v>3</v>
      </c>
      <c r="J92" s="38">
        <v>4.0999999999999996</v>
      </c>
      <c r="K92" s="39">
        <v>1</v>
      </c>
      <c r="L92" s="38">
        <v>7.9</v>
      </c>
    </row>
    <row r="93" spans="1:12" ht="15" x14ac:dyDescent="0.2">
      <c r="A93" s="39">
        <v>7</v>
      </c>
      <c r="B93" s="39">
        <v>0</v>
      </c>
      <c r="C93" s="38">
        <v>7.1</v>
      </c>
      <c r="D93" s="38">
        <v>4.2</v>
      </c>
      <c r="E93" s="38">
        <v>2.1</v>
      </c>
      <c r="F93" s="38">
        <v>4.5</v>
      </c>
      <c r="G93" s="38">
        <v>9.9</v>
      </c>
      <c r="H93" s="38">
        <v>2</v>
      </c>
      <c r="I93" s="38">
        <v>4</v>
      </c>
      <c r="J93" s="38">
        <v>2.6</v>
      </c>
      <c r="K93" s="39">
        <v>0</v>
      </c>
      <c r="L93" s="38">
        <v>6.5</v>
      </c>
    </row>
    <row r="94" spans="1:12" ht="15" x14ac:dyDescent="0.2">
      <c r="A94" s="39">
        <v>14</v>
      </c>
      <c r="B94" s="39">
        <v>1</v>
      </c>
      <c r="C94" s="38">
        <v>9.1999999999999993</v>
      </c>
      <c r="D94" s="38">
        <v>3.9</v>
      </c>
      <c r="E94" s="38">
        <v>4.2</v>
      </c>
      <c r="F94" s="38">
        <v>4.8</v>
      </c>
      <c r="G94" s="38">
        <v>7.1</v>
      </c>
      <c r="H94" s="38">
        <v>4.4000000000000004</v>
      </c>
      <c r="I94" s="38">
        <v>2.6</v>
      </c>
      <c r="J94" s="38">
        <v>5.3</v>
      </c>
      <c r="K94" s="39">
        <v>1</v>
      </c>
      <c r="L94" s="38">
        <v>8.6</v>
      </c>
    </row>
    <row r="95" spans="1:12" ht="15" x14ac:dyDescent="0.2">
      <c r="A95" s="39">
        <v>11</v>
      </c>
      <c r="B95" s="39">
        <v>1</v>
      </c>
      <c r="C95" s="38">
        <v>9.3000000000000007</v>
      </c>
      <c r="D95" s="38">
        <v>3.5</v>
      </c>
      <c r="E95" s="38">
        <v>4.5999999999999996</v>
      </c>
      <c r="F95" s="38">
        <v>5.9</v>
      </c>
      <c r="G95" s="38">
        <v>4.5999999999999996</v>
      </c>
      <c r="H95" s="38">
        <v>4.8</v>
      </c>
      <c r="I95" s="38">
        <v>4.0999999999999996</v>
      </c>
      <c r="J95" s="38">
        <v>7</v>
      </c>
      <c r="K95" s="39">
        <v>1</v>
      </c>
      <c r="L95" s="38">
        <v>8.9</v>
      </c>
    </row>
    <row r="96" spans="1:12" ht="15" x14ac:dyDescent="0.2">
      <c r="A96" s="39">
        <v>8</v>
      </c>
      <c r="B96" s="39">
        <v>0</v>
      </c>
      <c r="C96" s="38">
        <v>9.3000000000000007</v>
      </c>
      <c r="D96" s="38">
        <v>3.8</v>
      </c>
      <c r="E96" s="38">
        <v>4.7</v>
      </c>
      <c r="F96" s="38">
        <v>5.5</v>
      </c>
      <c r="G96" s="38">
        <v>7.4</v>
      </c>
      <c r="H96" s="38">
        <v>3.6</v>
      </c>
      <c r="I96" s="38">
        <v>3.2</v>
      </c>
      <c r="J96" s="38">
        <v>4.5999999999999996</v>
      </c>
      <c r="K96" s="39">
        <v>1</v>
      </c>
      <c r="L96" s="38">
        <v>8.4</v>
      </c>
    </row>
    <row r="97" spans="1:12" ht="15" x14ac:dyDescent="0.2">
      <c r="A97" s="39">
        <v>12</v>
      </c>
      <c r="B97" s="39">
        <v>1</v>
      </c>
      <c r="C97" s="38">
        <v>8.6</v>
      </c>
      <c r="D97" s="38">
        <v>4.8</v>
      </c>
      <c r="E97" s="38">
        <v>2.2999999999999998</v>
      </c>
      <c r="F97" s="38">
        <v>5.7</v>
      </c>
      <c r="G97" s="38">
        <v>6.7</v>
      </c>
      <c r="H97" s="38">
        <v>4.9000000000000004</v>
      </c>
      <c r="I97" s="38">
        <v>3.6</v>
      </c>
      <c r="J97" s="38">
        <v>5.3</v>
      </c>
      <c r="K97" s="39">
        <v>1</v>
      </c>
      <c r="L97" s="38">
        <v>8.1</v>
      </c>
    </row>
    <row r="98" spans="1:12" ht="15" x14ac:dyDescent="0.2">
      <c r="A98" s="39">
        <v>10</v>
      </c>
      <c r="B98" s="39">
        <v>1</v>
      </c>
      <c r="C98" s="38">
        <v>7.4</v>
      </c>
      <c r="D98" s="38">
        <v>3.4</v>
      </c>
      <c r="E98" s="38">
        <v>4.0999999999999996</v>
      </c>
      <c r="F98" s="38">
        <v>4.8</v>
      </c>
      <c r="G98" s="38">
        <v>7.2</v>
      </c>
      <c r="H98" s="38">
        <v>4.2</v>
      </c>
      <c r="I98" s="38">
        <v>5.6</v>
      </c>
      <c r="J98" s="38">
        <v>5</v>
      </c>
      <c r="K98" s="39">
        <v>0</v>
      </c>
      <c r="L98" s="38">
        <v>7.2</v>
      </c>
    </row>
    <row r="99" spans="1:12" ht="15" x14ac:dyDescent="0.2">
      <c r="A99" s="39">
        <v>11</v>
      </c>
      <c r="B99" s="39">
        <v>1</v>
      </c>
      <c r="C99" s="38">
        <v>8.6999999999999993</v>
      </c>
      <c r="D99" s="38">
        <v>3.2</v>
      </c>
      <c r="E99" s="38">
        <v>3.1</v>
      </c>
      <c r="F99" s="38">
        <v>2.9</v>
      </c>
      <c r="G99" s="38">
        <v>5.6</v>
      </c>
      <c r="H99" s="38">
        <v>3.1</v>
      </c>
      <c r="I99" s="38">
        <v>2.9</v>
      </c>
      <c r="J99" s="38">
        <v>3.2</v>
      </c>
      <c r="K99" s="39">
        <v>1</v>
      </c>
      <c r="L99" s="38">
        <v>7.7</v>
      </c>
    </row>
    <row r="100" spans="1:12" ht="15" x14ac:dyDescent="0.2">
      <c r="A100" s="39">
        <v>1</v>
      </c>
      <c r="B100" s="39">
        <v>1</v>
      </c>
      <c r="C100" s="38">
        <v>7.8</v>
      </c>
      <c r="D100" s="38">
        <v>4.9000000000000004</v>
      </c>
      <c r="E100" s="38">
        <v>5.2</v>
      </c>
      <c r="F100" s="38">
        <v>7.1</v>
      </c>
      <c r="G100" s="38">
        <v>7.9</v>
      </c>
      <c r="H100" s="38">
        <v>4.3</v>
      </c>
      <c r="I100" s="38">
        <v>4.9000000000000004</v>
      </c>
      <c r="J100" s="38">
        <v>5.3</v>
      </c>
      <c r="K100" s="39">
        <v>1</v>
      </c>
      <c r="L100" s="38">
        <v>7.4</v>
      </c>
    </row>
    <row r="101" spans="1:12" ht="15" x14ac:dyDescent="0.2">
      <c r="A101" s="39">
        <v>6</v>
      </c>
      <c r="B101" s="39">
        <v>0</v>
      </c>
      <c r="C101" s="38">
        <v>7.9</v>
      </c>
      <c r="D101" s="38">
        <v>3</v>
      </c>
      <c r="E101" s="38">
        <v>5.9</v>
      </c>
      <c r="F101" s="38">
        <v>4.8</v>
      </c>
      <c r="G101" s="38">
        <v>9.6999999999999993</v>
      </c>
      <c r="H101" s="38">
        <v>3.4</v>
      </c>
      <c r="I101" s="38">
        <v>5.4</v>
      </c>
      <c r="J101" s="38">
        <v>5.0999999999999996</v>
      </c>
      <c r="K101" s="39">
        <v>1</v>
      </c>
      <c r="L101" s="38">
        <v>7</v>
      </c>
    </row>
    <row r="102" spans="1:12" ht="15" x14ac:dyDescent="0.2">
      <c r="A102" s="39">
        <v>8</v>
      </c>
      <c r="B102" s="39">
        <v>0</v>
      </c>
      <c r="C102" s="38">
        <v>7.6</v>
      </c>
      <c r="D102" s="38">
        <v>3.6</v>
      </c>
      <c r="E102" s="38">
        <v>3.4</v>
      </c>
      <c r="F102" s="38">
        <v>4.5999999999999996</v>
      </c>
      <c r="G102" s="38">
        <v>7.7</v>
      </c>
      <c r="H102" s="38">
        <v>3.1</v>
      </c>
      <c r="I102" s="38">
        <v>5.5</v>
      </c>
      <c r="J102" s="38">
        <v>4.9000000000000004</v>
      </c>
      <c r="K102" s="39">
        <v>0</v>
      </c>
      <c r="L102" s="38">
        <v>6.1</v>
      </c>
    </row>
    <row r="103" spans="1:12" ht="15" x14ac:dyDescent="0.2">
      <c r="A103" s="39">
        <v>14</v>
      </c>
      <c r="B103" s="39">
        <v>1</v>
      </c>
      <c r="C103" s="38">
        <v>9.1999999999999993</v>
      </c>
      <c r="D103" s="38">
        <v>5</v>
      </c>
      <c r="E103" s="38">
        <v>5.2</v>
      </c>
      <c r="F103" s="38">
        <v>6.2</v>
      </c>
      <c r="G103" s="38">
        <v>7.3</v>
      </c>
      <c r="H103" s="38">
        <v>5.0999999999999996</v>
      </c>
      <c r="I103" s="38">
        <v>4.5999999999999996</v>
      </c>
      <c r="J103" s="38">
        <v>5.2</v>
      </c>
      <c r="K103" s="39">
        <v>1</v>
      </c>
      <c r="L103" s="38">
        <v>7.1</v>
      </c>
    </row>
    <row r="104" spans="1:12" ht="15" x14ac:dyDescent="0.2">
      <c r="A104" s="39">
        <v>14</v>
      </c>
      <c r="B104" s="39">
        <v>1</v>
      </c>
      <c r="C104" s="38">
        <v>7.7</v>
      </c>
      <c r="D104" s="38">
        <v>4.7</v>
      </c>
      <c r="E104" s="38">
        <v>5.2</v>
      </c>
      <c r="F104" s="38">
        <v>7</v>
      </c>
      <c r="G104" s="38">
        <v>7.7</v>
      </c>
      <c r="H104" s="38">
        <v>4</v>
      </c>
      <c r="I104" s="38">
        <v>4.7</v>
      </c>
      <c r="J104" s="38">
        <v>4.7</v>
      </c>
      <c r="K104" s="39">
        <v>1</v>
      </c>
      <c r="L104" s="38">
        <v>7.6</v>
      </c>
    </row>
    <row r="105" spans="1:12" ht="15" x14ac:dyDescent="0.2">
      <c r="A105" s="39">
        <v>12</v>
      </c>
      <c r="B105" s="39">
        <v>1</v>
      </c>
      <c r="C105" s="38">
        <v>9.5</v>
      </c>
      <c r="D105" s="38">
        <v>5.6</v>
      </c>
      <c r="E105" s="38">
        <v>5.6</v>
      </c>
      <c r="F105" s="38">
        <v>6.6</v>
      </c>
      <c r="G105" s="38">
        <v>7.6</v>
      </c>
      <c r="H105" s="38">
        <v>5.6</v>
      </c>
      <c r="I105" s="38">
        <v>4.5</v>
      </c>
      <c r="J105" s="38">
        <v>5.5</v>
      </c>
      <c r="K105" s="39">
        <v>1</v>
      </c>
      <c r="L105" s="38">
        <v>9</v>
      </c>
    </row>
    <row r="106" spans="1:12" ht="15" x14ac:dyDescent="0.2">
      <c r="A106" s="39">
        <v>15</v>
      </c>
      <c r="B106" s="39">
        <v>0</v>
      </c>
      <c r="C106" s="38">
        <v>6.5</v>
      </c>
      <c r="D106" s="38">
        <v>4.3</v>
      </c>
      <c r="E106" s="38">
        <v>4.7</v>
      </c>
      <c r="F106" s="38">
        <v>6</v>
      </c>
      <c r="G106" s="38">
        <v>8.6999999999999993</v>
      </c>
      <c r="H106" s="38">
        <v>5</v>
      </c>
      <c r="I106" s="38">
        <v>5.6</v>
      </c>
      <c r="J106" s="38">
        <v>6.8</v>
      </c>
      <c r="K106" s="39">
        <v>1</v>
      </c>
      <c r="L106" s="38">
        <v>8.9</v>
      </c>
    </row>
    <row r="107" spans="1:12" ht="15" x14ac:dyDescent="0.2">
      <c r="A107" s="39">
        <v>13</v>
      </c>
      <c r="B107" s="39">
        <v>0</v>
      </c>
      <c r="C107" s="38">
        <v>8.3000000000000007</v>
      </c>
      <c r="D107" s="38">
        <v>3.4</v>
      </c>
      <c r="E107" s="38">
        <v>3.4</v>
      </c>
      <c r="F107" s="38">
        <v>5.2</v>
      </c>
      <c r="G107" s="38">
        <v>9.1</v>
      </c>
      <c r="H107" s="38">
        <v>4.2</v>
      </c>
      <c r="I107" s="38">
        <v>5.8</v>
      </c>
      <c r="J107" s="38">
        <v>5.9</v>
      </c>
      <c r="K107" s="39">
        <v>1</v>
      </c>
      <c r="L107" s="38">
        <v>7.5</v>
      </c>
    </row>
    <row r="108" spans="1:12" ht="15" x14ac:dyDescent="0.2">
      <c r="A108" s="39">
        <v>15</v>
      </c>
      <c r="B108" s="39">
        <v>1</v>
      </c>
      <c r="C108" s="38">
        <v>9.6</v>
      </c>
      <c r="D108" s="38">
        <v>4.0999999999999996</v>
      </c>
      <c r="E108" s="38">
        <v>4.8</v>
      </c>
      <c r="F108" s="38">
        <v>5.5</v>
      </c>
      <c r="G108" s="38">
        <v>7.7</v>
      </c>
      <c r="H108" s="38">
        <v>4.4000000000000004</v>
      </c>
      <c r="I108" s="38">
        <v>4.5999999999999996</v>
      </c>
      <c r="J108" s="38">
        <v>6.5</v>
      </c>
      <c r="K108" s="39">
        <v>1</v>
      </c>
      <c r="L108" s="38">
        <v>9.3000000000000007</v>
      </c>
    </row>
    <row r="109" spans="1:12" ht="15" x14ac:dyDescent="0.2">
      <c r="A109" s="39">
        <v>1</v>
      </c>
      <c r="B109" s="39">
        <v>0</v>
      </c>
      <c r="C109" s="38">
        <v>5.9</v>
      </c>
      <c r="D109" s="38">
        <v>4</v>
      </c>
      <c r="E109" s="38">
        <v>6</v>
      </c>
      <c r="F109" s="38">
        <v>6.2</v>
      </c>
      <c r="G109" s="38">
        <v>8.4</v>
      </c>
      <c r="H109" s="38">
        <v>5.8</v>
      </c>
      <c r="I109" s="38">
        <v>7.5</v>
      </c>
      <c r="J109" s="38">
        <v>8.6999999999999993</v>
      </c>
      <c r="K109" s="39">
        <v>1</v>
      </c>
      <c r="L109" s="38">
        <v>8</v>
      </c>
    </row>
    <row r="110" spans="1:12" ht="15" x14ac:dyDescent="0.2">
      <c r="A110" s="39">
        <v>7</v>
      </c>
      <c r="B110" s="39">
        <v>1</v>
      </c>
      <c r="C110" s="38">
        <v>8.6999999999999993</v>
      </c>
      <c r="D110" s="38">
        <v>3.7</v>
      </c>
      <c r="E110" s="38">
        <v>4.5999999999999996</v>
      </c>
      <c r="F110" s="38">
        <v>4.8</v>
      </c>
      <c r="G110" s="38">
        <v>3.8</v>
      </c>
      <c r="H110" s="38">
        <v>4.5999999999999996</v>
      </c>
      <c r="I110" s="38">
        <v>3.5</v>
      </c>
      <c r="J110" s="38">
        <v>5.5</v>
      </c>
      <c r="K110" s="39">
        <v>1</v>
      </c>
      <c r="L110" s="38">
        <v>7.6</v>
      </c>
    </row>
    <row r="111" spans="1:12" ht="15" x14ac:dyDescent="0.2">
      <c r="A111" s="39">
        <v>2</v>
      </c>
      <c r="B111" s="39">
        <v>0</v>
      </c>
      <c r="C111" s="38">
        <v>6.7</v>
      </c>
      <c r="D111" s="38">
        <v>3.2</v>
      </c>
      <c r="E111" s="38">
        <v>2.2999999999999998</v>
      </c>
      <c r="F111" s="38">
        <v>4.5</v>
      </c>
      <c r="G111" s="38">
        <v>5</v>
      </c>
      <c r="H111" s="38">
        <v>3.8</v>
      </c>
      <c r="I111" s="38">
        <v>2.6</v>
      </c>
      <c r="J111" s="38">
        <v>5.5</v>
      </c>
      <c r="K111" s="39">
        <v>0</v>
      </c>
      <c r="L111" s="38">
        <v>7.1</v>
      </c>
    </row>
    <row r="112" spans="1:12" ht="15" x14ac:dyDescent="0.2">
      <c r="A112" s="39">
        <v>7</v>
      </c>
      <c r="B112" s="39">
        <v>1</v>
      </c>
      <c r="C112" s="38">
        <v>9.6999999999999993</v>
      </c>
      <c r="D112" s="38">
        <v>5</v>
      </c>
      <c r="E112" s="38">
        <v>3.4</v>
      </c>
      <c r="F112" s="38">
        <v>6.1</v>
      </c>
      <c r="G112" s="38">
        <v>6.7</v>
      </c>
      <c r="H112" s="38">
        <v>3.7</v>
      </c>
      <c r="I112" s="38">
        <v>3.4</v>
      </c>
      <c r="J112" s="38">
        <v>7.1</v>
      </c>
      <c r="K112" s="39">
        <v>1</v>
      </c>
      <c r="L112" s="38">
        <v>8.1</v>
      </c>
    </row>
    <row r="113" spans="1:12" ht="15" x14ac:dyDescent="0.2">
      <c r="A113" s="39">
        <v>12</v>
      </c>
      <c r="B113" s="39">
        <v>1</v>
      </c>
      <c r="C113" s="38">
        <v>8.8000000000000007</v>
      </c>
      <c r="D113" s="38">
        <v>3.5</v>
      </c>
      <c r="E113" s="38">
        <v>3.3</v>
      </c>
      <c r="F113" s="38">
        <v>4.5</v>
      </c>
      <c r="G113" s="38">
        <v>6.7</v>
      </c>
      <c r="H113" s="38">
        <v>4</v>
      </c>
      <c r="I113" s="38">
        <v>2.2999999999999998</v>
      </c>
      <c r="J113" s="38">
        <v>6.6</v>
      </c>
      <c r="K113" s="39">
        <v>0</v>
      </c>
      <c r="L113" s="38">
        <v>7.9</v>
      </c>
    </row>
    <row r="114" spans="1:12" ht="15" x14ac:dyDescent="0.2">
      <c r="A114" s="39">
        <v>7</v>
      </c>
      <c r="B114" s="39">
        <v>0</v>
      </c>
      <c r="C114" s="38">
        <v>8.1999999999999993</v>
      </c>
      <c r="D114" s="38">
        <v>3.6</v>
      </c>
      <c r="E114" s="38">
        <v>4.5</v>
      </c>
      <c r="F114" s="38">
        <v>5</v>
      </c>
      <c r="G114" s="38">
        <v>9</v>
      </c>
      <c r="H114" s="38">
        <v>4.5</v>
      </c>
      <c r="I114" s="38">
        <v>6.9</v>
      </c>
      <c r="J114" s="38">
        <v>5.2</v>
      </c>
      <c r="K114" s="39">
        <v>1</v>
      </c>
      <c r="L114" s="38">
        <v>7.2</v>
      </c>
    </row>
    <row r="115" spans="1:12" ht="15" x14ac:dyDescent="0.2">
      <c r="A115" s="39">
        <v>14</v>
      </c>
      <c r="B115" s="39">
        <v>1</v>
      </c>
      <c r="C115" s="38">
        <v>8.9</v>
      </c>
      <c r="D115" s="38">
        <v>4.3</v>
      </c>
      <c r="E115" s="38">
        <v>6.3</v>
      </c>
      <c r="F115" s="38">
        <v>6.9</v>
      </c>
      <c r="G115" s="38">
        <v>8.1999999999999993</v>
      </c>
      <c r="H115" s="38">
        <v>4.2</v>
      </c>
      <c r="I115" s="38">
        <v>5.9</v>
      </c>
      <c r="J115" s="38">
        <v>5.6</v>
      </c>
      <c r="K115" s="39">
        <v>1</v>
      </c>
      <c r="L115" s="38">
        <v>7.7</v>
      </c>
    </row>
    <row r="116" spans="1:12" ht="15" x14ac:dyDescent="0.2">
      <c r="A116" s="39">
        <v>14</v>
      </c>
      <c r="B116" s="39">
        <v>1</v>
      </c>
      <c r="C116" s="38">
        <v>8.4</v>
      </c>
      <c r="D116" s="38">
        <v>3.8</v>
      </c>
      <c r="E116" s="38">
        <v>3.2</v>
      </c>
      <c r="F116" s="38">
        <v>5.9</v>
      </c>
      <c r="G116" s="38">
        <v>6.7</v>
      </c>
      <c r="H116" s="38">
        <v>4</v>
      </c>
      <c r="I116" s="38">
        <v>5</v>
      </c>
      <c r="J116" s="38">
        <v>4.9000000000000004</v>
      </c>
      <c r="K116" s="39">
        <v>1</v>
      </c>
      <c r="L116" s="38">
        <v>7.9</v>
      </c>
    </row>
    <row r="117" spans="1:12" ht="15" x14ac:dyDescent="0.2">
      <c r="A117" s="39">
        <v>11</v>
      </c>
      <c r="B117" s="39">
        <v>1</v>
      </c>
      <c r="C117" s="38">
        <v>7.7</v>
      </c>
      <c r="D117" s="38">
        <v>4.7</v>
      </c>
      <c r="E117" s="38">
        <v>4.3</v>
      </c>
      <c r="F117" s="38">
        <v>7</v>
      </c>
      <c r="G117" s="38">
        <v>7.7</v>
      </c>
      <c r="H117" s="38">
        <v>5.0999999999999996</v>
      </c>
      <c r="I117" s="38">
        <v>4.7</v>
      </c>
      <c r="J117" s="38">
        <v>5.4</v>
      </c>
      <c r="K117" s="39">
        <v>0</v>
      </c>
      <c r="L117" s="38">
        <v>6.9</v>
      </c>
    </row>
    <row r="118" spans="1:12" ht="15" x14ac:dyDescent="0.2">
      <c r="A118" s="39">
        <v>10</v>
      </c>
      <c r="B118" s="39">
        <v>1</v>
      </c>
      <c r="C118" s="38">
        <v>9.1999999999999993</v>
      </c>
      <c r="D118" s="38">
        <v>5</v>
      </c>
      <c r="E118" s="38">
        <v>4.9000000000000004</v>
      </c>
      <c r="F118" s="38">
        <v>6.2</v>
      </c>
      <c r="G118" s="38">
        <v>7.3</v>
      </c>
      <c r="H118" s="38">
        <v>4.2</v>
      </c>
      <c r="I118" s="38">
        <v>4.5999999999999996</v>
      </c>
      <c r="J118" s="38">
        <v>7.7</v>
      </c>
      <c r="K118" s="39">
        <v>1</v>
      </c>
      <c r="L118" s="38">
        <v>9.5</v>
      </c>
    </row>
    <row r="119" spans="1:12" ht="15" x14ac:dyDescent="0.2">
      <c r="A119" s="39">
        <v>5</v>
      </c>
      <c r="B119" s="39">
        <v>0</v>
      </c>
      <c r="C119" s="38">
        <v>7.3</v>
      </c>
      <c r="D119" s="38">
        <v>3.6</v>
      </c>
      <c r="E119" s="38">
        <v>5.4</v>
      </c>
      <c r="F119" s="38">
        <v>6.1</v>
      </c>
      <c r="G119" s="38">
        <v>8</v>
      </c>
      <c r="H119" s="38">
        <v>2.8</v>
      </c>
      <c r="I119" s="38">
        <v>3.3</v>
      </c>
      <c r="J119" s="38">
        <v>4.0999999999999996</v>
      </c>
      <c r="K119" s="39">
        <v>0</v>
      </c>
      <c r="L119" s="38">
        <v>7.5</v>
      </c>
    </row>
    <row r="120" spans="1:12" ht="15" x14ac:dyDescent="0.2">
      <c r="A120" s="39">
        <v>11</v>
      </c>
      <c r="B120" s="39">
        <v>1</v>
      </c>
      <c r="C120" s="38">
        <v>9</v>
      </c>
      <c r="D120" s="38">
        <v>4.0999999999999996</v>
      </c>
      <c r="E120" s="38">
        <v>3</v>
      </c>
      <c r="F120" s="38">
        <v>5</v>
      </c>
      <c r="G120" s="38">
        <v>6</v>
      </c>
      <c r="H120" s="38">
        <v>3.3</v>
      </c>
      <c r="I120" s="38">
        <v>3.9</v>
      </c>
      <c r="J120" s="38">
        <v>4.2</v>
      </c>
      <c r="K120" s="39">
        <v>1</v>
      </c>
      <c r="L120" s="38">
        <v>8</v>
      </c>
    </row>
    <row r="121" spans="1:12" ht="15" x14ac:dyDescent="0.2">
      <c r="A121" s="39">
        <v>6</v>
      </c>
      <c r="B121" s="39">
        <v>0</v>
      </c>
      <c r="C121" s="38">
        <v>8.1</v>
      </c>
      <c r="D121" s="38">
        <v>2.5</v>
      </c>
      <c r="E121" s="38">
        <v>4.0999999999999996</v>
      </c>
      <c r="F121" s="38">
        <v>3.8</v>
      </c>
      <c r="G121" s="38">
        <v>6.6</v>
      </c>
      <c r="H121" s="38">
        <v>2.6</v>
      </c>
      <c r="I121" s="38">
        <v>3.5</v>
      </c>
      <c r="J121" s="38">
        <v>3.9</v>
      </c>
      <c r="K121" s="39">
        <v>0</v>
      </c>
      <c r="L121" s="38">
        <v>7.1</v>
      </c>
    </row>
    <row r="122" spans="1:12" ht="15" x14ac:dyDescent="0.2">
      <c r="A122" s="39">
        <v>9</v>
      </c>
      <c r="B122" s="39">
        <v>1</v>
      </c>
      <c r="C122" s="38">
        <v>7.4</v>
      </c>
      <c r="D122" s="38">
        <v>5.0999999999999996</v>
      </c>
      <c r="E122" s="38">
        <v>5</v>
      </c>
      <c r="F122" s="38">
        <v>6.9</v>
      </c>
      <c r="G122" s="38">
        <v>9.6</v>
      </c>
      <c r="H122" s="38">
        <v>5.7</v>
      </c>
      <c r="I122" s="38">
        <v>6.5</v>
      </c>
      <c r="J122" s="38">
        <v>7</v>
      </c>
      <c r="K122" s="39">
        <v>1</v>
      </c>
      <c r="L122" s="38">
        <v>8.8000000000000007</v>
      </c>
    </row>
    <row r="123" spans="1:12" ht="15" x14ac:dyDescent="0.2">
      <c r="A123" s="39">
        <v>9</v>
      </c>
      <c r="B123" s="39">
        <v>0</v>
      </c>
      <c r="C123" s="38">
        <v>7.9</v>
      </c>
      <c r="D123" s="38">
        <v>3</v>
      </c>
      <c r="E123" s="38">
        <v>4.3</v>
      </c>
      <c r="F123" s="38">
        <v>4.8</v>
      </c>
      <c r="G123" s="38">
        <v>9.6999999999999993</v>
      </c>
      <c r="H123" s="38">
        <v>4.8</v>
      </c>
      <c r="I123" s="38">
        <v>5.4</v>
      </c>
      <c r="J123" s="38">
        <v>6.2</v>
      </c>
      <c r="K123" s="39">
        <v>0</v>
      </c>
      <c r="L123" s="38">
        <v>8</v>
      </c>
    </row>
    <row r="124" spans="1:12" ht="15" x14ac:dyDescent="0.2">
      <c r="A124" s="39">
        <v>10</v>
      </c>
      <c r="B124" s="39">
        <v>0</v>
      </c>
      <c r="C124" s="38">
        <v>7.7</v>
      </c>
      <c r="D124" s="38">
        <v>2.2000000000000002</v>
      </c>
      <c r="E124" s="38">
        <v>2.4</v>
      </c>
      <c r="F124" s="38">
        <v>3.4</v>
      </c>
      <c r="G124" s="38">
        <v>6.2</v>
      </c>
      <c r="H124" s="38">
        <v>3.2</v>
      </c>
      <c r="I124" s="38">
        <v>3.1</v>
      </c>
      <c r="J124" s="38">
        <v>3.4</v>
      </c>
      <c r="K124" s="39">
        <v>0</v>
      </c>
      <c r="L124" s="38">
        <v>7.7</v>
      </c>
    </row>
    <row r="125" spans="1:12" ht="15" x14ac:dyDescent="0.2">
      <c r="A125" s="39">
        <v>5</v>
      </c>
      <c r="B125" s="39">
        <v>1</v>
      </c>
      <c r="C125" s="38">
        <v>9.4</v>
      </c>
      <c r="D125" s="38">
        <v>2.5</v>
      </c>
      <c r="E125" s="38">
        <v>3.2</v>
      </c>
      <c r="F125" s="38">
        <v>4.5999999999999996</v>
      </c>
      <c r="G125" s="38">
        <v>6.3</v>
      </c>
      <c r="H125" s="38">
        <v>5.8</v>
      </c>
      <c r="I125" s="38">
        <v>4.5999999999999996</v>
      </c>
      <c r="J125" s="38">
        <v>7</v>
      </c>
      <c r="K125" s="39">
        <v>1</v>
      </c>
      <c r="L125" s="38">
        <v>8.1999999999999993</v>
      </c>
    </row>
    <row r="126" spans="1:12" ht="15" x14ac:dyDescent="0.2">
      <c r="A126" s="39">
        <v>7</v>
      </c>
      <c r="B126" s="39">
        <v>0</v>
      </c>
      <c r="C126" s="38">
        <v>7.2</v>
      </c>
      <c r="D126" s="38">
        <v>4.3</v>
      </c>
      <c r="E126" s="38">
        <v>3.9</v>
      </c>
      <c r="F126" s="38">
        <v>4.7</v>
      </c>
      <c r="G126" s="38">
        <v>10</v>
      </c>
      <c r="H126" s="38">
        <v>3.2</v>
      </c>
      <c r="I126" s="38">
        <v>4.0999999999999996</v>
      </c>
      <c r="J126" s="38">
        <v>4.2</v>
      </c>
      <c r="K126" s="39">
        <v>0</v>
      </c>
      <c r="L126" s="38">
        <v>6.5</v>
      </c>
    </row>
    <row r="127" spans="1:12" ht="15" x14ac:dyDescent="0.2">
      <c r="A127" s="39">
        <v>15</v>
      </c>
      <c r="B127" s="39">
        <v>1</v>
      </c>
      <c r="C127" s="38">
        <v>8.3000000000000007</v>
      </c>
      <c r="D127" s="38">
        <v>3.7</v>
      </c>
      <c r="E127" s="38">
        <v>5.3</v>
      </c>
      <c r="F127" s="38">
        <v>6.1</v>
      </c>
      <c r="G127" s="38">
        <v>5.3</v>
      </c>
      <c r="H127" s="38">
        <v>4.0999999999999996</v>
      </c>
      <c r="I127" s="38">
        <v>2.9</v>
      </c>
      <c r="J127" s="38">
        <v>4</v>
      </c>
      <c r="K127" s="39">
        <v>1</v>
      </c>
      <c r="L127" s="38">
        <v>8.1</v>
      </c>
    </row>
    <row r="128" spans="1:12" ht="15" x14ac:dyDescent="0.2">
      <c r="A128" s="39">
        <v>12</v>
      </c>
      <c r="B128" s="39">
        <v>0</v>
      </c>
      <c r="C128" s="38">
        <v>7.9</v>
      </c>
      <c r="D128" s="38">
        <v>3.9</v>
      </c>
      <c r="E128" s="38">
        <v>4.9000000000000004</v>
      </c>
      <c r="F128" s="38">
        <v>5.8</v>
      </c>
      <c r="G128" s="38">
        <v>4.7</v>
      </c>
      <c r="H128" s="38">
        <v>4.5999999999999996</v>
      </c>
      <c r="I128" s="38">
        <v>4.2</v>
      </c>
      <c r="J128" s="38">
        <v>6.6</v>
      </c>
      <c r="K128" s="39">
        <v>0</v>
      </c>
      <c r="L128" s="38">
        <v>8.1</v>
      </c>
    </row>
    <row r="129" spans="1:12" ht="15" x14ac:dyDescent="0.2">
      <c r="A129" s="39">
        <v>7</v>
      </c>
      <c r="B129" s="39">
        <v>0</v>
      </c>
      <c r="C129" s="38">
        <v>7.3</v>
      </c>
      <c r="D129" s="38">
        <v>3.6</v>
      </c>
      <c r="E129" s="38">
        <v>3.6</v>
      </c>
      <c r="F129" s="38">
        <v>6.1</v>
      </c>
      <c r="G129" s="38">
        <v>8</v>
      </c>
      <c r="H129" s="38">
        <v>3.3</v>
      </c>
      <c r="I129" s="38">
        <v>3.3</v>
      </c>
      <c r="J129" s="38">
        <v>4</v>
      </c>
      <c r="K129" s="39">
        <v>0</v>
      </c>
      <c r="L129" s="38">
        <v>6.9</v>
      </c>
    </row>
    <row r="130" spans="1:12" ht="15" x14ac:dyDescent="0.2">
      <c r="A130" s="39">
        <v>11</v>
      </c>
      <c r="B130" s="39">
        <v>1</v>
      </c>
      <c r="C130" s="38">
        <v>9.6</v>
      </c>
      <c r="D130" s="38">
        <v>5.7</v>
      </c>
      <c r="E130" s="38">
        <v>5.6</v>
      </c>
      <c r="F130" s="38">
        <v>7.8</v>
      </c>
      <c r="G130" s="38">
        <v>4.5</v>
      </c>
      <c r="H130" s="38">
        <v>4.4000000000000004</v>
      </c>
      <c r="I130" s="38">
        <v>3</v>
      </c>
      <c r="J130" s="38">
        <v>6.2</v>
      </c>
      <c r="K130" s="39">
        <v>1</v>
      </c>
      <c r="L130" s="38">
        <v>9.3000000000000007</v>
      </c>
    </row>
    <row r="131" spans="1:12" ht="15" x14ac:dyDescent="0.2">
      <c r="A131" s="39">
        <v>4</v>
      </c>
      <c r="B131" s="39">
        <v>0</v>
      </c>
      <c r="C131" s="38">
        <v>8.3000000000000007</v>
      </c>
      <c r="D131" s="38">
        <v>2.8</v>
      </c>
      <c r="E131" s="38">
        <v>3</v>
      </c>
      <c r="F131" s="38">
        <v>2.5</v>
      </c>
      <c r="G131" s="38">
        <v>5.2</v>
      </c>
      <c r="H131" s="38">
        <v>1.2</v>
      </c>
      <c r="I131" s="38">
        <v>2.5</v>
      </c>
      <c r="J131" s="38">
        <v>2.6</v>
      </c>
      <c r="K131" s="39">
        <v>0</v>
      </c>
      <c r="L131" s="38">
        <v>6.2</v>
      </c>
    </row>
    <row r="132" spans="1:12" ht="15" x14ac:dyDescent="0.2">
      <c r="A132" s="39">
        <v>9</v>
      </c>
      <c r="B132" s="39">
        <v>1</v>
      </c>
      <c r="C132" s="38">
        <v>8.6</v>
      </c>
      <c r="D132" s="38">
        <v>3.6</v>
      </c>
      <c r="E132" s="38">
        <v>2.9</v>
      </c>
      <c r="F132" s="38">
        <v>4.7</v>
      </c>
      <c r="G132" s="38">
        <v>3.7</v>
      </c>
      <c r="H132" s="38">
        <v>5</v>
      </c>
      <c r="I132" s="38">
        <v>3.4</v>
      </c>
      <c r="J132" s="38">
        <v>6.1</v>
      </c>
      <c r="K132" s="39">
        <v>0</v>
      </c>
      <c r="L132" s="38">
        <v>8</v>
      </c>
    </row>
    <row r="133" spans="1:12" ht="15" x14ac:dyDescent="0.2">
      <c r="A133" s="39">
        <v>9</v>
      </c>
      <c r="B133" s="39">
        <v>0</v>
      </c>
      <c r="C133" s="38">
        <v>8</v>
      </c>
      <c r="D133" s="38">
        <v>2.5</v>
      </c>
      <c r="E133" s="38">
        <v>3.4</v>
      </c>
      <c r="F133" s="38">
        <v>3</v>
      </c>
      <c r="G133" s="38">
        <v>5.2</v>
      </c>
      <c r="H133" s="38">
        <v>4.5999999999999996</v>
      </c>
      <c r="I133" s="38">
        <v>4.2</v>
      </c>
      <c r="J133" s="38">
        <v>6.9</v>
      </c>
      <c r="K133" s="39">
        <v>0</v>
      </c>
      <c r="L133" s="38">
        <v>7.1</v>
      </c>
    </row>
    <row r="134" spans="1:12" ht="15" x14ac:dyDescent="0.2">
      <c r="A134" s="39">
        <v>2</v>
      </c>
      <c r="B134" s="39">
        <v>0</v>
      </c>
      <c r="C134" s="38">
        <v>6.4</v>
      </c>
      <c r="D134" s="38">
        <v>3.2</v>
      </c>
      <c r="E134" s="38">
        <v>2.2000000000000002</v>
      </c>
      <c r="F134" s="38">
        <v>5</v>
      </c>
      <c r="G134" s="38">
        <v>8.4</v>
      </c>
      <c r="H134" s="38">
        <v>2.4</v>
      </c>
      <c r="I134" s="38">
        <v>3.7</v>
      </c>
      <c r="J134" s="38">
        <v>3.6</v>
      </c>
      <c r="K134" s="39">
        <v>0</v>
      </c>
      <c r="L134" s="38">
        <v>6.5</v>
      </c>
    </row>
    <row r="135" spans="1:12" ht="15" x14ac:dyDescent="0.2">
      <c r="A135" s="39">
        <v>10</v>
      </c>
      <c r="B135" s="39">
        <v>0</v>
      </c>
      <c r="C135" s="38">
        <v>6.6</v>
      </c>
      <c r="D135" s="38">
        <v>3.8</v>
      </c>
      <c r="E135" s="38">
        <v>3.2</v>
      </c>
      <c r="F135" s="38">
        <v>6.6</v>
      </c>
      <c r="G135" s="38">
        <v>8.1999999999999993</v>
      </c>
      <c r="H135" s="38">
        <v>4.3</v>
      </c>
      <c r="I135" s="38">
        <v>4.0999999999999996</v>
      </c>
      <c r="J135" s="38">
        <v>6.3</v>
      </c>
      <c r="K135" s="39">
        <v>0</v>
      </c>
      <c r="L135" s="38">
        <v>7.1</v>
      </c>
    </row>
    <row r="136" spans="1:12" ht="15" x14ac:dyDescent="0.2">
      <c r="A136" s="39">
        <v>14</v>
      </c>
      <c r="B136" s="39">
        <v>1</v>
      </c>
      <c r="C136" s="38">
        <v>7.6</v>
      </c>
      <c r="D136" s="38">
        <v>2.5</v>
      </c>
      <c r="E136" s="38">
        <v>3.2</v>
      </c>
      <c r="F136" s="38">
        <v>4.2</v>
      </c>
      <c r="G136" s="38">
        <v>5.8</v>
      </c>
      <c r="H136" s="38">
        <v>3.6</v>
      </c>
      <c r="I136" s="38">
        <v>3.8</v>
      </c>
      <c r="J136" s="38">
        <v>6</v>
      </c>
      <c r="K136" s="39">
        <v>1</v>
      </c>
      <c r="L136" s="38">
        <v>8.1999999999999993</v>
      </c>
    </row>
    <row r="137" spans="1:12" ht="15" x14ac:dyDescent="0.2">
      <c r="A137" s="39">
        <v>1</v>
      </c>
      <c r="B137" s="39">
        <v>1</v>
      </c>
      <c r="C137" s="38">
        <v>9.4</v>
      </c>
      <c r="D137" s="38">
        <v>4.0999999999999996</v>
      </c>
      <c r="E137" s="38">
        <v>3.4</v>
      </c>
      <c r="F137" s="38">
        <v>4.7</v>
      </c>
      <c r="G137" s="38">
        <v>7.6</v>
      </c>
      <c r="H137" s="38">
        <v>5.0999999999999996</v>
      </c>
      <c r="I137" s="38">
        <v>3.7</v>
      </c>
      <c r="J137" s="38">
        <v>5.6</v>
      </c>
      <c r="K137" s="39">
        <v>1</v>
      </c>
      <c r="L137" s="38">
        <v>7</v>
      </c>
    </row>
    <row r="138" spans="1:12" ht="15" x14ac:dyDescent="0.2">
      <c r="A138" s="39">
        <v>4</v>
      </c>
      <c r="B138" s="39">
        <v>0</v>
      </c>
      <c r="C138" s="38">
        <v>8.3000000000000007</v>
      </c>
      <c r="D138" s="38">
        <v>2.8</v>
      </c>
      <c r="E138" s="38">
        <v>3</v>
      </c>
      <c r="F138" s="38">
        <v>2.5</v>
      </c>
      <c r="G138" s="38">
        <v>5.2</v>
      </c>
      <c r="H138" s="38">
        <v>1.8</v>
      </c>
      <c r="I138" s="38">
        <v>2.5</v>
      </c>
      <c r="J138" s="38">
        <v>3.1</v>
      </c>
      <c r="K138" s="39">
        <v>0</v>
      </c>
      <c r="L138" s="38">
        <v>6.7</v>
      </c>
    </row>
    <row r="139" spans="1:12" ht="15" x14ac:dyDescent="0.2">
      <c r="A139" s="39">
        <v>13</v>
      </c>
      <c r="B139" s="39">
        <v>1</v>
      </c>
      <c r="C139" s="38">
        <v>7.8</v>
      </c>
      <c r="D139" s="38">
        <v>4.9000000000000004</v>
      </c>
      <c r="E139" s="38">
        <v>5.8</v>
      </c>
      <c r="F139" s="38">
        <v>7.1</v>
      </c>
      <c r="G139" s="38">
        <v>7.9</v>
      </c>
      <c r="H139" s="38">
        <v>4.0999999999999996</v>
      </c>
      <c r="I139" s="38">
        <v>4.9000000000000004</v>
      </c>
      <c r="J139" s="38">
        <v>5.7</v>
      </c>
      <c r="K139" s="39">
        <v>0</v>
      </c>
      <c r="L139" s="38">
        <v>7.5</v>
      </c>
    </row>
    <row r="140" spans="1:12" ht="15" x14ac:dyDescent="0.2">
      <c r="A140" s="39">
        <v>13</v>
      </c>
      <c r="B140" s="39">
        <v>0</v>
      </c>
      <c r="C140" s="38">
        <v>7.1</v>
      </c>
      <c r="D140" s="38">
        <v>4.2</v>
      </c>
      <c r="E140" s="38">
        <v>2.8</v>
      </c>
      <c r="F140" s="38">
        <v>4.5</v>
      </c>
      <c r="G140" s="38">
        <v>9.9</v>
      </c>
      <c r="H140" s="38">
        <v>2.8</v>
      </c>
      <c r="I140" s="38">
        <v>4</v>
      </c>
      <c r="J140" s="38">
        <v>3.3</v>
      </c>
      <c r="K140" s="39">
        <v>0</v>
      </c>
      <c r="L140" s="38">
        <v>7.4</v>
      </c>
    </row>
    <row r="141" spans="1:12" ht="15" x14ac:dyDescent="0.2">
      <c r="A141" s="39">
        <v>15</v>
      </c>
      <c r="B141" s="39">
        <v>1</v>
      </c>
      <c r="C141" s="38">
        <v>7.6</v>
      </c>
      <c r="D141" s="38">
        <v>3.6</v>
      </c>
      <c r="E141" s="38">
        <v>2.2000000000000002</v>
      </c>
      <c r="F141" s="38">
        <v>5</v>
      </c>
      <c r="G141" s="38">
        <v>7.4</v>
      </c>
      <c r="H141" s="38">
        <v>4.4000000000000004</v>
      </c>
      <c r="I141" s="38">
        <v>5.8</v>
      </c>
      <c r="J141" s="38">
        <v>4.8</v>
      </c>
      <c r="K141" s="39">
        <v>0</v>
      </c>
      <c r="L141" s="38">
        <v>7.4</v>
      </c>
    </row>
    <row r="142" spans="1:12" ht="15" x14ac:dyDescent="0.2">
      <c r="A142" s="39">
        <v>12</v>
      </c>
      <c r="B142" s="39">
        <v>0</v>
      </c>
      <c r="C142" s="38">
        <v>5.6</v>
      </c>
      <c r="D142" s="38">
        <v>3.4</v>
      </c>
      <c r="E142" s="38">
        <v>5.2</v>
      </c>
      <c r="F142" s="38">
        <v>5.6</v>
      </c>
      <c r="G142" s="38">
        <v>9.1</v>
      </c>
      <c r="H142" s="38">
        <v>4.5</v>
      </c>
      <c r="I142" s="38">
        <v>6</v>
      </c>
      <c r="J142" s="38">
        <v>6.3</v>
      </c>
      <c r="K142" s="39">
        <v>0</v>
      </c>
      <c r="L142" s="38">
        <v>7.9</v>
      </c>
    </row>
    <row r="143" spans="1:12" ht="15" x14ac:dyDescent="0.2">
      <c r="A143" s="39">
        <v>3</v>
      </c>
      <c r="B143" s="39">
        <v>0</v>
      </c>
      <c r="C143" s="38">
        <v>9.9</v>
      </c>
      <c r="D143" s="38">
        <v>2.8</v>
      </c>
      <c r="E143" s="38">
        <v>1.5</v>
      </c>
      <c r="F143" s="38">
        <v>3.5</v>
      </c>
      <c r="G143" s="38">
        <v>5.4</v>
      </c>
      <c r="H143" s="38">
        <v>4</v>
      </c>
      <c r="I143" s="38">
        <v>4.9000000000000004</v>
      </c>
      <c r="J143" s="38">
        <v>5.8</v>
      </c>
      <c r="K143" s="39">
        <v>1</v>
      </c>
      <c r="L143" s="38">
        <v>8</v>
      </c>
    </row>
    <row r="144" spans="1:12" ht="15" x14ac:dyDescent="0.2">
      <c r="A144" s="39">
        <v>3</v>
      </c>
      <c r="B144" s="39">
        <v>1</v>
      </c>
      <c r="C144" s="38">
        <v>9.1999999999999993</v>
      </c>
      <c r="D144" s="38">
        <v>3.4</v>
      </c>
      <c r="E144" s="38">
        <v>4.9000000000000004</v>
      </c>
      <c r="F144" s="38">
        <v>5.8</v>
      </c>
      <c r="G144" s="38">
        <v>4.5</v>
      </c>
      <c r="H144" s="38">
        <v>4.2</v>
      </c>
      <c r="I144" s="38">
        <v>4</v>
      </c>
      <c r="J144" s="38">
        <v>6.9</v>
      </c>
      <c r="K144" s="39">
        <v>1</v>
      </c>
      <c r="L144" s="38">
        <v>8</v>
      </c>
    </row>
    <row r="145" spans="1:12" ht="15" x14ac:dyDescent="0.2">
      <c r="A145" s="39">
        <v>7</v>
      </c>
      <c r="B145" s="39">
        <v>0</v>
      </c>
      <c r="C145" s="38">
        <v>9.1</v>
      </c>
      <c r="D145" s="38">
        <v>3.8</v>
      </c>
      <c r="E145" s="38">
        <v>3.1</v>
      </c>
      <c r="F145" s="38">
        <v>4.5</v>
      </c>
      <c r="G145" s="38">
        <v>7.3</v>
      </c>
      <c r="H145" s="38">
        <v>4.5</v>
      </c>
      <c r="I145" s="38">
        <v>3.4</v>
      </c>
      <c r="J145" s="38">
        <v>5.0999999999999996</v>
      </c>
      <c r="K145" s="39">
        <v>0</v>
      </c>
      <c r="L145" s="38">
        <v>8.4</v>
      </c>
    </row>
    <row r="146" spans="1:12" ht="15" x14ac:dyDescent="0.2">
      <c r="A146" s="39">
        <v>7</v>
      </c>
      <c r="B146" s="39">
        <v>0</v>
      </c>
      <c r="C146" s="38">
        <v>9.9</v>
      </c>
      <c r="D146" s="38">
        <v>4.2</v>
      </c>
      <c r="E146" s="38">
        <v>3.4</v>
      </c>
      <c r="F146" s="38">
        <v>4.5</v>
      </c>
      <c r="G146" s="38">
        <v>3.8</v>
      </c>
      <c r="H146" s="38">
        <v>3.8</v>
      </c>
      <c r="I146" s="38">
        <v>4</v>
      </c>
      <c r="J146" s="38">
        <v>5.4</v>
      </c>
      <c r="K146" s="39">
        <v>1</v>
      </c>
      <c r="L146" s="38">
        <v>8.8000000000000007</v>
      </c>
    </row>
    <row r="147" spans="1:12" ht="15" x14ac:dyDescent="0.2">
      <c r="A147" s="39">
        <v>14</v>
      </c>
      <c r="B147" s="39">
        <v>1</v>
      </c>
      <c r="C147" s="38">
        <v>9.9</v>
      </c>
      <c r="D147" s="38">
        <v>4.2</v>
      </c>
      <c r="E147" s="38">
        <v>3.2</v>
      </c>
      <c r="F147" s="38">
        <v>4.5</v>
      </c>
      <c r="G147" s="38">
        <v>3.8</v>
      </c>
      <c r="H147" s="38">
        <v>4.0999999999999996</v>
      </c>
      <c r="I147" s="38">
        <v>4</v>
      </c>
      <c r="J147" s="38">
        <v>4.0999999999999996</v>
      </c>
      <c r="K147" s="39">
        <v>1</v>
      </c>
      <c r="L147" s="38">
        <v>7.9</v>
      </c>
    </row>
    <row r="148" spans="1:12" ht="15" x14ac:dyDescent="0.2">
      <c r="A148" s="39">
        <v>5</v>
      </c>
      <c r="B148" s="39">
        <v>0</v>
      </c>
      <c r="C148" s="38">
        <v>6.6</v>
      </c>
      <c r="D148" s="38">
        <v>3.8</v>
      </c>
      <c r="E148" s="38">
        <v>4.5</v>
      </c>
      <c r="F148" s="38">
        <v>6.6</v>
      </c>
      <c r="G148" s="38">
        <v>8.1999999999999993</v>
      </c>
      <c r="H148" s="38">
        <v>4.5999999999999996</v>
      </c>
      <c r="I148" s="38">
        <v>4.0999999999999996</v>
      </c>
      <c r="J148" s="38">
        <v>4.7</v>
      </c>
      <c r="K148" s="39">
        <v>0</v>
      </c>
      <c r="L148" s="38">
        <v>6</v>
      </c>
    </row>
    <row r="149" spans="1:12" ht="15" x14ac:dyDescent="0.2">
      <c r="A149" s="39">
        <v>15</v>
      </c>
      <c r="B149" s="39">
        <v>0</v>
      </c>
      <c r="C149" s="38">
        <v>9.1</v>
      </c>
      <c r="D149" s="38">
        <v>3.7</v>
      </c>
      <c r="E149" s="38">
        <v>4.0999999999999996</v>
      </c>
      <c r="F149" s="38">
        <v>5.4</v>
      </c>
      <c r="G149" s="38">
        <v>7.3</v>
      </c>
      <c r="H149" s="38">
        <v>3.7</v>
      </c>
      <c r="I149" s="38">
        <v>3</v>
      </c>
      <c r="J149" s="38">
        <v>4.7</v>
      </c>
      <c r="K149" s="39">
        <v>0</v>
      </c>
      <c r="L149" s="38">
        <v>8.1999999999999993</v>
      </c>
    </row>
    <row r="150" spans="1:12" ht="15" x14ac:dyDescent="0.2">
      <c r="A150" s="39">
        <v>7</v>
      </c>
      <c r="B150" s="39">
        <v>1</v>
      </c>
      <c r="C150" s="38">
        <v>5.0999999999999996</v>
      </c>
      <c r="D150" s="38">
        <v>5.0999999999999996</v>
      </c>
      <c r="E150" s="38">
        <v>5.8</v>
      </c>
      <c r="F150" s="38">
        <v>7.8</v>
      </c>
      <c r="G150" s="38">
        <v>5.9</v>
      </c>
      <c r="H150" s="38">
        <v>5.0999999999999996</v>
      </c>
      <c r="I150" s="38">
        <v>6.3</v>
      </c>
      <c r="J150" s="38">
        <v>6.2</v>
      </c>
      <c r="K150" s="39">
        <v>1</v>
      </c>
      <c r="L150" s="38">
        <v>8.4</v>
      </c>
    </row>
    <row r="151" spans="1:12" ht="15" x14ac:dyDescent="0.2">
      <c r="A151" s="39">
        <v>13</v>
      </c>
      <c r="B151" s="39">
        <v>0</v>
      </c>
      <c r="C151" s="38">
        <v>6</v>
      </c>
      <c r="D151" s="38">
        <v>4.0999999999999996</v>
      </c>
      <c r="E151" s="38">
        <v>4.8</v>
      </c>
      <c r="F151" s="38">
        <v>5.3</v>
      </c>
      <c r="G151" s="38">
        <v>8</v>
      </c>
      <c r="H151" s="38">
        <v>4.3</v>
      </c>
      <c r="I151" s="38">
        <v>5.3</v>
      </c>
      <c r="J151" s="38">
        <v>5.8</v>
      </c>
      <c r="K151" s="39">
        <v>0</v>
      </c>
      <c r="L151" s="38">
        <v>7.4</v>
      </c>
    </row>
    <row r="152" spans="1:12" ht="15" x14ac:dyDescent="0.2">
      <c r="A152" s="39">
        <v>8</v>
      </c>
      <c r="B152" s="39">
        <v>0</v>
      </c>
      <c r="C152" s="38">
        <v>8.9</v>
      </c>
      <c r="D152" s="38">
        <v>4.3</v>
      </c>
      <c r="E152" s="38">
        <v>4.3</v>
      </c>
      <c r="F152" s="38">
        <v>6.9</v>
      </c>
      <c r="G152" s="38">
        <v>8.1999999999999993</v>
      </c>
      <c r="H152" s="38">
        <v>5</v>
      </c>
      <c r="I152" s="38">
        <v>5.9</v>
      </c>
      <c r="J152" s="38">
        <v>5.7</v>
      </c>
      <c r="K152" s="39">
        <v>0</v>
      </c>
      <c r="L152" s="38">
        <v>8</v>
      </c>
    </row>
    <row r="153" spans="1:12" ht="15" x14ac:dyDescent="0.2">
      <c r="A153" s="39">
        <v>5</v>
      </c>
      <c r="B153" s="39">
        <v>0</v>
      </c>
      <c r="C153" s="38">
        <v>6.2</v>
      </c>
      <c r="D153" s="38">
        <v>3.3</v>
      </c>
      <c r="E153" s="38">
        <v>4</v>
      </c>
      <c r="F153" s="38">
        <v>5.0999999999999996</v>
      </c>
      <c r="G153" s="38">
        <v>6.9</v>
      </c>
      <c r="H153" s="38">
        <v>4</v>
      </c>
      <c r="I153" s="38">
        <v>6.3</v>
      </c>
      <c r="J153" s="38">
        <v>5.4</v>
      </c>
      <c r="K153" s="39">
        <v>0</v>
      </c>
      <c r="L153" s="38">
        <v>6.6</v>
      </c>
    </row>
    <row r="154" spans="1:12" ht="15" x14ac:dyDescent="0.2">
      <c r="A154" s="39">
        <v>9</v>
      </c>
      <c r="B154" s="39">
        <v>0</v>
      </c>
      <c r="C154" s="38">
        <v>7.2</v>
      </c>
      <c r="D154" s="38">
        <v>4.3</v>
      </c>
      <c r="E154" s="38">
        <v>3.6</v>
      </c>
      <c r="F154" s="38">
        <v>4.7</v>
      </c>
      <c r="G154" s="38">
        <v>10</v>
      </c>
      <c r="H154" s="38">
        <v>3</v>
      </c>
      <c r="I154" s="38">
        <v>4.0999999999999996</v>
      </c>
      <c r="J154" s="38">
        <v>3.8</v>
      </c>
      <c r="K154" s="39">
        <v>0</v>
      </c>
      <c r="L154" s="38">
        <v>7.6</v>
      </c>
    </row>
    <row r="155" spans="1:12" ht="15" x14ac:dyDescent="0.2">
      <c r="A155" s="39">
        <v>6</v>
      </c>
      <c r="B155" s="39">
        <v>1</v>
      </c>
      <c r="C155" s="38">
        <v>8.8000000000000007</v>
      </c>
      <c r="D155" s="38">
        <v>3.5</v>
      </c>
      <c r="E155" s="38">
        <v>2.8</v>
      </c>
      <c r="F155" s="38">
        <v>4.5</v>
      </c>
      <c r="G155" s="38">
        <v>6.7</v>
      </c>
      <c r="H155" s="38">
        <v>4.0999999999999996</v>
      </c>
      <c r="I155" s="38">
        <v>2.2999999999999998</v>
      </c>
      <c r="J155" s="38">
        <v>5.4</v>
      </c>
      <c r="K155" s="39">
        <v>0</v>
      </c>
      <c r="L155" s="38">
        <v>7.5</v>
      </c>
    </row>
    <row r="156" spans="1:12" ht="15" x14ac:dyDescent="0.2">
      <c r="A156" s="39">
        <v>3</v>
      </c>
      <c r="B156" s="39">
        <v>0</v>
      </c>
      <c r="C156" s="38">
        <v>6.3</v>
      </c>
      <c r="D156" s="38">
        <v>5.0999999999999996</v>
      </c>
      <c r="E156" s="38">
        <v>3.7</v>
      </c>
      <c r="F156" s="38">
        <v>6.6</v>
      </c>
      <c r="G156" s="38">
        <v>8.4</v>
      </c>
      <c r="H156" s="38">
        <v>4.4000000000000004</v>
      </c>
      <c r="I156" s="38">
        <v>5.0999999999999996</v>
      </c>
      <c r="J156" s="38">
        <v>5.3</v>
      </c>
      <c r="K156" s="39">
        <v>0</v>
      </c>
      <c r="L156" s="38">
        <v>7.1</v>
      </c>
    </row>
    <row r="157" spans="1:12" ht="15" x14ac:dyDescent="0.2">
      <c r="A157" s="39">
        <v>2</v>
      </c>
      <c r="B157" s="39">
        <v>0</v>
      </c>
      <c r="C157" s="38">
        <v>9.6999999999999993</v>
      </c>
      <c r="D157" s="38">
        <v>2.8</v>
      </c>
      <c r="E157" s="38">
        <v>3.7</v>
      </c>
      <c r="F157" s="38">
        <v>4.7</v>
      </c>
      <c r="G157" s="38">
        <v>4.8</v>
      </c>
      <c r="H157" s="38">
        <v>4</v>
      </c>
      <c r="I157" s="38">
        <v>4.0999999999999996</v>
      </c>
      <c r="J157" s="38">
        <v>5.8</v>
      </c>
      <c r="K157" s="39">
        <v>0</v>
      </c>
      <c r="L157" s="38">
        <v>7.9</v>
      </c>
    </row>
    <row r="158" spans="1:12" ht="15" x14ac:dyDescent="0.2">
      <c r="A158" s="39">
        <v>1</v>
      </c>
      <c r="B158" s="39">
        <v>0</v>
      </c>
      <c r="C158" s="38">
        <v>5</v>
      </c>
      <c r="D158" s="38">
        <v>3.6</v>
      </c>
      <c r="E158" s="38">
        <v>4.0999999999999996</v>
      </c>
      <c r="F158" s="38">
        <v>4.9000000000000004</v>
      </c>
      <c r="G158" s="38">
        <v>8.1999999999999993</v>
      </c>
      <c r="H158" s="38">
        <v>3.7</v>
      </c>
      <c r="I158" s="38">
        <v>4.8</v>
      </c>
      <c r="J158" s="38">
        <v>4.4000000000000004</v>
      </c>
      <c r="K158" s="39">
        <v>0</v>
      </c>
      <c r="L158" s="38">
        <v>7.6</v>
      </c>
    </row>
    <row r="159" spans="1:12" ht="15" x14ac:dyDescent="0.2">
      <c r="A159" s="39">
        <v>10</v>
      </c>
      <c r="B159" s="39">
        <v>1</v>
      </c>
      <c r="C159" s="38">
        <v>7.4</v>
      </c>
      <c r="D159" s="38">
        <v>3.4</v>
      </c>
      <c r="E159" s="38">
        <v>5.8</v>
      </c>
      <c r="F159" s="38">
        <v>4.8</v>
      </c>
      <c r="G159" s="38">
        <v>7.2</v>
      </c>
      <c r="H159" s="38">
        <v>4</v>
      </c>
      <c r="I159" s="38">
        <v>5.6</v>
      </c>
      <c r="J159" s="38">
        <v>4.3</v>
      </c>
      <c r="K159" s="39">
        <v>0</v>
      </c>
      <c r="L159" s="38">
        <v>7.1</v>
      </c>
    </row>
    <row r="160" spans="1:12" ht="15" x14ac:dyDescent="0.2">
      <c r="A160" s="39">
        <v>5</v>
      </c>
      <c r="B160" s="39">
        <v>1</v>
      </c>
      <c r="C160" s="38">
        <v>5.5</v>
      </c>
      <c r="D160" s="38">
        <v>3.7</v>
      </c>
      <c r="E160" s="38">
        <v>4.5</v>
      </c>
      <c r="F160" s="38">
        <v>4.9000000000000004</v>
      </c>
      <c r="G160" s="38">
        <v>6</v>
      </c>
      <c r="H160" s="38">
        <v>4.3</v>
      </c>
      <c r="I160" s="38">
        <v>5.9</v>
      </c>
      <c r="J160" s="38">
        <v>5.7</v>
      </c>
      <c r="K160" s="39">
        <v>0</v>
      </c>
      <c r="L160" s="38">
        <v>7.6</v>
      </c>
    </row>
    <row r="161" spans="1:12" ht="15" x14ac:dyDescent="0.2">
      <c r="A161" s="39">
        <v>13</v>
      </c>
      <c r="B161" s="39">
        <v>1</v>
      </c>
      <c r="C161" s="38">
        <v>9.1</v>
      </c>
      <c r="D161" s="38">
        <v>3.6</v>
      </c>
      <c r="E161" s="38">
        <v>3</v>
      </c>
      <c r="F161" s="38">
        <v>4.5999999999999996</v>
      </c>
      <c r="G161" s="38">
        <v>8.3000000000000007</v>
      </c>
      <c r="H161" s="38">
        <v>4.5999999999999996</v>
      </c>
      <c r="I161" s="38">
        <v>4.3</v>
      </c>
      <c r="J161" s="38">
        <v>4.8</v>
      </c>
      <c r="K161" s="39">
        <v>1</v>
      </c>
      <c r="L161" s="38">
        <v>8.1999999999999993</v>
      </c>
    </row>
    <row r="162" spans="1:12" ht="15" x14ac:dyDescent="0.2">
      <c r="A162" s="39">
        <v>5</v>
      </c>
      <c r="B162" s="39">
        <v>0</v>
      </c>
      <c r="C162" s="38">
        <v>6.7</v>
      </c>
      <c r="D162" s="38">
        <v>3.7</v>
      </c>
      <c r="E162" s="38">
        <v>5.0999999999999996</v>
      </c>
      <c r="F162" s="38">
        <v>4.9000000000000004</v>
      </c>
      <c r="G162" s="38">
        <v>9.1999999999999993</v>
      </c>
      <c r="H162" s="38">
        <v>3.7</v>
      </c>
      <c r="I162" s="38">
        <v>4.5</v>
      </c>
      <c r="J162" s="38">
        <v>4.9000000000000004</v>
      </c>
      <c r="K162" s="39">
        <v>0</v>
      </c>
      <c r="L162" s="38">
        <v>6.9</v>
      </c>
    </row>
    <row r="163" spans="1:12" ht="15" x14ac:dyDescent="0.2">
      <c r="A163" s="39">
        <v>11</v>
      </c>
      <c r="B163" s="39">
        <v>1</v>
      </c>
      <c r="C163" s="38">
        <v>6.3</v>
      </c>
      <c r="D163" s="38">
        <v>4.5</v>
      </c>
      <c r="E163" s="38">
        <v>4.9000000000000004</v>
      </c>
      <c r="F163" s="38">
        <v>5.9</v>
      </c>
      <c r="G163" s="38">
        <v>8.8000000000000007</v>
      </c>
      <c r="H163" s="38">
        <v>6.4</v>
      </c>
      <c r="I163" s="38">
        <v>6.2</v>
      </c>
      <c r="J163" s="38">
        <v>6.4</v>
      </c>
      <c r="K163" s="39">
        <v>1</v>
      </c>
      <c r="L163" s="38">
        <v>8.1</v>
      </c>
    </row>
    <row r="164" spans="1:12" ht="15" x14ac:dyDescent="0.2">
      <c r="A164" s="39">
        <v>13</v>
      </c>
      <c r="B164" s="39">
        <v>1</v>
      </c>
      <c r="C164" s="38">
        <v>8.3000000000000007</v>
      </c>
      <c r="D164" s="38">
        <v>3.7</v>
      </c>
      <c r="E164" s="38">
        <v>5.7</v>
      </c>
      <c r="F164" s="38">
        <v>6.1</v>
      </c>
      <c r="G164" s="38">
        <v>5.3</v>
      </c>
      <c r="H164" s="38">
        <v>3.6</v>
      </c>
      <c r="I164" s="38">
        <v>2.9</v>
      </c>
      <c r="J164" s="38">
        <v>4.9000000000000004</v>
      </c>
      <c r="K164" s="39">
        <v>1</v>
      </c>
      <c r="L164" s="38">
        <v>7.6</v>
      </c>
    </row>
    <row r="165" spans="1:12" ht="15" x14ac:dyDescent="0.2">
      <c r="A165" s="39">
        <v>12</v>
      </c>
      <c r="B165" s="39">
        <v>1</v>
      </c>
      <c r="C165" s="38">
        <v>8.1999999999999993</v>
      </c>
      <c r="D165" s="38">
        <v>3.6</v>
      </c>
      <c r="E165" s="38">
        <v>4.7</v>
      </c>
      <c r="F165" s="38">
        <v>6</v>
      </c>
      <c r="G165" s="38">
        <v>5.2</v>
      </c>
      <c r="H165" s="38">
        <v>4.7</v>
      </c>
      <c r="I165" s="38">
        <v>2.8</v>
      </c>
      <c r="J165" s="38">
        <v>4</v>
      </c>
      <c r="K165" s="39">
        <v>1</v>
      </c>
      <c r="L165" s="38">
        <v>8.4</v>
      </c>
    </row>
    <row r="166" spans="1:12" ht="15" x14ac:dyDescent="0.2">
      <c r="A166" s="39">
        <v>11</v>
      </c>
      <c r="B166" s="39">
        <v>1</v>
      </c>
      <c r="C166" s="38">
        <v>8.1999999999999993</v>
      </c>
      <c r="D166" s="38">
        <v>3.6</v>
      </c>
      <c r="E166" s="38">
        <v>5.8</v>
      </c>
      <c r="F166" s="38">
        <v>6</v>
      </c>
      <c r="G166" s="38">
        <v>5.2</v>
      </c>
      <c r="H166" s="38">
        <v>4</v>
      </c>
      <c r="I166" s="38">
        <v>2.8</v>
      </c>
      <c r="J166" s="38">
        <v>4</v>
      </c>
      <c r="K166" s="39">
        <v>0</v>
      </c>
      <c r="L166" s="38">
        <v>7.4</v>
      </c>
    </row>
    <row r="167" spans="1:12" ht="15" x14ac:dyDescent="0.2">
      <c r="A167" s="39">
        <v>10</v>
      </c>
      <c r="B167" s="39">
        <v>1</v>
      </c>
      <c r="C167" s="38">
        <v>9</v>
      </c>
      <c r="D167" s="38">
        <v>4.0999999999999996</v>
      </c>
      <c r="E167" s="38">
        <v>3.3</v>
      </c>
      <c r="F167" s="38">
        <v>5</v>
      </c>
      <c r="G167" s="38">
        <v>6</v>
      </c>
      <c r="H167" s="38">
        <v>4.3</v>
      </c>
      <c r="I167" s="38">
        <v>3.9</v>
      </c>
      <c r="J167" s="38">
        <v>4.4000000000000004</v>
      </c>
      <c r="K167" s="39">
        <v>0</v>
      </c>
      <c r="L167" s="38">
        <v>7.9</v>
      </c>
    </row>
    <row r="168" spans="1:12" ht="15" x14ac:dyDescent="0.2">
      <c r="A168" s="39">
        <v>1</v>
      </c>
      <c r="B168" s="39">
        <v>0</v>
      </c>
      <c r="C168" s="38">
        <v>7.1</v>
      </c>
      <c r="D168" s="38">
        <v>3.4</v>
      </c>
      <c r="E168" s="38">
        <v>3.8</v>
      </c>
      <c r="F168" s="38">
        <v>5.9</v>
      </c>
      <c r="G168" s="38">
        <v>7.8</v>
      </c>
      <c r="H168" s="38">
        <v>3.6</v>
      </c>
      <c r="I168" s="38">
        <v>3.1</v>
      </c>
      <c r="J168" s="38">
        <v>3.7</v>
      </c>
      <c r="K168" s="39">
        <v>0</v>
      </c>
      <c r="L168" s="38">
        <v>7.2</v>
      </c>
    </row>
    <row r="169" spans="1:12" ht="15" x14ac:dyDescent="0.2">
      <c r="A169" s="39">
        <v>10</v>
      </c>
      <c r="B169" s="39">
        <v>0</v>
      </c>
      <c r="C169" s="38">
        <v>6.9</v>
      </c>
      <c r="D169" s="38">
        <v>3.7</v>
      </c>
      <c r="E169" s="38">
        <v>3.3</v>
      </c>
      <c r="F169" s="38">
        <v>5.4</v>
      </c>
      <c r="G169" s="38">
        <v>8.9</v>
      </c>
      <c r="H169" s="38">
        <v>2.7</v>
      </c>
      <c r="I169" s="38">
        <v>4.2</v>
      </c>
      <c r="J169" s="38">
        <v>3.4</v>
      </c>
      <c r="K169" s="39">
        <v>0</v>
      </c>
      <c r="L169" s="38">
        <v>7.6</v>
      </c>
    </row>
    <row r="170" spans="1:12" ht="15" x14ac:dyDescent="0.2">
      <c r="A170" s="39">
        <v>12</v>
      </c>
      <c r="B170" s="39">
        <v>1</v>
      </c>
      <c r="C170" s="38">
        <v>8.6</v>
      </c>
      <c r="D170" s="38">
        <v>2.9</v>
      </c>
      <c r="E170" s="38">
        <v>2.8</v>
      </c>
      <c r="F170" s="38">
        <v>4</v>
      </c>
      <c r="G170" s="38">
        <v>6.3</v>
      </c>
      <c r="H170" s="38">
        <v>4</v>
      </c>
      <c r="I170" s="38">
        <v>3</v>
      </c>
      <c r="J170" s="38">
        <v>4</v>
      </c>
      <c r="K170" s="39">
        <v>0</v>
      </c>
      <c r="L170" s="38">
        <v>6.7</v>
      </c>
    </row>
    <row r="171" spans="1:12" ht="15" x14ac:dyDescent="0.2">
      <c r="A171" s="39">
        <v>9</v>
      </c>
      <c r="B171" s="39">
        <v>0</v>
      </c>
      <c r="C171" s="38">
        <v>6.7</v>
      </c>
      <c r="D171" s="38">
        <v>4</v>
      </c>
      <c r="E171" s="38">
        <v>4.2</v>
      </c>
      <c r="F171" s="38">
        <v>6.8</v>
      </c>
      <c r="G171" s="38">
        <v>8.4</v>
      </c>
      <c r="H171" s="38">
        <v>3.8</v>
      </c>
      <c r="I171" s="38">
        <v>4.3</v>
      </c>
      <c r="J171" s="38">
        <v>4.3</v>
      </c>
      <c r="K171" s="39">
        <v>1</v>
      </c>
      <c r="L171" s="38">
        <v>7.4</v>
      </c>
    </row>
    <row r="172" spans="1:12" ht="15" x14ac:dyDescent="0.2">
      <c r="A172" s="39">
        <v>8</v>
      </c>
      <c r="B172" s="39">
        <v>0</v>
      </c>
      <c r="C172" s="38">
        <v>7</v>
      </c>
      <c r="D172" s="38">
        <v>3.3</v>
      </c>
      <c r="E172" s="38">
        <v>4</v>
      </c>
      <c r="F172" s="38">
        <v>4.2</v>
      </c>
      <c r="G172" s="38">
        <v>9</v>
      </c>
      <c r="H172" s="38">
        <v>3.3</v>
      </c>
      <c r="I172" s="38">
        <v>5.2</v>
      </c>
      <c r="J172" s="38">
        <v>5.6</v>
      </c>
      <c r="K172" s="39">
        <v>1</v>
      </c>
      <c r="L172" s="38">
        <v>6.2</v>
      </c>
    </row>
    <row r="173" spans="1:12" ht="15" x14ac:dyDescent="0.2">
      <c r="A173" s="39">
        <v>1</v>
      </c>
      <c r="B173" s="39">
        <v>0</v>
      </c>
      <c r="C173" s="38">
        <v>9.6999999999999993</v>
      </c>
      <c r="D173" s="38">
        <v>2.6</v>
      </c>
      <c r="E173" s="38">
        <v>2.1</v>
      </c>
      <c r="F173" s="38">
        <v>3.3</v>
      </c>
      <c r="G173" s="38">
        <v>5.2</v>
      </c>
      <c r="H173" s="38">
        <v>4.5</v>
      </c>
      <c r="I173" s="38">
        <v>4.7</v>
      </c>
      <c r="J173" s="38">
        <v>5.8</v>
      </c>
      <c r="K173" s="39">
        <v>1</v>
      </c>
      <c r="L173" s="38">
        <v>7.5</v>
      </c>
    </row>
    <row r="174" spans="1:12" ht="15" x14ac:dyDescent="0.2">
      <c r="A174" s="39">
        <v>4</v>
      </c>
      <c r="B174" s="39">
        <v>1</v>
      </c>
      <c r="C174" s="38">
        <v>9.9</v>
      </c>
      <c r="D174" s="38">
        <v>3.7</v>
      </c>
      <c r="E174" s="38">
        <v>4.5999999999999996</v>
      </c>
      <c r="F174" s="38">
        <v>6.7</v>
      </c>
      <c r="G174" s="38">
        <v>6.8</v>
      </c>
      <c r="H174" s="38">
        <v>5</v>
      </c>
      <c r="I174" s="38">
        <v>3.4</v>
      </c>
      <c r="J174" s="38">
        <v>5.3</v>
      </c>
      <c r="K174" s="39">
        <v>1</v>
      </c>
      <c r="L174" s="38">
        <v>7.4</v>
      </c>
    </row>
    <row r="175" spans="1:12" ht="15" x14ac:dyDescent="0.2">
      <c r="A175" s="39">
        <v>1</v>
      </c>
      <c r="B175" s="39">
        <v>1</v>
      </c>
      <c r="C175" s="38">
        <v>8.6</v>
      </c>
      <c r="D175" s="38">
        <v>4.8</v>
      </c>
      <c r="E175" s="38">
        <v>3.3</v>
      </c>
      <c r="F175" s="38">
        <v>5.7</v>
      </c>
      <c r="G175" s="38">
        <v>6.7</v>
      </c>
      <c r="H175" s="38">
        <v>4.8</v>
      </c>
      <c r="I175" s="38">
        <v>3.6</v>
      </c>
      <c r="J175" s="38">
        <v>4.2</v>
      </c>
      <c r="K175" s="39">
        <v>0</v>
      </c>
      <c r="L175" s="38">
        <v>7.9</v>
      </c>
    </row>
    <row r="176" spans="1:12" ht="15" x14ac:dyDescent="0.2">
      <c r="A176" s="39">
        <v>8</v>
      </c>
      <c r="B176" s="39">
        <v>0</v>
      </c>
      <c r="C176" s="38">
        <v>6.3</v>
      </c>
      <c r="D176" s="38">
        <v>5.0999999999999996</v>
      </c>
      <c r="E176" s="38">
        <v>5.5</v>
      </c>
      <c r="F176" s="38">
        <v>6.6</v>
      </c>
      <c r="G176" s="38">
        <v>8.4</v>
      </c>
      <c r="H176" s="38">
        <v>2.8</v>
      </c>
      <c r="I176" s="38">
        <v>5.0999999999999996</v>
      </c>
      <c r="J176" s="38">
        <v>4.7</v>
      </c>
      <c r="K176" s="39">
        <v>0</v>
      </c>
      <c r="L176" s="38">
        <v>6.5</v>
      </c>
    </row>
    <row r="177" spans="1:12" ht="15" x14ac:dyDescent="0.2">
      <c r="A177" s="39">
        <v>11</v>
      </c>
      <c r="B177" s="39">
        <v>1</v>
      </c>
      <c r="C177" s="38">
        <v>9.9</v>
      </c>
      <c r="D177" s="38">
        <v>3.7</v>
      </c>
      <c r="E177" s="38">
        <v>6.1</v>
      </c>
      <c r="F177" s="38">
        <v>6.7</v>
      </c>
      <c r="G177" s="38">
        <v>6.8</v>
      </c>
      <c r="H177" s="38">
        <v>4.3</v>
      </c>
      <c r="I177" s="38">
        <v>3.4</v>
      </c>
      <c r="J177" s="38">
        <v>4.2</v>
      </c>
      <c r="K177" s="39">
        <v>1</v>
      </c>
      <c r="L177" s="38">
        <v>8.6</v>
      </c>
    </row>
    <row r="178" spans="1:12" ht="15" x14ac:dyDescent="0.2">
      <c r="A178" s="39">
        <v>7</v>
      </c>
      <c r="B178" s="39">
        <v>1</v>
      </c>
      <c r="C178" s="38">
        <v>9.3000000000000007</v>
      </c>
      <c r="D178" s="38">
        <v>2.4</v>
      </c>
      <c r="E178" s="38">
        <v>2.6</v>
      </c>
      <c r="F178" s="38">
        <v>4.5</v>
      </c>
      <c r="G178" s="38">
        <v>6.2</v>
      </c>
      <c r="H178" s="38">
        <v>4</v>
      </c>
      <c r="I178" s="38">
        <v>4.4000000000000004</v>
      </c>
      <c r="J178" s="38">
        <v>5.8</v>
      </c>
      <c r="K178" s="39">
        <v>1</v>
      </c>
      <c r="L178" s="38">
        <v>8.6</v>
      </c>
    </row>
    <row r="179" spans="1:12" ht="15" x14ac:dyDescent="0.2">
      <c r="A179" s="39">
        <v>12</v>
      </c>
      <c r="B179" s="39">
        <v>1</v>
      </c>
      <c r="C179" s="38">
        <v>9.6999999999999993</v>
      </c>
      <c r="D179" s="38">
        <v>5</v>
      </c>
      <c r="E179" s="38">
        <v>5.2</v>
      </c>
      <c r="F179" s="38">
        <v>6.1</v>
      </c>
      <c r="G179" s="38">
        <v>6.7</v>
      </c>
      <c r="H179" s="38">
        <v>4.9000000000000004</v>
      </c>
      <c r="I179" s="38">
        <v>3.4</v>
      </c>
      <c r="J179" s="38">
        <v>5.8</v>
      </c>
      <c r="K179" s="39">
        <v>1</v>
      </c>
      <c r="L179" s="38">
        <v>8</v>
      </c>
    </row>
    <row r="180" spans="1:12" ht="15" x14ac:dyDescent="0.2">
      <c r="A180" s="39">
        <v>14</v>
      </c>
      <c r="B180" s="39">
        <v>0</v>
      </c>
      <c r="C180" s="38">
        <v>9.6999999999999993</v>
      </c>
      <c r="D180" s="38">
        <v>2.6</v>
      </c>
      <c r="E180" s="38">
        <v>2.4</v>
      </c>
      <c r="F180" s="38">
        <v>3.3</v>
      </c>
      <c r="G180" s="38">
        <v>5.2</v>
      </c>
      <c r="H180" s="38">
        <v>4.5999999999999996</v>
      </c>
      <c r="I180" s="38">
        <v>4.7</v>
      </c>
      <c r="J180" s="38">
        <v>5.3</v>
      </c>
      <c r="K180" s="39">
        <v>0</v>
      </c>
      <c r="L180" s="38">
        <v>8.1</v>
      </c>
    </row>
    <row r="181" spans="1:12" ht="15" x14ac:dyDescent="0.2">
      <c r="A181" s="39">
        <v>5</v>
      </c>
      <c r="B181" s="39">
        <v>1</v>
      </c>
      <c r="C181" s="38">
        <v>9.6</v>
      </c>
      <c r="D181" s="38">
        <v>5.7</v>
      </c>
      <c r="E181" s="38">
        <v>6.9</v>
      </c>
      <c r="F181" s="38">
        <v>7.8</v>
      </c>
      <c r="G181" s="38">
        <v>4.5</v>
      </c>
      <c r="H181" s="38">
        <v>4</v>
      </c>
      <c r="I181" s="38">
        <v>3</v>
      </c>
      <c r="J181" s="38">
        <v>6.1</v>
      </c>
      <c r="K181" s="39">
        <v>1</v>
      </c>
      <c r="L181" s="38">
        <v>8.1999999999999993</v>
      </c>
    </row>
    <row r="182" spans="1:12" ht="15" x14ac:dyDescent="0.2">
      <c r="A182" s="39">
        <v>10</v>
      </c>
      <c r="B182" s="39">
        <v>1</v>
      </c>
      <c r="C182" s="38">
        <v>7.6</v>
      </c>
      <c r="D182" s="38">
        <v>2.5</v>
      </c>
      <c r="E182" s="38">
        <v>3.8</v>
      </c>
      <c r="F182" s="38">
        <v>4.2</v>
      </c>
      <c r="G182" s="38">
        <v>5.8</v>
      </c>
      <c r="H182" s="38">
        <v>4.4000000000000004</v>
      </c>
      <c r="I182" s="38">
        <v>3.8</v>
      </c>
      <c r="J182" s="38">
        <v>6.3</v>
      </c>
      <c r="K182" s="39">
        <v>1</v>
      </c>
      <c r="L182" s="38">
        <v>7.2</v>
      </c>
    </row>
    <row r="183" spans="1:12" ht="15" x14ac:dyDescent="0.2">
      <c r="A183" s="39">
        <v>7</v>
      </c>
      <c r="B183" s="39">
        <v>0</v>
      </c>
      <c r="C183" s="38">
        <v>9.4</v>
      </c>
      <c r="D183" s="38">
        <v>4.0999999999999996</v>
      </c>
      <c r="E183" s="38">
        <v>4.8</v>
      </c>
      <c r="F183" s="38">
        <v>4.7</v>
      </c>
      <c r="G183" s="38">
        <v>7.6</v>
      </c>
      <c r="H183" s="38">
        <v>4.7</v>
      </c>
      <c r="I183" s="38">
        <v>3.7</v>
      </c>
      <c r="J183" s="38">
        <v>6.4</v>
      </c>
      <c r="K183" s="39">
        <v>1</v>
      </c>
      <c r="L183" s="38">
        <v>8.4</v>
      </c>
    </row>
    <row r="184" spans="1:12" ht="15" x14ac:dyDescent="0.2">
      <c r="A184" s="39">
        <v>15</v>
      </c>
      <c r="B184" s="39">
        <v>1</v>
      </c>
      <c r="C184" s="38">
        <v>9.6</v>
      </c>
      <c r="D184" s="38">
        <v>5.7</v>
      </c>
      <c r="E184" s="38">
        <v>5.0999999999999996</v>
      </c>
      <c r="F184" s="38">
        <v>7.8</v>
      </c>
      <c r="G184" s="38">
        <v>4.5</v>
      </c>
      <c r="H184" s="38">
        <v>4.5999999999999996</v>
      </c>
      <c r="I184" s="38">
        <v>3</v>
      </c>
      <c r="J184" s="38">
        <v>6.7</v>
      </c>
      <c r="K184" s="39">
        <v>1</v>
      </c>
      <c r="L184" s="38">
        <v>9.4</v>
      </c>
    </row>
    <row r="185" spans="1:12" ht="15" x14ac:dyDescent="0.2">
      <c r="A185" s="39">
        <v>14</v>
      </c>
      <c r="B185" s="39">
        <v>1</v>
      </c>
      <c r="C185" s="38">
        <v>9.3000000000000007</v>
      </c>
      <c r="D185" s="38">
        <v>5.0999999999999996</v>
      </c>
      <c r="E185" s="38">
        <v>5.6</v>
      </c>
      <c r="F185" s="38">
        <v>6.3</v>
      </c>
      <c r="G185" s="38">
        <v>7.4</v>
      </c>
      <c r="H185" s="38">
        <v>4.4000000000000004</v>
      </c>
      <c r="I185" s="38">
        <v>4.5999999999999996</v>
      </c>
      <c r="J185" s="38">
        <v>5.8</v>
      </c>
      <c r="K185" s="39">
        <v>1</v>
      </c>
      <c r="L185" s="38">
        <v>9.4</v>
      </c>
    </row>
    <row r="186" spans="1:12" ht="15" x14ac:dyDescent="0.2">
      <c r="A186" s="39">
        <v>4</v>
      </c>
      <c r="B186" s="39">
        <v>0</v>
      </c>
      <c r="C186" s="38">
        <v>9.6999999999999993</v>
      </c>
      <c r="D186" s="38">
        <v>2.8</v>
      </c>
      <c r="E186" s="38">
        <v>3.8</v>
      </c>
      <c r="F186" s="38">
        <v>4.7</v>
      </c>
      <c r="G186" s="38">
        <v>4.8</v>
      </c>
      <c r="H186" s="38">
        <v>4.7</v>
      </c>
      <c r="I186" s="38">
        <v>4.0999999999999996</v>
      </c>
      <c r="J186" s="38">
        <v>5.0999999999999996</v>
      </c>
      <c r="K186" s="39">
        <v>0</v>
      </c>
      <c r="L186" s="38">
        <v>7.5</v>
      </c>
    </row>
    <row r="187" spans="1:12" ht="15" x14ac:dyDescent="0.2">
      <c r="A187" s="39">
        <v>1</v>
      </c>
      <c r="B187" s="39">
        <v>1</v>
      </c>
      <c r="C187" s="38">
        <v>9.1</v>
      </c>
      <c r="D187" s="38">
        <v>3.8</v>
      </c>
      <c r="E187" s="38">
        <v>3</v>
      </c>
      <c r="F187" s="38">
        <v>4.5</v>
      </c>
      <c r="G187" s="38">
        <v>7.3</v>
      </c>
      <c r="H187" s="38">
        <v>6</v>
      </c>
      <c r="I187" s="38">
        <v>3.4</v>
      </c>
      <c r="J187" s="38">
        <v>6.3</v>
      </c>
      <c r="K187" s="39">
        <v>0</v>
      </c>
      <c r="L187" s="38">
        <v>6.6</v>
      </c>
    </row>
    <row r="188" spans="1:12" ht="15" x14ac:dyDescent="0.2">
      <c r="A188" s="39">
        <v>2</v>
      </c>
      <c r="B188" s="39">
        <v>0</v>
      </c>
      <c r="C188" s="38">
        <v>6.5</v>
      </c>
      <c r="D188" s="38">
        <v>2.8</v>
      </c>
      <c r="E188" s="38">
        <v>2.5</v>
      </c>
      <c r="F188" s="38">
        <v>3.7</v>
      </c>
      <c r="G188" s="38">
        <v>8.5</v>
      </c>
      <c r="H188" s="38">
        <v>4.3</v>
      </c>
      <c r="I188" s="38">
        <v>4.7</v>
      </c>
      <c r="J188" s="38">
        <v>3.3</v>
      </c>
      <c r="K188" s="39">
        <v>0</v>
      </c>
      <c r="L188" s="38">
        <v>4.3</v>
      </c>
    </row>
    <row r="189" spans="1:12" ht="15" x14ac:dyDescent="0.2">
      <c r="A189" s="39">
        <v>2</v>
      </c>
      <c r="B189" s="39">
        <v>0</v>
      </c>
      <c r="C189" s="38">
        <v>6.6</v>
      </c>
      <c r="D189" s="38">
        <v>3.6</v>
      </c>
      <c r="E189" s="38">
        <v>1.7</v>
      </c>
      <c r="F189" s="38">
        <v>4.8</v>
      </c>
      <c r="G189" s="38">
        <v>7.2</v>
      </c>
      <c r="H189" s="38">
        <v>3.2</v>
      </c>
      <c r="I189" s="38">
        <v>3.6</v>
      </c>
      <c r="J189" s="38">
        <v>4</v>
      </c>
      <c r="K189" s="39">
        <v>1</v>
      </c>
      <c r="L189" s="38">
        <v>6.6</v>
      </c>
    </row>
    <row r="190" spans="1:12" ht="15" x14ac:dyDescent="0.2">
      <c r="A190" s="39">
        <v>13</v>
      </c>
      <c r="B190" s="39">
        <v>0</v>
      </c>
      <c r="C190" s="38">
        <v>5.8</v>
      </c>
      <c r="D190" s="38">
        <v>3.6</v>
      </c>
      <c r="E190" s="38">
        <v>5.0999999999999996</v>
      </c>
      <c r="F190" s="38">
        <v>5.8</v>
      </c>
      <c r="G190" s="38">
        <v>9.3000000000000007</v>
      </c>
      <c r="H190" s="38">
        <v>5.9</v>
      </c>
      <c r="I190" s="38">
        <v>6.1</v>
      </c>
      <c r="J190" s="38">
        <v>6.6</v>
      </c>
      <c r="K190" s="39">
        <v>0</v>
      </c>
      <c r="L190" s="38">
        <v>7.4</v>
      </c>
    </row>
    <row r="191" spans="1:12" ht="15" x14ac:dyDescent="0.2">
      <c r="A191" s="39">
        <v>11</v>
      </c>
      <c r="B191" s="39">
        <v>1</v>
      </c>
      <c r="C191" s="38">
        <v>8.6999999999999993</v>
      </c>
      <c r="D191" s="38">
        <v>3.7</v>
      </c>
      <c r="E191" s="38">
        <v>4.2</v>
      </c>
      <c r="F191" s="38">
        <v>4.8</v>
      </c>
      <c r="G191" s="38">
        <v>3.8</v>
      </c>
      <c r="H191" s="38">
        <v>5.5</v>
      </c>
      <c r="I191" s="38">
        <v>3.5</v>
      </c>
      <c r="J191" s="38">
        <v>5.6</v>
      </c>
      <c r="K191" s="39">
        <v>0</v>
      </c>
      <c r="L191" s="38">
        <v>7.1</v>
      </c>
    </row>
    <row r="192" spans="1:12" ht="15" x14ac:dyDescent="0.2">
      <c r="A192" s="39">
        <v>2</v>
      </c>
      <c r="B192" s="39">
        <v>1</v>
      </c>
      <c r="C192" s="38">
        <v>8.8000000000000007</v>
      </c>
      <c r="D192" s="38">
        <v>3.9</v>
      </c>
      <c r="E192" s="38">
        <v>3.4</v>
      </c>
      <c r="F192" s="38">
        <v>4.8</v>
      </c>
      <c r="G192" s="38">
        <v>5.8</v>
      </c>
      <c r="H192" s="38">
        <v>3.8</v>
      </c>
      <c r="I192" s="38">
        <v>3.7</v>
      </c>
      <c r="J192" s="38">
        <v>4.2</v>
      </c>
      <c r="K192" s="39">
        <v>1</v>
      </c>
      <c r="L192" s="38">
        <v>6.7</v>
      </c>
    </row>
    <row r="193" spans="1:12" ht="15" x14ac:dyDescent="0.2">
      <c r="A193" s="39">
        <v>8</v>
      </c>
      <c r="B193" s="39">
        <v>0</v>
      </c>
      <c r="C193" s="38">
        <v>6.4</v>
      </c>
      <c r="D193" s="38">
        <v>4.5</v>
      </c>
      <c r="E193" s="38">
        <v>4</v>
      </c>
      <c r="F193" s="38">
        <v>5.7</v>
      </c>
      <c r="G193" s="38">
        <v>8.4</v>
      </c>
      <c r="H193" s="38">
        <v>4</v>
      </c>
      <c r="I193" s="38">
        <v>5.8</v>
      </c>
      <c r="J193" s="38">
        <v>5.8</v>
      </c>
      <c r="K193" s="39">
        <v>0</v>
      </c>
      <c r="L193" s="38">
        <v>6.7</v>
      </c>
    </row>
    <row r="194" spans="1:12" ht="15" x14ac:dyDescent="0.2">
      <c r="A194" s="39">
        <v>13</v>
      </c>
      <c r="B194" s="39">
        <v>0</v>
      </c>
      <c r="C194" s="38">
        <v>6.7</v>
      </c>
      <c r="D194" s="38">
        <v>3.6</v>
      </c>
      <c r="E194" s="38">
        <v>3.3</v>
      </c>
      <c r="F194" s="38">
        <v>4.8</v>
      </c>
      <c r="G194" s="38">
        <v>7.2</v>
      </c>
      <c r="H194" s="38">
        <v>2.9</v>
      </c>
      <c r="I194" s="38">
        <v>3.6</v>
      </c>
      <c r="J194" s="38">
        <v>3.2</v>
      </c>
      <c r="K194" s="39">
        <v>0</v>
      </c>
      <c r="L194" s="38">
        <v>7.2</v>
      </c>
    </row>
    <row r="195" spans="1:12" ht="15" x14ac:dyDescent="0.2">
      <c r="A195" s="39">
        <v>1</v>
      </c>
      <c r="B195" s="39">
        <v>0</v>
      </c>
      <c r="C195" s="38">
        <v>5.2</v>
      </c>
      <c r="D195" s="38">
        <v>3.8</v>
      </c>
      <c r="E195" s="38">
        <v>3.3</v>
      </c>
      <c r="F195" s="38">
        <v>5</v>
      </c>
      <c r="G195" s="38">
        <v>8.4</v>
      </c>
      <c r="H195" s="38">
        <v>4.3</v>
      </c>
      <c r="I195" s="38">
        <v>4.9000000000000004</v>
      </c>
      <c r="J195" s="38">
        <v>4.7</v>
      </c>
      <c r="K195" s="39">
        <v>0</v>
      </c>
      <c r="L195" s="38">
        <v>7.1</v>
      </c>
    </row>
    <row r="196" spans="1:12" ht="15" x14ac:dyDescent="0.2">
      <c r="A196" s="39">
        <v>3</v>
      </c>
      <c r="B196" s="39">
        <v>0</v>
      </c>
      <c r="C196" s="38">
        <v>6.4</v>
      </c>
      <c r="D196" s="38">
        <v>3.3</v>
      </c>
      <c r="E196" s="38">
        <v>5.3</v>
      </c>
      <c r="F196" s="38">
        <v>4.5</v>
      </c>
      <c r="G196" s="38">
        <v>8.8000000000000007</v>
      </c>
      <c r="H196" s="38">
        <v>3.6</v>
      </c>
      <c r="I196" s="38">
        <v>4.0999999999999996</v>
      </c>
      <c r="J196" s="38">
        <v>4</v>
      </c>
      <c r="K196" s="39">
        <v>0</v>
      </c>
      <c r="L196" s="38">
        <v>6</v>
      </c>
    </row>
    <row r="197" spans="1:12" ht="15" x14ac:dyDescent="0.2">
      <c r="A197" s="39">
        <v>10</v>
      </c>
      <c r="B197" s="39">
        <v>0</v>
      </c>
      <c r="C197" s="38">
        <v>7.6</v>
      </c>
      <c r="D197" s="38">
        <v>3.6</v>
      </c>
      <c r="E197" s="38">
        <v>4.8</v>
      </c>
      <c r="F197" s="38">
        <v>5.4</v>
      </c>
      <c r="G197" s="38">
        <v>4.4000000000000004</v>
      </c>
      <c r="H197" s="38">
        <v>4.4000000000000004</v>
      </c>
      <c r="I197" s="38">
        <v>3.9</v>
      </c>
      <c r="J197" s="38">
        <v>5.2</v>
      </c>
      <c r="K197" s="39">
        <v>0</v>
      </c>
      <c r="L197" s="38">
        <v>8.4</v>
      </c>
    </row>
    <row r="198" spans="1:12" ht="15" x14ac:dyDescent="0.2">
      <c r="A198" s="39">
        <v>8</v>
      </c>
      <c r="B198" s="39">
        <v>0</v>
      </c>
      <c r="C198" s="38">
        <v>5.9</v>
      </c>
      <c r="D198" s="38">
        <v>4</v>
      </c>
      <c r="E198" s="38">
        <v>3.3</v>
      </c>
      <c r="F198" s="38">
        <v>6.2</v>
      </c>
      <c r="G198" s="38">
        <v>8.4</v>
      </c>
      <c r="H198" s="38">
        <v>6</v>
      </c>
      <c r="I198" s="38">
        <v>7.5</v>
      </c>
      <c r="J198" s="38">
        <v>6</v>
      </c>
      <c r="K198" s="39">
        <v>1</v>
      </c>
      <c r="L198" s="38">
        <v>8.6</v>
      </c>
    </row>
    <row r="199" spans="1:12" ht="15" x14ac:dyDescent="0.2">
      <c r="A199" s="39">
        <v>9</v>
      </c>
      <c r="B199" s="39">
        <v>1</v>
      </c>
      <c r="C199" s="38">
        <v>9.6999999999999993</v>
      </c>
      <c r="D199" s="38">
        <v>5</v>
      </c>
      <c r="E199" s="38">
        <v>5.3</v>
      </c>
      <c r="F199" s="38">
        <v>6.1</v>
      </c>
      <c r="G199" s="38">
        <v>6.8</v>
      </c>
      <c r="H199" s="38">
        <v>4.4000000000000004</v>
      </c>
      <c r="I199" s="38">
        <v>3.5</v>
      </c>
      <c r="J199" s="38">
        <v>6.3</v>
      </c>
      <c r="K199" s="39">
        <v>1</v>
      </c>
      <c r="L199" s="38">
        <v>7.9</v>
      </c>
    </row>
    <row r="200" spans="1:12" ht="15" x14ac:dyDescent="0.2">
      <c r="A200" s="39">
        <v>6</v>
      </c>
      <c r="B200" s="39">
        <v>1</v>
      </c>
      <c r="C200" s="38">
        <v>5.5</v>
      </c>
      <c r="D200" s="38">
        <v>5.5</v>
      </c>
      <c r="E200" s="38">
        <v>6.5</v>
      </c>
      <c r="F200" s="38">
        <v>8.1999999999999993</v>
      </c>
      <c r="G200" s="38">
        <v>6.3</v>
      </c>
      <c r="H200" s="38">
        <v>5.9</v>
      </c>
      <c r="I200" s="38">
        <v>6.7</v>
      </c>
      <c r="J200" s="38">
        <v>6.6</v>
      </c>
      <c r="K200" s="39">
        <v>1</v>
      </c>
      <c r="L200" s="38">
        <v>7.6</v>
      </c>
    </row>
    <row r="201" spans="1:12" ht="15" x14ac:dyDescent="0.2">
      <c r="A201" s="39">
        <v>4</v>
      </c>
      <c r="B201" s="39">
        <v>1</v>
      </c>
      <c r="C201" s="38">
        <v>9.6999999999999993</v>
      </c>
      <c r="D201" s="38">
        <v>5</v>
      </c>
      <c r="E201" s="38">
        <v>5.3</v>
      </c>
      <c r="F201" s="38">
        <v>6.1</v>
      </c>
      <c r="G201" s="38">
        <v>6.8</v>
      </c>
      <c r="H201" s="38">
        <v>4.3</v>
      </c>
      <c r="I201" s="38">
        <v>3.5</v>
      </c>
      <c r="J201" s="38">
        <v>5.9</v>
      </c>
      <c r="K201" s="39">
        <v>1</v>
      </c>
      <c r="L201" s="38">
        <v>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03B1C-09D5-4D41-87D9-5FAC2698E8DF}">
  <dimension ref="A1:U201"/>
  <sheetViews>
    <sheetView zoomScale="60" zoomScaleNormal="60" workbookViewId="0">
      <selection activeCell="P6" sqref="P6"/>
    </sheetView>
  </sheetViews>
  <sheetFormatPr defaultRowHeight="12.75" x14ac:dyDescent="0.2"/>
  <cols>
    <col min="13" max="13" width="18" bestFit="1" customWidth="1"/>
    <col min="14" max="14" width="10.7109375" bestFit="1" customWidth="1"/>
    <col min="15" max="15" width="13.140625" bestFit="1" customWidth="1"/>
    <col min="18" max="18" width="12.7109375" bestFit="1" customWidth="1"/>
  </cols>
  <sheetData>
    <row r="1" spans="1:21" ht="15" x14ac:dyDescent="0.2">
      <c r="A1" s="24" t="s">
        <v>256</v>
      </c>
      <c r="B1" s="24" t="s">
        <v>44</v>
      </c>
      <c r="C1" s="24" t="s">
        <v>47</v>
      </c>
      <c r="D1" s="24" t="s">
        <v>7</v>
      </c>
      <c r="E1" s="24" t="s">
        <v>50</v>
      </c>
      <c r="F1" s="24" t="s">
        <v>52</v>
      </c>
      <c r="G1" s="24" t="s">
        <v>257</v>
      </c>
      <c r="H1" s="24" t="s">
        <v>53</v>
      </c>
      <c r="I1" s="24" t="s">
        <v>262</v>
      </c>
      <c r="J1" s="24" t="s">
        <v>290</v>
      </c>
      <c r="K1" s="24" t="s">
        <v>268</v>
      </c>
    </row>
    <row r="2" spans="1:21" ht="15" x14ac:dyDescent="0.2">
      <c r="A2" s="39">
        <v>3</v>
      </c>
      <c r="B2" s="38">
        <v>8.5</v>
      </c>
      <c r="C2" s="38">
        <v>3.9</v>
      </c>
      <c r="D2" s="38">
        <v>4.8</v>
      </c>
      <c r="E2" s="38">
        <v>6</v>
      </c>
      <c r="F2" s="38">
        <v>6.8</v>
      </c>
      <c r="G2" s="38">
        <v>5</v>
      </c>
      <c r="H2" s="38">
        <v>5.0999999999999996</v>
      </c>
      <c r="I2" s="38">
        <v>5.9</v>
      </c>
      <c r="J2" s="39">
        <v>1</v>
      </c>
      <c r="K2" s="38">
        <v>8.4</v>
      </c>
      <c r="M2" s="58" t="s">
        <v>312</v>
      </c>
      <c r="N2" s="58"/>
      <c r="O2" s="58"/>
      <c r="P2" s="58"/>
      <c r="Q2" s="58"/>
      <c r="R2" s="58"/>
      <c r="S2" s="58"/>
      <c r="T2" s="58"/>
      <c r="U2" s="58"/>
    </row>
    <row r="3" spans="1:21" ht="15.75" thickBot="1" x14ac:dyDescent="0.25">
      <c r="A3" s="39">
        <v>13</v>
      </c>
      <c r="B3" s="38">
        <v>8.1999999999999993</v>
      </c>
      <c r="C3" s="38">
        <v>2.7</v>
      </c>
      <c r="D3" s="38">
        <v>3.4</v>
      </c>
      <c r="E3" s="38">
        <v>3.1</v>
      </c>
      <c r="F3" s="38">
        <v>5.3</v>
      </c>
      <c r="G3" s="38">
        <v>3.9</v>
      </c>
      <c r="H3" s="38">
        <v>4.3</v>
      </c>
      <c r="I3" s="38">
        <v>7.2</v>
      </c>
      <c r="J3" s="39">
        <v>0</v>
      </c>
      <c r="K3" s="38">
        <v>7.5</v>
      </c>
      <c r="M3" s="58"/>
      <c r="N3" s="58"/>
      <c r="O3" s="58"/>
      <c r="P3" s="58"/>
      <c r="Q3" s="58"/>
      <c r="R3" s="58"/>
      <c r="S3" s="58"/>
      <c r="T3" s="58"/>
      <c r="U3" s="58"/>
    </row>
    <row r="4" spans="1:21" ht="15" x14ac:dyDescent="0.2">
      <c r="A4" s="39">
        <v>12</v>
      </c>
      <c r="B4" s="38">
        <v>9.1999999999999993</v>
      </c>
      <c r="C4" s="38">
        <v>3.4</v>
      </c>
      <c r="D4" s="38">
        <v>5.4</v>
      </c>
      <c r="E4" s="38">
        <v>5.8</v>
      </c>
      <c r="F4" s="38">
        <v>4.5</v>
      </c>
      <c r="G4" s="38">
        <v>5.4</v>
      </c>
      <c r="H4" s="38">
        <v>4</v>
      </c>
      <c r="I4" s="38">
        <v>5.6</v>
      </c>
      <c r="J4" s="39">
        <v>1</v>
      </c>
      <c r="K4" s="38">
        <v>9</v>
      </c>
      <c r="M4" s="57" t="s">
        <v>313</v>
      </c>
      <c r="N4" s="57"/>
      <c r="O4" s="58"/>
      <c r="P4" s="58"/>
      <c r="Q4" s="58"/>
      <c r="R4" s="58"/>
      <c r="S4" s="58"/>
      <c r="T4" s="58"/>
      <c r="U4" s="58"/>
    </row>
    <row r="5" spans="1:21" ht="15" x14ac:dyDescent="0.2">
      <c r="A5" s="39">
        <v>14</v>
      </c>
      <c r="B5" s="38">
        <v>6.4</v>
      </c>
      <c r="C5" s="38">
        <v>3.3</v>
      </c>
      <c r="D5" s="38">
        <v>4.7</v>
      </c>
      <c r="E5" s="38">
        <v>4.5</v>
      </c>
      <c r="F5" s="38">
        <v>8.8000000000000007</v>
      </c>
      <c r="G5" s="38">
        <v>4.3</v>
      </c>
      <c r="H5" s="38">
        <v>4.0999999999999996</v>
      </c>
      <c r="I5" s="38">
        <v>3.7</v>
      </c>
      <c r="J5" s="39">
        <v>0</v>
      </c>
      <c r="K5" s="38">
        <v>7.2</v>
      </c>
      <c r="M5" s="55" t="s">
        <v>314</v>
      </c>
      <c r="N5" s="55">
        <v>0.74927958741546918</v>
      </c>
      <c r="O5" s="58"/>
      <c r="P5" s="58"/>
      <c r="Q5" s="58"/>
      <c r="R5" s="58"/>
      <c r="S5" s="58"/>
      <c r="T5" s="58"/>
      <c r="U5" s="58"/>
    </row>
    <row r="6" spans="1:21" ht="15" x14ac:dyDescent="0.2">
      <c r="A6" s="39">
        <v>9</v>
      </c>
      <c r="B6" s="38">
        <v>9</v>
      </c>
      <c r="C6" s="38">
        <v>3.4</v>
      </c>
      <c r="D6" s="38">
        <v>2.2000000000000002</v>
      </c>
      <c r="E6" s="38">
        <v>4.5</v>
      </c>
      <c r="F6" s="38">
        <v>6.8</v>
      </c>
      <c r="G6" s="38">
        <v>4.5</v>
      </c>
      <c r="H6" s="38">
        <v>3.5</v>
      </c>
      <c r="I6" s="38">
        <v>6.9</v>
      </c>
      <c r="J6" s="39">
        <v>0</v>
      </c>
      <c r="K6" s="38">
        <v>9</v>
      </c>
      <c r="M6" s="55" t="s">
        <v>315</v>
      </c>
      <c r="N6" s="55">
        <v>0.56141990011749576</v>
      </c>
      <c r="O6" s="58"/>
      <c r="P6" s="58"/>
      <c r="Q6" s="58"/>
      <c r="R6" s="58"/>
      <c r="S6" s="58"/>
      <c r="T6" s="58"/>
      <c r="U6" s="58"/>
    </row>
    <row r="7" spans="1:21" ht="15" x14ac:dyDescent="0.2">
      <c r="A7" s="39">
        <v>8</v>
      </c>
      <c r="B7" s="38">
        <v>6.5</v>
      </c>
      <c r="C7" s="38">
        <v>2.8</v>
      </c>
      <c r="D7" s="38">
        <v>4</v>
      </c>
      <c r="E7" s="38">
        <v>3.7</v>
      </c>
      <c r="F7" s="38">
        <v>8.5</v>
      </c>
      <c r="G7" s="38">
        <v>3.6</v>
      </c>
      <c r="H7" s="38">
        <v>4.7</v>
      </c>
      <c r="I7" s="38">
        <v>4.0999999999999996</v>
      </c>
      <c r="J7" s="39">
        <v>0</v>
      </c>
      <c r="K7" s="38">
        <v>6.1</v>
      </c>
      <c r="M7" s="55" t="s">
        <v>316</v>
      </c>
      <c r="N7" s="55">
        <v>0.53821460382741615</v>
      </c>
      <c r="O7" s="58"/>
      <c r="P7" s="58"/>
      <c r="Q7" s="58"/>
      <c r="R7" s="58"/>
      <c r="S7" s="58"/>
      <c r="T7" s="58"/>
      <c r="U7" s="58"/>
    </row>
    <row r="8" spans="1:21" ht="15" x14ac:dyDescent="0.2">
      <c r="A8" s="39">
        <v>2</v>
      </c>
      <c r="B8" s="38">
        <v>6.9</v>
      </c>
      <c r="C8" s="38">
        <v>3.7</v>
      </c>
      <c r="D8" s="38">
        <v>2.1</v>
      </c>
      <c r="E8" s="38">
        <v>5.4</v>
      </c>
      <c r="F8" s="38">
        <v>8.9</v>
      </c>
      <c r="G8" s="38">
        <v>2.1</v>
      </c>
      <c r="H8" s="38">
        <v>4.2</v>
      </c>
      <c r="I8" s="38">
        <v>2.6</v>
      </c>
      <c r="J8" s="39">
        <v>1</v>
      </c>
      <c r="K8" s="38">
        <v>7.2</v>
      </c>
      <c r="M8" s="55" t="s">
        <v>295</v>
      </c>
      <c r="N8" s="55">
        <v>0.60699430956619271</v>
      </c>
      <c r="O8" s="58"/>
      <c r="P8" s="58"/>
      <c r="Q8" s="58"/>
      <c r="R8" s="58"/>
      <c r="S8" s="58"/>
      <c r="T8" s="58"/>
      <c r="U8" s="58"/>
    </row>
    <row r="9" spans="1:21" ht="15.75" thickBot="1" x14ac:dyDescent="0.25">
      <c r="A9" s="39">
        <v>9</v>
      </c>
      <c r="B9" s="38">
        <v>6.2</v>
      </c>
      <c r="C9" s="38">
        <v>3.3</v>
      </c>
      <c r="D9" s="38">
        <v>4.5999999999999996</v>
      </c>
      <c r="E9" s="38">
        <v>5.0999999999999996</v>
      </c>
      <c r="F9" s="38">
        <v>6.9</v>
      </c>
      <c r="G9" s="38">
        <v>4.3</v>
      </c>
      <c r="H9" s="38">
        <v>6.3</v>
      </c>
      <c r="I9" s="38">
        <v>4.8</v>
      </c>
      <c r="J9" s="39">
        <v>0</v>
      </c>
      <c r="K9" s="38">
        <v>7.7</v>
      </c>
      <c r="M9" s="56" t="s">
        <v>317</v>
      </c>
      <c r="N9" s="56">
        <v>200</v>
      </c>
      <c r="O9" s="58"/>
      <c r="P9" s="58"/>
      <c r="Q9" s="58"/>
      <c r="R9" s="58"/>
      <c r="S9" s="58"/>
      <c r="T9" s="58"/>
      <c r="U9" s="58"/>
    </row>
    <row r="10" spans="1:21" ht="15" x14ac:dyDescent="0.2">
      <c r="A10" s="39">
        <v>7</v>
      </c>
      <c r="B10" s="38">
        <v>5.8</v>
      </c>
      <c r="C10" s="38">
        <v>3.6</v>
      </c>
      <c r="D10" s="38">
        <v>3.7</v>
      </c>
      <c r="E10" s="38">
        <v>5.8</v>
      </c>
      <c r="F10" s="38">
        <v>9.3000000000000007</v>
      </c>
      <c r="G10" s="38">
        <v>4.4000000000000004</v>
      </c>
      <c r="H10" s="38">
        <v>6.1</v>
      </c>
      <c r="I10" s="38">
        <v>6.7</v>
      </c>
      <c r="J10" s="39">
        <v>1</v>
      </c>
      <c r="K10" s="38">
        <v>8.1999999999999993</v>
      </c>
      <c r="M10" s="58"/>
      <c r="N10" s="58"/>
      <c r="O10" s="58"/>
      <c r="P10" s="58"/>
      <c r="Q10" s="58"/>
      <c r="R10" s="58"/>
      <c r="S10" s="58"/>
      <c r="T10" s="58"/>
      <c r="U10" s="58"/>
    </row>
    <row r="11" spans="1:21" ht="15.75" thickBot="1" x14ac:dyDescent="0.25">
      <c r="A11" s="39">
        <v>9</v>
      </c>
      <c r="B11" s="38">
        <v>6.4</v>
      </c>
      <c r="C11" s="38">
        <v>4.5</v>
      </c>
      <c r="D11" s="38">
        <v>4.7</v>
      </c>
      <c r="E11" s="38">
        <v>5.7</v>
      </c>
      <c r="F11" s="38">
        <v>8.4</v>
      </c>
      <c r="G11" s="38">
        <v>4.0999999999999996</v>
      </c>
      <c r="H11" s="38">
        <v>5.8</v>
      </c>
      <c r="I11" s="38">
        <v>6.1</v>
      </c>
      <c r="J11" s="39">
        <v>0</v>
      </c>
      <c r="K11" s="38">
        <v>6.7</v>
      </c>
      <c r="M11" s="58" t="s">
        <v>318</v>
      </c>
      <c r="N11" s="58"/>
      <c r="O11" s="58"/>
      <c r="P11" s="58"/>
      <c r="Q11" s="58"/>
      <c r="R11" s="58"/>
      <c r="S11" s="58"/>
      <c r="T11" s="58"/>
      <c r="U11" s="58"/>
    </row>
    <row r="12" spans="1:21" ht="15" x14ac:dyDescent="0.2">
      <c r="A12" s="39">
        <v>10</v>
      </c>
      <c r="B12" s="38">
        <v>8.6999999999999993</v>
      </c>
      <c r="C12" s="38">
        <v>3.2</v>
      </c>
      <c r="D12" s="38">
        <v>2.7</v>
      </c>
      <c r="E12" s="38">
        <v>4.5999999999999996</v>
      </c>
      <c r="F12" s="38">
        <v>6.8</v>
      </c>
      <c r="G12" s="38">
        <v>3.8</v>
      </c>
      <c r="H12" s="38">
        <v>3.7</v>
      </c>
      <c r="I12" s="38">
        <v>4.8</v>
      </c>
      <c r="J12" s="39">
        <v>1</v>
      </c>
      <c r="K12" s="38">
        <v>8.4</v>
      </c>
      <c r="M12" s="54"/>
      <c r="N12" s="54" t="s">
        <v>323</v>
      </c>
      <c r="O12" s="54" t="s">
        <v>324</v>
      </c>
      <c r="P12" s="54" t="s">
        <v>325</v>
      </c>
      <c r="Q12" s="54" t="s">
        <v>326</v>
      </c>
      <c r="R12" s="54" t="s">
        <v>327</v>
      </c>
      <c r="S12" s="58"/>
      <c r="T12" s="58"/>
      <c r="U12" s="58"/>
    </row>
    <row r="13" spans="1:21" ht="15" x14ac:dyDescent="0.2">
      <c r="A13" s="39">
        <v>4</v>
      </c>
      <c r="B13" s="38">
        <v>6.1</v>
      </c>
      <c r="C13" s="38">
        <v>4.9000000000000004</v>
      </c>
      <c r="D13" s="38">
        <v>4.4000000000000004</v>
      </c>
      <c r="E13" s="38">
        <v>6.4</v>
      </c>
      <c r="F13" s="38">
        <v>8.1999999999999993</v>
      </c>
      <c r="G13" s="38">
        <v>3</v>
      </c>
      <c r="H13" s="38">
        <v>4.9000000000000004</v>
      </c>
      <c r="I13" s="38">
        <v>3.9</v>
      </c>
      <c r="J13" s="39">
        <v>0</v>
      </c>
      <c r="K13" s="38">
        <v>6.6</v>
      </c>
      <c r="M13" s="55" t="s">
        <v>319</v>
      </c>
      <c r="N13" s="55">
        <v>10</v>
      </c>
      <c r="O13" s="55">
        <v>89.139444641155478</v>
      </c>
      <c r="P13" s="55">
        <v>8.9139444641155485</v>
      </c>
      <c r="Q13" s="55">
        <v>24.193610505956194</v>
      </c>
      <c r="R13" s="55">
        <v>5.6475074107729219E-29</v>
      </c>
      <c r="S13" s="58"/>
      <c r="T13" s="58"/>
      <c r="U13" s="58"/>
    </row>
    <row r="14" spans="1:21" ht="15" x14ac:dyDescent="0.2">
      <c r="A14" s="39">
        <v>13</v>
      </c>
      <c r="B14" s="38">
        <v>9.5</v>
      </c>
      <c r="C14" s="38">
        <v>5.6</v>
      </c>
      <c r="D14" s="38">
        <v>5</v>
      </c>
      <c r="E14" s="38">
        <v>6.6</v>
      </c>
      <c r="F14" s="38">
        <v>7.6</v>
      </c>
      <c r="G14" s="38">
        <v>5.0999999999999996</v>
      </c>
      <c r="H14" s="38">
        <v>4.5</v>
      </c>
      <c r="I14" s="38">
        <v>6.9</v>
      </c>
      <c r="J14" s="39">
        <v>1</v>
      </c>
      <c r="K14" s="38">
        <v>7.9</v>
      </c>
      <c r="M14" s="55" t="s">
        <v>320</v>
      </c>
      <c r="N14" s="55">
        <v>189</v>
      </c>
      <c r="O14" s="55">
        <v>69.63555535884467</v>
      </c>
      <c r="P14" s="55">
        <v>0.36844209184573901</v>
      </c>
      <c r="Q14" s="55"/>
      <c r="R14" s="55"/>
      <c r="S14" s="58"/>
      <c r="T14" s="58"/>
      <c r="U14" s="58"/>
    </row>
    <row r="15" spans="1:21" ht="15.75" thickBot="1" x14ac:dyDescent="0.25">
      <c r="A15" s="39">
        <v>7</v>
      </c>
      <c r="B15" s="38">
        <v>9.1999999999999993</v>
      </c>
      <c r="C15" s="38">
        <v>3.9</v>
      </c>
      <c r="D15" s="38">
        <v>2.4</v>
      </c>
      <c r="E15" s="38">
        <v>4.8</v>
      </c>
      <c r="F15" s="38">
        <v>7.1</v>
      </c>
      <c r="G15" s="38">
        <v>4.5</v>
      </c>
      <c r="H15" s="38">
        <v>2.6</v>
      </c>
      <c r="I15" s="38">
        <v>5.5</v>
      </c>
      <c r="J15" s="39">
        <v>0</v>
      </c>
      <c r="K15" s="38">
        <v>8.1999999999999993</v>
      </c>
      <c r="M15" s="56" t="s">
        <v>321</v>
      </c>
      <c r="N15" s="56">
        <v>199</v>
      </c>
      <c r="O15" s="56">
        <v>158.77500000000015</v>
      </c>
      <c r="P15" s="56"/>
      <c r="Q15" s="56"/>
      <c r="R15" s="56"/>
      <c r="S15" s="58"/>
      <c r="T15" s="58"/>
      <c r="U15" s="58"/>
    </row>
    <row r="16" spans="1:21" ht="15.75" thickBot="1" x14ac:dyDescent="0.25">
      <c r="A16" s="39">
        <v>15</v>
      </c>
      <c r="B16" s="38">
        <v>6.3</v>
      </c>
      <c r="C16" s="38">
        <v>4.5</v>
      </c>
      <c r="D16" s="38">
        <v>4.5</v>
      </c>
      <c r="E16" s="38">
        <v>5.9</v>
      </c>
      <c r="F16" s="38">
        <v>8.8000000000000007</v>
      </c>
      <c r="G16" s="38">
        <v>4.8</v>
      </c>
      <c r="H16" s="38">
        <v>6.2</v>
      </c>
      <c r="I16" s="38">
        <v>6.9</v>
      </c>
      <c r="J16" s="39">
        <v>1</v>
      </c>
      <c r="K16" s="38">
        <v>7.6</v>
      </c>
      <c r="M16" s="58"/>
      <c r="N16" s="58"/>
      <c r="O16" s="58"/>
      <c r="P16" s="58"/>
      <c r="Q16" s="58"/>
      <c r="R16" s="58"/>
      <c r="S16" s="58"/>
      <c r="T16" s="58"/>
      <c r="U16" s="58"/>
    </row>
    <row r="17" spans="1:21" ht="15" x14ac:dyDescent="0.2">
      <c r="A17" s="39">
        <v>1</v>
      </c>
      <c r="B17" s="38">
        <v>8.6999999999999993</v>
      </c>
      <c r="C17" s="38">
        <v>3.2</v>
      </c>
      <c r="D17" s="38">
        <v>3.2</v>
      </c>
      <c r="E17" s="38">
        <v>3.8</v>
      </c>
      <c r="F17" s="38">
        <v>4.9000000000000004</v>
      </c>
      <c r="G17" s="38">
        <v>4.3</v>
      </c>
      <c r="H17" s="38">
        <v>3.9</v>
      </c>
      <c r="I17" s="38">
        <v>6.8</v>
      </c>
      <c r="J17" s="39">
        <v>0</v>
      </c>
      <c r="K17" s="38">
        <v>7.1</v>
      </c>
      <c r="M17" s="54"/>
      <c r="N17" s="54" t="s">
        <v>328</v>
      </c>
      <c r="O17" s="54" t="s">
        <v>295</v>
      </c>
      <c r="P17" s="54" t="s">
        <v>329</v>
      </c>
      <c r="Q17" s="54" t="s">
        <v>330</v>
      </c>
      <c r="R17" s="54" t="s">
        <v>331</v>
      </c>
      <c r="S17" s="54" t="s">
        <v>332</v>
      </c>
      <c r="T17" s="54" t="s">
        <v>333</v>
      </c>
      <c r="U17" s="54" t="s">
        <v>334</v>
      </c>
    </row>
    <row r="18" spans="1:21" ht="15" x14ac:dyDescent="0.2">
      <c r="A18" s="39">
        <v>4</v>
      </c>
      <c r="B18" s="38">
        <v>5.7</v>
      </c>
      <c r="C18" s="38">
        <v>4</v>
      </c>
      <c r="D18" s="38">
        <v>3.3</v>
      </c>
      <c r="E18" s="38">
        <v>5.0999999999999996</v>
      </c>
      <c r="F18" s="38">
        <v>6.2</v>
      </c>
      <c r="G18" s="38">
        <v>4.2</v>
      </c>
      <c r="H18" s="38">
        <v>6.2</v>
      </c>
      <c r="I18" s="38">
        <v>6</v>
      </c>
      <c r="J18" s="39">
        <v>1</v>
      </c>
      <c r="K18" s="38">
        <v>7.2</v>
      </c>
      <c r="M18" s="55" t="s">
        <v>322</v>
      </c>
      <c r="N18" s="55">
        <v>4.1701577169182729</v>
      </c>
      <c r="O18" s="55">
        <v>0.53468055972061612</v>
      </c>
      <c r="P18" s="55">
        <v>7.7993441899164688</v>
      </c>
      <c r="Q18" s="55">
        <v>4.0866024138902023E-13</v>
      </c>
      <c r="R18" s="55">
        <v>3.1154494759231328</v>
      </c>
      <c r="S18" s="55">
        <v>5.2248659579134129</v>
      </c>
      <c r="T18" s="55">
        <v>3.1154494759231328</v>
      </c>
      <c r="U18" s="55">
        <v>5.2248659579134129</v>
      </c>
    </row>
    <row r="19" spans="1:21" ht="15" x14ac:dyDescent="0.2">
      <c r="A19" s="39">
        <v>8</v>
      </c>
      <c r="B19" s="38">
        <v>5.9</v>
      </c>
      <c r="C19" s="38">
        <v>4.0999999999999996</v>
      </c>
      <c r="D19" s="38">
        <v>3.5</v>
      </c>
      <c r="E19" s="38">
        <v>5.5</v>
      </c>
      <c r="F19" s="38">
        <v>8.4</v>
      </c>
      <c r="G19" s="38">
        <v>5.7</v>
      </c>
      <c r="H19" s="38">
        <v>5.8</v>
      </c>
      <c r="I19" s="38">
        <v>7.2</v>
      </c>
      <c r="J19" s="39">
        <v>0</v>
      </c>
      <c r="K19" s="38">
        <v>8.1999999999999993</v>
      </c>
      <c r="M19" s="55" t="s">
        <v>256</v>
      </c>
      <c r="N19" s="55">
        <v>5.6569938706216995E-2</v>
      </c>
      <c r="O19" s="55">
        <v>1.099368543148148E-2</v>
      </c>
      <c r="P19" s="55">
        <v>5.1456755842971011</v>
      </c>
      <c r="Q19" s="55">
        <v>6.6452536950616515E-7</v>
      </c>
      <c r="R19" s="55">
        <v>3.4883848922906996E-2</v>
      </c>
      <c r="S19" s="55">
        <v>7.8256028489526994E-2</v>
      </c>
      <c r="T19" s="55">
        <v>3.4883848922906996E-2</v>
      </c>
      <c r="U19" s="55">
        <v>7.8256028489526994E-2</v>
      </c>
    </row>
    <row r="20" spans="1:21" ht="15" x14ac:dyDescent="0.2">
      <c r="A20" s="39">
        <v>12</v>
      </c>
      <c r="B20" s="38">
        <v>5.6</v>
      </c>
      <c r="C20" s="38">
        <v>3.4</v>
      </c>
      <c r="D20" s="38">
        <v>3.7</v>
      </c>
      <c r="E20" s="38">
        <v>5.6</v>
      </c>
      <c r="F20" s="38">
        <v>9.1</v>
      </c>
      <c r="G20" s="38">
        <v>5</v>
      </c>
      <c r="H20" s="38">
        <v>6</v>
      </c>
      <c r="I20" s="38">
        <v>6.4</v>
      </c>
      <c r="J20" s="39">
        <v>1</v>
      </c>
      <c r="K20" s="38">
        <v>7.9</v>
      </c>
      <c r="M20" s="55" t="s">
        <v>44</v>
      </c>
      <c r="N20" s="55">
        <v>0.20007711284649651</v>
      </c>
      <c r="O20" s="55">
        <v>4.3223272561764094E-2</v>
      </c>
      <c r="P20" s="55">
        <v>4.6289209721590474</v>
      </c>
      <c r="Q20" s="55">
        <v>6.8173261665285318E-6</v>
      </c>
      <c r="R20" s="55">
        <v>0.11481509808857726</v>
      </c>
      <c r="S20" s="55">
        <v>0.28533912760441577</v>
      </c>
      <c r="T20" s="55">
        <v>0.11481509808857726</v>
      </c>
      <c r="U20" s="55">
        <v>0.28533912760441577</v>
      </c>
    </row>
    <row r="21" spans="1:21" ht="15" x14ac:dyDescent="0.2">
      <c r="A21" s="39">
        <v>13</v>
      </c>
      <c r="B21" s="38">
        <v>9.1</v>
      </c>
      <c r="C21" s="38">
        <v>4.5</v>
      </c>
      <c r="D21" s="38">
        <v>5.3</v>
      </c>
      <c r="E21" s="38">
        <v>7.1</v>
      </c>
      <c r="F21" s="38">
        <v>8.4</v>
      </c>
      <c r="G21" s="38">
        <v>4.5</v>
      </c>
      <c r="H21" s="38">
        <v>6.1</v>
      </c>
      <c r="I21" s="38">
        <v>6</v>
      </c>
      <c r="J21" s="39">
        <v>1</v>
      </c>
      <c r="K21" s="38">
        <v>8.8000000000000007</v>
      </c>
      <c r="M21" s="55" t="s">
        <v>47</v>
      </c>
      <c r="N21" s="55">
        <v>-0.10290541209524043</v>
      </c>
      <c r="O21" s="55">
        <v>9.1969395614872565E-2</v>
      </c>
      <c r="P21" s="55">
        <v>-1.1189093002868378</v>
      </c>
      <c r="Q21" s="59">
        <v>0.2645988847265423</v>
      </c>
      <c r="R21" s="55">
        <v>-0.28432378931290803</v>
      </c>
      <c r="S21" s="55">
        <v>7.8512965122427142E-2</v>
      </c>
      <c r="T21" s="55">
        <v>-0.28432378931290803</v>
      </c>
      <c r="U21" s="55">
        <v>7.8512965122427142E-2</v>
      </c>
    </row>
    <row r="22" spans="1:21" ht="15" x14ac:dyDescent="0.2">
      <c r="A22" s="39">
        <v>8</v>
      </c>
      <c r="B22" s="38">
        <v>5.2</v>
      </c>
      <c r="C22" s="38">
        <v>3.8</v>
      </c>
      <c r="D22" s="38">
        <v>3.9</v>
      </c>
      <c r="E22" s="38">
        <v>5</v>
      </c>
      <c r="F22" s="38">
        <v>8.4</v>
      </c>
      <c r="G22" s="38">
        <v>3.3</v>
      </c>
      <c r="H22" s="38">
        <v>4.9000000000000004</v>
      </c>
      <c r="I22" s="38">
        <v>5.2</v>
      </c>
      <c r="J22" s="39">
        <v>0</v>
      </c>
      <c r="K22" s="38">
        <v>7</v>
      </c>
      <c r="M22" s="55" t="s">
        <v>7</v>
      </c>
      <c r="N22" s="55">
        <v>-3.3935603131369167E-2</v>
      </c>
      <c r="O22" s="55">
        <v>4.9394428463038695E-2</v>
      </c>
      <c r="P22" s="55">
        <v>-0.68703301540907202</v>
      </c>
      <c r="Q22" s="59">
        <v>0.49290405585131103</v>
      </c>
      <c r="R22" s="55">
        <v>-0.13137080965249953</v>
      </c>
      <c r="S22" s="55">
        <v>6.3499603389761211E-2</v>
      </c>
      <c r="T22" s="55">
        <v>-0.13137080965249953</v>
      </c>
      <c r="U22" s="55">
        <v>6.3499603389761211E-2</v>
      </c>
    </row>
    <row r="23" spans="1:21" ht="15" x14ac:dyDescent="0.2">
      <c r="A23" s="39">
        <v>12</v>
      </c>
      <c r="B23" s="38">
        <v>9.6</v>
      </c>
      <c r="C23" s="38">
        <v>5.7</v>
      </c>
      <c r="D23" s="38">
        <v>5.4</v>
      </c>
      <c r="E23" s="38">
        <v>7.8</v>
      </c>
      <c r="F23" s="38">
        <v>4.5</v>
      </c>
      <c r="G23" s="38">
        <v>4.3</v>
      </c>
      <c r="H23" s="38">
        <v>3</v>
      </c>
      <c r="I23" s="38">
        <v>7.7</v>
      </c>
      <c r="J23" s="39">
        <v>1</v>
      </c>
      <c r="K23" s="38">
        <v>9.9</v>
      </c>
      <c r="M23" s="55" t="s">
        <v>50</v>
      </c>
      <c r="N23" s="55">
        <v>0.22696992722927026</v>
      </c>
      <c r="O23" s="55">
        <v>7.3086177110300868E-2</v>
      </c>
      <c r="P23" s="55">
        <v>3.1055110036297249</v>
      </c>
      <c r="Q23" s="55">
        <v>2.1919166452278693E-3</v>
      </c>
      <c r="R23" s="55">
        <v>8.2800493911284467E-2</v>
      </c>
      <c r="S23" s="55">
        <v>0.37113936054725605</v>
      </c>
      <c r="T23" s="55">
        <v>8.2800493911284467E-2</v>
      </c>
      <c r="U23" s="55">
        <v>0.37113936054725605</v>
      </c>
    </row>
    <row r="24" spans="1:21" ht="15" x14ac:dyDescent="0.2">
      <c r="A24" s="39">
        <v>3</v>
      </c>
      <c r="B24" s="38">
        <v>8.6</v>
      </c>
      <c r="C24" s="38">
        <v>3.6</v>
      </c>
      <c r="D24" s="38">
        <v>3.5</v>
      </c>
      <c r="E24" s="38">
        <v>4.7</v>
      </c>
      <c r="F24" s="38">
        <v>3.7</v>
      </c>
      <c r="G24" s="38">
        <v>4.8</v>
      </c>
      <c r="H24" s="38">
        <v>3.4</v>
      </c>
      <c r="I24" s="38">
        <v>5.0999999999999996</v>
      </c>
      <c r="J24" s="39">
        <v>1</v>
      </c>
      <c r="K24" s="38">
        <v>8.1</v>
      </c>
      <c r="M24" s="55" t="s">
        <v>52</v>
      </c>
      <c r="N24" s="55">
        <v>-6.3373778492054014E-2</v>
      </c>
      <c r="O24" s="55">
        <v>3.4355303578404377E-2</v>
      </c>
      <c r="P24" s="55">
        <v>-1.844657793444461</v>
      </c>
      <c r="Q24" s="59">
        <v>6.6652351995674763E-2</v>
      </c>
      <c r="R24" s="55">
        <v>-0.13114288127178947</v>
      </c>
      <c r="S24" s="55">
        <v>4.3953242876814402E-3</v>
      </c>
      <c r="T24" s="55">
        <v>-0.13114288127178947</v>
      </c>
      <c r="U24" s="55">
        <v>4.3953242876814402E-3</v>
      </c>
    </row>
    <row r="25" spans="1:21" ht="15" x14ac:dyDescent="0.2">
      <c r="A25" s="39">
        <v>10</v>
      </c>
      <c r="B25" s="38">
        <v>9.3000000000000007</v>
      </c>
      <c r="C25" s="38">
        <v>2.4</v>
      </c>
      <c r="D25" s="38">
        <v>2.2000000000000002</v>
      </c>
      <c r="E25" s="38">
        <v>4.5</v>
      </c>
      <c r="F25" s="38">
        <v>6.2</v>
      </c>
      <c r="G25" s="38">
        <v>6.7</v>
      </c>
      <c r="H25" s="38">
        <v>4.4000000000000004</v>
      </c>
      <c r="I25" s="38">
        <v>7.2</v>
      </c>
      <c r="J25" s="39">
        <v>1</v>
      </c>
      <c r="K25" s="38">
        <v>8</v>
      </c>
      <c r="M25" s="55" t="s">
        <v>257</v>
      </c>
      <c r="N25" s="55">
        <v>-0.1297962135758412</v>
      </c>
      <c r="O25" s="55">
        <v>6.9919089374756202E-2</v>
      </c>
      <c r="P25" s="55">
        <v>-1.8563773461086182</v>
      </c>
      <c r="Q25" s="59">
        <v>6.4956307322020013E-2</v>
      </c>
      <c r="R25" s="55">
        <v>-0.26771826521161468</v>
      </c>
      <c r="S25" s="55">
        <v>8.1258380599322777E-3</v>
      </c>
      <c r="T25" s="55">
        <v>-0.26771826521161468</v>
      </c>
      <c r="U25" s="55">
        <v>8.1258380599322777E-3</v>
      </c>
    </row>
    <row r="26" spans="1:21" ht="15" x14ac:dyDescent="0.2">
      <c r="A26" s="39">
        <v>5</v>
      </c>
      <c r="B26" s="38">
        <v>6</v>
      </c>
      <c r="C26" s="38">
        <v>4.0999999999999996</v>
      </c>
      <c r="D26" s="38">
        <v>3.5</v>
      </c>
      <c r="E26" s="38">
        <v>5.3</v>
      </c>
      <c r="F26" s="38">
        <v>8</v>
      </c>
      <c r="G26" s="38">
        <v>4.7</v>
      </c>
      <c r="H26" s="38">
        <v>5.3</v>
      </c>
      <c r="I26" s="38">
        <v>4.7</v>
      </c>
      <c r="J26" s="39">
        <v>0</v>
      </c>
      <c r="K26" s="38">
        <v>5.5</v>
      </c>
      <c r="M26" s="55" t="s">
        <v>53</v>
      </c>
      <c r="N26" s="55">
        <v>4.0431398367206071E-2</v>
      </c>
      <c r="O26" s="55">
        <v>5.5588206185974737E-2</v>
      </c>
      <c r="P26" s="55">
        <v>0.72733770598640357</v>
      </c>
      <c r="Q26" s="59">
        <v>0.46791910529784086</v>
      </c>
      <c r="R26" s="55">
        <v>-6.9221623611225025E-2</v>
      </c>
      <c r="S26" s="55">
        <v>0.15008442034563718</v>
      </c>
      <c r="T26" s="55">
        <v>-6.9221623611225025E-2</v>
      </c>
      <c r="U26" s="55">
        <v>0.15008442034563718</v>
      </c>
    </row>
    <row r="27" spans="1:21" ht="15" x14ac:dyDescent="0.2">
      <c r="A27" s="39">
        <v>3</v>
      </c>
      <c r="B27" s="38">
        <v>6.4</v>
      </c>
      <c r="C27" s="38">
        <v>3.6</v>
      </c>
      <c r="D27" s="38">
        <v>4</v>
      </c>
      <c r="E27" s="38">
        <v>5.3</v>
      </c>
      <c r="F27" s="38">
        <v>7.1</v>
      </c>
      <c r="G27" s="38">
        <v>5.6</v>
      </c>
      <c r="H27" s="38">
        <v>6.6</v>
      </c>
      <c r="I27" s="38">
        <v>6.1</v>
      </c>
      <c r="J27" s="39">
        <v>0</v>
      </c>
      <c r="K27" s="38">
        <v>7</v>
      </c>
      <c r="M27" s="55" t="s">
        <v>262</v>
      </c>
      <c r="N27" s="55">
        <v>0.2646316804832804</v>
      </c>
      <c r="O27" s="55">
        <v>5.366593043798544E-2</v>
      </c>
      <c r="P27" s="55">
        <v>4.9310927495998591</v>
      </c>
      <c r="Q27" s="55">
        <v>1.7845072807180273E-6</v>
      </c>
      <c r="R27" s="55">
        <v>0.15877053018600559</v>
      </c>
      <c r="S27" s="55">
        <v>0.37049283078055517</v>
      </c>
      <c r="T27" s="55">
        <v>0.15877053018600559</v>
      </c>
      <c r="U27" s="55">
        <v>0.37049283078055517</v>
      </c>
    </row>
    <row r="28" spans="1:21" ht="15.75" thickBot="1" x14ac:dyDescent="0.25">
      <c r="A28" s="39">
        <v>9</v>
      </c>
      <c r="B28" s="38">
        <v>8.5</v>
      </c>
      <c r="C28" s="38">
        <v>3</v>
      </c>
      <c r="D28" s="38">
        <v>4.0999999999999996</v>
      </c>
      <c r="E28" s="38">
        <v>3.7</v>
      </c>
      <c r="F28" s="38">
        <v>4.8</v>
      </c>
      <c r="G28" s="38">
        <v>5.3</v>
      </c>
      <c r="H28" s="38">
        <v>3.8</v>
      </c>
      <c r="I28" s="38">
        <v>5.8</v>
      </c>
      <c r="J28" s="39">
        <v>1</v>
      </c>
      <c r="K28" s="38">
        <v>7</v>
      </c>
      <c r="M28" s="56" t="s">
        <v>290</v>
      </c>
      <c r="N28" s="56">
        <v>0.32966941027671764</v>
      </c>
      <c r="O28" s="56">
        <v>0.10442220931602585</v>
      </c>
      <c r="P28" s="56">
        <v>3.1570813568883449</v>
      </c>
      <c r="Q28" s="56">
        <v>1.8550721269512782E-3</v>
      </c>
      <c r="R28" s="56">
        <v>0.12368667403121028</v>
      </c>
      <c r="S28" s="56">
        <v>0.53565214652222504</v>
      </c>
      <c r="T28" s="56">
        <v>0.12368667403121028</v>
      </c>
      <c r="U28" s="56">
        <v>0.53565214652222504</v>
      </c>
    </row>
    <row r="29" spans="1:21" ht="15" x14ac:dyDescent="0.2">
      <c r="A29" s="39">
        <v>4</v>
      </c>
      <c r="B29" s="38">
        <v>7</v>
      </c>
      <c r="C29" s="38">
        <v>3.3</v>
      </c>
      <c r="D29" s="38">
        <v>2.6</v>
      </c>
      <c r="E29" s="38">
        <v>4.2</v>
      </c>
      <c r="F29" s="38">
        <v>9</v>
      </c>
      <c r="G29" s="38">
        <v>4.3</v>
      </c>
      <c r="H29" s="38">
        <v>5.2</v>
      </c>
      <c r="I29" s="38">
        <v>5.5</v>
      </c>
      <c r="J29" s="39">
        <v>0</v>
      </c>
      <c r="K29" s="38">
        <v>5.6</v>
      </c>
      <c r="M29" s="58"/>
      <c r="N29" s="58"/>
      <c r="O29" s="58"/>
      <c r="P29" s="58"/>
      <c r="Q29" s="58"/>
      <c r="R29" s="58"/>
      <c r="S29" s="58"/>
      <c r="T29" s="58"/>
      <c r="U29" s="58"/>
    </row>
    <row r="30" spans="1:21" ht="15" x14ac:dyDescent="0.2">
      <c r="A30" s="39">
        <v>13</v>
      </c>
      <c r="B30" s="38">
        <v>8.5</v>
      </c>
      <c r="C30" s="38">
        <v>3</v>
      </c>
      <c r="D30" s="38">
        <v>2.2999999999999998</v>
      </c>
      <c r="E30" s="38">
        <v>3.7</v>
      </c>
      <c r="F30" s="38">
        <v>4.8</v>
      </c>
      <c r="G30" s="38">
        <v>5.7</v>
      </c>
      <c r="H30" s="38">
        <v>3.8</v>
      </c>
      <c r="I30" s="38">
        <v>6</v>
      </c>
      <c r="J30" s="39">
        <v>0</v>
      </c>
      <c r="K30" s="38">
        <v>7.2</v>
      </c>
      <c r="M30" s="58"/>
      <c r="N30" s="58"/>
      <c r="O30" s="58"/>
      <c r="P30" s="58"/>
      <c r="Q30" s="58"/>
      <c r="R30" s="58"/>
      <c r="S30" s="58"/>
      <c r="T30" s="58"/>
      <c r="U30" s="58"/>
    </row>
    <row r="31" spans="1:21" ht="15" x14ac:dyDescent="0.2">
      <c r="A31" s="39">
        <v>4</v>
      </c>
      <c r="B31" s="38">
        <v>7.6</v>
      </c>
      <c r="C31" s="38">
        <v>3.6</v>
      </c>
      <c r="D31" s="38">
        <v>5.0999999999999996</v>
      </c>
      <c r="E31" s="38">
        <v>4.5999999999999996</v>
      </c>
      <c r="F31" s="38">
        <v>7.7</v>
      </c>
      <c r="G31" s="38">
        <v>4.7</v>
      </c>
      <c r="H31" s="38">
        <v>5.5</v>
      </c>
      <c r="I31" s="38">
        <v>4</v>
      </c>
      <c r="J31" s="39">
        <v>0</v>
      </c>
      <c r="K31" s="38">
        <v>6.2</v>
      </c>
      <c r="M31" s="58"/>
      <c r="N31" s="58"/>
      <c r="O31" s="58"/>
      <c r="P31" s="58"/>
      <c r="Q31" s="58"/>
      <c r="R31" s="58"/>
      <c r="S31" s="58"/>
      <c r="T31" s="58"/>
      <c r="U31" s="58"/>
    </row>
    <row r="32" spans="1:21" ht="15" x14ac:dyDescent="0.2">
      <c r="A32" s="39">
        <v>13</v>
      </c>
      <c r="B32" s="38">
        <v>6.9</v>
      </c>
      <c r="C32" s="38">
        <v>3.4</v>
      </c>
      <c r="D32" s="38">
        <v>4.5</v>
      </c>
      <c r="E32" s="38">
        <v>4.7</v>
      </c>
      <c r="F32" s="38">
        <v>5.2</v>
      </c>
      <c r="G32" s="38">
        <v>3.7</v>
      </c>
      <c r="H32" s="38">
        <v>2.7</v>
      </c>
      <c r="I32" s="38">
        <v>4.3</v>
      </c>
      <c r="J32" s="39">
        <v>0</v>
      </c>
      <c r="K32" s="38">
        <v>7.1</v>
      </c>
    </row>
    <row r="33" spans="1:11" ht="15" x14ac:dyDescent="0.2">
      <c r="A33" s="39">
        <v>2</v>
      </c>
      <c r="B33" s="38">
        <v>8.1</v>
      </c>
      <c r="C33" s="38">
        <v>2.5</v>
      </c>
      <c r="D33" s="38">
        <v>2.2999999999999998</v>
      </c>
      <c r="E33" s="38">
        <v>3.8</v>
      </c>
      <c r="F33" s="38">
        <v>6.6</v>
      </c>
      <c r="G33" s="38">
        <v>3</v>
      </c>
      <c r="H33" s="38">
        <v>3.5</v>
      </c>
      <c r="I33" s="38">
        <v>4.5</v>
      </c>
      <c r="J33" s="39">
        <v>0</v>
      </c>
      <c r="K33" s="38">
        <v>6.2</v>
      </c>
    </row>
    <row r="34" spans="1:11" ht="15" x14ac:dyDescent="0.2">
      <c r="A34" s="39">
        <v>15</v>
      </c>
      <c r="B34" s="38">
        <v>6.7</v>
      </c>
      <c r="C34" s="38">
        <v>3.7</v>
      </c>
      <c r="D34" s="38">
        <v>5.3</v>
      </c>
      <c r="E34" s="38">
        <v>4.9000000000000004</v>
      </c>
      <c r="F34" s="38">
        <v>9.1999999999999993</v>
      </c>
      <c r="G34" s="38">
        <v>3.5</v>
      </c>
      <c r="H34" s="38">
        <v>4.5</v>
      </c>
      <c r="I34" s="38">
        <v>5.3</v>
      </c>
      <c r="J34" s="39">
        <v>0</v>
      </c>
      <c r="K34" s="38">
        <v>7.6</v>
      </c>
    </row>
    <row r="35" spans="1:11" ht="15" x14ac:dyDescent="0.2">
      <c r="A35" s="39">
        <v>10</v>
      </c>
      <c r="B35" s="38">
        <v>8</v>
      </c>
      <c r="C35" s="38">
        <v>3.3</v>
      </c>
      <c r="D35" s="38">
        <v>5.5</v>
      </c>
      <c r="E35" s="38">
        <v>4.7</v>
      </c>
      <c r="F35" s="38">
        <v>8.6999999999999993</v>
      </c>
      <c r="G35" s="38">
        <v>4.7</v>
      </c>
      <c r="H35" s="38">
        <v>6.6</v>
      </c>
      <c r="I35" s="38">
        <v>5.7</v>
      </c>
      <c r="J35" s="39">
        <v>1</v>
      </c>
      <c r="K35" s="38">
        <v>9</v>
      </c>
    </row>
    <row r="36" spans="1:11" ht="15" x14ac:dyDescent="0.2">
      <c r="A36" s="39">
        <v>6</v>
      </c>
      <c r="B36" s="38">
        <v>6.7</v>
      </c>
      <c r="C36" s="38">
        <v>4</v>
      </c>
      <c r="D36" s="38">
        <v>3</v>
      </c>
      <c r="E36" s="38">
        <v>6.8</v>
      </c>
      <c r="F36" s="38">
        <v>8.4</v>
      </c>
      <c r="G36" s="38">
        <v>2.5</v>
      </c>
      <c r="H36" s="38">
        <v>4.3</v>
      </c>
      <c r="I36" s="38">
        <v>5</v>
      </c>
      <c r="J36" s="39">
        <v>0</v>
      </c>
      <c r="K36" s="38">
        <v>6.7</v>
      </c>
    </row>
    <row r="37" spans="1:11" ht="15" x14ac:dyDescent="0.2">
      <c r="A37" s="39">
        <v>3</v>
      </c>
      <c r="B37" s="38">
        <v>8.6999999999999993</v>
      </c>
      <c r="C37" s="38">
        <v>3.2</v>
      </c>
      <c r="D37" s="38">
        <v>3.5</v>
      </c>
      <c r="E37" s="38">
        <v>2.9</v>
      </c>
      <c r="F37" s="38">
        <v>5.6</v>
      </c>
      <c r="G37" s="38">
        <v>3.1</v>
      </c>
      <c r="H37" s="38">
        <v>2.9</v>
      </c>
      <c r="I37" s="38">
        <v>4.3</v>
      </c>
      <c r="J37" s="39">
        <v>0</v>
      </c>
      <c r="K37" s="38">
        <v>7.1</v>
      </c>
    </row>
    <row r="38" spans="1:11" ht="15" x14ac:dyDescent="0.2">
      <c r="A38" s="39">
        <v>9</v>
      </c>
      <c r="B38" s="38">
        <v>9</v>
      </c>
      <c r="C38" s="38">
        <v>3.4</v>
      </c>
      <c r="D38" s="38">
        <v>3.9</v>
      </c>
      <c r="E38" s="38">
        <v>4.5</v>
      </c>
      <c r="F38" s="38">
        <v>6.8</v>
      </c>
      <c r="G38" s="38">
        <v>3.9</v>
      </c>
      <c r="H38" s="38">
        <v>3.5</v>
      </c>
      <c r="I38" s="38">
        <v>4.5999999999999996</v>
      </c>
      <c r="J38" s="39">
        <v>1</v>
      </c>
      <c r="K38" s="38">
        <v>7.2</v>
      </c>
    </row>
    <row r="39" spans="1:11" ht="15" x14ac:dyDescent="0.2">
      <c r="A39" s="39">
        <v>10</v>
      </c>
      <c r="B39" s="38">
        <v>9.6</v>
      </c>
      <c r="C39" s="38">
        <v>4.0999999999999996</v>
      </c>
      <c r="D39" s="38">
        <v>2.9</v>
      </c>
      <c r="E39" s="38">
        <v>5.5</v>
      </c>
      <c r="F39" s="38">
        <v>7.7</v>
      </c>
      <c r="G39" s="38">
        <v>5.2</v>
      </c>
      <c r="H39" s="38">
        <v>4.5999999999999996</v>
      </c>
      <c r="I39" s="38">
        <v>8.1</v>
      </c>
      <c r="J39" s="39">
        <v>1</v>
      </c>
      <c r="K39" s="38">
        <v>9.9</v>
      </c>
    </row>
    <row r="40" spans="1:11" ht="15" x14ac:dyDescent="0.2">
      <c r="A40" s="39">
        <v>12</v>
      </c>
      <c r="B40" s="38">
        <v>8.1999999999999993</v>
      </c>
      <c r="C40" s="38">
        <v>3.6</v>
      </c>
      <c r="D40" s="38">
        <v>5.8</v>
      </c>
      <c r="E40" s="38">
        <v>5</v>
      </c>
      <c r="F40" s="38">
        <v>9</v>
      </c>
      <c r="G40" s="38">
        <v>4.7</v>
      </c>
      <c r="H40" s="38">
        <v>6.9</v>
      </c>
      <c r="I40" s="38">
        <v>6.2</v>
      </c>
      <c r="J40" s="39">
        <v>0</v>
      </c>
      <c r="K40" s="38">
        <v>7.6</v>
      </c>
    </row>
    <row r="41" spans="1:11" ht="15" x14ac:dyDescent="0.2">
      <c r="A41" s="39">
        <v>9</v>
      </c>
      <c r="B41" s="38">
        <v>6.1</v>
      </c>
      <c r="C41" s="38">
        <v>4.9000000000000004</v>
      </c>
      <c r="D41" s="38">
        <v>5.0999999999999996</v>
      </c>
      <c r="E41" s="38">
        <v>6.4</v>
      </c>
      <c r="F41" s="38">
        <v>8.1999999999999993</v>
      </c>
      <c r="G41" s="38">
        <v>4.5</v>
      </c>
      <c r="H41" s="38">
        <v>4.9000000000000004</v>
      </c>
      <c r="I41" s="38">
        <v>4.8</v>
      </c>
      <c r="J41" s="39">
        <v>0</v>
      </c>
      <c r="K41" s="38">
        <v>5.8</v>
      </c>
    </row>
    <row r="42" spans="1:11" ht="15" x14ac:dyDescent="0.2">
      <c r="A42" s="39">
        <v>6</v>
      </c>
      <c r="B42" s="38">
        <v>8.3000000000000007</v>
      </c>
      <c r="C42" s="38">
        <v>3.4</v>
      </c>
      <c r="D42" s="38">
        <v>3.1</v>
      </c>
      <c r="E42" s="38">
        <v>5.2</v>
      </c>
      <c r="F42" s="38">
        <v>9.1</v>
      </c>
      <c r="G42" s="38">
        <v>4.5999999999999996</v>
      </c>
      <c r="H42" s="38">
        <v>5.8</v>
      </c>
      <c r="I42" s="38">
        <v>5.5</v>
      </c>
      <c r="J42" s="39">
        <v>1</v>
      </c>
      <c r="K42" s="38">
        <v>8.4</v>
      </c>
    </row>
    <row r="43" spans="1:11" ht="15" x14ac:dyDescent="0.2">
      <c r="A43" s="39">
        <v>2</v>
      </c>
      <c r="B43" s="38">
        <v>9.4</v>
      </c>
      <c r="C43" s="38">
        <v>3.8</v>
      </c>
      <c r="D43" s="38">
        <v>3.8</v>
      </c>
      <c r="E43" s="38">
        <v>4.9000000000000004</v>
      </c>
      <c r="F43" s="38">
        <v>8.5</v>
      </c>
      <c r="G43" s="38">
        <v>4.0999999999999996</v>
      </c>
      <c r="H43" s="38">
        <v>4.5</v>
      </c>
      <c r="I43" s="38">
        <v>5.4</v>
      </c>
      <c r="J43" s="39">
        <v>1</v>
      </c>
      <c r="K43" s="38">
        <v>7.9</v>
      </c>
    </row>
    <row r="44" spans="1:11" ht="15" x14ac:dyDescent="0.2">
      <c r="A44" s="39">
        <v>10</v>
      </c>
      <c r="B44" s="38">
        <v>9.3000000000000007</v>
      </c>
      <c r="C44" s="38">
        <v>5.0999999999999996</v>
      </c>
      <c r="D44" s="38">
        <v>5.8</v>
      </c>
      <c r="E44" s="38">
        <v>6.3</v>
      </c>
      <c r="F44" s="38">
        <v>7.4</v>
      </c>
      <c r="G44" s="38">
        <v>4.5999999999999996</v>
      </c>
      <c r="H44" s="38">
        <v>4.5999999999999996</v>
      </c>
      <c r="I44" s="38">
        <v>6.8</v>
      </c>
      <c r="J44" s="39">
        <v>1</v>
      </c>
      <c r="K44" s="38">
        <v>7.6</v>
      </c>
    </row>
    <row r="45" spans="1:11" ht="15" x14ac:dyDescent="0.2">
      <c r="A45" s="39">
        <v>15</v>
      </c>
      <c r="B45" s="38">
        <v>5.0999999999999996</v>
      </c>
      <c r="C45" s="38">
        <v>5.0999999999999996</v>
      </c>
      <c r="D45" s="38">
        <v>4.4000000000000004</v>
      </c>
      <c r="E45" s="38">
        <v>7.8</v>
      </c>
      <c r="F45" s="38">
        <v>5.9</v>
      </c>
      <c r="G45" s="38">
        <v>4.9000000000000004</v>
      </c>
      <c r="H45" s="38">
        <v>6.3</v>
      </c>
      <c r="I45" s="38">
        <v>6.9</v>
      </c>
      <c r="J45" s="39">
        <v>1</v>
      </c>
      <c r="K45" s="38">
        <v>8.4</v>
      </c>
    </row>
    <row r="46" spans="1:11" ht="15" x14ac:dyDescent="0.2">
      <c r="A46" s="39">
        <v>6</v>
      </c>
      <c r="B46" s="38">
        <v>8</v>
      </c>
      <c r="C46" s="38">
        <v>2.5</v>
      </c>
      <c r="D46" s="38">
        <v>3.6</v>
      </c>
      <c r="E46" s="38">
        <v>3</v>
      </c>
      <c r="F46" s="38">
        <v>5.2</v>
      </c>
      <c r="G46" s="38">
        <v>4.3</v>
      </c>
      <c r="H46" s="38">
        <v>4.2</v>
      </c>
      <c r="I46" s="38">
        <v>6.5</v>
      </c>
      <c r="J46" s="39">
        <v>0</v>
      </c>
      <c r="K46" s="38">
        <v>6.5</v>
      </c>
    </row>
    <row r="47" spans="1:11" ht="15" x14ac:dyDescent="0.2">
      <c r="A47" s="39">
        <v>5</v>
      </c>
      <c r="B47" s="38">
        <v>5.9</v>
      </c>
      <c r="C47" s="38">
        <v>4.0999999999999996</v>
      </c>
      <c r="D47" s="38">
        <v>5.8</v>
      </c>
      <c r="E47" s="38">
        <v>5.5</v>
      </c>
      <c r="F47" s="38">
        <v>8.4</v>
      </c>
      <c r="G47" s="38">
        <v>5.2</v>
      </c>
      <c r="H47" s="38">
        <v>5.8</v>
      </c>
      <c r="I47" s="38">
        <v>5.9</v>
      </c>
      <c r="J47" s="39">
        <v>1</v>
      </c>
      <c r="K47" s="38">
        <v>7.7</v>
      </c>
    </row>
    <row r="48" spans="1:11" ht="15" x14ac:dyDescent="0.2">
      <c r="A48" s="39">
        <v>4</v>
      </c>
      <c r="B48" s="38">
        <v>10</v>
      </c>
      <c r="C48" s="38">
        <v>4.3</v>
      </c>
      <c r="D48" s="38">
        <v>2.9</v>
      </c>
      <c r="E48" s="38">
        <v>4.5</v>
      </c>
      <c r="F48" s="38">
        <v>3.8</v>
      </c>
      <c r="G48" s="38">
        <v>5</v>
      </c>
      <c r="H48" s="38">
        <v>4</v>
      </c>
      <c r="I48" s="38">
        <v>6.3</v>
      </c>
      <c r="J48" s="39">
        <v>1</v>
      </c>
      <c r="K48" s="38">
        <v>8</v>
      </c>
    </row>
    <row r="49" spans="1:11" ht="15" x14ac:dyDescent="0.2">
      <c r="A49" s="39">
        <v>8</v>
      </c>
      <c r="B49" s="38">
        <v>5.7</v>
      </c>
      <c r="C49" s="38">
        <v>3.8</v>
      </c>
      <c r="D49" s="38">
        <v>5.7</v>
      </c>
      <c r="E49" s="38">
        <v>6</v>
      </c>
      <c r="F49" s="38">
        <v>8.1999999999999993</v>
      </c>
      <c r="G49" s="38">
        <v>6.5</v>
      </c>
      <c r="H49" s="38">
        <v>7.3</v>
      </c>
      <c r="I49" s="38">
        <v>7.5</v>
      </c>
      <c r="J49" s="39">
        <v>1</v>
      </c>
      <c r="K49" s="38">
        <v>7.1</v>
      </c>
    </row>
    <row r="50" spans="1:11" ht="15" x14ac:dyDescent="0.2">
      <c r="A50" s="39">
        <v>13</v>
      </c>
      <c r="B50" s="38">
        <v>9.9</v>
      </c>
      <c r="C50" s="38">
        <v>3.7</v>
      </c>
      <c r="D50" s="38">
        <v>4.2</v>
      </c>
      <c r="E50" s="38">
        <v>6.7</v>
      </c>
      <c r="F50" s="38">
        <v>6.8</v>
      </c>
      <c r="G50" s="38">
        <v>4.5</v>
      </c>
      <c r="H50" s="38">
        <v>3.4</v>
      </c>
      <c r="I50" s="38">
        <v>6.1</v>
      </c>
      <c r="J50" s="39">
        <v>1</v>
      </c>
      <c r="K50" s="38">
        <v>8.5</v>
      </c>
    </row>
    <row r="51" spans="1:11" ht="15" x14ac:dyDescent="0.2">
      <c r="A51" s="39">
        <v>3</v>
      </c>
      <c r="B51" s="38">
        <v>7.9</v>
      </c>
      <c r="C51" s="38">
        <v>3.9</v>
      </c>
      <c r="D51" s="38">
        <v>4.4000000000000004</v>
      </c>
      <c r="E51" s="38">
        <v>5.8</v>
      </c>
      <c r="F51" s="38">
        <v>4.7</v>
      </c>
      <c r="G51" s="38">
        <v>4.0999999999999996</v>
      </c>
      <c r="H51" s="38">
        <v>4.2</v>
      </c>
      <c r="I51" s="38">
        <v>5.8</v>
      </c>
      <c r="J51" s="39">
        <v>1</v>
      </c>
      <c r="K51" s="38">
        <v>7.6</v>
      </c>
    </row>
    <row r="52" spans="1:11" ht="15" x14ac:dyDescent="0.2">
      <c r="A52" s="39">
        <v>10</v>
      </c>
      <c r="B52" s="38">
        <v>6.7</v>
      </c>
      <c r="C52" s="38">
        <v>3.6</v>
      </c>
      <c r="D52" s="38">
        <v>3.4</v>
      </c>
      <c r="E52" s="38">
        <v>4.8</v>
      </c>
      <c r="F52" s="38">
        <v>7.2</v>
      </c>
      <c r="G52" s="38">
        <v>4</v>
      </c>
      <c r="H52" s="38">
        <v>3.6</v>
      </c>
      <c r="I52" s="38">
        <v>4.2</v>
      </c>
      <c r="J52" s="39">
        <v>1</v>
      </c>
      <c r="K52" s="38">
        <v>7.2</v>
      </c>
    </row>
    <row r="53" spans="1:11" ht="15" x14ac:dyDescent="0.2">
      <c r="A53" s="39">
        <v>7</v>
      </c>
      <c r="B53" s="38">
        <v>8.1999999999999993</v>
      </c>
      <c r="C53" s="38">
        <v>2.7</v>
      </c>
      <c r="D53" s="38">
        <v>2.7</v>
      </c>
      <c r="E53" s="38">
        <v>3.1</v>
      </c>
      <c r="F53" s="38">
        <v>5.3</v>
      </c>
      <c r="G53" s="38">
        <v>4.5</v>
      </c>
      <c r="H53" s="38">
        <v>4.3</v>
      </c>
      <c r="I53" s="38">
        <v>7.4</v>
      </c>
      <c r="J53" s="39">
        <v>1</v>
      </c>
      <c r="K53" s="38">
        <v>8.1999999999999993</v>
      </c>
    </row>
    <row r="54" spans="1:11" ht="15" x14ac:dyDescent="0.2">
      <c r="A54" s="39">
        <v>8</v>
      </c>
      <c r="B54" s="38">
        <v>9.4</v>
      </c>
      <c r="C54" s="38">
        <v>2.5</v>
      </c>
      <c r="D54" s="38">
        <v>3.2</v>
      </c>
      <c r="E54" s="38">
        <v>4.5999999999999996</v>
      </c>
      <c r="F54" s="38">
        <v>6.3</v>
      </c>
      <c r="G54" s="38">
        <v>4.7</v>
      </c>
      <c r="H54" s="38">
        <v>4.5999999999999996</v>
      </c>
      <c r="I54" s="38">
        <v>6.1</v>
      </c>
      <c r="J54" s="39">
        <v>1</v>
      </c>
      <c r="K54" s="38">
        <v>9</v>
      </c>
    </row>
    <row r="55" spans="1:11" ht="15" x14ac:dyDescent="0.2">
      <c r="A55" s="39">
        <v>11</v>
      </c>
      <c r="B55" s="38">
        <v>6.9</v>
      </c>
      <c r="C55" s="38">
        <v>3.4</v>
      </c>
      <c r="D55" s="38">
        <v>3.3</v>
      </c>
      <c r="E55" s="38">
        <v>4.7</v>
      </c>
      <c r="F55" s="38">
        <v>5.2</v>
      </c>
      <c r="G55" s="38">
        <v>3.2</v>
      </c>
      <c r="H55" s="38">
        <v>2.7</v>
      </c>
      <c r="I55" s="38">
        <v>4.4000000000000004</v>
      </c>
      <c r="J55" s="39">
        <v>1</v>
      </c>
      <c r="K55" s="38">
        <v>7.2</v>
      </c>
    </row>
    <row r="56" spans="1:11" ht="15" x14ac:dyDescent="0.2">
      <c r="A56" s="39">
        <v>14</v>
      </c>
      <c r="B56" s="38">
        <v>8</v>
      </c>
      <c r="C56" s="38">
        <v>3.3</v>
      </c>
      <c r="D56" s="38">
        <v>3.2</v>
      </c>
      <c r="E56" s="38">
        <v>4.7</v>
      </c>
      <c r="F56" s="38">
        <v>8.6999999999999993</v>
      </c>
      <c r="G56" s="38">
        <v>4.9000000000000004</v>
      </c>
      <c r="H56" s="38">
        <v>6.6</v>
      </c>
      <c r="I56" s="38">
        <v>5.8</v>
      </c>
      <c r="J56" s="39">
        <v>1</v>
      </c>
      <c r="K56" s="38">
        <v>8.1</v>
      </c>
    </row>
    <row r="57" spans="1:11" ht="15" x14ac:dyDescent="0.2">
      <c r="A57" s="39">
        <v>11</v>
      </c>
      <c r="B57" s="38">
        <v>9.3000000000000007</v>
      </c>
      <c r="C57" s="38">
        <v>3.8</v>
      </c>
      <c r="D57" s="38">
        <v>3.7</v>
      </c>
      <c r="E57" s="38">
        <v>5.5</v>
      </c>
      <c r="F57" s="38">
        <v>7.4</v>
      </c>
      <c r="G57" s="38">
        <v>4.0999999999999996</v>
      </c>
      <c r="H57" s="38">
        <v>3.2</v>
      </c>
      <c r="I57" s="38">
        <v>5.7</v>
      </c>
      <c r="J57" s="39">
        <v>1</v>
      </c>
      <c r="K57" s="38">
        <v>8.9</v>
      </c>
    </row>
    <row r="58" spans="1:11" ht="15" x14ac:dyDescent="0.2">
      <c r="A58" s="39">
        <v>14</v>
      </c>
      <c r="B58" s="38">
        <v>7.4</v>
      </c>
      <c r="C58" s="38">
        <v>5.0999999999999996</v>
      </c>
      <c r="D58" s="38">
        <v>4.5</v>
      </c>
      <c r="E58" s="38">
        <v>6.9</v>
      </c>
      <c r="F58" s="38">
        <v>9.6</v>
      </c>
      <c r="G58" s="38">
        <v>5.7</v>
      </c>
      <c r="H58" s="38">
        <v>6.5</v>
      </c>
      <c r="I58" s="38">
        <v>7.7</v>
      </c>
      <c r="J58" s="39">
        <v>1</v>
      </c>
      <c r="K58" s="38">
        <v>8.8000000000000007</v>
      </c>
    </row>
    <row r="59" spans="1:11" ht="15" x14ac:dyDescent="0.2">
      <c r="A59" s="39">
        <v>1</v>
      </c>
      <c r="B59" s="38">
        <v>7.6</v>
      </c>
      <c r="C59" s="38">
        <v>3.6</v>
      </c>
      <c r="D59" s="38">
        <v>5.6</v>
      </c>
      <c r="E59" s="38">
        <v>5.4</v>
      </c>
      <c r="F59" s="38">
        <v>4.4000000000000004</v>
      </c>
      <c r="G59" s="38">
        <v>4.5999999999999996</v>
      </c>
      <c r="H59" s="38">
        <v>3.9</v>
      </c>
      <c r="I59" s="38">
        <v>5.8</v>
      </c>
      <c r="J59" s="39">
        <v>1</v>
      </c>
      <c r="K59" s="38">
        <v>7.5</v>
      </c>
    </row>
    <row r="60" spans="1:11" ht="15" x14ac:dyDescent="0.2">
      <c r="A60" s="39">
        <v>1</v>
      </c>
      <c r="B60" s="38">
        <v>10</v>
      </c>
      <c r="C60" s="38">
        <v>4.3</v>
      </c>
      <c r="D60" s="38">
        <v>4.2</v>
      </c>
      <c r="E60" s="38">
        <v>4.5</v>
      </c>
      <c r="F60" s="38">
        <v>3.8</v>
      </c>
      <c r="G60" s="38">
        <v>3.7</v>
      </c>
      <c r="H60" s="38">
        <v>4</v>
      </c>
      <c r="I60" s="38">
        <v>3.7</v>
      </c>
      <c r="J60" s="39">
        <v>0</v>
      </c>
      <c r="K60" s="38">
        <v>7</v>
      </c>
    </row>
    <row r="61" spans="1:11" ht="15" x14ac:dyDescent="0.2">
      <c r="A61" s="39">
        <v>6</v>
      </c>
      <c r="B61" s="38">
        <v>9.9</v>
      </c>
      <c r="C61" s="38">
        <v>2.8</v>
      </c>
      <c r="D61" s="38">
        <v>2.6</v>
      </c>
      <c r="E61" s="38">
        <v>3.5</v>
      </c>
      <c r="F61" s="38">
        <v>5.4</v>
      </c>
      <c r="G61" s="38">
        <v>5.6</v>
      </c>
      <c r="H61" s="38">
        <v>4.9000000000000004</v>
      </c>
      <c r="I61" s="38">
        <v>6.9</v>
      </c>
      <c r="J61" s="39">
        <v>1</v>
      </c>
      <c r="K61" s="38">
        <v>8.5</v>
      </c>
    </row>
    <row r="62" spans="1:11" ht="15" x14ac:dyDescent="0.2">
      <c r="A62" s="39">
        <v>5</v>
      </c>
      <c r="B62" s="38">
        <v>8.6999999999999993</v>
      </c>
      <c r="C62" s="38">
        <v>3.2</v>
      </c>
      <c r="D62" s="38">
        <v>2.8</v>
      </c>
      <c r="E62" s="38">
        <v>3.8</v>
      </c>
      <c r="F62" s="38">
        <v>4.9000000000000004</v>
      </c>
      <c r="G62" s="38">
        <v>5.4</v>
      </c>
      <c r="H62" s="38">
        <v>3.9</v>
      </c>
      <c r="I62" s="38">
        <v>6.1</v>
      </c>
      <c r="J62" s="39">
        <v>0</v>
      </c>
      <c r="K62" s="38">
        <v>7.2</v>
      </c>
    </row>
    <row r="63" spans="1:11" ht="15" x14ac:dyDescent="0.2">
      <c r="A63" s="39">
        <v>13</v>
      </c>
      <c r="B63" s="38">
        <v>8.4</v>
      </c>
      <c r="C63" s="38">
        <v>3.8</v>
      </c>
      <c r="D63" s="38">
        <v>4.5</v>
      </c>
      <c r="E63" s="38">
        <v>5.9</v>
      </c>
      <c r="F63" s="38">
        <v>6.7</v>
      </c>
      <c r="G63" s="38">
        <v>2.7</v>
      </c>
      <c r="H63" s="38">
        <v>5</v>
      </c>
      <c r="I63" s="38">
        <v>5</v>
      </c>
      <c r="J63" s="39">
        <v>1</v>
      </c>
      <c r="K63" s="38">
        <v>8.8000000000000007</v>
      </c>
    </row>
    <row r="64" spans="1:11" ht="15" x14ac:dyDescent="0.2">
      <c r="A64" s="39">
        <v>2</v>
      </c>
      <c r="B64" s="38">
        <v>8.8000000000000007</v>
      </c>
      <c r="C64" s="38">
        <v>3.9</v>
      </c>
      <c r="D64" s="38">
        <v>4.3</v>
      </c>
      <c r="E64" s="38">
        <v>4.8</v>
      </c>
      <c r="F64" s="38">
        <v>5.8</v>
      </c>
      <c r="G64" s="38">
        <v>4.4000000000000004</v>
      </c>
      <c r="H64" s="38">
        <v>3.7</v>
      </c>
      <c r="I64" s="38">
        <v>5.0999999999999996</v>
      </c>
      <c r="J64" s="39">
        <v>0</v>
      </c>
      <c r="K64" s="38">
        <v>8</v>
      </c>
    </row>
    <row r="65" spans="1:11" ht="15" x14ac:dyDescent="0.2">
      <c r="A65" s="39">
        <v>11</v>
      </c>
      <c r="B65" s="38">
        <v>7.7</v>
      </c>
      <c r="C65" s="38">
        <v>2.2000000000000002</v>
      </c>
      <c r="D65" s="38">
        <v>2.4</v>
      </c>
      <c r="E65" s="38">
        <v>3.4</v>
      </c>
      <c r="F65" s="38">
        <v>6.2</v>
      </c>
      <c r="G65" s="38">
        <v>3.3</v>
      </c>
      <c r="H65" s="38">
        <v>3.1</v>
      </c>
      <c r="I65" s="38">
        <v>4.5</v>
      </c>
      <c r="J65" s="39">
        <v>0</v>
      </c>
      <c r="K65" s="38">
        <v>8.1</v>
      </c>
    </row>
    <row r="66" spans="1:11" ht="15" x14ac:dyDescent="0.2">
      <c r="A66" s="39">
        <v>7</v>
      </c>
      <c r="B66" s="38">
        <v>6.6</v>
      </c>
      <c r="C66" s="38">
        <v>3.6</v>
      </c>
      <c r="D66" s="38">
        <v>4.9000000000000004</v>
      </c>
      <c r="E66" s="38">
        <v>4.8</v>
      </c>
      <c r="F66" s="38">
        <v>7.2</v>
      </c>
      <c r="G66" s="38">
        <v>3.5</v>
      </c>
      <c r="H66" s="38">
        <v>3.6</v>
      </c>
      <c r="I66" s="38">
        <v>4.0999999999999996</v>
      </c>
      <c r="J66" s="39">
        <v>0</v>
      </c>
      <c r="K66" s="38">
        <v>7.1</v>
      </c>
    </row>
    <row r="67" spans="1:11" ht="15" x14ac:dyDescent="0.2">
      <c r="A67" s="39">
        <v>12</v>
      </c>
      <c r="B67" s="38">
        <v>5.7</v>
      </c>
      <c r="C67" s="38">
        <v>3.8</v>
      </c>
      <c r="D67" s="38">
        <v>5.4</v>
      </c>
      <c r="E67" s="38">
        <v>6</v>
      </c>
      <c r="F67" s="38">
        <v>8.1999999999999993</v>
      </c>
      <c r="G67" s="38">
        <v>4.7</v>
      </c>
      <c r="H67" s="38">
        <v>7.3</v>
      </c>
      <c r="I67" s="38">
        <v>6.7</v>
      </c>
      <c r="J67" s="39">
        <v>0</v>
      </c>
      <c r="K67" s="38">
        <v>9</v>
      </c>
    </row>
    <row r="68" spans="1:11" ht="15" x14ac:dyDescent="0.2">
      <c r="A68" s="39">
        <v>5</v>
      </c>
      <c r="B68" s="38">
        <v>5.7</v>
      </c>
      <c r="C68" s="38">
        <v>4</v>
      </c>
      <c r="D68" s="38">
        <v>2.7</v>
      </c>
      <c r="E68" s="38">
        <v>5.0999999999999996</v>
      </c>
      <c r="F68" s="38">
        <v>6.2</v>
      </c>
      <c r="G68" s="38">
        <v>5</v>
      </c>
      <c r="H68" s="38">
        <v>6.2</v>
      </c>
      <c r="I68" s="38">
        <v>5.5</v>
      </c>
      <c r="J68" s="39">
        <v>0</v>
      </c>
      <c r="K68" s="38">
        <v>6.2</v>
      </c>
    </row>
    <row r="69" spans="1:11" ht="15" x14ac:dyDescent="0.2">
      <c r="A69" s="39">
        <v>7</v>
      </c>
      <c r="B69" s="38">
        <v>5.5</v>
      </c>
      <c r="C69" s="38">
        <v>3.7</v>
      </c>
      <c r="D69" s="38">
        <v>4.3</v>
      </c>
      <c r="E69" s="38">
        <v>4.9000000000000004</v>
      </c>
      <c r="F69" s="38">
        <v>6</v>
      </c>
      <c r="G69" s="38">
        <v>4.5</v>
      </c>
      <c r="H69" s="38">
        <v>5.9</v>
      </c>
      <c r="I69" s="38">
        <v>5.4</v>
      </c>
      <c r="J69" s="39">
        <v>0</v>
      </c>
      <c r="K69" s="38">
        <v>8.1999999999999993</v>
      </c>
    </row>
    <row r="70" spans="1:11" ht="15" x14ac:dyDescent="0.2">
      <c r="A70" s="39">
        <v>5</v>
      </c>
      <c r="B70" s="38">
        <v>7.5</v>
      </c>
      <c r="C70" s="38">
        <v>3.5</v>
      </c>
      <c r="D70" s="38">
        <v>2.9</v>
      </c>
      <c r="E70" s="38">
        <v>4.5</v>
      </c>
      <c r="F70" s="38">
        <v>7.6</v>
      </c>
      <c r="G70" s="38">
        <v>4</v>
      </c>
      <c r="H70" s="38">
        <v>5.4</v>
      </c>
      <c r="I70" s="38">
        <v>3.5</v>
      </c>
      <c r="J70" s="39">
        <v>0</v>
      </c>
      <c r="K70" s="38">
        <v>5.8</v>
      </c>
    </row>
    <row r="71" spans="1:11" ht="15" x14ac:dyDescent="0.2">
      <c r="A71" s="39">
        <v>9</v>
      </c>
      <c r="B71" s="38">
        <v>6.4</v>
      </c>
      <c r="C71" s="38">
        <v>3.6</v>
      </c>
      <c r="D71" s="38">
        <v>3.9</v>
      </c>
      <c r="E71" s="38">
        <v>5.3</v>
      </c>
      <c r="F71" s="38">
        <v>7.1</v>
      </c>
      <c r="G71" s="38">
        <v>4.7</v>
      </c>
      <c r="H71" s="38">
        <v>6.6</v>
      </c>
      <c r="I71" s="38">
        <v>5.3</v>
      </c>
      <c r="J71" s="39">
        <v>0</v>
      </c>
      <c r="K71" s="38">
        <v>8</v>
      </c>
    </row>
    <row r="72" spans="1:11" ht="15" x14ac:dyDescent="0.2">
      <c r="A72" s="39">
        <v>13</v>
      </c>
      <c r="B72" s="38">
        <v>9.1</v>
      </c>
      <c r="C72" s="38">
        <v>4.5</v>
      </c>
      <c r="D72" s="38">
        <v>6.3</v>
      </c>
      <c r="E72" s="38">
        <v>7.1</v>
      </c>
      <c r="F72" s="38">
        <v>8.4</v>
      </c>
      <c r="G72" s="38">
        <v>5.4</v>
      </c>
      <c r="H72" s="38">
        <v>6.1</v>
      </c>
      <c r="I72" s="38">
        <v>5.9</v>
      </c>
      <c r="J72" s="39">
        <v>1</v>
      </c>
      <c r="K72" s="38">
        <v>7.7</v>
      </c>
    </row>
    <row r="73" spans="1:11" ht="15" x14ac:dyDescent="0.2">
      <c r="A73" s="39">
        <v>8</v>
      </c>
      <c r="B73" s="38">
        <v>6.7</v>
      </c>
      <c r="C73" s="38">
        <v>3.2</v>
      </c>
      <c r="D73" s="38">
        <v>4.8</v>
      </c>
      <c r="E73" s="38">
        <v>4.5</v>
      </c>
      <c r="F73" s="38">
        <v>5</v>
      </c>
      <c r="G73" s="38">
        <v>2.9</v>
      </c>
      <c r="H73" s="38">
        <v>2.6</v>
      </c>
      <c r="I73" s="38">
        <v>3.7</v>
      </c>
      <c r="J73" s="39">
        <v>0</v>
      </c>
      <c r="K73" s="38">
        <v>7</v>
      </c>
    </row>
    <row r="74" spans="1:11" ht="15" x14ac:dyDescent="0.2">
      <c r="A74" s="39">
        <v>13</v>
      </c>
      <c r="B74" s="38">
        <v>6.5</v>
      </c>
      <c r="C74" s="38">
        <v>4.3</v>
      </c>
      <c r="D74" s="38">
        <v>6.5</v>
      </c>
      <c r="E74" s="38">
        <v>6</v>
      </c>
      <c r="F74" s="38">
        <v>8.6999999999999993</v>
      </c>
      <c r="G74" s="38">
        <v>4.5999999999999996</v>
      </c>
      <c r="H74" s="38">
        <v>5.6</v>
      </c>
      <c r="I74" s="38">
        <v>6.6</v>
      </c>
      <c r="J74" s="39">
        <v>0</v>
      </c>
      <c r="K74" s="38">
        <v>7.9</v>
      </c>
    </row>
    <row r="75" spans="1:11" ht="15" x14ac:dyDescent="0.2">
      <c r="A75" s="39">
        <v>14</v>
      </c>
      <c r="B75" s="38">
        <v>9.9</v>
      </c>
      <c r="C75" s="38">
        <v>3.7</v>
      </c>
      <c r="D75" s="38">
        <v>5.6</v>
      </c>
      <c r="E75" s="38">
        <v>6.7</v>
      </c>
      <c r="F75" s="38">
        <v>6.8</v>
      </c>
      <c r="G75" s="38">
        <v>4.0999999999999996</v>
      </c>
      <c r="H75" s="38">
        <v>3.4</v>
      </c>
      <c r="I75" s="38">
        <v>7.6</v>
      </c>
      <c r="J75" s="39">
        <v>1</v>
      </c>
      <c r="K75" s="38">
        <v>9.8000000000000007</v>
      </c>
    </row>
    <row r="76" spans="1:11" ht="15" x14ac:dyDescent="0.2">
      <c r="A76" s="39">
        <v>10</v>
      </c>
      <c r="B76" s="38">
        <v>8.5</v>
      </c>
      <c r="C76" s="38">
        <v>3.9</v>
      </c>
      <c r="D76" s="38">
        <v>5</v>
      </c>
      <c r="E76" s="38">
        <v>6</v>
      </c>
      <c r="F76" s="38">
        <v>6.8</v>
      </c>
      <c r="G76" s="38">
        <v>4.4000000000000004</v>
      </c>
      <c r="H76" s="38">
        <v>5.0999999999999996</v>
      </c>
      <c r="I76" s="38">
        <v>5.5</v>
      </c>
      <c r="J76" s="39">
        <v>1</v>
      </c>
      <c r="K76" s="38">
        <v>8.4</v>
      </c>
    </row>
    <row r="77" spans="1:11" ht="15" x14ac:dyDescent="0.2">
      <c r="A77" s="39">
        <v>7</v>
      </c>
      <c r="B77" s="38">
        <v>9.9</v>
      </c>
      <c r="C77" s="38">
        <v>3</v>
      </c>
      <c r="D77" s="38">
        <v>5.4</v>
      </c>
      <c r="E77" s="38">
        <v>4.8</v>
      </c>
      <c r="F77" s="38">
        <v>4.9000000000000004</v>
      </c>
      <c r="G77" s="38">
        <v>3.1</v>
      </c>
      <c r="H77" s="38">
        <v>4.3</v>
      </c>
      <c r="I77" s="38">
        <v>5</v>
      </c>
      <c r="J77" s="39">
        <v>0</v>
      </c>
      <c r="K77" s="38">
        <v>8.9</v>
      </c>
    </row>
    <row r="78" spans="1:11" ht="15" x14ac:dyDescent="0.2">
      <c r="A78" s="39">
        <v>3</v>
      </c>
      <c r="B78" s="38">
        <v>7.6</v>
      </c>
      <c r="C78" s="38">
        <v>3.6</v>
      </c>
      <c r="D78" s="38">
        <v>4.7</v>
      </c>
      <c r="E78" s="38">
        <v>5</v>
      </c>
      <c r="F78" s="38">
        <v>7.4</v>
      </c>
      <c r="G78" s="38">
        <v>4.5</v>
      </c>
      <c r="H78" s="38">
        <v>5.8</v>
      </c>
      <c r="I78" s="38">
        <v>4.5999999999999996</v>
      </c>
      <c r="J78" s="39">
        <v>0</v>
      </c>
      <c r="K78" s="38">
        <v>7.5</v>
      </c>
    </row>
    <row r="79" spans="1:11" ht="15" x14ac:dyDescent="0.2">
      <c r="A79" s="39">
        <v>5</v>
      </c>
      <c r="B79" s="38">
        <v>9.4</v>
      </c>
      <c r="C79" s="38">
        <v>3.8</v>
      </c>
      <c r="D79" s="38">
        <v>4.7</v>
      </c>
      <c r="E79" s="38">
        <v>4.9000000000000004</v>
      </c>
      <c r="F79" s="38">
        <v>8.5</v>
      </c>
      <c r="G79" s="38">
        <v>4.3</v>
      </c>
      <c r="H79" s="38">
        <v>4.5</v>
      </c>
      <c r="I79" s="38">
        <v>6.2</v>
      </c>
      <c r="J79" s="39">
        <v>1</v>
      </c>
      <c r="K79" s="38">
        <v>8</v>
      </c>
    </row>
    <row r="80" spans="1:11" ht="15" x14ac:dyDescent="0.2">
      <c r="A80" s="39">
        <v>10</v>
      </c>
      <c r="B80" s="38">
        <v>9.3000000000000007</v>
      </c>
      <c r="C80" s="38">
        <v>3.5</v>
      </c>
      <c r="D80" s="38">
        <v>5.5</v>
      </c>
      <c r="E80" s="38">
        <v>5.9</v>
      </c>
      <c r="F80" s="38">
        <v>4.5999999999999996</v>
      </c>
      <c r="G80" s="38">
        <v>5.2</v>
      </c>
      <c r="H80" s="38">
        <v>4.0999999999999996</v>
      </c>
      <c r="I80" s="38">
        <v>7.6</v>
      </c>
      <c r="J80" s="39">
        <v>1</v>
      </c>
      <c r="K80" s="38">
        <v>8.1</v>
      </c>
    </row>
    <row r="81" spans="1:11" ht="15" x14ac:dyDescent="0.2">
      <c r="A81" s="39">
        <v>10</v>
      </c>
      <c r="B81" s="38">
        <v>7.1</v>
      </c>
      <c r="C81" s="38">
        <v>3.4</v>
      </c>
      <c r="D81" s="38">
        <v>4</v>
      </c>
      <c r="E81" s="38">
        <v>5.9</v>
      </c>
      <c r="F81" s="38">
        <v>7.8</v>
      </c>
      <c r="G81" s="38">
        <v>2.6</v>
      </c>
      <c r="H81" s="38">
        <v>3.1</v>
      </c>
      <c r="I81" s="38">
        <v>4.0999999999999996</v>
      </c>
      <c r="J81" s="39">
        <v>0</v>
      </c>
      <c r="K81" s="38">
        <v>7.6</v>
      </c>
    </row>
    <row r="82" spans="1:11" ht="15" x14ac:dyDescent="0.2">
      <c r="A82" s="39">
        <v>8</v>
      </c>
      <c r="B82" s="38">
        <v>9.9</v>
      </c>
      <c r="C82" s="38">
        <v>3</v>
      </c>
      <c r="D82" s="38">
        <v>4</v>
      </c>
      <c r="E82" s="38">
        <v>4.8</v>
      </c>
      <c r="F82" s="38">
        <v>4.9000000000000004</v>
      </c>
      <c r="G82" s="38">
        <v>3.2</v>
      </c>
      <c r="H82" s="38">
        <v>4.3</v>
      </c>
      <c r="I82" s="38">
        <v>4.8</v>
      </c>
      <c r="J82" s="39">
        <v>1</v>
      </c>
      <c r="K82" s="38">
        <v>8.8000000000000007</v>
      </c>
    </row>
    <row r="83" spans="1:11" ht="15" x14ac:dyDescent="0.2">
      <c r="A83" s="39">
        <v>2</v>
      </c>
      <c r="B83" s="38">
        <v>8.6999999999999993</v>
      </c>
      <c r="C83" s="38">
        <v>3.2</v>
      </c>
      <c r="D83" s="38">
        <v>2.4</v>
      </c>
      <c r="E83" s="38">
        <v>4.5999999999999996</v>
      </c>
      <c r="F83" s="38">
        <v>6.8</v>
      </c>
      <c r="G83" s="38">
        <v>4.3</v>
      </c>
      <c r="H83" s="38">
        <v>3.7</v>
      </c>
      <c r="I83" s="38">
        <v>4.9000000000000004</v>
      </c>
      <c r="J83" s="39">
        <v>1</v>
      </c>
      <c r="K83" s="38">
        <v>8</v>
      </c>
    </row>
    <row r="84" spans="1:11" ht="15" x14ac:dyDescent="0.2">
      <c r="A84" s="39">
        <v>6</v>
      </c>
      <c r="B84" s="38">
        <v>8.6</v>
      </c>
      <c r="C84" s="38">
        <v>2.9</v>
      </c>
      <c r="D84" s="38">
        <v>2.9</v>
      </c>
      <c r="E84" s="38">
        <v>4</v>
      </c>
      <c r="F84" s="38">
        <v>6.3</v>
      </c>
      <c r="G84" s="38">
        <v>2.7</v>
      </c>
      <c r="H84" s="38">
        <v>3</v>
      </c>
      <c r="I84" s="38">
        <v>3.9</v>
      </c>
      <c r="J84" s="39">
        <v>0</v>
      </c>
      <c r="K84" s="38">
        <v>8.5</v>
      </c>
    </row>
    <row r="85" spans="1:11" ht="15" x14ac:dyDescent="0.2">
      <c r="A85" s="39">
        <v>5</v>
      </c>
      <c r="B85" s="38">
        <v>6.4</v>
      </c>
      <c r="C85" s="38">
        <v>3.2</v>
      </c>
      <c r="D85" s="38">
        <v>2.2000000000000002</v>
      </c>
      <c r="E85" s="38">
        <v>5</v>
      </c>
      <c r="F85" s="38">
        <v>8.4</v>
      </c>
      <c r="G85" s="38">
        <v>2</v>
      </c>
      <c r="H85" s="38">
        <v>3.7</v>
      </c>
      <c r="I85" s="38">
        <v>3.6</v>
      </c>
      <c r="J85" s="39">
        <v>0</v>
      </c>
      <c r="K85" s="38">
        <v>6.5</v>
      </c>
    </row>
    <row r="86" spans="1:11" ht="15" x14ac:dyDescent="0.2">
      <c r="A86" s="39">
        <v>4</v>
      </c>
      <c r="B86" s="38">
        <v>7.7</v>
      </c>
      <c r="C86" s="38">
        <v>2.6</v>
      </c>
      <c r="D86" s="38">
        <v>1.9</v>
      </c>
      <c r="E86" s="38">
        <v>4.3</v>
      </c>
      <c r="F86" s="38">
        <v>5.9</v>
      </c>
      <c r="G86" s="38">
        <v>4.7</v>
      </c>
      <c r="H86" s="38">
        <v>3.9</v>
      </c>
      <c r="I86" s="38">
        <v>6.6</v>
      </c>
      <c r="J86" s="39">
        <v>1</v>
      </c>
      <c r="K86" s="38">
        <v>7.7</v>
      </c>
    </row>
    <row r="87" spans="1:11" ht="15" x14ac:dyDescent="0.2">
      <c r="A87" s="39">
        <v>13</v>
      </c>
      <c r="B87" s="38">
        <v>7.5</v>
      </c>
      <c r="C87" s="38">
        <v>3.5</v>
      </c>
      <c r="D87" s="38">
        <v>3.5</v>
      </c>
      <c r="E87" s="38">
        <v>4.5</v>
      </c>
      <c r="F87" s="38">
        <v>7.6</v>
      </c>
      <c r="G87" s="38">
        <v>3.4</v>
      </c>
      <c r="H87" s="38">
        <v>5.4</v>
      </c>
      <c r="I87" s="38">
        <v>4.5</v>
      </c>
      <c r="J87" s="39">
        <v>0</v>
      </c>
      <c r="K87" s="38">
        <v>7.2</v>
      </c>
    </row>
    <row r="88" spans="1:11" ht="15" x14ac:dyDescent="0.2">
      <c r="A88" s="39">
        <v>4</v>
      </c>
      <c r="B88" s="38">
        <v>5</v>
      </c>
      <c r="C88" s="38">
        <v>3.6</v>
      </c>
      <c r="D88" s="38">
        <v>3.5</v>
      </c>
      <c r="E88" s="38">
        <v>4.9000000000000004</v>
      </c>
      <c r="F88" s="38">
        <v>8.1999999999999993</v>
      </c>
      <c r="G88" s="38">
        <v>2.4</v>
      </c>
      <c r="H88" s="38">
        <v>4.8</v>
      </c>
      <c r="I88" s="38">
        <v>3</v>
      </c>
      <c r="J88" s="39">
        <v>0</v>
      </c>
      <c r="K88" s="38">
        <v>6</v>
      </c>
    </row>
    <row r="89" spans="1:11" ht="15" x14ac:dyDescent="0.2">
      <c r="A89" s="39">
        <v>11</v>
      </c>
      <c r="B89" s="38">
        <v>7.7</v>
      </c>
      <c r="C89" s="38">
        <v>2.6</v>
      </c>
      <c r="D89" s="38">
        <v>3.5</v>
      </c>
      <c r="E89" s="38">
        <v>4.3</v>
      </c>
      <c r="F89" s="38">
        <v>5.9</v>
      </c>
      <c r="G89" s="38">
        <v>5.0999999999999996</v>
      </c>
      <c r="H89" s="38">
        <v>3.9</v>
      </c>
      <c r="I89" s="38">
        <v>6.7</v>
      </c>
      <c r="J89" s="39">
        <v>1</v>
      </c>
      <c r="K89" s="38">
        <v>8.1999999999999993</v>
      </c>
    </row>
    <row r="90" spans="1:11" ht="15" x14ac:dyDescent="0.2">
      <c r="A90" s="39">
        <v>8</v>
      </c>
      <c r="B90" s="38">
        <v>9.1</v>
      </c>
      <c r="C90" s="38">
        <v>3.6</v>
      </c>
      <c r="D90" s="38">
        <v>4.2</v>
      </c>
      <c r="E90" s="38">
        <v>4.5999999999999996</v>
      </c>
      <c r="F90" s="38">
        <v>8.3000000000000007</v>
      </c>
      <c r="G90" s="38">
        <v>4.5999999999999996</v>
      </c>
      <c r="H90" s="38">
        <v>4.3</v>
      </c>
      <c r="I90" s="38">
        <v>5.4</v>
      </c>
      <c r="J90" s="39">
        <v>0</v>
      </c>
      <c r="K90" s="38">
        <v>7.4</v>
      </c>
    </row>
    <row r="91" spans="1:11" ht="15" x14ac:dyDescent="0.2">
      <c r="A91" s="39">
        <v>14</v>
      </c>
      <c r="B91" s="38">
        <v>5.5</v>
      </c>
      <c r="C91" s="38">
        <v>5.5</v>
      </c>
      <c r="D91" s="38">
        <v>5.6</v>
      </c>
      <c r="E91" s="38">
        <v>8.1999999999999993</v>
      </c>
      <c r="F91" s="38">
        <v>6.3</v>
      </c>
      <c r="G91" s="38">
        <v>5.5</v>
      </c>
      <c r="H91" s="38">
        <v>6.7</v>
      </c>
      <c r="I91" s="38">
        <v>7</v>
      </c>
      <c r="J91" s="39">
        <v>1</v>
      </c>
      <c r="K91" s="38">
        <v>9.3000000000000007</v>
      </c>
    </row>
    <row r="92" spans="1:11" ht="15" x14ac:dyDescent="0.2">
      <c r="A92" s="39">
        <v>15</v>
      </c>
      <c r="B92" s="38">
        <v>9.1</v>
      </c>
      <c r="C92" s="38">
        <v>3.7</v>
      </c>
      <c r="D92" s="38">
        <v>4.4000000000000004</v>
      </c>
      <c r="E92" s="38">
        <v>5.4</v>
      </c>
      <c r="F92" s="38">
        <v>7.3</v>
      </c>
      <c r="G92" s="38">
        <v>4.4000000000000004</v>
      </c>
      <c r="H92" s="38">
        <v>3</v>
      </c>
      <c r="I92" s="38">
        <v>4.0999999999999996</v>
      </c>
      <c r="J92" s="39">
        <v>1</v>
      </c>
      <c r="K92" s="38">
        <v>7.9</v>
      </c>
    </row>
    <row r="93" spans="1:11" ht="15" x14ac:dyDescent="0.2">
      <c r="A93" s="39">
        <v>7</v>
      </c>
      <c r="B93" s="38">
        <v>7.1</v>
      </c>
      <c r="C93" s="38">
        <v>4.2</v>
      </c>
      <c r="D93" s="38">
        <v>2.1</v>
      </c>
      <c r="E93" s="38">
        <v>4.5</v>
      </c>
      <c r="F93" s="38">
        <v>9.9</v>
      </c>
      <c r="G93" s="38">
        <v>2</v>
      </c>
      <c r="H93" s="38">
        <v>4</v>
      </c>
      <c r="I93" s="38">
        <v>2.6</v>
      </c>
      <c r="J93" s="39">
        <v>0</v>
      </c>
      <c r="K93" s="38">
        <v>6.5</v>
      </c>
    </row>
    <row r="94" spans="1:11" ht="15" x14ac:dyDescent="0.2">
      <c r="A94" s="39">
        <v>14</v>
      </c>
      <c r="B94" s="38">
        <v>9.1999999999999993</v>
      </c>
      <c r="C94" s="38">
        <v>3.9</v>
      </c>
      <c r="D94" s="38">
        <v>4.2</v>
      </c>
      <c r="E94" s="38">
        <v>4.8</v>
      </c>
      <c r="F94" s="38">
        <v>7.1</v>
      </c>
      <c r="G94" s="38">
        <v>4.4000000000000004</v>
      </c>
      <c r="H94" s="38">
        <v>2.6</v>
      </c>
      <c r="I94" s="38">
        <v>5.3</v>
      </c>
      <c r="J94" s="39">
        <v>1</v>
      </c>
      <c r="K94" s="38">
        <v>8.6</v>
      </c>
    </row>
    <row r="95" spans="1:11" ht="15" x14ac:dyDescent="0.2">
      <c r="A95" s="39">
        <v>11</v>
      </c>
      <c r="B95" s="38">
        <v>9.3000000000000007</v>
      </c>
      <c r="C95" s="38">
        <v>3.5</v>
      </c>
      <c r="D95" s="38">
        <v>4.5999999999999996</v>
      </c>
      <c r="E95" s="38">
        <v>5.9</v>
      </c>
      <c r="F95" s="38">
        <v>4.5999999999999996</v>
      </c>
      <c r="G95" s="38">
        <v>4.8</v>
      </c>
      <c r="H95" s="38">
        <v>4.0999999999999996</v>
      </c>
      <c r="I95" s="38">
        <v>7</v>
      </c>
      <c r="J95" s="39">
        <v>1</v>
      </c>
      <c r="K95" s="38">
        <v>8.9</v>
      </c>
    </row>
    <row r="96" spans="1:11" ht="15" x14ac:dyDescent="0.2">
      <c r="A96" s="39">
        <v>8</v>
      </c>
      <c r="B96" s="38">
        <v>9.3000000000000007</v>
      </c>
      <c r="C96" s="38">
        <v>3.8</v>
      </c>
      <c r="D96" s="38">
        <v>4.7</v>
      </c>
      <c r="E96" s="38">
        <v>5.5</v>
      </c>
      <c r="F96" s="38">
        <v>7.4</v>
      </c>
      <c r="G96" s="38">
        <v>3.6</v>
      </c>
      <c r="H96" s="38">
        <v>3.2</v>
      </c>
      <c r="I96" s="38">
        <v>4.5999999999999996</v>
      </c>
      <c r="J96" s="39">
        <v>1</v>
      </c>
      <c r="K96" s="38">
        <v>8.4</v>
      </c>
    </row>
    <row r="97" spans="1:11" ht="15" x14ac:dyDescent="0.2">
      <c r="A97" s="39">
        <v>12</v>
      </c>
      <c r="B97" s="38">
        <v>8.6</v>
      </c>
      <c r="C97" s="38">
        <v>4.8</v>
      </c>
      <c r="D97" s="38">
        <v>2.2999999999999998</v>
      </c>
      <c r="E97" s="38">
        <v>5.7</v>
      </c>
      <c r="F97" s="38">
        <v>6.7</v>
      </c>
      <c r="G97" s="38">
        <v>4.9000000000000004</v>
      </c>
      <c r="H97" s="38">
        <v>3.6</v>
      </c>
      <c r="I97" s="38">
        <v>5.3</v>
      </c>
      <c r="J97" s="39">
        <v>1</v>
      </c>
      <c r="K97" s="38">
        <v>8.1</v>
      </c>
    </row>
    <row r="98" spans="1:11" ht="15" x14ac:dyDescent="0.2">
      <c r="A98" s="39">
        <v>10</v>
      </c>
      <c r="B98" s="38">
        <v>7.4</v>
      </c>
      <c r="C98" s="38">
        <v>3.4</v>
      </c>
      <c r="D98" s="38">
        <v>4.0999999999999996</v>
      </c>
      <c r="E98" s="38">
        <v>4.8</v>
      </c>
      <c r="F98" s="38">
        <v>7.2</v>
      </c>
      <c r="G98" s="38">
        <v>4.2</v>
      </c>
      <c r="H98" s="38">
        <v>5.6</v>
      </c>
      <c r="I98" s="38">
        <v>5</v>
      </c>
      <c r="J98" s="39">
        <v>0</v>
      </c>
      <c r="K98" s="38">
        <v>7.2</v>
      </c>
    </row>
    <row r="99" spans="1:11" ht="15" x14ac:dyDescent="0.2">
      <c r="A99" s="39">
        <v>11</v>
      </c>
      <c r="B99" s="38">
        <v>8.6999999999999993</v>
      </c>
      <c r="C99" s="38">
        <v>3.2</v>
      </c>
      <c r="D99" s="38">
        <v>3.1</v>
      </c>
      <c r="E99" s="38">
        <v>2.9</v>
      </c>
      <c r="F99" s="38">
        <v>5.6</v>
      </c>
      <c r="G99" s="38">
        <v>3.1</v>
      </c>
      <c r="H99" s="38">
        <v>2.9</v>
      </c>
      <c r="I99" s="38">
        <v>3.2</v>
      </c>
      <c r="J99" s="39">
        <v>1</v>
      </c>
      <c r="K99" s="38">
        <v>7.7</v>
      </c>
    </row>
    <row r="100" spans="1:11" ht="15" x14ac:dyDescent="0.2">
      <c r="A100" s="39">
        <v>1</v>
      </c>
      <c r="B100" s="38">
        <v>7.8</v>
      </c>
      <c r="C100" s="38">
        <v>4.9000000000000004</v>
      </c>
      <c r="D100" s="38">
        <v>5.2</v>
      </c>
      <c r="E100" s="38">
        <v>7.1</v>
      </c>
      <c r="F100" s="38">
        <v>7.9</v>
      </c>
      <c r="G100" s="38">
        <v>4.3</v>
      </c>
      <c r="H100" s="38">
        <v>4.9000000000000004</v>
      </c>
      <c r="I100" s="38">
        <v>5.3</v>
      </c>
      <c r="J100" s="39">
        <v>1</v>
      </c>
      <c r="K100" s="38">
        <v>7.4</v>
      </c>
    </row>
    <row r="101" spans="1:11" ht="15" x14ac:dyDescent="0.2">
      <c r="A101" s="39">
        <v>6</v>
      </c>
      <c r="B101" s="38">
        <v>7.9</v>
      </c>
      <c r="C101" s="38">
        <v>3</v>
      </c>
      <c r="D101" s="38">
        <v>5.9</v>
      </c>
      <c r="E101" s="38">
        <v>4.8</v>
      </c>
      <c r="F101" s="38">
        <v>9.6999999999999993</v>
      </c>
      <c r="G101" s="38">
        <v>3.4</v>
      </c>
      <c r="H101" s="38">
        <v>5.4</v>
      </c>
      <c r="I101" s="38">
        <v>5.0999999999999996</v>
      </c>
      <c r="J101" s="39">
        <v>1</v>
      </c>
      <c r="K101" s="38">
        <v>7</v>
      </c>
    </row>
    <row r="102" spans="1:11" ht="15" x14ac:dyDescent="0.2">
      <c r="A102" s="39">
        <v>8</v>
      </c>
      <c r="B102" s="38">
        <v>7.6</v>
      </c>
      <c r="C102" s="38">
        <v>3.6</v>
      </c>
      <c r="D102" s="38">
        <v>3.4</v>
      </c>
      <c r="E102" s="38">
        <v>4.5999999999999996</v>
      </c>
      <c r="F102" s="38">
        <v>7.7</v>
      </c>
      <c r="G102" s="38">
        <v>3.1</v>
      </c>
      <c r="H102" s="38">
        <v>5.5</v>
      </c>
      <c r="I102" s="38">
        <v>4.9000000000000004</v>
      </c>
      <c r="J102" s="39">
        <v>0</v>
      </c>
      <c r="K102" s="38">
        <v>6.1</v>
      </c>
    </row>
    <row r="103" spans="1:11" ht="15" x14ac:dyDescent="0.2">
      <c r="A103" s="39">
        <v>14</v>
      </c>
      <c r="B103" s="38">
        <v>9.1999999999999993</v>
      </c>
      <c r="C103" s="38">
        <v>5</v>
      </c>
      <c r="D103" s="38">
        <v>5.2</v>
      </c>
      <c r="E103" s="38">
        <v>6.2</v>
      </c>
      <c r="F103" s="38">
        <v>7.3</v>
      </c>
      <c r="G103" s="38">
        <v>5.0999999999999996</v>
      </c>
      <c r="H103" s="38">
        <v>4.5999999999999996</v>
      </c>
      <c r="I103" s="38">
        <v>5.2</v>
      </c>
      <c r="J103" s="39">
        <v>1</v>
      </c>
      <c r="K103" s="38">
        <v>7.1</v>
      </c>
    </row>
    <row r="104" spans="1:11" ht="15" x14ac:dyDescent="0.2">
      <c r="A104" s="39">
        <v>14</v>
      </c>
      <c r="B104" s="38">
        <v>7.7</v>
      </c>
      <c r="C104" s="38">
        <v>4.7</v>
      </c>
      <c r="D104" s="38">
        <v>5.2</v>
      </c>
      <c r="E104" s="38">
        <v>7</v>
      </c>
      <c r="F104" s="38">
        <v>7.7</v>
      </c>
      <c r="G104" s="38">
        <v>4</v>
      </c>
      <c r="H104" s="38">
        <v>4.7</v>
      </c>
      <c r="I104" s="38">
        <v>4.7</v>
      </c>
      <c r="J104" s="39">
        <v>1</v>
      </c>
      <c r="K104" s="38">
        <v>7.6</v>
      </c>
    </row>
    <row r="105" spans="1:11" ht="15" x14ac:dyDescent="0.2">
      <c r="A105" s="39">
        <v>12</v>
      </c>
      <c r="B105" s="38">
        <v>9.5</v>
      </c>
      <c r="C105" s="38">
        <v>5.6</v>
      </c>
      <c r="D105" s="38">
        <v>5.6</v>
      </c>
      <c r="E105" s="38">
        <v>6.6</v>
      </c>
      <c r="F105" s="38">
        <v>7.6</v>
      </c>
      <c r="G105" s="38">
        <v>5.6</v>
      </c>
      <c r="H105" s="38">
        <v>4.5</v>
      </c>
      <c r="I105" s="38">
        <v>5.5</v>
      </c>
      <c r="J105" s="39">
        <v>1</v>
      </c>
      <c r="K105" s="38">
        <v>9</v>
      </c>
    </row>
    <row r="106" spans="1:11" ht="15" x14ac:dyDescent="0.2">
      <c r="A106" s="39">
        <v>15</v>
      </c>
      <c r="B106" s="38">
        <v>6.5</v>
      </c>
      <c r="C106" s="38">
        <v>4.3</v>
      </c>
      <c r="D106" s="38">
        <v>4.7</v>
      </c>
      <c r="E106" s="38">
        <v>6</v>
      </c>
      <c r="F106" s="38">
        <v>8.6999999999999993</v>
      </c>
      <c r="G106" s="38">
        <v>5</v>
      </c>
      <c r="H106" s="38">
        <v>5.6</v>
      </c>
      <c r="I106" s="38">
        <v>6.8</v>
      </c>
      <c r="J106" s="39">
        <v>1</v>
      </c>
      <c r="K106" s="38">
        <v>8.9</v>
      </c>
    </row>
    <row r="107" spans="1:11" ht="15" x14ac:dyDescent="0.2">
      <c r="A107" s="39">
        <v>13</v>
      </c>
      <c r="B107" s="38">
        <v>8.3000000000000007</v>
      </c>
      <c r="C107" s="38">
        <v>3.4</v>
      </c>
      <c r="D107" s="38">
        <v>3.4</v>
      </c>
      <c r="E107" s="38">
        <v>5.2</v>
      </c>
      <c r="F107" s="38">
        <v>9.1</v>
      </c>
      <c r="G107" s="38">
        <v>4.2</v>
      </c>
      <c r="H107" s="38">
        <v>5.8</v>
      </c>
      <c r="I107" s="38">
        <v>5.9</v>
      </c>
      <c r="J107" s="39">
        <v>1</v>
      </c>
      <c r="K107" s="38">
        <v>7.5</v>
      </c>
    </row>
    <row r="108" spans="1:11" ht="15" x14ac:dyDescent="0.2">
      <c r="A108" s="39">
        <v>15</v>
      </c>
      <c r="B108" s="38">
        <v>9.6</v>
      </c>
      <c r="C108" s="38">
        <v>4.0999999999999996</v>
      </c>
      <c r="D108" s="38">
        <v>4.8</v>
      </c>
      <c r="E108" s="38">
        <v>5.5</v>
      </c>
      <c r="F108" s="38">
        <v>7.7</v>
      </c>
      <c r="G108" s="38">
        <v>4.4000000000000004</v>
      </c>
      <c r="H108" s="38">
        <v>4.5999999999999996</v>
      </c>
      <c r="I108" s="38">
        <v>6.5</v>
      </c>
      <c r="J108" s="39">
        <v>1</v>
      </c>
      <c r="K108" s="38">
        <v>9.3000000000000007</v>
      </c>
    </row>
    <row r="109" spans="1:11" ht="15" x14ac:dyDescent="0.2">
      <c r="A109" s="39">
        <v>1</v>
      </c>
      <c r="B109" s="38">
        <v>5.9</v>
      </c>
      <c r="C109" s="38">
        <v>4</v>
      </c>
      <c r="D109" s="38">
        <v>6</v>
      </c>
      <c r="E109" s="38">
        <v>6.2</v>
      </c>
      <c r="F109" s="38">
        <v>8.4</v>
      </c>
      <c r="G109" s="38">
        <v>5.8</v>
      </c>
      <c r="H109" s="38">
        <v>7.5</v>
      </c>
      <c r="I109" s="38">
        <v>8.6999999999999993</v>
      </c>
      <c r="J109" s="39">
        <v>1</v>
      </c>
      <c r="K109" s="38">
        <v>8</v>
      </c>
    </row>
    <row r="110" spans="1:11" ht="15" x14ac:dyDescent="0.2">
      <c r="A110" s="39">
        <v>7</v>
      </c>
      <c r="B110" s="38">
        <v>8.6999999999999993</v>
      </c>
      <c r="C110" s="38">
        <v>3.7</v>
      </c>
      <c r="D110" s="38">
        <v>4.5999999999999996</v>
      </c>
      <c r="E110" s="38">
        <v>4.8</v>
      </c>
      <c r="F110" s="38">
        <v>3.8</v>
      </c>
      <c r="G110" s="38">
        <v>4.5999999999999996</v>
      </c>
      <c r="H110" s="38">
        <v>3.5</v>
      </c>
      <c r="I110" s="38">
        <v>5.5</v>
      </c>
      <c r="J110" s="39">
        <v>1</v>
      </c>
      <c r="K110" s="38">
        <v>7.6</v>
      </c>
    </row>
    <row r="111" spans="1:11" ht="15" x14ac:dyDescent="0.2">
      <c r="A111" s="39">
        <v>2</v>
      </c>
      <c r="B111" s="38">
        <v>6.7</v>
      </c>
      <c r="C111" s="38">
        <v>3.2</v>
      </c>
      <c r="D111" s="38">
        <v>2.2999999999999998</v>
      </c>
      <c r="E111" s="38">
        <v>4.5</v>
      </c>
      <c r="F111" s="38">
        <v>5</v>
      </c>
      <c r="G111" s="38">
        <v>3.8</v>
      </c>
      <c r="H111" s="38">
        <v>2.6</v>
      </c>
      <c r="I111" s="38">
        <v>5.5</v>
      </c>
      <c r="J111" s="39">
        <v>0</v>
      </c>
      <c r="K111" s="38">
        <v>7.1</v>
      </c>
    </row>
    <row r="112" spans="1:11" ht="15" x14ac:dyDescent="0.2">
      <c r="A112" s="39">
        <v>7</v>
      </c>
      <c r="B112" s="38">
        <v>9.6999999999999993</v>
      </c>
      <c r="C112" s="38">
        <v>5</v>
      </c>
      <c r="D112" s="38">
        <v>3.4</v>
      </c>
      <c r="E112" s="38">
        <v>6.1</v>
      </c>
      <c r="F112" s="38">
        <v>6.7</v>
      </c>
      <c r="G112" s="38">
        <v>3.7</v>
      </c>
      <c r="H112" s="38">
        <v>3.4</v>
      </c>
      <c r="I112" s="38">
        <v>7.1</v>
      </c>
      <c r="J112" s="39">
        <v>1</v>
      </c>
      <c r="K112" s="38">
        <v>8.1</v>
      </c>
    </row>
    <row r="113" spans="1:11" ht="15" x14ac:dyDescent="0.2">
      <c r="A113" s="39">
        <v>12</v>
      </c>
      <c r="B113" s="38">
        <v>8.8000000000000007</v>
      </c>
      <c r="C113" s="38">
        <v>3.5</v>
      </c>
      <c r="D113" s="38">
        <v>3.3</v>
      </c>
      <c r="E113" s="38">
        <v>4.5</v>
      </c>
      <c r="F113" s="38">
        <v>6.7</v>
      </c>
      <c r="G113" s="38">
        <v>4</v>
      </c>
      <c r="H113" s="38">
        <v>2.2999999999999998</v>
      </c>
      <c r="I113" s="38">
        <v>6.6</v>
      </c>
      <c r="J113" s="39">
        <v>0</v>
      </c>
      <c r="K113" s="38">
        <v>7.9</v>
      </c>
    </row>
    <row r="114" spans="1:11" ht="15" x14ac:dyDescent="0.2">
      <c r="A114" s="39">
        <v>7</v>
      </c>
      <c r="B114" s="38">
        <v>8.1999999999999993</v>
      </c>
      <c r="C114" s="38">
        <v>3.6</v>
      </c>
      <c r="D114" s="38">
        <v>4.5</v>
      </c>
      <c r="E114" s="38">
        <v>5</v>
      </c>
      <c r="F114" s="38">
        <v>9</v>
      </c>
      <c r="G114" s="38">
        <v>4.5</v>
      </c>
      <c r="H114" s="38">
        <v>6.9</v>
      </c>
      <c r="I114" s="38">
        <v>5.2</v>
      </c>
      <c r="J114" s="39">
        <v>1</v>
      </c>
      <c r="K114" s="38">
        <v>7.2</v>
      </c>
    </row>
    <row r="115" spans="1:11" ht="15" x14ac:dyDescent="0.2">
      <c r="A115" s="39">
        <v>14</v>
      </c>
      <c r="B115" s="38">
        <v>8.9</v>
      </c>
      <c r="C115" s="38">
        <v>4.3</v>
      </c>
      <c r="D115" s="38">
        <v>6.3</v>
      </c>
      <c r="E115" s="38">
        <v>6.9</v>
      </c>
      <c r="F115" s="38">
        <v>8.1999999999999993</v>
      </c>
      <c r="G115" s="38">
        <v>4.2</v>
      </c>
      <c r="H115" s="38">
        <v>5.9</v>
      </c>
      <c r="I115" s="38">
        <v>5.6</v>
      </c>
      <c r="J115" s="39">
        <v>1</v>
      </c>
      <c r="K115" s="38">
        <v>7.7</v>
      </c>
    </row>
    <row r="116" spans="1:11" ht="15" x14ac:dyDescent="0.2">
      <c r="A116" s="39">
        <v>14</v>
      </c>
      <c r="B116" s="38">
        <v>8.4</v>
      </c>
      <c r="C116" s="38">
        <v>3.8</v>
      </c>
      <c r="D116" s="38">
        <v>3.2</v>
      </c>
      <c r="E116" s="38">
        <v>5.9</v>
      </c>
      <c r="F116" s="38">
        <v>6.7</v>
      </c>
      <c r="G116" s="38">
        <v>4</v>
      </c>
      <c r="H116" s="38">
        <v>5</v>
      </c>
      <c r="I116" s="38">
        <v>4.9000000000000004</v>
      </c>
      <c r="J116" s="39">
        <v>1</v>
      </c>
      <c r="K116" s="38">
        <v>7.9</v>
      </c>
    </row>
    <row r="117" spans="1:11" ht="15" x14ac:dyDescent="0.2">
      <c r="A117" s="39">
        <v>11</v>
      </c>
      <c r="B117" s="38">
        <v>7.7</v>
      </c>
      <c r="C117" s="38">
        <v>4.7</v>
      </c>
      <c r="D117" s="38">
        <v>4.3</v>
      </c>
      <c r="E117" s="38">
        <v>7</v>
      </c>
      <c r="F117" s="38">
        <v>7.7</v>
      </c>
      <c r="G117" s="38">
        <v>5.0999999999999996</v>
      </c>
      <c r="H117" s="38">
        <v>4.7</v>
      </c>
      <c r="I117" s="38">
        <v>5.4</v>
      </c>
      <c r="J117" s="39">
        <v>0</v>
      </c>
      <c r="K117" s="38">
        <v>6.9</v>
      </c>
    </row>
    <row r="118" spans="1:11" ht="15" x14ac:dyDescent="0.2">
      <c r="A118" s="39">
        <v>10</v>
      </c>
      <c r="B118" s="38">
        <v>9.1999999999999993</v>
      </c>
      <c r="C118" s="38">
        <v>5</v>
      </c>
      <c r="D118" s="38">
        <v>4.9000000000000004</v>
      </c>
      <c r="E118" s="38">
        <v>6.2</v>
      </c>
      <c r="F118" s="38">
        <v>7.3</v>
      </c>
      <c r="G118" s="38">
        <v>4.2</v>
      </c>
      <c r="H118" s="38">
        <v>4.5999999999999996</v>
      </c>
      <c r="I118" s="38">
        <v>7.7</v>
      </c>
      <c r="J118" s="39">
        <v>1</v>
      </c>
      <c r="K118" s="38">
        <v>9.5</v>
      </c>
    </row>
    <row r="119" spans="1:11" ht="15" x14ac:dyDescent="0.2">
      <c r="A119" s="39">
        <v>5</v>
      </c>
      <c r="B119" s="38">
        <v>7.3</v>
      </c>
      <c r="C119" s="38">
        <v>3.6</v>
      </c>
      <c r="D119" s="38">
        <v>5.4</v>
      </c>
      <c r="E119" s="38">
        <v>6.1</v>
      </c>
      <c r="F119" s="38">
        <v>8</v>
      </c>
      <c r="G119" s="38">
        <v>2.8</v>
      </c>
      <c r="H119" s="38">
        <v>3.3</v>
      </c>
      <c r="I119" s="38">
        <v>4.0999999999999996</v>
      </c>
      <c r="J119" s="39">
        <v>0</v>
      </c>
      <c r="K119" s="38">
        <v>7.5</v>
      </c>
    </row>
    <row r="120" spans="1:11" ht="15" x14ac:dyDescent="0.2">
      <c r="A120" s="39">
        <v>11</v>
      </c>
      <c r="B120" s="38">
        <v>9</v>
      </c>
      <c r="C120" s="38">
        <v>4.0999999999999996</v>
      </c>
      <c r="D120" s="38">
        <v>3</v>
      </c>
      <c r="E120" s="38">
        <v>5</v>
      </c>
      <c r="F120" s="38">
        <v>6</v>
      </c>
      <c r="G120" s="38">
        <v>3.3</v>
      </c>
      <c r="H120" s="38">
        <v>3.9</v>
      </c>
      <c r="I120" s="38">
        <v>4.2</v>
      </c>
      <c r="J120" s="39">
        <v>1</v>
      </c>
      <c r="K120" s="38">
        <v>8</v>
      </c>
    </row>
    <row r="121" spans="1:11" ht="15" x14ac:dyDescent="0.2">
      <c r="A121" s="39">
        <v>6</v>
      </c>
      <c r="B121" s="38">
        <v>8.1</v>
      </c>
      <c r="C121" s="38">
        <v>2.5</v>
      </c>
      <c r="D121" s="38">
        <v>4.0999999999999996</v>
      </c>
      <c r="E121" s="38">
        <v>3.8</v>
      </c>
      <c r="F121" s="38">
        <v>6.6</v>
      </c>
      <c r="G121" s="38">
        <v>2.6</v>
      </c>
      <c r="H121" s="38">
        <v>3.5</v>
      </c>
      <c r="I121" s="38">
        <v>3.9</v>
      </c>
      <c r="J121" s="39">
        <v>0</v>
      </c>
      <c r="K121" s="38">
        <v>7.1</v>
      </c>
    </row>
    <row r="122" spans="1:11" ht="15" x14ac:dyDescent="0.2">
      <c r="A122" s="39">
        <v>9</v>
      </c>
      <c r="B122" s="38">
        <v>7.4</v>
      </c>
      <c r="C122" s="38">
        <v>5.0999999999999996</v>
      </c>
      <c r="D122" s="38">
        <v>5</v>
      </c>
      <c r="E122" s="38">
        <v>6.9</v>
      </c>
      <c r="F122" s="38">
        <v>9.6</v>
      </c>
      <c r="G122" s="38">
        <v>5.7</v>
      </c>
      <c r="H122" s="38">
        <v>6.5</v>
      </c>
      <c r="I122" s="38">
        <v>7</v>
      </c>
      <c r="J122" s="39">
        <v>1</v>
      </c>
      <c r="K122" s="38">
        <v>8.8000000000000007</v>
      </c>
    </row>
    <row r="123" spans="1:11" ht="15" x14ac:dyDescent="0.2">
      <c r="A123" s="39">
        <v>9</v>
      </c>
      <c r="B123" s="38">
        <v>7.9</v>
      </c>
      <c r="C123" s="38">
        <v>3</v>
      </c>
      <c r="D123" s="38">
        <v>4.3</v>
      </c>
      <c r="E123" s="38">
        <v>4.8</v>
      </c>
      <c r="F123" s="38">
        <v>9.6999999999999993</v>
      </c>
      <c r="G123" s="38">
        <v>4.8</v>
      </c>
      <c r="H123" s="38">
        <v>5.4</v>
      </c>
      <c r="I123" s="38">
        <v>6.2</v>
      </c>
      <c r="J123" s="39">
        <v>0</v>
      </c>
      <c r="K123" s="38">
        <v>8</v>
      </c>
    </row>
    <row r="124" spans="1:11" ht="15" x14ac:dyDescent="0.2">
      <c r="A124" s="39">
        <v>10</v>
      </c>
      <c r="B124" s="38">
        <v>7.7</v>
      </c>
      <c r="C124" s="38">
        <v>2.2000000000000002</v>
      </c>
      <c r="D124" s="38">
        <v>2.4</v>
      </c>
      <c r="E124" s="38">
        <v>3.4</v>
      </c>
      <c r="F124" s="38">
        <v>6.2</v>
      </c>
      <c r="G124" s="38">
        <v>3.2</v>
      </c>
      <c r="H124" s="38">
        <v>3.1</v>
      </c>
      <c r="I124" s="38">
        <v>3.4</v>
      </c>
      <c r="J124" s="39">
        <v>0</v>
      </c>
      <c r="K124" s="38">
        <v>7.7</v>
      </c>
    </row>
    <row r="125" spans="1:11" ht="15" x14ac:dyDescent="0.2">
      <c r="A125" s="39">
        <v>5</v>
      </c>
      <c r="B125" s="38">
        <v>9.4</v>
      </c>
      <c r="C125" s="38">
        <v>2.5</v>
      </c>
      <c r="D125" s="38">
        <v>3.2</v>
      </c>
      <c r="E125" s="38">
        <v>4.5999999999999996</v>
      </c>
      <c r="F125" s="38">
        <v>6.3</v>
      </c>
      <c r="G125" s="38">
        <v>5.8</v>
      </c>
      <c r="H125" s="38">
        <v>4.5999999999999996</v>
      </c>
      <c r="I125" s="38">
        <v>7</v>
      </c>
      <c r="J125" s="39">
        <v>1</v>
      </c>
      <c r="K125" s="38">
        <v>8.1999999999999993</v>
      </c>
    </row>
    <row r="126" spans="1:11" ht="15" x14ac:dyDescent="0.2">
      <c r="A126" s="39">
        <v>7</v>
      </c>
      <c r="B126" s="38">
        <v>7.2</v>
      </c>
      <c r="C126" s="38">
        <v>4.3</v>
      </c>
      <c r="D126" s="38">
        <v>3.9</v>
      </c>
      <c r="E126" s="38">
        <v>4.7</v>
      </c>
      <c r="F126" s="38">
        <v>10</v>
      </c>
      <c r="G126" s="38">
        <v>3.2</v>
      </c>
      <c r="H126" s="38">
        <v>4.0999999999999996</v>
      </c>
      <c r="I126" s="38">
        <v>4.2</v>
      </c>
      <c r="J126" s="39">
        <v>0</v>
      </c>
      <c r="K126" s="38">
        <v>6.5</v>
      </c>
    </row>
    <row r="127" spans="1:11" ht="15" x14ac:dyDescent="0.2">
      <c r="A127" s="39">
        <v>15</v>
      </c>
      <c r="B127" s="38">
        <v>8.3000000000000007</v>
      </c>
      <c r="C127" s="38">
        <v>3.7</v>
      </c>
      <c r="D127" s="38">
        <v>5.3</v>
      </c>
      <c r="E127" s="38">
        <v>6.1</v>
      </c>
      <c r="F127" s="38">
        <v>5.3</v>
      </c>
      <c r="G127" s="38">
        <v>4.0999999999999996</v>
      </c>
      <c r="H127" s="38">
        <v>2.9</v>
      </c>
      <c r="I127" s="38">
        <v>4</v>
      </c>
      <c r="J127" s="39">
        <v>1</v>
      </c>
      <c r="K127" s="38">
        <v>8.1</v>
      </c>
    </row>
    <row r="128" spans="1:11" ht="15" x14ac:dyDescent="0.2">
      <c r="A128" s="39">
        <v>12</v>
      </c>
      <c r="B128" s="38">
        <v>7.9</v>
      </c>
      <c r="C128" s="38">
        <v>3.9</v>
      </c>
      <c r="D128" s="38">
        <v>4.9000000000000004</v>
      </c>
      <c r="E128" s="38">
        <v>5.8</v>
      </c>
      <c r="F128" s="38">
        <v>4.7</v>
      </c>
      <c r="G128" s="38">
        <v>4.5999999999999996</v>
      </c>
      <c r="H128" s="38">
        <v>4.2</v>
      </c>
      <c r="I128" s="38">
        <v>6.6</v>
      </c>
      <c r="J128" s="39">
        <v>0</v>
      </c>
      <c r="K128" s="38">
        <v>8.1</v>
      </c>
    </row>
    <row r="129" spans="1:11" ht="15" x14ac:dyDescent="0.2">
      <c r="A129" s="39">
        <v>7</v>
      </c>
      <c r="B129" s="38">
        <v>7.3</v>
      </c>
      <c r="C129" s="38">
        <v>3.6</v>
      </c>
      <c r="D129" s="38">
        <v>3.6</v>
      </c>
      <c r="E129" s="38">
        <v>6.1</v>
      </c>
      <c r="F129" s="38">
        <v>8</v>
      </c>
      <c r="G129" s="38">
        <v>3.3</v>
      </c>
      <c r="H129" s="38">
        <v>3.3</v>
      </c>
      <c r="I129" s="38">
        <v>4</v>
      </c>
      <c r="J129" s="39">
        <v>0</v>
      </c>
      <c r="K129" s="38">
        <v>6.9</v>
      </c>
    </row>
    <row r="130" spans="1:11" ht="15" x14ac:dyDescent="0.2">
      <c r="A130" s="39">
        <v>11</v>
      </c>
      <c r="B130" s="38">
        <v>9.6</v>
      </c>
      <c r="C130" s="38">
        <v>5.7</v>
      </c>
      <c r="D130" s="38">
        <v>5.6</v>
      </c>
      <c r="E130" s="38">
        <v>7.8</v>
      </c>
      <c r="F130" s="38">
        <v>4.5</v>
      </c>
      <c r="G130" s="38">
        <v>4.4000000000000004</v>
      </c>
      <c r="H130" s="38">
        <v>3</v>
      </c>
      <c r="I130" s="38">
        <v>6.2</v>
      </c>
      <c r="J130" s="39">
        <v>1</v>
      </c>
      <c r="K130" s="38">
        <v>9.3000000000000007</v>
      </c>
    </row>
    <row r="131" spans="1:11" ht="15" x14ac:dyDescent="0.2">
      <c r="A131" s="39">
        <v>4</v>
      </c>
      <c r="B131" s="38">
        <v>8.3000000000000007</v>
      </c>
      <c r="C131" s="38">
        <v>2.8</v>
      </c>
      <c r="D131" s="38">
        <v>3</v>
      </c>
      <c r="E131" s="38">
        <v>2.5</v>
      </c>
      <c r="F131" s="38">
        <v>5.2</v>
      </c>
      <c r="G131" s="38">
        <v>1.2</v>
      </c>
      <c r="H131" s="38">
        <v>2.5</v>
      </c>
      <c r="I131" s="38">
        <v>2.6</v>
      </c>
      <c r="J131" s="39">
        <v>0</v>
      </c>
      <c r="K131" s="38">
        <v>6.2</v>
      </c>
    </row>
    <row r="132" spans="1:11" ht="15" x14ac:dyDescent="0.2">
      <c r="A132" s="39">
        <v>9</v>
      </c>
      <c r="B132" s="38">
        <v>8.6</v>
      </c>
      <c r="C132" s="38">
        <v>3.6</v>
      </c>
      <c r="D132" s="38">
        <v>2.9</v>
      </c>
      <c r="E132" s="38">
        <v>4.7</v>
      </c>
      <c r="F132" s="38">
        <v>3.7</v>
      </c>
      <c r="G132" s="38">
        <v>5</v>
      </c>
      <c r="H132" s="38">
        <v>3.4</v>
      </c>
      <c r="I132" s="38">
        <v>6.1</v>
      </c>
      <c r="J132" s="39">
        <v>0</v>
      </c>
      <c r="K132" s="38">
        <v>8</v>
      </c>
    </row>
    <row r="133" spans="1:11" ht="15" x14ac:dyDescent="0.2">
      <c r="A133" s="39">
        <v>9</v>
      </c>
      <c r="B133" s="38">
        <v>8</v>
      </c>
      <c r="C133" s="38">
        <v>2.5</v>
      </c>
      <c r="D133" s="38">
        <v>3.4</v>
      </c>
      <c r="E133" s="38">
        <v>3</v>
      </c>
      <c r="F133" s="38">
        <v>5.2</v>
      </c>
      <c r="G133" s="38">
        <v>4.5999999999999996</v>
      </c>
      <c r="H133" s="38">
        <v>4.2</v>
      </c>
      <c r="I133" s="38">
        <v>6.9</v>
      </c>
      <c r="J133" s="39">
        <v>0</v>
      </c>
      <c r="K133" s="38">
        <v>7.1</v>
      </c>
    </row>
    <row r="134" spans="1:11" ht="15" x14ac:dyDescent="0.2">
      <c r="A134" s="39">
        <v>2</v>
      </c>
      <c r="B134" s="38">
        <v>6.4</v>
      </c>
      <c r="C134" s="38">
        <v>3.2</v>
      </c>
      <c r="D134" s="38">
        <v>2.2000000000000002</v>
      </c>
      <c r="E134" s="38">
        <v>5</v>
      </c>
      <c r="F134" s="38">
        <v>8.4</v>
      </c>
      <c r="G134" s="38">
        <v>2.4</v>
      </c>
      <c r="H134" s="38">
        <v>3.7</v>
      </c>
      <c r="I134" s="38">
        <v>3.6</v>
      </c>
      <c r="J134" s="39">
        <v>0</v>
      </c>
      <c r="K134" s="38">
        <v>6.5</v>
      </c>
    </row>
    <row r="135" spans="1:11" ht="15" x14ac:dyDescent="0.2">
      <c r="A135" s="39">
        <v>10</v>
      </c>
      <c r="B135" s="38">
        <v>6.6</v>
      </c>
      <c r="C135" s="38">
        <v>3.8</v>
      </c>
      <c r="D135" s="38">
        <v>3.2</v>
      </c>
      <c r="E135" s="38">
        <v>6.6</v>
      </c>
      <c r="F135" s="38">
        <v>8.1999999999999993</v>
      </c>
      <c r="G135" s="38">
        <v>4.3</v>
      </c>
      <c r="H135" s="38">
        <v>4.0999999999999996</v>
      </c>
      <c r="I135" s="38">
        <v>6.3</v>
      </c>
      <c r="J135" s="39">
        <v>0</v>
      </c>
      <c r="K135" s="38">
        <v>7.1</v>
      </c>
    </row>
    <row r="136" spans="1:11" ht="15" x14ac:dyDescent="0.2">
      <c r="A136" s="39">
        <v>14</v>
      </c>
      <c r="B136" s="38">
        <v>7.6</v>
      </c>
      <c r="C136" s="38">
        <v>2.5</v>
      </c>
      <c r="D136" s="38">
        <v>3.2</v>
      </c>
      <c r="E136" s="38">
        <v>4.2</v>
      </c>
      <c r="F136" s="38">
        <v>5.8</v>
      </c>
      <c r="G136" s="38">
        <v>3.6</v>
      </c>
      <c r="H136" s="38">
        <v>3.8</v>
      </c>
      <c r="I136" s="38">
        <v>6</v>
      </c>
      <c r="J136" s="39">
        <v>1</v>
      </c>
      <c r="K136" s="38">
        <v>8.1999999999999993</v>
      </c>
    </row>
    <row r="137" spans="1:11" ht="15" x14ac:dyDescent="0.2">
      <c r="A137" s="39">
        <v>1</v>
      </c>
      <c r="B137" s="38">
        <v>9.4</v>
      </c>
      <c r="C137" s="38">
        <v>4.0999999999999996</v>
      </c>
      <c r="D137" s="38">
        <v>3.4</v>
      </c>
      <c r="E137" s="38">
        <v>4.7</v>
      </c>
      <c r="F137" s="38">
        <v>7.6</v>
      </c>
      <c r="G137" s="38">
        <v>5.0999999999999996</v>
      </c>
      <c r="H137" s="38">
        <v>3.7</v>
      </c>
      <c r="I137" s="38">
        <v>5.6</v>
      </c>
      <c r="J137" s="39">
        <v>1</v>
      </c>
      <c r="K137" s="38">
        <v>7</v>
      </c>
    </row>
    <row r="138" spans="1:11" ht="15" x14ac:dyDescent="0.2">
      <c r="A138" s="39">
        <v>4</v>
      </c>
      <c r="B138" s="38">
        <v>8.3000000000000007</v>
      </c>
      <c r="C138" s="38">
        <v>2.8</v>
      </c>
      <c r="D138" s="38">
        <v>3</v>
      </c>
      <c r="E138" s="38">
        <v>2.5</v>
      </c>
      <c r="F138" s="38">
        <v>5.2</v>
      </c>
      <c r="G138" s="38">
        <v>1.8</v>
      </c>
      <c r="H138" s="38">
        <v>2.5</v>
      </c>
      <c r="I138" s="38">
        <v>3.1</v>
      </c>
      <c r="J138" s="39">
        <v>0</v>
      </c>
      <c r="K138" s="38">
        <v>6.7</v>
      </c>
    </row>
    <row r="139" spans="1:11" ht="15" x14ac:dyDescent="0.2">
      <c r="A139" s="39">
        <v>13</v>
      </c>
      <c r="B139" s="38">
        <v>7.8</v>
      </c>
      <c r="C139" s="38">
        <v>4.9000000000000004</v>
      </c>
      <c r="D139" s="38">
        <v>5.8</v>
      </c>
      <c r="E139" s="38">
        <v>7.1</v>
      </c>
      <c r="F139" s="38">
        <v>7.9</v>
      </c>
      <c r="G139" s="38">
        <v>4.0999999999999996</v>
      </c>
      <c r="H139" s="38">
        <v>4.9000000000000004</v>
      </c>
      <c r="I139" s="38">
        <v>5.7</v>
      </c>
      <c r="J139" s="39">
        <v>0</v>
      </c>
      <c r="K139" s="38">
        <v>7.5</v>
      </c>
    </row>
    <row r="140" spans="1:11" ht="15" x14ac:dyDescent="0.2">
      <c r="A140" s="39">
        <v>13</v>
      </c>
      <c r="B140" s="38">
        <v>7.1</v>
      </c>
      <c r="C140" s="38">
        <v>4.2</v>
      </c>
      <c r="D140" s="38">
        <v>2.8</v>
      </c>
      <c r="E140" s="38">
        <v>4.5</v>
      </c>
      <c r="F140" s="38">
        <v>9.9</v>
      </c>
      <c r="G140" s="38">
        <v>2.8</v>
      </c>
      <c r="H140" s="38">
        <v>4</v>
      </c>
      <c r="I140" s="38">
        <v>3.3</v>
      </c>
      <c r="J140" s="39">
        <v>0</v>
      </c>
      <c r="K140" s="38">
        <v>7.4</v>
      </c>
    </row>
    <row r="141" spans="1:11" ht="15" x14ac:dyDescent="0.2">
      <c r="A141" s="39">
        <v>15</v>
      </c>
      <c r="B141" s="38">
        <v>7.6</v>
      </c>
      <c r="C141" s="38">
        <v>3.6</v>
      </c>
      <c r="D141" s="38">
        <v>2.2000000000000002</v>
      </c>
      <c r="E141" s="38">
        <v>5</v>
      </c>
      <c r="F141" s="38">
        <v>7.4</v>
      </c>
      <c r="G141" s="38">
        <v>4.4000000000000004</v>
      </c>
      <c r="H141" s="38">
        <v>5.8</v>
      </c>
      <c r="I141" s="38">
        <v>4.8</v>
      </c>
      <c r="J141" s="39">
        <v>0</v>
      </c>
      <c r="K141" s="38">
        <v>7.4</v>
      </c>
    </row>
    <row r="142" spans="1:11" ht="15" x14ac:dyDescent="0.2">
      <c r="A142" s="39">
        <v>12</v>
      </c>
      <c r="B142" s="38">
        <v>5.6</v>
      </c>
      <c r="C142" s="38">
        <v>3.4</v>
      </c>
      <c r="D142" s="38">
        <v>5.2</v>
      </c>
      <c r="E142" s="38">
        <v>5.6</v>
      </c>
      <c r="F142" s="38">
        <v>9.1</v>
      </c>
      <c r="G142" s="38">
        <v>4.5</v>
      </c>
      <c r="H142" s="38">
        <v>6</v>
      </c>
      <c r="I142" s="38">
        <v>6.3</v>
      </c>
      <c r="J142" s="39">
        <v>0</v>
      </c>
      <c r="K142" s="38">
        <v>7.9</v>
      </c>
    </row>
    <row r="143" spans="1:11" ht="15" x14ac:dyDescent="0.2">
      <c r="A143" s="39">
        <v>3</v>
      </c>
      <c r="B143" s="38">
        <v>9.9</v>
      </c>
      <c r="C143" s="38">
        <v>2.8</v>
      </c>
      <c r="D143" s="38">
        <v>1.5</v>
      </c>
      <c r="E143" s="38">
        <v>3.5</v>
      </c>
      <c r="F143" s="38">
        <v>5.4</v>
      </c>
      <c r="G143" s="38">
        <v>4</v>
      </c>
      <c r="H143" s="38">
        <v>4.9000000000000004</v>
      </c>
      <c r="I143" s="38">
        <v>5.8</v>
      </c>
      <c r="J143" s="39">
        <v>1</v>
      </c>
      <c r="K143" s="38">
        <v>8</v>
      </c>
    </row>
    <row r="144" spans="1:11" ht="15" x14ac:dyDescent="0.2">
      <c r="A144" s="39">
        <v>3</v>
      </c>
      <c r="B144" s="38">
        <v>9.1999999999999993</v>
      </c>
      <c r="C144" s="38">
        <v>3.4</v>
      </c>
      <c r="D144" s="38">
        <v>4.9000000000000004</v>
      </c>
      <c r="E144" s="38">
        <v>5.8</v>
      </c>
      <c r="F144" s="38">
        <v>4.5</v>
      </c>
      <c r="G144" s="38">
        <v>4.2</v>
      </c>
      <c r="H144" s="38">
        <v>4</v>
      </c>
      <c r="I144" s="38">
        <v>6.9</v>
      </c>
      <c r="J144" s="39">
        <v>1</v>
      </c>
      <c r="K144" s="38">
        <v>8</v>
      </c>
    </row>
    <row r="145" spans="1:11" ht="15" x14ac:dyDescent="0.2">
      <c r="A145" s="39">
        <v>7</v>
      </c>
      <c r="B145" s="38">
        <v>9.1</v>
      </c>
      <c r="C145" s="38">
        <v>3.8</v>
      </c>
      <c r="D145" s="38">
        <v>3.1</v>
      </c>
      <c r="E145" s="38">
        <v>4.5</v>
      </c>
      <c r="F145" s="38">
        <v>7.3</v>
      </c>
      <c r="G145" s="38">
        <v>4.5</v>
      </c>
      <c r="H145" s="38">
        <v>3.4</v>
      </c>
      <c r="I145" s="38">
        <v>5.0999999999999996</v>
      </c>
      <c r="J145" s="39">
        <v>0</v>
      </c>
      <c r="K145" s="38">
        <v>8.4</v>
      </c>
    </row>
    <row r="146" spans="1:11" ht="15" x14ac:dyDescent="0.2">
      <c r="A146" s="39">
        <v>7</v>
      </c>
      <c r="B146" s="38">
        <v>9.9</v>
      </c>
      <c r="C146" s="38">
        <v>4.2</v>
      </c>
      <c r="D146" s="38">
        <v>3.4</v>
      </c>
      <c r="E146" s="38">
        <v>4.5</v>
      </c>
      <c r="F146" s="38">
        <v>3.8</v>
      </c>
      <c r="G146" s="38">
        <v>3.8</v>
      </c>
      <c r="H146" s="38">
        <v>4</v>
      </c>
      <c r="I146" s="38">
        <v>5.4</v>
      </c>
      <c r="J146" s="39">
        <v>1</v>
      </c>
      <c r="K146" s="38">
        <v>8.8000000000000007</v>
      </c>
    </row>
    <row r="147" spans="1:11" ht="15" x14ac:dyDescent="0.2">
      <c r="A147" s="39">
        <v>14</v>
      </c>
      <c r="B147" s="38">
        <v>9.9</v>
      </c>
      <c r="C147" s="38">
        <v>4.2</v>
      </c>
      <c r="D147" s="38">
        <v>3.2</v>
      </c>
      <c r="E147" s="38">
        <v>4.5</v>
      </c>
      <c r="F147" s="38">
        <v>3.8</v>
      </c>
      <c r="G147" s="38">
        <v>4.0999999999999996</v>
      </c>
      <c r="H147" s="38">
        <v>4</v>
      </c>
      <c r="I147" s="38">
        <v>4.0999999999999996</v>
      </c>
      <c r="J147" s="39">
        <v>1</v>
      </c>
      <c r="K147" s="38">
        <v>7.9</v>
      </c>
    </row>
    <row r="148" spans="1:11" ht="15" x14ac:dyDescent="0.2">
      <c r="A148" s="39">
        <v>5</v>
      </c>
      <c r="B148" s="38">
        <v>6.6</v>
      </c>
      <c r="C148" s="38">
        <v>3.8</v>
      </c>
      <c r="D148" s="38">
        <v>4.5</v>
      </c>
      <c r="E148" s="38">
        <v>6.6</v>
      </c>
      <c r="F148" s="38">
        <v>8.1999999999999993</v>
      </c>
      <c r="G148" s="38">
        <v>4.5999999999999996</v>
      </c>
      <c r="H148" s="38">
        <v>4.0999999999999996</v>
      </c>
      <c r="I148" s="38">
        <v>4.7</v>
      </c>
      <c r="J148" s="39">
        <v>0</v>
      </c>
      <c r="K148" s="38">
        <v>6</v>
      </c>
    </row>
    <row r="149" spans="1:11" ht="15" x14ac:dyDescent="0.2">
      <c r="A149" s="39">
        <v>15</v>
      </c>
      <c r="B149" s="38">
        <v>9.1</v>
      </c>
      <c r="C149" s="38">
        <v>3.7</v>
      </c>
      <c r="D149" s="38">
        <v>4.0999999999999996</v>
      </c>
      <c r="E149" s="38">
        <v>5.4</v>
      </c>
      <c r="F149" s="38">
        <v>7.3</v>
      </c>
      <c r="G149" s="38">
        <v>3.7</v>
      </c>
      <c r="H149" s="38">
        <v>3</v>
      </c>
      <c r="I149" s="38">
        <v>4.7</v>
      </c>
      <c r="J149" s="39">
        <v>0</v>
      </c>
      <c r="K149" s="38">
        <v>8.1999999999999993</v>
      </c>
    </row>
    <row r="150" spans="1:11" ht="15" x14ac:dyDescent="0.2">
      <c r="A150" s="39">
        <v>7</v>
      </c>
      <c r="B150" s="38">
        <v>5.0999999999999996</v>
      </c>
      <c r="C150" s="38">
        <v>5.0999999999999996</v>
      </c>
      <c r="D150" s="38">
        <v>5.8</v>
      </c>
      <c r="E150" s="38">
        <v>7.8</v>
      </c>
      <c r="F150" s="38">
        <v>5.9</v>
      </c>
      <c r="G150" s="38">
        <v>5.0999999999999996</v>
      </c>
      <c r="H150" s="38">
        <v>6.3</v>
      </c>
      <c r="I150" s="38">
        <v>6.2</v>
      </c>
      <c r="J150" s="39">
        <v>1</v>
      </c>
      <c r="K150" s="38">
        <v>8.4</v>
      </c>
    </row>
    <row r="151" spans="1:11" ht="15" x14ac:dyDescent="0.2">
      <c r="A151" s="39">
        <v>13</v>
      </c>
      <c r="B151" s="38">
        <v>6</v>
      </c>
      <c r="C151" s="38">
        <v>4.0999999999999996</v>
      </c>
      <c r="D151" s="38">
        <v>4.8</v>
      </c>
      <c r="E151" s="38">
        <v>5.3</v>
      </c>
      <c r="F151" s="38">
        <v>8</v>
      </c>
      <c r="G151" s="38">
        <v>4.3</v>
      </c>
      <c r="H151" s="38">
        <v>5.3</v>
      </c>
      <c r="I151" s="38">
        <v>5.8</v>
      </c>
      <c r="J151" s="39">
        <v>0</v>
      </c>
      <c r="K151" s="38">
        <v>7.4</v>
      </c>
    </row>
    <row r="152" spans="1:11" ht="15" x14ac:dyDescent="0.2">
      <c r="A152" s="39">
        <v>8</v>
      </c>
      <c r="B152" s="38">
        <v>8.9</v>
      </c>
      <c r="C152" s="38">
        <v>4.3</v>
      </c>
      <c r="D152" s="38">
        <v>4.3</v>
      </c>
      <c r="E152" s="38">
        <v>6.9</v>
      </c>
      <c r="F152" s="38">
        <v>8.1999999999999993</v>
      </c>
      <c r="G152" s="38">
        <v>5</v>
      </c>
      <c r="H152" s="38">
        <v>5.9</v>
      </c>
      <c r="I152" s="38">
        <v>5.7</v>
      </c>
      <c r="J152" s="39">
        <v>0</v>
      </c>
      <c r="K152" s="38">
        <v>8</v>
      </c>
    </row>
    <row r="153" spans="1:11" ht="15" x14ac:dyDescent="0.2">
      <c r="A153" s="39">
        <v>5</v>
      </c>
      <c r="B153" s="38">
        <v>6.2</v>
      </c>
      <c r="C153" s="38">
        <v>3.3</v>
      </c>
      <c r="D153" s="38">
        <v>4</v>
      </c>
      <c r="E153" s="38">
        <v>5.0999999999999996</v>
      </c>
      <c r="F153" s="38">
        <v>6.9</v>
      </c>
      <c r="G153" s="38">
        <v>4</v>
      </c>
      <c r="H153" s="38">
        <v>6.3</v>
      </c>
      <c r="I153" s="38">
        <v>5.4</v>
      </c>
      <c r="J153" s="39">
        <v>0</v>
      </c>
      <c r="K153" s="38">
        <v>6.6</v>
      </c>
    </row>
    <row r="154" spans="1:11" ht="15" x14ac:dyDescent="0.2">
      <c r="A154" s="39">
        <v>9</v>
      </c>
      <c r="B154" s="38">
        <v>7.2</v>
      </c>
      <c r="C154" s="38">
        <v>4.3</v>
      </c>
      <c r="D154" s="38">
        <v>3.6</v>
      </c>
      <c r="E154" s="38">
        <v>4.7</v>
      </c>
      <c r="F154" s="38">
        <v>10</v>
      </c>
      <c r="G154" s="38">
        <v>3</v>
      </c>
      <c r="H154" s="38">
        <v>4.0999999999999996</v>
      </c>
      <c r="I154" s="38">
        <v>3.8</v>
      </c>
      <c r="J154" s="39">
        <v>0</v>
      </c>
      <c r="K154" s="38">
        <v>7.6</v>
      </c>
    </row>
    <row r="155" spans="1:11" ht="15" x14ac:dyDescent="0.2">
      <c r="A155" s="39">
        <v>6</v>
      </c>
      <c r="B155" s="38">
        <v>8.8000000000000007</v>
      </c>
      <c r="C155" s="38">
        <v>3.5</v>
      </c>
      <c r="D155" s="38">
        <v>2.8</v>
      </c>
      <c r="E155" s="38">
        <v>4.5</v>
      </c>
      <c r="F155" s="38">
        <v>6.7</v>
      </c>
      <c r="G155" s="38">
        <v>4.0999999999999996</v>
      </c>
      <c r="H155" s="38">
        <v>2.2999999999999998</v>
      </c>
      <c r="I155" s="38">
        <v>5.4</v>
      </c>
      <c r="J155" s="39">
        <v>0</v>
      </c>
      <c r="K155" s="38">
        <v>7.5</v>
      </c>
    </row>
    <row r="156" spans="1:11" ht="15" x14ac:dyDescent="0.2">
      <c r="A156" s="39">
        <v>3</v>
      </c>
      <c r="B156" s="38">
        <v>6.3</v>
      </c>
      <c r="C156" s="38">
        <v>5.0999999999999996</v>
      </c>
      <c r="D156" s="38">
        <v>3.7</v>
      </c>
      <c r="E156" s="38">
        <v>6.6</v>
      </c>
      <c r="F156" s="38">
        <v>8.4</v>
      </c>
      <c r="G156" s="38">
        <v>4.4000000000000004</v>
      </c>
      <c r="H156" s="38">
        <v>5.0999999999999996</v>
      </c>
      <c r="I156" s="38">
        <v>5.3</v>
      </c>
      <c r="J156" s="39">
        <v>0</v>
      </c>
      <c r="K156" s="38">
        <v>7.1</v>
      </c>
    </row>
    <row r="157" spans="1:11" ht="15" x14ac:dyDescent="0.2">
      <c r="A157" s="39">
        <v>2</v>
      </c>
      <c r="B157" s="38">
        <v>9.6999999999999993</v>
      </c>
      <c r="C157" s="38">
        <v>2.8</v>
      </c>
      <c r="D157" s="38">
        <v>3.7</v>
      </c>
      <c r="E157" s="38">
        <v>4.7</v>
      </c>
      <c r="F157" s="38">
        <v>4.8</v>
      </c>
      <c r="G157" s="38">
        <v>4</v>
      </c>
      <c r="H157" s="38">
        <v>4.0999999999999996</v>
      </c>
      <c r="I157" s="38">
        <v>5.8</v>
      </c>
      <c r="J157" s="39">
        <v>0</v>
      </c>
      <c r="K157" s="38">
        <v>7.9</v>
      </c>
    </row>
    <row r="158" spans="1:11" ht="15" x14ac:dyDescent="0.2">
      <c r="A158" s="39">
        <v>1</v>
      </c>
      <c r="B158" s="38">
        <v>5</v>
      </c>
      <c r="C158" s="38">
        <v>3.6</v>
      </c>
      <c r="D158" s="38">
        <v>4.0999999999999996</v>
      </c>
      <c r="E158" s="38">
        <v>4.9000000000000004</v>
      </c>
      <c r="F158" s="38">
        <v>8.1999999999999993</v>
      </c>
      <c r="G158" s="38">
        <v>3.7</v>
      </c>
      <c r="H158" s="38">
        <v>4.8</v>
      </c>
      <c r="I158" s="38">
        <v>4.4000000000000004</v>
      </c>
      <c r="J158" s="39">
        <v>0</v>
      </c>
      <c r="K158" s="38">
        <v>7.6</v>
      </c>
    </row>
    <row r="159" spans="1:11" ht="15" x14ac:dyDescent="0.2">
      <c r="A159" s="39">
        <v>10</v>
      </c>
      <c r="B159" s="38">
        <v>7.4</v>
      </c>
      <c r="C159" s="38">
        <v>3.4</v>
      </c>
      <c r="D159" s="38">
        <v>5.8</v>
      </c>
      <c r="E159" s="38">
        <v>4.8</v>
      </c>
      <c r="F159" s="38">
        <v>7.2</v>
      </c>
      <c r="G159" s="38">
        <v>4</v>
      </c>
      <c r="H159" s="38">
        <v>5.6</v>
      </c>
      <c r="I159" s="38">
        <v>4.3</v>
      </c>
      <c r="J159" s="39">
        <v>0</v>
      </c>
      <c r="K159" s="38">
        <v>7.1</v>
      </c>
    </row>
    <row r="160" spans="1:11" ht="15" x14ac:dyDescent="0.2">
      <c r="A160" s="39">
        <v>5</v>
      </c>
      <c r="B160" s="38">
        <v>5.5</v>
      </c>
      <c r="C160" s="38">
        <v>3.7</v>
      </c>
      <c r="D160" s="38">
        <v>4.5</v>
      </c>
      <c r="E160" s="38">
        <v>4.9000000000000004</v>
      </c>
      <c r="F160" s="38">
        <v>6</v>
      </c>
      <c r="G160" s="38">
        <v>4.3</v>
      </c>
      <c r="H160" s="38">
        <v>5.9</v>
      </c>
      <c r="I160" s="38">
        <v>5.7</v>
      </c>
      <c r="J160" s="39">
        <v>0</v>
      </c>
      <c r="K160" s="38">
        <v>7.6</v>
      </c>
    </row>
    <row r="161" spans="1:11" ht="15" x14ac:dyDescent="0.2">
      <c r="A161" s="39">
        <v>13</v>
      </c>
      <c r="B161" s="38">
        <v>9.1</v>
      </c>
      <c r="C161" s="38">
        <v>3.6</v>
      </c>
      <c r="D161" s="38">
        <v>3</v>
      </c>
      <c r="E161" s="38">
        <v>4.5999999999999996</v>
      </c>
      <c r="F161" s="38">
        <v>8.3000000000000007</v>
      </c>
      <c r="G161" s="38">
        <v>4.5999999999999996</v>
      </c>
      <c r="H161" s="38">
        <v>4.3</v>
      </c>
      <c r="I161" s="38">
        <v>4.8</v>
      </c>
      <c r="J161" s="39">
        <v>1</v>
      </c>
      <c r="K161" s="38">
        <v>8.1999999999999993</v>
      </c>
    </row>
    <row r="162" spans="1:11" ht="15" x14ac:dyDescent="0.2">
      <c r="A162" s="39">
        <v>5</v>
      </c>
      <c r="B162" s="38">
        <v>6.7</v>
      </c>
      <c r="C162" s="38">
        <v>3.7</v>
      </c>
      <c r="D162" s="38">
        <v>5.0999999999999996</v>
      </c>
      <c r="E162" s="38">
        <v>4.9000000000000004</v>
      </c>
      <c r="F162" s="38">
        <v>9.1999999999999993</v>
      </c>
      <c r="G162" s="38">
        <v>3.7</v>
      </c>
      <c r="H162" s="38">
        <v>4.5</v>
      </c>
      <c r="I162" s="38">
        <v>4.9000000000000004</v>
      </c>
      <c r="J162" s="39">
        <v>0</v>
      </c>
      <c r="K162" s="38">
        <v>6.9</v>
      </c>
    </row>
    <row r="163" spans="1:11" ht="15" x14ac:dyDescent="0.2">
      <c r="A163" s="39">
        <v>11</v>
      </c>
      <c r="B163" s="38">
        <v>6.3</v>
      </c>
      <c r="C163" s="38">
        <v>4.5</v>
      </c>
      <c r="D163" s="38">
        <v>4.9000000000000004</v>
      </c>
      <c r="E163" s="38">
        <v>5.9</v>
      </c>
      <c r="F163" s="38">
        <v>8.8000000000000007</v>
      </c>
      <c r="G163" s="38">
        <v>6.4</v>
      </c>
      <c r="H163" s="38">
        <v>6.2</v>
      </c>
      <c r="I163" s="38">
        <v>6.4</v>
      </c>
      <c r="J163" s="39">
        <v>1</v>
      </c>
      <c r="K163" s="38">
        <v>8.1</v>
      </c>
    </row>
    <row r="164" spans="1:11" ht="15" x14ac:dyDescent="0.2">
      <c r="A164" s="39">
        <v>13</v>
      </c>
      <c r="B164" s="38">
        <v>8.3000000000000007</v>
      </c>
      <c r="C164" s="38">
        <v>3.7</v>
      </c>
      <c r="D164" s="38">
        <v>5.7</v>
      </c>
      <c r="E164" s="38">
        <v>6.1</v>
      </c>
      <c r="F164" s="38">
        <v>5.3</v>
      </c>
      <c r="G164" s="38">
        <v>3.6</v>
      </c>
      <c r="H164" s="38">
        <v>2.9</v>
      </c>
      <c r="I164" s="38">
        <v>4.9000000000000004</v>
      </c>
      <c r="J164" s="39">
        <v>1</v>
      </c>
      <c r="K164" s="38">
        <v>7.6</v>
      </c>
    </row>
    <row r="165" spans="1:11" ht="15" x14ac:dyDescent="0.2">
      <c r="A165" s="39">
        <v>12</v>
      </c>
      <c r="B165" s="38">
        <v>8.1999999999999993</v>
      </c>
      <c r="C165" s="38">
        <v>3.6</v>
      </c>
      <c r="D165" s="38">
        <v>4.7</v>
      </c>
      <c r="E165" s="38">
        <v>6</v>
      </c>
      <c r="F165" s="38">
        <v>5.2</v>
      </c>
      <c r="G165" s="38">
        <v>4.7</v>
      </c>
      <c r="H165" s="38">
        <v>2.8</v>
      </c>
      <c r="I165" s="38">
        <v>4</v>
      </c>
      <c r="J165" s="39">
        <v>1</v>
      </c>
      <c r="K165" s="38">
        <v>8.4</v>
      </c>
    </row>
    <row r="166" spans="1:11" ht="15" x14ac:dyDescent="0.2">
      <c r="A166" s="39">
        <v>11</v>
      </c>
      <c r="B166" s="38">
        <v>8.1999999999999993</v>
      </c>
      <c r="C166" s="38">
        <v>3.6</v>
      </c>
      <c r="D166" s="38">
        <v>5.8</v>
      </c>
      <c r="E166" s="38">
        <v>6</v>
      </c>
      <c r="F166" s="38">
        <v>5.2</v>
      </c>
      <c r="G166" s="38">
        <v>4</v>
      </c>
      <c r="H166" s="38">
        <v>2.8</v>
      </c>
      <c r="I166" s="38">
        <v>4</v>
      </c>
      <c r="J166" s="39">
        <v>0</v>
      </c>
      <c r="K166" s="38">
        <v>7.4</v>
      </c>
    </row>
    <row r="167" spans="1:11" ht="15" x14ac:dyDescent="0.2">
      <c r="A167" s="39">
        <v>10</v>
      </c>
      <c r="B167" s="38">
        <v>9</v>
      </c>
      <c r="C167" s="38">
        <v>4.0999999999999996</v>
      </c>
      <c r="D167" s="38">
        <v>3.3</v>
      </c>
      <c r="E167" s="38">
        <v>5</v>
      </c>
      <c r="F167" s="38">
        <v>6</v>
      </c>
      <c r="G167" s="38">
        <v>4.3</v>
      </c>
      <c r="H167" s="38">
        <v>3.9</v>
      </c>
      <c r="I167" s="38">
        <v>4.4000000000000004</v>
      </c>
      <c r="J167" s="39">
        <v>0</v>
      </c>
      <c r="K167" s="38">
        <v>7.9</v>
      </c>
    </row>
    <row r="168" spans="1:11" ht="15" x14ac:dyDescent="0.2">
      <c r="A168" s="39">
        <v>1</v>
      </c>
      <c r="B168" s="38">
        <v>7.1</v>
      </c>
      <c r="C168" s="38">
        <v>3.4</v>
      </c>
      <c r="D168" s="38">
        <v>3.8</v>
      </c>
      <c r="E168" s="38">
        <v>5.9</v>
      </c>
      <c r="F168" s="38">
        <v>7.8</v>
      </c>
      <c r="G168" s="38">
        <v>3.6</v>
      </c>
      <c r="H168" s="38">
        <v>3.1</v>
      </c>
      <c r="I168" s="38">
        <v>3.7</v>
      </c>
      <c r="J168" s="39">
        <v>0</v>
      </c>
      <c r="K168" s="38">
        <v>7.2</v>
      </c>
    </row>
    <row r="169" spans="1:11" ht="15" x14ac:dyDescent="0.2">
      <c r="A169" s="39">
        <v>10</v>
      </c>
      <c r="B169" s="38">
        <v>6.9</v>
      </c>
      <c r="C169" s="38">
        <v>3.7</v>
      </c>
      <c r="D169" s="38">
        <v>3.3</v>
      </c>
      <c r="E169" s="38">
        <v>5.4</v>
      </c>
      <c r="F169" s="38">
        <v>8.9</v>
      </c>
      <c r="G169" s="38">
        <v>2.7</v>
      </c>
      <c r="H169" s="38">
        <v>4.2</v>
      </c>
      <c r="I169" s="38">
        <v>3.4</v>
      </c>
      <c r="J169" s="39">
        <v>0</v>
      </c>
      <c r="K169" s="38">
        <v>7.6</v>
      </c>
    </row>
    <row r="170" spans="1:11" ht="15" x14ac:dyDescent="0.2">
      <c r="A170" s="39">
        <v>12</v>
      </c>
      <c r="B170" s="38">
        <v>8.6</v>
      </c>
      <c r="C170" s="38">
        <v>2.9</v>
      </c>
      <c r="D170" s="38">
        <v>2.8</v>
      </c>
      <c r="E170" s="38">
        <v>4</v>
      </c>
      <c r="F170" s="38">
        <v>6.3</v>
      </c>
      <c r="G170" s="38">
        <v>4</v>
      </c>
      <c r="H170" s="38">
        <v>3</v>
      </c>
      <c r="I170" s="38">
        <v>4</v>
      </c>
      <c r="J170" s="39">
        <v>0</v>
      </c>
      <c r="K170" s="38">
        <v>6.7</v>
      </c>
    </row>
    <row r="171" spans="1:11" ht="15" x14ac:dyDescent="0.2">
      <c r="A171" s="39">
        <v>9</v>
      </c>
      <c r="B171" s="38">
        <v>6.7</v>
      </c>
      <c r="C171" s="38">
        <v>4</v>
      </c>
      <c r="D171" s="38">
        <v>4.2</v>
      </c>
      <c r="E171" s="38">
        <v>6.8</v>
      </c>
      <c r="F171" s="38">
        <v>8.4</v>
      </c>
      <c r="G171" s="38">
        <v>3.8</v>
      </c>
      <c r="H171" s="38">
        <v>4.3</v>
      </c>
      <c r="I171" s="38">
        <v>4.3</v>
      </c>
      <c r="J171" s="39">
        <v>1</v>
      </c>
      <c r="K171" s="38">
        <v>7.4</v>
      </c>
    </row>
    <row r="172" spans="1:11" ht="15" x14ac:dyDescent="0.2">
      <c r="A172" s="39">
        <v>8</v>
      </c>
      <c r="B172" s="38">
        <v>7</v>
      </c>
      <c r="C172" s="38">
        <v>3.3</v>
      </c>
      <c r="D172" s="38">
        <v>4</v>
      </c>
      <c r="E172" s="38">
        <v>4.2</v>
      </c>
      <c r="F172" s="38">
        <v>9</v>
      </c>
      <c r="G172" s="38">
        <v>3.3</v>
      </c>
      <c r="H172" s="38">
        <v>5.2</v>
      </c>
      <c r="I172" s="38">
        <v>5.6</v>
      </c>
      <c r="J172" s="39">
        <v>1</v>
      </c>
      <c r="K172" s="38">
        <v>6.2</v>
      </c>
    </row>
    <row r="173" spans="1:11" ht="15" x14ac:dyDescent="0.2">
      <c r="A173" s="39">
        <v>1</v>
      </c>
      <c r="B173" s="38">
        <v>9.6999999999999993</v>
      </c>
      <c r="C173" s="38">
        <v>2.6</v>
      </c>
      <c r="D173" s="38">
        <v>2.1</v>
      </c>
      <c r="E173" s="38">
        <v>3.3</v>
      </c>
      <c r="F173" s="38">
        <v>5.2</v>
      </c>
      <c r="G173" s="38">
        <v>4.5</v>
      </c>
      <c r="H173" s="38">
        <v>4.7</v>
      </c>
      <c r="I173" s="38">
        <v>5.8</v>
      </c>
      <c r="J173" s="39">
        <v>1</v>
      </c>
      <c r="K173" s="38">
        <v>7.5</v>
      </c>
    </row>
    <row r="174" spans="1:11" ht="15" x14ac:dyDescent="0.2">
      <c r="A174" s="39">
        <v>4</v>
      </c>
      <c r="B174" s="38">
        <v>9.9</v>
      </c>
      <c r="C174" s="38">
        <v>3.7</v>
      </c>
      <c r="D174" s="38">
        <v>4.5999999999999996</v>
      </c>
      <c r="E174" s="38">
        <v>6.7</v>
      </c>
      <c r="F174" s="38">
        <v>6.8</v>
      </c>
      <c r="G174" s="38">
        <v>5</v>
      </c>
      <c r="H174" s="38">
        <v>3.4</v>
      </c>
      <c r="I174" s="38">
        <v>5.3</v>
      </c>
      <c r="J174" s="39">
        <v>1</v>
      </c>
      <c r="K174" s="38">
        <v>7.4</v>
      </c>
    </row>
    <row r="175" spans="1:11" ht="15" x14ac:dyDescent="0.2">
      <c r="A175" s="39">
        <v>1</v>
      </c>
      <c r="B175" s="38">
        <v>8.6</v>
      </c>
      <c r="C175" s="38">
        <v>4.8</v>
      </c>
      <c r="D175" s="38">
        <v>3.3</v>
      </c>
      <c r="E175" s="38">
        <v>5.7</v>
      </c>
      <c r="F175" s="38">
        <v>6.7</v>
      </c>
      <c r="G175" s="38">
        <v>4.8</v>
      </c>
      <c r="H175" s="38">
        <v>3.6</v>
      </c>
      <c r="I175" s="38">
        <v>4.2</v>
      </c>
      <c r="J175" s="39">
        <v>0</v>
      </c>
      <c r="K175" s="38">
        <v>7.9</v>
      </c>
    </row>
    <row r="176" spans="1:11" ht="15" x14ac:dyDescent="0.2">
      <c r="A176" s="39">
        <v>8</v>
      </c>
      <c r="B176" s="38">
        <v>6.3</v>
      </c>
      <c r="C176" s="38">
        <v>5.0999999999999996</v>
      </c>
      <c r="D176" s="38">
        <v>5.5</v>
      </c>
      <c r="E176" s="38">
        <v>6.6</v>
      </c>
      <c r="F176" s="38">
        <v>8.4</v>
      </c>
      <c r="G176" s="38">
        <v>2.8</v>
      </c>
      <c r="H176" s="38">
        <v>5.0999999999999996</v>
      </c>
      <c r="I176" s="38">
        <v>4.7</v>
      </c>
      <c r="J176" s="39">
        <v>0</v>
      </c>
      <c r="K176" s="38">
        <v>6.5</v>
      </c>
    </row>
    <row r="177" spans="1:11" ht="15" x14ac:dyDescent="0.2">
      <c r="A177" s="39">
        <v>11</v>
      </c>
      <c r="B177" s="38">
        <v>9.9</v>
      </c>
      <c r="C177" s="38">
        <v>3.7</v>
      </c>
      <c r="D177" s="38">
        <v>6.1</v>
      </c>
      <c r="E177" s="38">
        <v>6.7</v>
      </c>
      <c r="F177" s="38">
        <v>6.8</v>
      </c>
      <c r="G177" s="38">
        <v>4.3</v>
      </c>
      <c r="H177" s="38">
        <v>3.4</v>
      </c>
      <c r="I177" s="38">
        <v>4.2</v>
      </c>
      <c r="J177" s="39">
        <v>1</v>
      </c>
      <c r="K177" s="38">
        <v>8.6</v>
      </c>
    </row>
    <row r="178" spans="1:11" ht="15" x14ac:dyDescent="0.2">
      <c r="A178" s="39">
        <v>7</v>
      </c>
      <c r="B178" s="38">
        <v>9.3000000000000007</v>
      </c>
      <c r="C178" s="38">
        <v>2.4</v>
      </c>
      <c r="D178" s="38">
        <v>2.6</v>
      </c>
      <c r="E178" s="38">
        <v>4.5</v>
      </c>
      <c r="F178" s="38">
        <v>6.2</v>
      </c>
      <c r="G178" s="38">
        <v>4</v>
      </c>
      <c r="H178" s="38">
        <v>4.4000000000000004</v>
      </c>
      <c r="I178" s="38">
        <v>5.8</v>
      </c>
      <c r="J178" s="39">
        <v>1</v>
      </c>
      <c r="K178" s="38">
        <v>8.6</v>
      </c>
    </row>
    <row r="179" spans="1:11" ht="15" x14ac:dyDescent="0.2">
      <c r="A179" s="39">
        <v>12</v>
      </c>
      <c r="B179" s="38">
        <v>9.6999999999999993</v>
      </c>
      <c r="C179" s="38">
        <v>5</v>
      </c>
      <c r="D179" s="38">
        <v>5.2</v>
      </c>
      <c r="E179" s="38">
        <v>6.1</v>
      </c>
      <c r="F179" s="38">
        <v>6.7</v>
      </c>
      <c r="G179" s="38">
        <v>4.9000000000000004</v>
      </c>
      <c r="H179" s="38">
        <v>3.4</v>
      </c>
      <c r="I179" s="38">
        <v>5.8</v>
      </c>
      <c r="J179" s="39">
        <v>1</v>
      </c>
      <c r="K179" s="38">
        <v>8</v>
      </c>
    </row>
    <row r="180" spans="1:11" ht="15" x14ac:dyDescent="0.2">
      <c r="A180" s="39">
        <v>14</v>
      </c>
      <c r="B180" s="38">
        <v>9.6999999999999993</v>
      </c>
      <c r="C180" s="38">
        <v>2.6</v>
      </c>
      <c r="D180" s="38">
        <v>2.4</v>
      </c>
      <c r="E180" s="38">
        <v>3.3</v>
      </c>
      <c r="F180" s="38">
        <v>5.2</v>
      </c>
      <c r="G180" s="38">
        <v>4.5999999999999996</v>
      </c>
      <c r="H180" s="38">
        <v>4.7</v>
      </c>
      <c r="I180" s="38">
        <v>5.3</v>
      </c>
      <c r="J180" s="39">
        <v>0</v>
      </c>
      <c r="K180" s="38">
        <v>8.1</v>
      </c>
    </row>
    <row r="181" spans="1:11" ht="15" x14ac:dyDescent="0.2">
      <c r="A181" s="39">
        <v>5</v>
      </c>
      <c r="B181" s="38">
        <v>9.6</v>
      </c>
      <c r="C181" s="38">
        <v>5.7</v>
      </c>
      <c r="D181" s="38">
        <v>6.9</v>
      </c>
      <c r="E181" s="38">
        <v>7.8</v>
      </c>
      <c r="F181" s="38">
        <v>4.5</v>
      </c>
      <c r="G181" s="38">
        <v>4</v>
      </c>
      <c r="H181" s="38">
        <v>3</v>
      </c>
      <c r="I181" s="38">
        <v>6.1</v>
      </c>
      <c r="J181" s="39">
        <v>1</v>
      </c>
      <c r="K181" s="38">
        <v>8.1999999999999993</v>
      </c>
    </row>
    <row r="182" spans="1:11" ht="15" x14ac:dyDescent="0.2">
      <c r="A182" s="39">
        <v>10</v>
      </c>
      <c r="B182" s="38">
        <v>7.6</v>
      </c>
      <c r="C182" s="38">
        <v>2.5</v>
      </c>
      <c r="D182" s="38">
        <v>3.8</v>
      </c>
      <c r="E182" s="38">
        <v>4.2</v>
      </c>
      <c r="F182" s="38">
        <v>5.8</v>
      </c>
      <c r="G182" s="38">
        <v>4.4000000000000004</v>
      </c>
      <c r="H182" s="38">
        <v>3.8</v>
      </c>
      <c r="I182" s="38">
        <v>6.3</v>
      </c>
      <c r="J182" s="39">
        <v>1</v>
      </c>
      <c r="K182" s="38">
        <v>7.2</v>
      </c>
    </row>
    <row r="183" spans="1:11" ht="15" x14ac:dyDescent="0.2">
      <c r="A183" s="39">
        <v>7</v>
      </c>
      <c r="B183" s="38">
        <v>9.4</v>
      </c>
      <c r="C183" s="38">
        <v>4.0999999999999996</v>
      </c>
      <c r="D183" s="38">
        <v>4.8</v>
      </c>
      <c r="E183" s="38">
        <v>4.7</v>
      </c>
      <c r="F183" s="38">
        <v>7.6</v>
      </c>
      <c r="G183" s="38">
        <v>4.7</v>
      </c>
      <c r="H183" s="38">
        <v>3.7</v>
      </c>
      <c r="I183" s="38">
        <v>6.4</v>
      </c>
      <c r="J183" s="39">
        <v>1</v>
      </c>
      <c r="K183" s="38">
        <v>8.4</v>
      </c>
    </row>
    <row r="184" spans="1:11" ht="15" x14ac:dyDescent="0.2">
      <c r="A184" s="39">
        <v>15</v>
      </c>
      <c r="B184" s="38">
        <v>9.6</v>
      </c>
      <c r="C184" s="38">
        <v>5.7</v>
      </c>
      <c r="D184" s="38">
        <v>5.0999999999999996</v>
      </c>
      <c r="E184" s="38">
        <v>7.8</v>
      </c>
      <c r="F184" s="38">
        <v>4.5</v>
      </c>
      <c r="G184" s="38">
        <v>4.5999999999999996</v>
      </c>
      <c r="H184" s="38">
        <v>3</v>
      </c>
      <c r="I184" s="38">
        <v>6.7</v>
      </c>
      <c r="J184" s="39">
        <v>1</v>
      </c>
      <c r="K184" s="38">
        <v>9.4</v>
      </c>
    </row>
    <row r="185" spans="1:11" ht="15" x14ac:dyDescent="0.2">
      <c r="A185" s="39">
        <v>14</v>
      </c>
      <c r="B185" s="38">
        <v>9.3000000000000007</v>
      </c>
      <c r="C185" s="38">
        <v>5.0999999999999996</v>
      </c>
      <c r="D185" s="38">
        <v>5.6</v>
      </c>
      <c r="E185" s="38">
        <v>6.3</v>
      </c>
      <c r="F185" s="38">
        <v>7.4</v>
      </c>
      <c r="G185" s="38">
        <v>4.4000000000000004</v>
      </c>
      <c r="H185" s="38">
        <v>4.5999999999999996</v>
      </c>
      <c r="I185" s="38">
        <v>5.8</v>
      </c>
      <c r="J185" s="39">
        <v>1</v>
      </c>
      <c r="K185" s="38">
        <v>9.4</v>
      </c>
    </row>
    <row r="186" spans="1:11" ht="15" x14ac:dyDescent="0.2">
      <c r="A186" s="39">
        <v>4</v>
      </c>
      <c r="B186" s="38">
        <v>9.6999999999999993</v>
      </c>
      <c r="C186" s="38">
        <v>2.8</v>
      </c>
      <c r="D186" s="38">
        <v>3.8</v>
      </c>
      <c r="E186" s="38">
        <v>4.7</v>
      </c>
      <c r="F186" s="38">
        <v>4.8</v>
      </c>
      <c r="G186" s="38">
        <v>4.7</v>
      </c>
      <c r="H186" s="38">
        <v>4.0999999999999996</v>
      </c>
      <c r="I186" s="38">
        <v>5.0999999999999996</v>
      </c>
      <c r="J186" s="39">
        <v>0</v>
      </c>
      <c r="K186" s="38">
        <v>7.5</v>
      </c>
    </row>
    <row r="187" spans="1:11" ht="15" x14ac:dyDescent="0.2">
      <c r="A187" s="39">
        <v>1</v>
      </c>
      <c r="B187" s="38">
        <v>9.1</v>
      </c>
      <c r="C187" s="38">
        <v>3.8</v>
      </c>
      <c r="D187" s="38">
        <v>3</v>
      </c>
      <c r="E187" s="38">
        <v>4.5</v>
      </c>
      <c r="F187" s="38">
        <v>7.3</v>
      </c>
      <c r="G187" s="38">
        <v>6</v>
      </c>
      <c r="H187" s="38">
        <v>3.4</v>
      </c>
      <c r="I187" s="38">
        <v>6.3</v>
      </c>
      <c r="J187" s="39">
        <v>0</v>
      </c>
      <c r="K187" s="38">
        <v>6.6</v>
      </c>
    </row>
    <row r="188" spans="1:11" ht="15" x14ac:dyDescent="0.2">
      <c r="A188" s="39">
        <v>2</v>
      </c>
      <c r="B188" s="38">
        <v>6.5</v>
      </c>
      <c r="C188" s="38">
        <v>2.8</v>
      </c>
      <c r="D188" s="38">
        <v>2.5</v>
      </c>
      <c r="E188" s="38">
        <v>3.7</v>
      </c>
      <c r="F188" s="38">
        <v>8.5</v>
      </c>
      <c r="G188" s="38">
        <v>4.3</v>
      </c>
      <c r="H188" s="38">
        <v>4.7</v>
      </c>
      <c r="I188" s="38">
        <v>3.3</v>
      </c>
      <c r="J188" s="39">
        <v>0</v>
      </c>
      <c r="K188" s="38">
        <v>4.3</v>
      </c>
    </row>
    <row r="189" spans="1:11" ht="15" x14ac:dyDescent="0.2">
      <c r="A189" s="39">
        <v>2</v>
      </c>
      <c r="B189" s="38">
        <v>6.6</v>
      </c>
      <c r="C189" s="38">
        <v>3.6</v>
      </c>
      <c r="D189" s="38">
        <v>1.7</v>
      </c>
      <c r="E189" s="38">
        <v>4.8</v>
      </c>
      <c r="F189" s="38">
        <v>7.2</v>
      </c>
      <c r="G189" s="38">
        <v>3.2</v>
      </c>
      <c r="H189" s="38">
        <v>3.6</v>
      </c>
      <c r="I189" s="38">
        <v>4</v>
      </c>
      <c r="J189" s="39">
        <v>1</v>
      </c>
      <c r="K189" s="38">
        <v>6.6</v>
      </c>
    </row>
    <row r="190" spans="1:11" ht="15" x14ac:dyDescent="0.2">
      <c r="A190" s="39">
        <v>13</v>
      </c>
      <c r="B190" s="38">
        <v>5.8</v>
      </c>
      <c r="C190" s="38">
        <v>3.6</v>
      </c>
      <c r="D190" s="38">
        <v>5.0999999999999996</v>
      </c>
      <c r="E190" s="38">
        <v>5.8</v>
      </c>
      <c r="F190" s="38">
        <v>9.3000000000000007</v>
      </c>
      <c r="G190" s="38">
        <v>5.9</v>
      </c>
      <c r="H190" s="38">
        <v>6.1</v>
      </c>
      <c r="I190" s="38">
        <v>6.6</v>
      </c>
      <c r="J190" s="39">
        <v>0</v>
      </c>
      <c r="K190" s="38">
        <v>7.4</v>
      </c>
    </row>
    <row r="191" spans="1:11" ht="15" x14ac:dyDescent="0.2">
      <c r="A191" s="39">
        <v>11</v>
      </c>
      <c r="B191" s="38">
        <v>8.6999999999999993</v>
      </c>
      <c r="C191" s="38">
        <v>3.7</v>
      </c>
      <c r="D191" s="38">
        <v>4.2</v>
      </c>
      <c r="E191" s="38">
        <v>4.8</v>
      </c>
      <c r="F191" s="38">
        <v>3.8</v>
      </c>
      <c r="G191" s="38">
        <v>5.5</v>
      </c>
      <c r="H191" s="38">
        <v>3.5</v>
      </c>
      <c r="I191" s="38">
        <v>5.6</v>
      </c>
      <c r="J191" s="39">
        <v>0</v>
      </c>
      <c r="K191" s="38">
        <v>7.1</v>
      </c>
    </row>
    <row r="192" spans="1:11" ht="15" x14ac:dyDescent="0.2">
      <c r="A192" s="39">
        <v>2</v>
      </c>
      <c r="B192" s="38">
        <v>8.8000000000000007</v>
      </c>
      <c r="C192" s="38">
        <v>3.9</v>
      </c>
      <c r="D192" s="38">
        <v>3.4</v>
      </c>
      <c r="E192" s="38">
        <v>4.8</v>
      </c>
      <c r="F192" s="38">
        <v>5.8</v>
      </c>
      <c r="G192" s="38">
        <v>3.8</v>
      </c>
      <c r="H192" s="38">
        <v>3.7</v>
      </c>
      <c r="I192" s="38">
        <v>4.2</v>
      </c>
      <c r="J192" s="39">
        <v>1</v>
      </c>
      <c r="K192" s="38">
        <v>6.7</v>
      </c>
    </row>
    <row r="193" spans="1:11" ht="15" x14ac:dyDescent="0.2">
      <c r="A193" s="39">
        <v>8</v>
      </c>
      <c r="B193" s="38">
        <v>6.4</v>
      </c>
      <c r="C193" s="38">
        <v>4.5</v>
      </c>
      <c r="D193" s="38">
        <v>4</v>
      </c>
      <c r="E193" s="38">
        <v>5.7</v>
      </c>
      <c r="F193" s="38">
        <v>8.4</v>
      </c>
      <c r="G193" s="38">
        <v>4</v>
      </c>
      <c r="H193" s="38">
        <v>5.8</v>
      </c>
      <c r="I193" s="38">
        <v>5.8</v>
      </c>
      <c r="J193" s="39">
        <v>0</v>
      </c>
      <c r="K193" s="38">
        <v>6.7</v>
      </c>
    </row>
    <row r="194" spans="1:11" ht="15" x14ac:dyDescent="0.2">
      <c r="A194" s="39">
        <v>13</v>
      </c>
      <c r="B194" s="38">
        <v>6.7</v>
      </c>
      <c r="C194" s="38">
        <v>3.6</v>
      </c>
      <c r="D194" s="38">
        <v>3.3</v>
      </c>
      <c r="E194" s="38">
        <v>4.8</v>
      </c>
      <c r="F194" s="38">
        <v>7.2</v>
      </c>
      <c r="G194" s="38">
        <v>2.9</v>
      </c>
      <c r="H194" s="38">
        <v>3.6</v>
      </c>
      <c r="I194" s="38">
        <v>3.2</v>
      </c>
      <c r="J194" s="39">
        <v>0</v>
      </c>
      <c r="K194" s="38">
        <v>7.2</v>
      </c>
    </row>
    <row r="195" spans="1:11" ht="15" x14ac:dyDescent="0.2">
      <c r="A195" s="39">
        <v>1</v>
      </c>
      <c r="B195" s="38">
        <v>5.2</v>
      </c>
      <c r="C195" s="38">
        <v>3.8</v>
      </c>
      <c r="D195" s="38">
        <v>3.3</v>
      </c>
      <c r="E195" s="38">
        <v>5</v>
      </c>
      <c r="F195" s="38">
        <v>8.4</v>
      </c>
      <c r="G195" s="38">
        <v>4.3</v>
      </c>
      <c r="H195" s="38">
        <v>4.9000000000000004</v>
      </c>
      <c r="I195" s="38">
        <v>4.7</v>
      </c>
      <c r="J195" s="39">
        <v>0</v>
      </c>
      <c r="K195" s="38">
        <v>7.1</v>
      </c>
    </row>
    <row r="196" spans="1:11" ht="15" x14ac:dyDescent="0.2">
      <c r="A196" s="39">
        <v>3</v>
      </c>
      <c r="B196" s="38">
        <v>6.4</v>
      </c>
      <c r="C196" s="38">
        <v>3.3</v>
      </c>
      <c r="D196" s="38">
        <v>5.3</v>
      </c>
      <c r="E196" s="38">
        <v>4.5</v>
      </c>
      <c r="F196" s="38">
        <v>8.8000000000000007</v>
      </c>
      <c r="G196" s="38">
        <v>3.6</v>
      </c>
      <c r="H196" s="38">
        <v>4.0999999999999996</v>
      </c>
      <c r="I196" s="38">
        <v>4</v>
      </c>
      <c r="J196" s="39">
        <v>0</v>
      </c>
      <c r="K196" s="38">
        <v>6</v>
      </c>
    </row>
    <row r="197" spans="1:11" ht="15" x14ac:dyDescent="0.2">
      <c r="A197" s="39">
        <v>10</v>
      </c>
      <c r="B197" s="38">
        <v>7.6</v>
      </c>
      <c r="C197" s="38">
        <v>3.6</v>
      </c>
      <c r="D197" s="38">
        <v>4.8</v>
      </c>
      <c r="E197" s="38">
        <v>5.4</v>
      </c>
      <c r="F197" s="38">
        <v>4.4000000000000004</v>
      </c>
      <c r="G197" s="38">
        <v>4.4000000000000004</v>
      </c>
      <c r="H197" s="38">
        <v>3.9</v>
      </c>
      <c r="I197" s="38">
        <v>5.2</v>
      </c>
      <c r="J197" s="39">
        <v>0</v>
      </c>
      <c r="K197" s="38">
        <v>8.4</v>
      </c>
    </row>
    <row r="198" spans="1:11" ht="15" x14ac:dyDescent="0.2">
      <c r="A198" s="39">
        <v>8</v>
      </c>
      <c r="B198" s="38">
        <v>5.9</v>
      </c>
      <c r="C198" s="38">
        <v>4</v>
      </c>
      <c r="D198" s="38">
        <v>3.3</v>
      </c>
      <c r="E198" s="38">
        <v>6.2</v>
      </c>
      <c r="F198" s="38">
        <v>8.4</v>
      </c>
      <c r="G198" s="38">
        <v>6</v>
      </c>
      <c r="H198" s="38">
        <v>7.5</v>
      </c>
      <c r="I198" s="38">
        <v>6</v>
      </c>
      <c r="J198" s="39">
        <v>1</v>
      </c>
      <c r="K198" s="38">
        <v>8.6</v>
      </c>
    </row>
    <row r="199" spans="1:11" ht="15" x14ac:dyDescent="0.2">
      <c r="A199" s="39">
        <v>9</v>
      </c>
      <c r="B199" s="38">
        <v>9.6999999999999993</v>
      </c>
      <c r="C199" s="38">
        <v>5</v>
      </c>
      <c r="D199" s="38">
        <v>5.3</v>
      </c>
      <c r="E199" s="38">
        <v>6.1</v>
      </c>
      <c r="F199" s="38">
        <v>6.8</v>
      </c>
      <c r="G199" s="38">
        <v>4.4000000000000004</v>
      </c>
      <c r="H199" s="38">
        <v>3.5</v>
      </c>
      <c r="I199" s="38">
        <v>6.3</v>
      </c>
      <c r="J199" s="39">
        <v>1</v>
      </c>
      <c r="K199" s="38">
        <v>7.9</v>
      </c>
    </row>
    <row r="200" spans="1:11" ht="15" x14ac:dyDescent="0.2">
      <c r="A200" s="39">
        <v>6</v>
      </c>
      <c r="B200" s="38">
        <v>5.5</v>
      </c>
      <c r="C200" s="38">
        <v>5.5</v>
      </c>
      <c r="D200" s="38">
        <v>6.5</v>
      </c>
      <c r="E200" s="38">
        <v>8.1999999999999993</v>
      </c>
      <c r="F200" s="38">
        <v>6.3</v>
      </c>
      <c r="G200" s="38">
        <v>5.9</v>
      </c>
      <c r="H200" s="38">
        <v>6.7</v>
      </c>
      <c r="I200" s="38">
        <v>6.6</v>
      </c>
      <c r="J200" s="39">
        <v>1</v>
      </c>
      <c r="K200" s="38">
        <v>7.6</v>
      </c>
    </row>
    <row r="201" spans="1:11" ht="15" x14ac:dyDescent="0.2">
      <c r="A201" s="39">
        <v>4</v>
      </c>
      <c r="B201" s="38">
        <v>9.6999999999999993</v>
      </c>
      <c r="C201" s="38">
        <v>5</v>
      </c>
      <c r="D201" s="38">
        <v>5.3</v>
      </c>
      <c r="E201" s="38">
        <v>6.1</v>
      </c>
      <c r="F201" s="38">
        <v>6.8</v>
      </c>
      <c r="G201" s="38">
        <v>4.3</v>
      </c>
      <c r="H201" s="38">
        <v>3.5</v>
      </c>
      <c r="I201" s="38">
        <v>5.9</v>
      </c>
      <c r="J201" s="39">
        <v>1</v>
      </c>
      <c r="K201" s="38">
        <v>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6FCC4-A13F-4D03-92DB-443599099956}">
  <dimension ref="A1:T201"/>
  <sheetViews>
    <sheetView zoomScale="60" zoomScaleNormal="60" workbookViewId="0">
      <selection activeCell="R20" sqref="R20"/>
    </sheetView>
  </sheetViews>
  <sheetFormatPr defaultRowHeight="12.75" x14ac:dyDescent="0.2"/>
  <cols>
    <col min="12" max="12" width="18" bestFit="1" customWidth="1"/>
    <col min="13" max="13" width="10.7109375" bestFit="1" customWidth="1"/>
    <col min="16" max="16" width="7.42578125" bestFit="1" customWidth="1"/>
    <col min="17" max="17" width="12.7109375" bestFit="1" customWidth="1"/>
    <col min="18" max="18" width="10.42578125" bestFit="1" customWidth="1"/>
    <col min="19" max="20" width="11.85546875" bestFit="1" customWidth="1"/>
  </cols>
  <sheetData>
    <row r="1" spans="1:20" ht="15" x14ac:dyDescent="0.2">
      <c r="A1" s="24" t="s">
        <v>256</v>
      </c>
      <c r="B1" s="24" t="s">
        <v>44</v>
      </c>
      <c r="C1" s="24" t="s">
        <v>47</v>
      </c>
      <c r="D1" s="24" t="s">
        <v>50</v>
      </c>
      <c r="E1" s="24" t="s">
        <v>52</v>
      </c>
      <c r="F1" s="24" t="s">
        <v>257</v>
      </c>
      <c r="G1" s="24" t="s">
        <v>53</v>
      </c>
      <c r="H1" s="24" t="s">
        <v>262</v>
      </c>
      <c r="I1" s="24" t="s">
        <v>290</v>
      </c>
      <c r="J1" s="24" t="s">
        <v>268</v>
      </c>
    </row>
    <row r="2" spans="1:20" ht="15" x14ac:dyDescent="0.2">
      <c r="A2" s="39">
        <v>3</v>
      </c>
      <c r="B2" s="38">
        <v>8.5</v>
      </c>
      <c r="C2" s="38">
        <v>3.9</v>
      </c>
      <c r="D2" s="38">
        <v>6</v>
      </c>
      <c r="E2" s="38">
        <v>6.8</v>
      </c>
      <c r="F2" s="38">
        <v>5</v>
      </c>
      <c r="G2" s="38">
        <v>5.0999999999999996</v>
      </c>
      <c r="H2" s="38">
        <v>5.9</v>
      </c>
      <c r="I2" s="39">
        <v>1</v>
      </c>
      <c r="J2" s="38">
        <v>8.4</v>
      </c>
      <c r="L2" s="58" t="s">
        <v>312</v>
      </c>
      <c r="M2" s="58"/>
      <c r="N2" s="58"/>
      <c r="O2" s="58"/>
      <c r="P2" s="58"/>
      <c r="Q2" s="58"/>
      <c r="R2" s="58"/>
      <c r="S2" s="58"/>
      <c r="T2" s="58"/>
    </row>
    <row r="3" spans="1:20" ht="15.75" thickBot="1" x14ac:dyDescent="0.25">
      <c r="A3" s="39">
        <v>13</v>
      </c>
      <c r="B3" s="38">
        <v>8.1999999999999993</v>
      </c>
      <c r="C3" s="38">
        <v>2.7</v>
      </c>
      <c r="D3" s="38">
        <v>3.1</v>
      </c>
      <c r="E3" s="38">
        <v>5.3</v>
      </c>
      <c r="F3" s="38">
        <v>3.9</v>
      </c>
      <c r="G3" s="38">
        <v>4.3</v>
      </c>
      <c r="H3" s="38">
        <v>7.2</v>
      </c>
      <c r="I3" s="39">
        <v>0</v>
      </c>
      <c r="J3" s="38">
        <v>7.5</v>
      </c>
      <c r="L3" s="58"/>
      <c r="M3" s="58"/>
      <c r="N3" s="58"/>
      <c r="O3" s="58"/>
      <c r="P3" s="58"/>
      <c r="Q3" s="58"/>
      <c r="R3" s="58"/>
      <c r="S3" s="58"/>
      <c r="T3" s="58"/>
    </row>
    <row r="4" spans="1:20" ht="15" x14ac:dyDescent="0.2">
      <c r="A4" s="39">
        <v>12</v>
      </c>
      <c r="B4" s="38">
        <v>9.1999999999999993</v>
      </c>
      <c r="C4" s="38">
        <v>3.4</v>
      </c>
      <c r="D4" s="38">
        <v>5.8</v>
      </c>
      <c r="E4" s="38">
        <v>4.5</v>
      </c>
      <c r="F4" s="38">
        <v>5.4</v>
      </c>
      <c r="G4" s="38">
        <v>4</v>
      </c>
      <c r="H4" s="38">
        <v>5.6</v>
      </c>
      <c r="I4" s="39">
        <v>1</v>
      </c>
      <c r="J4" s="38">
        <v>9</v>
      </c>
      <c r="L4" s="57" t="s">
        <v>313</v>
      </c>
      <c r="M4" s="57"/>
      <c r="N4" s="58"/>
      <c r="O4" s="58"/>
      <c r="P4" s="58"/>
      <c r="Q4" s="58"/>
      <c r="R4" s="58"/>
      <c r="S4" s="58"/>
      <c r="T4" s="58"/>
    </row>
    <row r="5" spans="1:20" ht="15" x14ac:dyDescent="0.2">
      <c r="A5" s="39">
        <v>14</v>
      </c>
      <c r="B5" s="38">
        <v>6.4</v>
      </c>
      <c r="C5" s="38">
        <v>3.3</v>
      </c>
      <c r="D5" s="38">
        <v>4.5</v>
      </c>
      <c r="E5" s="38">
        <v>8.8000000000000007</v>
      </c>
      <c r="F5" s="38">
        <v>4.3</v>
      </c>
      <c r="G5" s="38">
        <v>4.0999999999999996</v>
      </c>
      <c r="H5" s="38">
        <v>3.7</v>
      </c>
      <c r="I5" s="39">
        <v>0</v>
      </c>
      <c r="J5" s="38">
        <v>7.2</v>
      </c>
      <c r="L5" s="55" t="s">
        <v>314</v>
      </c>
      <c r="M5" s="55">
        <v>0.74854831293638502</v>
      </c>
      <c r="N5" s="58"/>
      <c r="O5" s="58"/>
      <c r="P5" s="58"/>
      <c r="Q5" s="58"/>
      <c r="R5" s="58"/>
      <c r="S5" s="58"/>
      <c r="T5" s="58"/>
    </row>
    <row r="6" spans="1:20" ht="15" x14ac:dyDescent="0.2">
      <c r="A6" s="39">
        <v>9</v>
      </c>
      <c r="B6" s="38">
        <v>9</v>
      </c>
      <c r="C6" s="38">
        <v>3.4</v>
      </c>
      <c r="D6" s="38">
        <v>4.5</v>
      </c>
      <c r="E6" s="38">
        <v>6.8</v>
      </c>
      <c r="F6" s="38">
        <v>4.5</v>
      </c>
      <c r="G6" s="38">
        <v>3.5</v>
      </c>
      <c r="H6" s="38">
        <v>6.9</v>
      </c>
      <c r="I6" s="39">
        <v>0</v>
      </c>
      <c r="J6" s="38">
        <v>9</v>
      </c>
      <c r="L6" s="55" t="s">
        <v>315</v>
      </c>
      <c r="M6" s="55">
        <v>0.56032457679990821</v>
      </c>
      <c r="N6" s="58"/>
      <c r="O6" s="58"/>
      <c r="P6" s="58"/>
      <c r="Q6" s="58"/>
      <c r="R6" s="58"/>
      <c r="S6" s="58"/>
      <c r="T6" s="58"/>
    </row>
    <row r="7" spans="1:20" ht="15" x14ac:dyDescent="0.2">
      <c r="A7" s="39">
        <v>8</v>
      </c>
      <c r="B7" s="38">
        <v>6.5</v>
      </c>
      <c r="C7" s="38">
        <v>2.8</v>
      </c>
      <c r="D7" s="38">
        <v>3.7</v>
      </c>
      <c r="E7" s="38">
        <v>8.5</v>
      </c>
      <c r="F7" s="38">
        <v>3.6</v>
      </c>
      <c r="G7" s="38">
        <v>4.7</v>
      </c>
      <c r="H7" s="38">
        <v>4.0999999999999996</v>
      </c>
      <c r="I7" s="39">
        <v>0</v>
      </c>
      <c r="J7" s="38">
        <v>6.1</v>
      </c>
      <c r="L7" s="55" t="s">
        <v>316</v>
      </c>
      <c r="M7" s="55">
        <v>0.53949784622727237</v>
      </c>
      <c r="N7" s="58"/>
      <c r="O7" s="58"/>
      <c r="P7" s="58"/>
      <c r="Q7" s="58"/>
      <c r="R7" s="58"/>
      <c r="S7" s="58"/>
      <c r="T7" s="58"/>
    </row>
    <row r="8" spans="1:20" ht="15" x14ac:dyDescent="0.2">
      <c r="A8" s="39">
        <v>2</v>
      </c>
      <c r="B8" s="38">
        <v>6.9</v>
      </c>
      <c r="C8" s="38">
        <v>3.7</v>
      </c>
      <c r="D8" s="38">
        <v>5.4</v>
      </c>
      <c r="E8" s="38">
        <v>8.9</v>
      </c>
      <c r="F8" s="38">
        <v>2.1</v>
      </c>
      <c r="G8" s="38">
        <v>4.2</v>
      </c>
      <c r="H8" s="38">
        <v>2.6</v>
      </c>
      <c r="I8" s="39">
        <v>1</v>
      </c>
      <c r="J8" s="38">
        <v>7.2</v>
      </c>
      <c r="L8" s="55" t="s">
        <v>295</v>
      </c>
      <c r="M8" s="55">
        <v>0.60615034316489436</v>
      </c>
      <c r="N8" s="58"/>
      <c r="O8" s="58"/>
      <c r="P8" s="58"/>
      <c r="Q8" s="58"/>
      <c r="R8" s="58"/>
      <c r="S8" s="58"/>
      <c r="T8" s="58"/>
    </row>
    <row r="9" spans="1:20" ht="15.75" thickBot="1" x14ac:dyDescent="0.25">
      <c r="A9" s="39">
        <v>9</v>
      </c>
      <c r="B9" s="38">
        <v>6.2</v>
      </c>
      <c r="C9" s="38">
        <v>3.3</v>
      </c>
      <c r="D9" s="38">
        <v>5.0999999999999996</v>
      </c>
      <c r="E9" s="38">
        <v>6.9</v>
      </c>
      <c r="F9" s="38">
        <v>4.3</v>
      </c>
      <c r="G9" s="38">
        <v>6.3</v>
      </c>
      <c r="H9" s="38">
        <v>4.8</v>
      </c>
      <c r="I9" s="39">
        <v>0</v>
      </c>
      <c r="J9" s="38">
        <v>7.7</v>
      </c>
      <c r="L9" s="56" t="s">
        <v>317</v>
      </c>
      <c r="M9" s="56">
        <v>200</v>
      </c>
      <c r="N9" s="58"/>
      <c r="O9" s="58"/>
      <c r="P9" s="58"/>
      <c r="Q9" s="58"/>
      <c r="R9" s="58"/>
      <c r="S9" s="58"/>
      <c r="T9" s="58"/>
    </row>
    <row r="10" spans="1:20" ht="15" x14ac:dyDescent="0.2">
      <c r="A10" s="39">
        <v>7</v>
      </c>
      <c r="B10" s="38">
        <v>5.8</v>
      </c>
      <c r="C10" s="38">
        <v>3.6</v>
      </c>
      <c r="D10" s="38">
        <v>5.8</v>
      </c>
      <c r="E10" s="38">
        <v>9.3000000000000007</v>
      </c>
      <c r="F10" s="38">
        <v>4.4000000000000004</v>
      </c>
      <c r="G10" s="38">
        <v>6.1</v>
      </c>
      <c r="H10" s="38">
        <v>6.7</v>
      </c>
      <c r="I10" s="39">
        <v>1</v>
      </c>
      <c r="J10" s="38">
        <v>8.1999999999999993</v>
      </c>
      <c r="L10" s="58"/>
      <c r="M10" s="58"/>
      <c r="N10" s="58"/>
      <c r="O10" s="58"/>
      <c r="P10" s="58"/>
      <c r="Q10" s="58"/>
      <c r="R10" s="58"/>
      <c r="S10" s="58"/>
      <c r="T10" s="58"/>
    </row>
    <row r="11" spans="1:20" ht="15.75" thickBot="1" x14ac:dyDescent="0.25">
      <c r="A11" s="39">
        <v>9</v>
      </c>
      <c r="B11" s="38">
        <v>6.4</v>
      </c>
      <c r="C11" s="38">
        <v>4.5</v>
      </c>
      <c r="D11" s="38">
        <v>5.7</v>
      </c>
      <c r="E11" s="38">
        <v>8.4</v>
      </c>
      <c r="F11" s="38">
        <v>4.0999999999999996</v>
      </c>
      <c r="G11" s="38">
        <v>5.8</v>
      </c>
      <c r="H11" s="38">
        <v>6.1</v>
      </c>
      <c r="I11" s="39">
        <v>0</v>
      </c>
      <c r="J11" s="38">
        <v>6.7</v>
      </c>
      <c r="L11" s="58" t="s">
        <v>318</v>
      </c>
      <c r="M11" s="58"/>
      <c r="N11" s="58"/>
      <c r="O11" s="58"/>
      <c r="P11" s="58"/>
      <c r="Q11" s="58"/>
      <c r="R11" s="58"/>
      <c r="S11" s="58"/>
      <c r="T11" s="58"/>
    </row>
    <row r="12" spans="1:20" ht="15" x14ac:dyDescent="0.2">
      <c r="A12" s="39">
        <v>10</v>
      </c>
      <c r="B12" s="38">
        <v>8.6999999999999993</v>
      </c>
      <c r="C12" s="38">
        <v>3.2</v>
      </c>
      <c r="D12" s="38">
        <v>4.5999999999999996</v>
      </c>
      <c r="E12" s="38">
        <v>6.8</v>
      </c>
      <c r="F12" s="38">
        <v>3.8</v>
      </c>
      <c r="G12" s="38">
        <v>3.7</v>
      </c>
      <c r="H12" s="38">
        <v>4.8</v>
      </c>
      <c r="I12" s="39">
        <v>1</v>
      </c>
      <c r="J12" s="38">
        <v>8.4</v>
      </c>
      <c r="L12" s="54"/>
      <c r="M12" s="54" t="s">
        <v>323</v>
      </c>
      <c r="N12" s="54" t="s">
        <v>324</v>
      </c>
      <c r="O12" s="54" t="s">
        <v>325</v>
      </c>
      <c r="P12" s="54" t="s">
        <v>326</v>
      </c>
      <c r="Q12" s="54" t="s">
        <v>327</v>
      </c>
      <c r="R12" s="58"/>
      <c r="S12" s="58"/>
      <c r="T12" s="58"/>
    </row>
    <row r="13" spans="1:20" ht="15" x14ac:dyDescent="0.2">
      <c r="A13" s="39">
        <v>4</v>
      </c>
      <c r="B13" s="38">
        <v>6.1</v>
      </c>
      <c r="C13" s="38">
        <v>4.9000000000000004</v>
      </c>
      <c r="D13" s="38">
        <v>6.4</v>
      </c>
      <c r="E13" s="38">
        <v>8.1999999999999993</v>
      </c>
      <c r="F13" s="38">
        <v>3</v>
      </c>
      <c r="G13" s="38">
        <v>4.9000000000000004</v>
      </c>
      <c r="H13" s="38">
        <v>3.9</v>
      </c>
      <c r="I13" s="39">
        <v>0</v>
      </c>
      <c r="J13" s="38">
        <v>6.6</v>
      </c>
      <c r="L13" s="55" t="s">
        <v>319</v>
      </c>
      <c r="M13" s="55">
        <v>9</v>
      </c>
      <c r="N13" s="55">
        <v>88.965534681405515</v>
      </c>
      <c r="O13" s="55">
        <v>9.8850594090450574</v>
      </c>
      <c r="P13" s="55">
        <v>26.904106472482734</v>
      </c>
      <c r="Q13" s="55">
        <v>1.3227813648052259E-29</v>
      </c>
      <c r="R13" s="58"/>
      <c r="S13" s="58"/>
      <c r="T13" s="58"/>
    </row>
    <row r="14" spans="1:20" ht="15" x14ac:dyDescent="0.2">
      <c r="A14" s="39">
        <v>13</v>
      </c>
      <c r="B14" s="38">
        <v>9.5</v>
      </c>
      <c r="C14" s="38">
        <v>5.6</v>
      </c>
      <c r="D14" s="38">
        <v>6.6</v>
      </c>
      <c r="E14" s="38">
        <v>7.6</v>
      </c>
      <c r="F14" s="38">
        <v>5.0999999999999996</v>
      </c>
      <c r="G14" s="38">
        <v>4.5</v>
      </c>
      <c r="H14" s="38">
        <v>6.9</v>
      </c>
      <c r="I14" s="39">
        <v>1</v>
      </c>
      <c r="J14" s="38">
        <v>7.9</v>
      </c>
      <c r="L14" s="55" t="s">
        <v>320</v>
      </c>
      <c r="M14" s="55">
        <v>190</v>
      </c>
      <c r="N14" s="55">
        <v>69.809465318594633</v>
      </c>
      <c r="O14" s="55">
        <v>0.36741823851891914</v>
      </c>
      <c r="P14" s="55"/>
      <c r="Q14" s="55"/>
      <c r="R14" s="58"/>
      <c r="S14" s="58"/>
      <c r="T14" s="58"/>
    </row>
    <row r="15" spans="1:20" ht="15.75" thickBot="1" x14ac:dyDescent="0.25">
      <c r="A15" s="39">
        <v>7</v>
      </c>
      <c r="B15" s="38">
        <v>9.1999999999999993</v>
      </c>
      <c r="C15" s="38">
        <v>3.9</v>
      </c>
      <c r="D15" s="38">
        <v>4.8</v>
      </c>
      <c r="E15" s="38">
        <v>7.1</v>
      </c>
      <c r="F15" s="38">
        <v>4.5</v>
      </c>
      <c r="G15" s="38">
        <v>2.6</v>
      </c>
      <c r="H15" s="38">
        <v>5.5</v>
      </c>
      <c r="I15" s="39">
        <v>0</v>
      </c>
      <c r="J15" s="38">
        <v>8.1999999999999993</v>
      </c>
      <c r="L15" s="56" t="s">
        <v>321</v>
      </c>
      <c r="M15" s="56">
        <v>199</v>
      </c>
      <c r="N15" s="56">
        <v>158.77500000000015</v>
      </c>
      <c r="O15" s="56"/>
      <c r="P15" s="56"/>
      <c r="Q15" s="56"/>
      <c r="R15" s="58"/>
      <c r="S15" s="58"/>
      <c r="T15" s="58"/>
    </row>
    <row r="16" spans="1:20" ht="15.75" thickBot="1" x14ac:dyDescent="0.25">
      <c r="A16" s="39">
        <v>15</v>
      </c>
      <c r="B16" s="38">
        <v>6.3</v>
      </c>
      <c r="C16" s="38">
        <v>4.5</v>
      </c>
      <c r="D16" s="38">
        <v>5.9</v>
      </c>
      <c r="E16" s="38">
        <v>8.8000000000000007</v>
      </c>
      <c r="F16" s="38">
        <v>4.8</v>
      </c>
      <c r="G16" s="38">
        <v>6.2</v>
      </c>
      <c r="H16" s="38">
        <v>6.9</v>
      </c>
      <c r="I16" s="39">
        <v>1</v>
      </c>
      <c r="J16" s="38">
        <v>7.6</v>
      </c>
      <c r="L16" s="58"/>
      <c r="M16" s="58"/>
      <c r="N16" s="58"/>
      <c r="O16" s="58"/>
      <c r="P16" s="58"/>
      <c r="Q16" s="58"/>
      <c r="R16" s="58"/>
      <c r="S16" s="58"/>
      <c r="T16" s="58"/>
    </row>
    <row r="17" spans="1:20" ht="15" x14ac:dyDescent="0.2">
      <c r="A17" s="39">
        <v>1</v>
      </c>
      <c r="B17" s="38">
        <v>8.6999999999999993</v>
      </c>
      <c r="C17" s="38">
        <v>3.2</v>
      </c>
      <c r="D17" s="38">
        <v>3.8</v>
      </c>
      <c r="E17" s="38">
        <v>4.9000000000000004</v>
      </c>
      <c r="F17" s="38">
        <v>4.3</v>
      </c>
      <c r="G17" s="38">
        <v>3.9</v>
      </c>
      <c r="H17" s="38">
        <v>6.8</v>
      </c>
      <c r="I17" s="39">
        <v>0</v>
      </c>
      <c r="J17" s="38">
        <v>7.1</v>
      </c>
      <c r="L17" s="54"/>
      <c r="M17" s="54" t="s">
        <v>328</v>
      </c>
      <c r="N17" s="54" t="s">
        <v>295</v>
      </c>
      <c r="O17" s="54" t="s">
        <v>329</v>
      </c>
      <c r="P17" s="54" t="s">
        <v>330</v>
      </c>
      <c r="Q17" s="54" t="s">
        <v>331</v>
      </c>
      <c r="R17" s="54" t="s">
        <v>332</v>
      </c>
      <c r="S17" s="54" t="s">
        <v>333</v>
      </c>
      <c r="T17" s="54" t="s">
        <v>334</v>
      </c>
    </row>
    <row r="18" spans="1:20" ht="15" x14ac:dyDescent="0.2">
      <c r="A18" s="39">
        <v>4</v>
      </c>
      <c r="B18" s="38">
        <v>5.7</v>
      </c>
      <c r="C18" s="38">
        <v>4</v>
      </c>
      <c r="D18" s="38">
        <v>5.0999999999999996</v>
      </c>
      <c r="E18" s="38">
        <v>6.2</v>
      </c>
      <c r="F18" s="38">
        <v>4.2</v>
      </c>
      <c r="G18" s="38">
        <v>6.2</v>
      </c>
      <c r="H18" s="38">
        <v>6</v>
      </c>
      <c r="I18" s="39">
        <v>1</v>
      </c>
      <c r="J18" s="38">
        <v>7.2</v>
      </c>
      <c r="L18" s="55" t="s">
        <v>322</v>
      </c>
      <c r="M18" s="55">
        <v>4.173129960453541</v>
      </c>
      <c r="N18" s="55">
        <v>0.53391966052586626</v>
      </c>
      <c r="O18" s="55">
        <v>7.8160260222359232</v>
      </c>
      <c r="P18" s="55">
        <v>3.6299582811260959E-13</v>
      </c>
      <c r="Q18" s="55">
        <v>3.1199583831416957</v>
      </c>
      <c r="R18" s="55">
        <v>5.2263015377653863</v>
      </c>
      <c r="S18" s="55">
        <v>3.1199583831416957</v>
      </c>
      <c r="T18" s="55">
        <v>5.2263015377653863</v>
      </c>
    </row>
    <row r="19" spans="1:20" ht="15" x14ac:dyDescent="0.2">
      <c r="A19" s="39">
        <v>8</v>
      </c>
      <c r="B19" s="38">
        <v>5.9</v>
      </c>
      <c r="C19" s="38">
        <v>4.0999999999999996</v>
      </c>
      <c r="D19" s="38">
        <v>5.5</v>
      </c>
      <c r="E19" s="38">
        <v>8.4</v>
      </c>
      <c r="F19" s="38">
        <v>5.7</v>
      </c>
      <c r="G19" s="38">
        <v>5.8</v>
      </c>
      <c r="H19" s="38">
        <v>7.2</v>
      </c>
      <c r="I19" s="39">
        <v>0</v>
      </c>
      <c r="J19" s="38">
        <v>8.1999999999999993</v>
      </c>
      <c r="L19" s="55" t="s">
        <v>256</v>
      </c>
      <c r="M19" s="55">
        <v>5.5569134108705932E-2</v>
      </c>
      <c r="N19" s="55">
        <v>1.0881597694262453E-2</v>
      </c>
      <c r="O19" s="55">
        <v>5.1067072749809439</v>
      </c>
      <c r="P19" s="55">
        <v>7.9340782325190612E-7</v>
      </c>
      <c r="Q19" s="55">
        <v>3.410487599157274E-2</v>
      </c>
      <c r="R19" s="55">
        <v>7.7033392225839131E-2</v>
      </c>
      <c r="S19" s="55">
        <v>3.410487599157274E-2</v>
      </c>
      <c r="T19" s="55">
        <v>7.7033392225839131E-2</v>
      </c>
    </row>
    <row r="20" spans="1:20" ht="15" x14ac:dyDescent="0.2">
      <c r="A20" s="39">
        <v>12</v>
      </c>
      <c r="B20" s="38">
        <v>5.6</v>
      </c>
      <c r="C20" s="38">
        <v>3.4</v>
      </c>
      <c r="D20" s="38">
        <v>5.6</v>
      </c>
      <c r="E20" s="38">
        <v>9.1</v>
      </c>
      <c r="F20" s="38">
        <v>5</v>
      </c>
      <c r="G20" s="38">
        <v>6</v>
      </c>
      <c r="H20" s="38">
        <v>6.4</v>
      </c>
      <c r="I20" s="39">
        <v>1</v>
      </c>
      <c r="J20" s="38">
        <v>7.9</v>
      </c>
      <c r="L20" s="55" t="s">
        <v>44</v>
      </c>
      <c r="M20" s="55">
        <v>0.19791843152541744</v>
      </c>
      <c r="N20" s="55">
        <v>4.3048980412099418E-2</v>
      </c>
      <c r="O20" s="55">
        <v>4.597517284515992</v>
      </c>
      <c r="P20" s="55">
        <v>7.7858958882862783E-6</v>
      </c>
      <c r="Q20" s="55">
        <v>0.11300310445612885</v>
      </c>
      <c r="R20" s="55">
        <v>0.28283375859470605</v>
      </c>
      <c r="S20" s="55">
        <v>0.11300310445612885</v>
      </c>
      <c r="T20" s="55">
        <v>0.28283375859470605</v>
      </c>
    </row>
    <row r="21" spans="1:20" ht="15" x14ac:dyDescent="0.2">
      <c r="A21" s="39">
        <v>13</v>
      </c>
      <c r="B21" s="38">
        <v>9.1</v>
      </c>
      <c r="C21" s="38">
        <v>4.5</v>
      </c>
      <c r="D21" s="38">
        <v>7.1</v>
      </c>
      <c r="E21" s="38">
        <v>8.4</v>
      </c>
      <c r="F21" s="38">
        <v>4.5</v>
      </c>
      <c r="G21" s="38">
        <v>6.1</v>
      </c>
      <c r="H21" s="38">
        <v>6</v>
      </c>
      <c r="I21" s="39">
        <v>1</v>
      </c>
      <c r="J21" s="38">
        <v>8.8000000000000007</v>
      </c>
      <c r="L21" s="55" t="s">
        <v>47</v>
      </c>
      <c r="M21" s="55">
        <v>-0.10488297873298615</v>
      </c>
      <c r="N21" s="55">
        <v>9.1796529082218761E-2</v>
      </c>
      <c r="O21" s="55">
        <v>-1.1425593078693241</v>
      </c>
      <c r="P21" s="59">
        <v>0.25465933059053936</v>
      </c>
      <c r="Q21" s="55">
        <v>-0.28595421935756576</v>
      </c>
      <c r="R21" s="55">
        <v>7.6188261891593459E-2</v>
      </c>
      <c r="S21" s="55">
        <v>-0.28595421935756576</v>
      </c>
      <c r="T21" s="55">
        <v>7.6188261891593459E-2</v>
      </c>
    </row>
    <row r="22" spans="1:20" ht="15" x14ac:dyDescent="0.2">
      <c r="A22" s="39">
        <v>8</v>
      </c>
      <c r="B22" s="38">
        <v>5.2</v>
      </c>
      <c r="C22" s="38">
        <v>3.8</v>
      </c>
      <c r="D22" s="38">
        <v>5</v>
      </c>
      <c r="E22" s="38">
        <v>8.4</v>
      </c>
      <c r="F22" s="38">
        <v>3.3</v>
      </c>
      <c r="G22" s="38">
        <v>4.9000000000000004</v>
      </c>
      <c r="H22" s="38">
        <v>5.2</v>
      </c>
      <c r="I22" s="39">
        <v>0</v>
      </c>
      <c r="J22" s="38">
        <v>7</v>
      </c>
      <c r="L22" s="55" t="s">
        <v>50</v>
      </c>
      <c r="M22" s="55">
        <v>0.20732192561436272</v>
      </c>
      <c r="N22" s="55">
        <v>6.716512162471712E-2</v>
      </c>
      <c r="O22" s="55">
        <v>3.0867497980985887</v>
      </c>
      <c r="P22" s="55">
        <v>2.326217715798027E-3</v>
      </c>
      <c r="Q22" s="55">
        <v>7.4836830362062401E-2</v>
      </c>
      <c r="R22" s="55">
        <v>0.33980702086666303</v>
      </c>
      <c r="S22" s="55">
        <v>7.4836830362062401E-2</v>
      </c>
      <c r="T22" s="55">
        <v>0.33980702086666303</v>
      </c>
    </row>
    <row r="23" spans="1:20" ht="15" x14ac:dyDescent="0.2">
      <c r="A23" s="39">
        <v>12</v>
      </c>
      <c r="B23" s="38">
        <v>9.6</v>
      </c>
      <c r="C23" s="38">
        <v>5.7</v>
      </c>
      <c r="D23" s="38">
        <v>7.8</v>
      </c>
      <c r="E23" s="38">
        <v>4.5</v>
      </c>
      <c r="F23" s="38">
        <v>4.3</v>
      </c>
      <c r="G23" s="38">
        <v>3</v>
      </c>
      <c r="H23" s="38">
        <v>7.7</v>
      </c>
      <c r="I23" s="39">
        <v>1</v>
      </c>
      <c r="J23" s="38">
        <v>9.9</v>
      </c>
      <c r="L23" s="55" t="s">
        <v>52</v>
      </c>
      <c r="M23" s="55">
        <v>-6.1129258050535651E-2</v>
      </c>
      <c r="N23" s="55">
        <v>3.4152065010661974E-2</v>
      </c>
      <c r="O23" s="55">
        <v>-1.7899139636637384</v>
      </c>
      <c r="P23" s="59">
        <v>7.5060216495734217E-2</v>
      </c>
      <c r="Q23" s="55">
        <v>-0.12849516875760736</v>
      </c>
      <c r="R23" s="55">
        <v>6.2366526565360569E-3</v>
      </c>
      <c r="S23" s="55">
        <v>-0.12849516875760736</v>
      </c>
      <c r="T23" s="55">
        <v>6.2366526565360569E-3</v>
      </c>
    </row>
    <row r="24" spans="1:20" ht="15" x14ac:dyDescent="0.2">
      <c r="A24" s="39">
        <v>3</v>
      </c>
      <c r="B24" s="38">
        <v>8.6</v>
      </c>
      <c r="C24" s="38">
        <v>3.6</v>
      </c>
      <c r="D24" s="38">
        <v>4.7</v>
      </c>
      <c r="E24" s="38">
        <v>3.7</v>
      </c>
      <c r="F24" s="38">
        <v>4.8</v>
      </c>
      <c r="G24" s="38">
        <v>3.4</v>
      </c>
      <c r="H24" s="38">
        <v>5.0999999999999996</v>
      </c>
      <c r="I24" s="39">
        <v>1</v>
      </c>
      <c r="J24" s="38">
        <v>8.1</v>
      </c>
      <c r="L24" s="55" t="s">
        <v>257</v>
      </c>
      <c r="M24" s="55">
        <v>-0.12839608991338647</v>
      </c>
      <c r="N24" s="55">
        <v>6.9792209008211245E-2</v>
      </c>
      <c r="O24" s="55">
        <v>-1.8396908729207915</v>
      </c>
      <c r="P24" s="59">
        <v>6.7373908876030827E-2</v>
      </c>
      <c r="Q24" s="55">
        <v>-0.26606318906620907</v>
      </c>
      <c r="R24" s="55">
        <v>9.2710092394361066E-3</v>
      </c>
      <c r="S24" s="55">
        <v>-0.26606318906620907</v>
      </c>
      <c r="T24" s="55">
        <v>9.2710092394361066E-3</v>
      </c>
    </row>
    <row r="25" spans="1:20" ht="15" x14ac:dyDescent="0.2">
      <c r="A25" s="39">
        <v>10</v>
      </c>
      <c r="B25" s="38">
        <v>9.3000000000000007</v>
      </c>
      <c r="C25" s="38">
        <v>2.4</v>
      </c>
      <c r="D25" s="38">
        <v>4.5</v>
      </c>
      <c r="E25" s="38">
        <v>6.2</v>
      </c>
      <c r="F25" s="38">
        <v>6.7</v>
      </c>
      <c r="G25" s="38">
        <v>4.4000000000000004</v>
      </c>
      <c r="H25" s="38">
        <v>7.2</v>
      </c>
      <c r="I25" s="39">
        <v>1</v>
      </c>
      <c r="J25" s="38">
        <v>8</v>
      </c>
      <c r="L25" s="55" t="s">
        <v>53</v>
      </c>
      <c r="M25" s="55">
        <v>3.4383473912493384E-2</v>
      </c>
      <c r="N25" s="55">
        <v>5.4810446505512068E-2</v>
      </c>
      <c r="O25" s="55">
        <v>0.62731607028663006</v>
      </c>
      <c r="P25" s="59">
        <v>0.53120520531825188</v>
      </c>
      <c r="Q25" s="55">
        <v>-7.3731676487704539E-2</v>
      </c>
      <c r="R25" s="55">
        <v>0.14249862431269131</v>
      </c>
      <c r="S25" s="55">
        <v>-7.3731676487704539E-2</v>
      </c>
      <c r="T25" s="55">
        <v>0.14249862431269131</v>
      </c>
    </row>
    <row r="26" spans="1:20" ht="15" x14ac:dyDescent="0.2">
      <c r="A26" s="39">
        <v>5</v>
      </c>
      <c r="B26" s="38">
        <v>6</v>
      </c>
      <c r="C26" s="38">
        <v>4.0999999999999996</v>
      </c>
      <c r="D26" s="38">
        <v>5.3</v>
      </c>
      <c r="E26" s="38">
        <v>8</v>
      </c>
      <c r="F26" s="38">
        <v>4.7</v>
      </c>
      <c r="G26" s="38">
        <v>5.3</v>
      </c>
      <c r="H26" s="38">
        <v>4.7</v>
      </c>
      <c r="I26" s="39">
        <v>0</v>
      </c>
      <c r="J26" s="38">
        <v>5.5</v>
      </c>
      <c r="L26" s="55" t="s">
        <v>262</v>
      </c>
      <c r="M26" s="55">
        <v>0.26429593597834239</v>
      </c>
      <c r="N26" s="55">
        <v>5.3589091221950831E-2</v>
      </c>
      <c r="O26" s="55">
        <v>4.9318980776088086</v>
      </c>
      <c r="P26" s="55">
        <v>1.7712610889862733E-6</v>
      </c>
      <c r="Q26" s="55">
        <v>0.1585899432952052</v>
      </c>
      <c r="R26" s="55">
        <v>0.37000192866147957</v>
      </c>
      <c r="S26" s="55">
        <v>0.1585899432952052</v>
      </c>
      <c r="T26" s="55">
        <v>0.37000192866147957</v>
      </c>
    </row>
    <row r="27" spans="1:20" ht="15.75" thickBot="1" x14ac:dyDescent="0.25">
      <c r="A27" s="39">
        <v>3</v>
      </c>
      <c r="B27" s="38">
        <v>6.4</v>
      </c>
      <c r="C27" s="38">
        <v>3.6</v>
      </c>
      <c r="D27" s="38">
        <v>5.3</v>
      </c>
      <c r="E27" s="38">
        <v>7.1</v>
      </c>
      <c r="F27" s="38">
        <v>5.6</v>
      </c>
      <c r="G27" s="38">
        <v>6.6</v>
      </c>
      <c r="H27" s="38">
        <v>6.1</v>
      </c>
      <c r="I27" s="39">
        <v>0</v>
      </c>
      <c r="J27" s="38">
        <v>7</v>
      </c>
      <c r="L27" s="56" t="s">
        <v>290</v>
      </c>
      <c r="M27" s="56">
        <v>0.33427220173907735</v>
      </c>
      <c r="N27" s="56">
        <v>0.10406218402272778</v>
      </c>
      <c r="O27" s="56">
        <v>3.212235115746469</v>
      </c>
      <c r="P27" s="56">
        <v>1.5470439965909672E-3</v>
      </c>
      <c r="Q27" s="56">
        <v>0.12900661107364006</v>
      </c>
      <c r="R27" s="56">
        <v>0.5395377924045146</v>
      </c>
      <c r="S27" s="56">
        <v>0.12900661107364006</v>
      </c>
      <c r="T27" s="56">
        <v>0.5395377924045146</v>
      </c>
    </row>
    <row r="28" spans="1:20" ht="15" x14ac:dyDescent="0.2">
      <c r="A28" s="39">
        <v>9</v>
      </c>
      <c r="B28" s="38">
        <v>8.5</v>
      </c>
      <c r="C28" s="38">
        <v>3</v>
      </c>
      <c r="D28" s="38">
        <v>3.7</v>
      </c>
      <c r="E28" s="38">
        <v>4.8</v>
      </c>
      <c r="F28" s="38">
        <v>5.3</v>
      </c>
      <c r="G28" s="38">
        <v>3.8</v>
      </c>
      <c r="H28" s="38">
        <v>5.8</v>
      </c>
      <c r="I28" s="39">
        <v>1</v>
      </c>
      <c r="J28" s="38">
        <v>7</v>
      </c>
      <c r="L28" s="58"/>
      <c r="M28" s="58"/>
      <c r="N28" s="58"/>
      <c r="O28" s="58"/>
      <c r="P28" s="58"/>
      <c r="Q28" s="58"/>
      <c r="R28" s="58"/>
      <c r="S28" s="58"/>
      <c r="T28" s="58"/>
    </row>
    <row r="29" spans="1:20" ht="15" x14ac:dyDescent="0.2">
      <c r="A29" s="39">
        <v>4</v>
      </c>
      <c r="B29" s="38">
        <v>7</v>
      </c>
      <c r="C29" s="38">
        <v>3.3</v>
      </c>
      <c r="D29" s="38">
        <v>4.2</v>
      </c>
      <c r="E29" s="38">
        <v>9</v>
      </c>
      <c r="F29" s="38">
        <v>4.3</v>
      </c>
      <c r="G29" s="38">
        <v>5.2</v>
      </c>
      <c r="H29" s="38">
        <v>5.5</v>
      </c>
      <c r="I29" s="39">
        <v>0</v>
      </c>
      <c r="J29" s="38">
        <v>5.6</v>
      </c>
      <c r="L29" s="58"/>
      <c r="M29" s="58"/>
      <c r="N29" s="58"/>
      <c r="O29" s="58"/>
      <c r="P29" s="58"/>
      <c r="Q29" s="58"/>
      <c r="R29" s="58"/>
      <c r="S29" s="58"/>
      <c r="T29" s="58"/>
    </row>
    <row r="30" spans="1:20" ht="15" x14ac:dyDescent="0.2">
      <c r="A30" s="39">
        <v>13</v>
      </c>
      <c r="B30" s="38">
        <v>8.5</v>
      </c>
      <c r="C30" s="38">
        <v>3</v>
      </c>
      <c r="D30" s="38">
        <v>3.7</v>
      </c>
      <c r="E30" s="38">
        <v>4.8</v>
      </c>
      <c r="F30" s="38">
        <v>5.7</v>
      </c>
      <c r="G30" s="38">
        <v>3.8</v>
      </c>
      <c r="H30" s="38">
        <v>6</v>
      </c>
      <c r="I30" s="39">
        <v>0</v>
      </c>
      <c r="J30" s="38">
        <v>7.2</v>
      </c>
      <c r="L30" s="58"/>
      <c r="M30" s="58"/>
      <c r="N30" s="58"/>
      <c r="O30" s="58"/>
      <c r="P30" s="58"/>
      <c r="Q30" s="58"/>
      <c r="R30" s="58"/>
      <c r="S30" s="58"/>
      <c r="T30" s="58"/>
    </row>
    <row r="31" spans="1:20" ht="15" x14ac:dyDescent="0.2">
      <c r="A31" s="39">
        <v>4</v>
      </c>
      <c r="B31" s="38">
        <v>7.6</v>
      </c>
      <c r="C31" s="38">
        <v>3.6</v>
      </c>
      <c r="D31" s="38">
        <v>4.5999999999999996</v>
      </c>
      <c r="E31" s="38">
        <v>7.7</v>
      </c>
      <c r="F31" s="38">
        <v>4.7</v>
      </c>
      <c r="G31" s="38">
        <v>5.5</v>
      </c>
      <c r="H31" s="38">
        <v>4</v>
      </c>
      <c r="I31" s="39">
        <v>0</v>
      </c>
      <c r="J31" s="38">
        <v>6.2</v>
      </c>
    </row>
    <row r="32" spans="1:20" ht="15" x14ac:dyDescent="0.2">
      <c r="A32" s="39">
        <v>13</v>
      </c>
      <c r="B32" s="38">
        <v>6.9</v>
      </c>
      <c r="C32" s="38">
        <v>3.4</v>
      </c>
      <c r="D32" s="38">
        <v>4.7</v>
      </c>
      <c r="E32" s="38">
        <v>5.2</v>
      </c>
      <c r="F32" s="38">
        <v>3.7</v>
      </c>
      <c r="G32" s="38">
        <v>2.7</v>
      </c>
      <c r="H32" s="38">
        <v>4.3</v>
      </c>
      <c r="I32" s="39">
        <v>0</v>
      </c>
      <c r="J32" s="38">
        <v>7.1</v>
      </c>
    </row>
    <row r="33" spans="1:10" ht="15" x14ac:dyDescent="0.2">
      <c r="A33" s="39">
        <v>2</v>
      </c>
      <c r="B33" s="38">
        <v>8.1</v>
      </c>
      <c r="C33" s="38">
        <v>2.5</v>
      </c>
      <c r="D33" s="38">
        <v>3.8</v>
      </c>
      <c r="E33" s="38">
        <v>6.6</v>
      </c>
      <c r="F33" s="38">
        <v>3</v>
      </c>
      <c r="G33" s="38">
        <v>3.5</v>
      </c>
      <c r="H33" s="38">
        <v>4.5</v>
      </c>
      <c r="I33" s="39">
        <v>0</v>
      </c>
      <c r="J33" s="38">
        <v>6.2</v>
      </c>
    </row>
    <row r="34" spans="1:10" ht="15" x14ac:dyDescent="0.2">
      <c r="A34" s="39">
        <v>15</v>
      </c>
      <c r="B34" s="38">
        <v>6.7</v>
      </c>
      <c r="C34" s="38">
        <v>3.7</v>
      </c>
      <c r="D34" s="38">
        <v>4.9000000000000004</v>
      </c>
      <c r="E34" s="38">
        <v>9.1999999999999993</v>
      </c>
      <c r="F34" s="38">
        <v>3.5</v>
      </c>
      <c r="G34" s="38">
        <v>4.5</v>
      </c>
      <c r="H34" s="38">
        <v>5.3</v>
      </c>
      <c r="I34" s="39">
        <v>0</v>
      </c>
      <c r="J34" s="38">
        <v>7.6</v>
      </c>
    </row>
    <row r="35" spans="1:10" ht="15" x14ac:dyDescent="0.2">
      <c r="A35" s="39">
        <v>10</v>
      </c>
      <c r="B35" s="38">
        <v>8</v>
      </c>
      <c r="C35" s="38">
        <v>3.3</v>
      </c>
      <c r="D35" s="38">
        <v>4.7</v>
      </c>
      <c r="E35" s="38">
        <v>8.6999999999999993</v>
      </c>
      <c r="F35" s="38">
        <v>4.7</v>
      </c>
      <c r="G35" s="38">
        <v>6.6</v>
      </c>
      <c r="H35" s="38">
        <v>5.7</v>
      </c>
      <c r="I35" s="39">
        <v>1</v>
      </c>
      <c r="J35" s="38">
        <v>9</v>
      </c>
    </row>
    <row r="36" spans="1:10" ht="15" x14ac:dyDescent="0.2">
      <c r="A36" s="39">
        <v>6</v>
      </c>
      <c r="B36" s="38">
        <v>6.7</v>
      </c>
      <c r="C36" s="38">
        <v>4</v>
      </c>
      <c r="D36" s="38">
        <v>6.8</v>
      </c>
      <c r="E36" s="38">
        <v>8.4</v>
      </c>
      <c r="F36" s="38">
        <v>2.5</v>
      </c>
      <c r="G36" s="38">
        <v>4.3</v>
      </c>
      <c r="H36" s="38">
        <v>5</v>
      </c>
      <c r="I36" s="39">
        <v>0</v>
      </c>
      <c r="J36" s="38">
        <v>6.7</v>
      </c>
    </row>
    <row r="37" spans="1:10" ht="15" x14ac:dyDescent="0.2">
      <c r="A37" s="39">
        <v>3</v>
      </c>
      <c r="B37" s="38">
        <v>8.6999999999999993</v>
      </c>
      <c r="C37" s="38">
        <v>3.2</v>
      </c>
      <c r="D37" s="38">
        <v>2.9</v>
      </c>
      <c r="E37" s="38">
        <v>5.6</v>
      </c>
      <c r="F37" s="38">
        <v>3.1</v>
      </c>
      <c r="G37" s="38">
        <v>2.9</v>
      </c>
      <c r="H37" s="38">
        <v>4.3</v>
      </c>
      <c r="I37" s="39">
        <v>0</v>
      </c>
      <c r="J37" s="38">
        <v>7.1</v>
      </c>
    </row>
    <row r="38" spans="1:10" ht="15" x14ac:dyDescent="0.2">
      <c r="A38" s="39">
        <v>9</v>
      </c>
      <c r="B38" s="38">
        <v>9</v>
      </c>
      <c r="C38" s="38">
        <v>3.4</v>
      </c>
      <c r="D38" s="38">
        <v>4.5</v>
      </c>
      <c r="E38" s="38">
        <v>6.8</v>
      </c>
      <c r="F38" s="38">
        <v>3.9</v>
      </c>
      <c r="G38" s="38">
        <v>3.5</v>
      </c>
      <c r="H38" s="38">
        <v>4.5999999999999996</v>
      </c>
      <c r="I38" s="39">
        <v>1</v>
      </c>
      <c r="J38" s="38">
        <v>7.2</v>
      </c>
    </row>
    <row r="39" spans="1:10" ht="15" x14ac:dyDescent="0.2">
      <c r="A39" s="39">
        <v>10</v>
      </c>
      <c r="B39" s="38">
        <v>9.6</v>
      </c>
      <c r="C39" s="38">
        <v>4.0999999999999996</v>
      </c>
      <c r="D39" s="38">
        <v>5.5</v>
      </c>
      <c r="E39" s="38">
        <v>7.7</v>
      </c>
      <c r="F39" s="38">
        <v>5.2</v>
      </c>
      <c r="G39" s="38">
        <v>4.5999999999999996</v>
      </c>
      <c r="H39" s="38">
        <v>8.1</v>
      </c>
      <c r="I39" s="39">
        <v>1</v>
      </c>
      <c r="J39" s="38">
        <v>9.9</v>
      </c>
    </row>
    <row r="40" spans="1:10" ht="15" x14ac:dyDescent="0.2">
      <c r="A40" s="39">
        <v>12</v>
      </c>
      <c r="B40" s="38">
        <v>8.1999999999999993</v>
      </c>
      <c r="C40" s="38">
        <v>3.6</v>
      </c>
      <c r="D40" s="38">
        <v>5</v>
      </c>
      <c r="E40" s="38">
        <v>9</v>
      </c>
      <c r="F40" s="38">
        <v>4.7</v>
      </c>
      <c r="G40" s="38">
        <v>6.9</v>
      </c>
      <c r="H40" s="38">
        <v>6.2</v>
      </c>
      <c r="I40" s="39">
        <v>0</v>
      </c>
      <c r="J40" s="38">
        <v>7.6</v>
      </c>
    </row>
    <row r="41" spans="1:10" ht="15" x14ac:dyDescent="0.2">
      <c r="A41" s="39">
        <v>9</v>
      </c>
      <c r="B41" s="38">
        <v>6.1</v>
      </c>
      <c r="C41" s="38">
        <v>4.9000000000000004</v>
      </c>
      <c r="D41" s="38">
        <v>6.4</v>
      </c>
      <c r="E41" s="38">
        <v>8.1999999999999993</v>
      </c>
      <c r="F41" s="38">
        <v>4.5</v>
      </c>
      <c r="G41" s="38">
        <v>4.9000000000000004</v>
      </c>
      <c r="H41" s="38">
        <v>4.8</v>
      </c>
      <c r="I41" s="39">
        <v>0</v>
      </c>
      <c r="J41" s="38">
        <v>5.8</v>
      </c>
    </row>
    <row r="42" spans="1:10" ht="15" x14ac:dyDescent="0.2">
      <c r="A42" s="39">
        <v>6</v>
      </c>
      <c r="B42" s="38">
        <v>8.3000000000000007</v>
      </c>
      <c r="C42" s="38">
        <v>3.4</v>
      </c>
      <c r="D42" s="38">
        <v>5.2</v>
      </c>
      <c r="E42" s="38">
        <v>9.1</v>
      </c>
      <c r="F42" s="38">
        <v>4.5999999999999996</v>
      </c>
      <c r="G42" s="38">
        <v>5.8</v>
      </c>
      <c r="H42" s="38">
        <v>5.5</v>
      </c>
      <c r="I42" s="39">
        <v>1</v>
      </c>
      <c r="J42" s="38">
        <v>8.4</v>
      </c>
    </row>
    <row r="43" spans="1:10" ht="15" x14ac:dyDescent="0.2">
      <c r="A43" s="39">
        <v>2</v>
      </c>
      <c r="B43" s="38">
        <v>9.4</v>
      </c>
      <c r="C43" s="38">
        <v>3.8</v>
      </c>
      <c r="D43" s="38">
        <v>4.9000000000000004</v>
      </c>
      <c r="E43" s="38">
        <v>8.5</v>
      </c>
      <c r="F43" s="38">
        <v>4.0999999999999996</v>
      </c>
      <c r="G43" s="38">
        <v>4.5</v>
      </c>
      <c r="H43" s="38">
        <v>5.4</v>
      </c>
      <c r="I43" s="39">
        <v>1</v>
      </c>
      <c r="J43" s="38">
        <v>7.9</v>
      </c>
    </row>
    <row r="44" spans="1:10" ht="15" x14ac:dyDescent="0.2">
      <c r="A44" s="39">
        <v>10</v>
      </c>
      <c r="B44" s="38">
        <v>9.3000000000000007</v>
      </c>
      <c r="C44" s="38">
        <v>5.0999999999999996</v>
      </c>
      <c r="D44" s="38">
        <v>6.3</v>
      </c>
      <c r="E44" s="38">
        <v>7.4</v>
      </c>
      <c r="F44" s="38">
        <v>4.5999999999999996</v>
      </c>
      <c r="G44" s="38">
        <v>4.5999999999999996</v>
      </c>
      <c r="H44" s="38">
        <v>6.8</v>
      </c>
      <c r="I44" s="39">
        <v>1</v>
      </c>
      <c r="J44" s="38">
        <v>7.6</v>
      </c>
    </row>
    <row r="45" spans="1:10" ht="15" x14ac:dyDescent="0.2">
      <c r="A45" s="39">
        <v>15</v>
      </c>
      <c r="B45" s="38">
        <v>5.0999999999999996</v>
      </c>
      <c r="C45" s="38">
        <v>5.0999999999999996</v>
      </c>
      <c r="D45" s="38">
        <v>7.8</v>
      </c>
      <c r="E45" s="38">
        <v>5.9</v>
      </c>
      <c r="F45" s="38">
        <v>4.9000000000000004</v>
      </c>
      <c r="G45" s="38">
        <v>6.3</v>
      </c>
      <c r="H45" s="38">
        <v>6.9</v>
      </c>
      <c r="I45" s="39">
        <v>1</v>
      </c>
      <c r="J45" s="38">
        <v>8.4</v>
      </c>
    </row>
    <row r="46" spans="1:10" ht="15" x14ac:dyDescent="0.2">
      <c r="A46" s="39">
        <v>6</v>
      </c>
      <c r="B46" s="38">
        <v>8</v>
      </c>
      <c r="C46" s="38">
        <v>2.5</v>
      </c>
      <c r="D46" s="38">
        <v>3</v>
      </c>
      <c r="E46" s="38">
        <v>5.2</v>
      </c>
      <c r="F46" s="38">
        <v>4.3</v>
      </c>
      <c r="G46" s="38">
        <v>4.2</v>
      </c>
      <c r="H46" s="38">
        <v>6.5</v>
      </c>
      <c r="I46" s="39">
        <v>0</v>
      </c>
      <c r="J46" s="38">
        <v>6.5</v>
      </c>
    </row>
    <row r="47" spans="1:10" ht="15" x14ac:dyDescent="0.2">
      <c r="A47" s="39">
        <v>5</v>
      </c>
      <c r="B47" s="38">
        <v>5.9</v>
      </c>
      <c r="C47" s="38">
        <v>4.0999999999999996</v>
      </c>
      <c r="D47" s="38">
        <v>5.5</v>
      </c>
      <c r="E47" s="38">
        <v>8.4</v>
      </c>
      <c r="F47" s="38">
        <v>5.2</v>
      </c>
      <c r="G47" s="38">
        <v>5.8</v>
      </c>
      <c r="H47" s="38">
        <v>5.9</v>
      </c>
      <c r="I47" s="39">
        <v>1</v>
      </c>
      <c r="J47" s="38">
        <v>7.7</v>
      </c>
    </row>
    <row r="48" spans="1:10" ht="15" x14ac:dyDescent="0.2">
      <c r="A48" s="39">
        <v>4</v>
      </c>
      <c r="B48" s="38">
        <v>10</v>
      </c>
      <c r="C48" s="38">
        <v>4.3</v>
      </c>
      <c r="D48" s="38">
        <v>4.5</v>
      </c>
      <c r="E48" s="38">
        <v>3.8</v>
      </c>
      <c r="F48" s="38">
        <v>5</v>
      </c>
      <c r="G48" s="38">
        <v>4</v>
      </c>
      <c r="H48" s="38">
        <v>6.3</v>
      </c>
      <c r="I48" s="39">
        <v>1</v>
      </c>
      <c r="J48" s="38">
        <v>8</v>
      </c>
    </row>
    <row r="49" spans="1:10" ht="15" x14ac:dyDescent="0.2">
      <c r="A49" s="39">
        <v>8</v>
      </c>
      <c r="B49" s="38">
        <v>5.7</v>
      </c>
      <c r="C49" s="38">
        <v>3.8</v>
      </c>
      <c r="D49" s="38">
        <v>6</v>
      </c>
      <c r="E49" s="38">
        <v>8.1999999999999993</v>
      </c>
      <c r="F49" s="38">
        <v>6.5</v>
      </c>
      <c r="G49" s="38">
        <v>7.3</v>
      </c>
      <c r="H49" s="38">
        <v>7.5</v>
      </c>
      <c r="I49" s="39">
        <v>1</v>
      </c>
      <c r="J49" s="38">
        <v>7.1</v>
      </c>
    </row>
    <row r="50" spans="1:10" ht="15" x14ac:dyDescent="0.2">
      <c r="A50" s="39">
        <v>13</v>
      </c>
      <c r="B50" s="38">
        <v>9.9</v>
      </c>
      <c r="C50" s="38">
        <v>3.7</v>
      </c>
      <c r="D50" s="38">
        <v>6.7</v>
      </c>
      <c r="E50" s="38">
        <v>6.8</v>
      </c>
      <c r="F50" s="38">
        <v>4.5</v>
      </c>
      <c r="G50" s="38">
        <v>3.4</v>
      </c>
      <c r="H50" s="38">
        <v>6.1</v>
      </c>
      <c r="I50" s="39">
        <v>1</v>
      </c>
      <c r="J50" s="38">
        <v>8.5</v>
      </c>
    </row>
    <row r="51" spans="1:10" ht="15" x14ac:dyDescent="0.2">
      <c r="A51" s="39">
        <v>3</v>
      </c>
      <c r="B51" s="38">
        <v>7.9</v>
      </c>
      <c r="C51" s="38">
        <v>3.9</v>
      </c>
      <c r="D51" s="38">
        <v>5.8</v>
      </c>
      <c r="E51" s="38">
        <v>4.7</v>
      </c>
      <c r="F51" s="38">
        <v>4.0999999999999996</v>
      </c>
      <c r="G51" s="38">
        <v>4.2</v>
      </c>
      <c r="H51" s="38">
        <v>5.8</v>
      </c>
      <c r="I51" s="39">
        <v>1</v>
      </c>
      <c r="J51" s="38">
        <v>7.6</v>
      </c>
    </row>
    <row r="52" spans="1:10" ht="15" x14ac:dyDescent="0.2">
      <c r="A52" s="39">
        <v>10</v>
      </c>
      <c r="B52" s="38">
        <v>6.7</v>
      </c>
      <c r="C52" s="38">
        <v>3.6</v>
      </c>
      <c r="D52" s="38">
        <v>4.8</v>
      </c>
      <c r="E52" s="38">
        <v>7.2</v>
      </c>
      <c r="F52" s="38">
        <v>4</v>
      </c>
      <c r="G52" s="38">
        <v>3.6</v>
      </c>
      <c r="H52" s="38">
        <v>4.2</v>
      </c>
      <c r="I52" s="39">
        <v>1</v>
      </c>
      <c r="J52" s="38">
        <v>7.2</v>
      </c>
    </row>
    <row r="53" spans="1:10" ht="15" x14ac:dyDescent="0.2">
      <c r="A53" s="39">
        <v>7</v>
      </c>
      <c r="B53" s="38">
        <v>8.1999999999999993</v>
      </c>
      <c r="C53" s="38">
        <v>2.7</v>
      </c>
      <c r="D53" s="38">
        <v>3.1</v>
      </c>
      <c r="E53" s="38">
        <v>5.3</v>
      </c>
      <c r="F53" s="38">
        <v>4.5</v>
      </c>
      <c r="G53" s="38">
        <v>4.3</v>
      </c>
      <c r="H53" s="38">
        <v>7.4</v>
      </c>
      <c r="I53" s="39">
        <v>1</v>
      </c>
      <c r="J53" s="38">
        <v>8.1999999999999993</v>
      </c>
    </row>
    <row r="54" spans="1:10" ht="15" x14ac:dyDescent="0.2">
      <c r="A54" s="39">
        <v>8</v>
      </c>
      <c r="B54" s="38">
        <v>9.4</v>
      </c>
      <c r="C54" s="38">
        <v>2.5</v>
      </c>
      <c r="D54" s="38">
        <v>4.5999999999999996</v>
      </c>
      <c r="E54" s="38">
        <v>6.3</v>
      </c>
      <c r="F54" s="38">
        <v>4.7</v>
      </c>
      <c r="G54" s="38">
        <v>4.5999999999999996</v>
      </c>
      <c r="H54" s="38">
        <v>6.1</v>
      </c>
      <c r="I54" s="39">
        <v>1</v>
      </c>
      <c r="J54" s="38">
        <v>9</v>
      </c>
    </row>
    <row r="55" spans="1:10" ht="15" x14ac:dyDescent="0.2">
      <c r="A55" s="39">
        <v>11</v>
      </c>
      <c r="B55" s="38">
        <v>6.9</v>
      </c>
      <c r="C55" s="38">
        <v>3.4</v>
      </c>
      <c r="D55" s="38">
        <v>4.7</v>
      </c>
      <c r="E55" s="38">
        <v>5.2</v>
      </c>
      <c r="F55" s="38">
        <v>3.2</v>
      </c>
      <c r="G55" s="38">
        <v>2.7</v>
      </c>
      <c r="H55" s="38">
        <v>4.4000000000000004</v>
      </c>
      <c r="I55" s="39">
        <v>1</v>
      </c>
      <c r="J55" s="38">
        <v>7.2</v>
      </c>
    </row>
    <row r="56" spans="1:10" ht="15" x14ac:dyDescent="0.2">
      <c r="A56" s="39">
        <v>14</v>
      </c>
      <c r="B56" s="38">
        <v>8</v>
      </c>
      <c r="C56" s="38">
        <v>3.3</v>
      </c>
      <c r="D56" s="38">
        <v>4.7</v>
      </c>
      <c r="E56" s="38">
        <v>8.6999999999999993</v>
      </c>
      <c r="F56" s="38">
        <v>4.9000000000000004</v>
      </c>
      <c r="G56" s="38">
        <v>6.6</v>
      </c>
      <c r="H56" s="38">
        <v>5.8</v>
      </c>
      <c r="I56" s="39">
        <v>1</v>
      </c>
      <c r="J56" s="38">
        <v>8.1</v>
      </c>
    </row>
    <row r="57" spans="1:10" ht="15" x14ac:dyDescent="0.2">
      <c r="A57" s="39">
        <v>11</v>
      </c>
      <c r="B57" s="38">
        <v>9.3000000000000007</v>
      </c>
      <c r="C57" s="38">
        <v>3.8</v>
      </c>
      <c r="D57" s="38">
        <v>5.5</v>
      </c>
      <c r="E57" s="38">
        <v>7.4</v>
      </c>
      <c r="F57" s="38">
        <v>4.0999999999999996</v>
      </c>
      <c r="G57" s="38">
        <v>3.2</v>
      </c>
      <c r="H57" s="38">
        <v>5.7</v>
      </c>
      <c r="I57" s="39">
        <v>1</v>
      </c>
      <c r="J57" s="38">
        <v>8.9</v>
      </c>
    </row>
    <row r="58" spans="1:10" ht="15" x14ac:dyDescent="0.2">
      <c r="A58" s="39">
        <v>14</v>
      </c>
      <c r="B58" s="38">
        <v>7.4</v>
      </c>
      <c r="C58" s="38">
        <v>5.0999999999999996</v>
      </c>
      <c r="D58" s="38">
        <v>6.9</v>
      </c>
      <c r="E58" s="38">
        <v>9.6</v>
      </c>
      <c r="F58" s="38">
        <v>5.7</v>
      </c>
      <c r="G58" s="38">
        <v>6.5</v>
      </c>
      <c r="H58" s="38">
        <v>7.7</v>
      </c>
      <c r="I58" s="39">
        <v>1</v>
      </c>
      <c r="J58" s="38">
        <v>8.8000000000000007</v>
      </c>
    </row>
    <row r="59" spans="1:10" ht="15" x14ac:dyDescent="0.2">
      <c r="A59" s="39">
        <v>1</v>
      </c>
      <c r="B59" s="38">
        <v>7.6</v>
      </c>
      <c r="C59" s="38">
        <v>3.6</v>
      </c>
      <c r="D59" s="38">
        <v>5.4</v>
      </c>
      <c r="E59" s="38">
        <v>4.4000000000000004</v>
      </c>
      <c r="F59" s="38">
        <v>4.5999999999999996</v>
      </c>
      <c r="G59" s="38">
        <v>3.9</v>
      </c>
      <c r="H59" s="38">
        <v>5.8</v>
      </c>
      <c r="I59" s="39">
        <v>1</v>
      </c>
      <c r="J59" s="38">
        <v>7.5</v>
      </c>
    </row>
    <row r="60" spans="1:10" ht="15" x14ac:dyDescent="0.2">
      <c r="A60" s="39">
        <v>1</v>
      </c>
      <c r="B60" s="38">
        <v>10</v>
      </c>
      <c r="C60" s="38">
        <v>4.3</v>
      </c>
      <c r="D60" s="38">
        <v>4.5</v>
      </c>
      <c r="E60" s="38">
        <v>3.8</v>
      </c>
      <c r="F60" s="38">
        <v>3.7</v>
      </c>
      <c r="G60" s="38">
        <v>4</v>
      </c>
      <c r="H60" s="38">
        <v>3.7</v>
      </c>
      <c r="I60" s="39">
        <v>0</v>
      </c>
      <c r="J60" s="38">
        <v>7</v>
      </c>
    </row>
    <row r="61" spans="1:10" ht="15" x14ac:dyDescent="0.2">
      <c r="A61" s="39">
        <v>6</v>
      </c>
      <c r="B61" s="38">
        <v>9.9</v>
      </c>
      <c r="C61" s="38">
        <v>2.8</v>
      </c>
      <c r="D61" s="38">
        <v>3.5</v>
      </c>
      <c r="E61" s="38">
        <v>5.4</v>
      </c>
      <c r="F61" s="38">
        <v>5.6</v>
      </c>
      <c r="G61" s="38">
        <v>4.9000000000000004</v>
      </c>
      <c r="H61" s="38">
        <v>6.9</v>
      </c>
      <c r="I61" s="39">
        <v>1</v>
      </c>
      <c r="J61" s="38">
        <v>8.5</v>
      </c>
    </row>
    <row r="62" spans="1:10" ht="15" x14ac:dyDescent="0.2">
      <c r="A62" s="39">
        <v>5</v>
      </c>
      <c r="B62" s="38">
        <v>8.6999999999999993</v>
      </c>
      <c r="C62" s="38">
        <v>3.2</v>
      </c>
      <c r="D62" s="38">
        <v>3.8</v>
      </c>
      <c r="E62" s="38">
        <v>4.9000000000000004</v>
      </c>
      <c r="F62" s="38">
        <v>5.4</v>
      </c>
      <c r="G62" s="38">
        <v>3.9</v>
      </c>
      <c r="H62" s="38">
        <v>6.1</v>
      </c>
      <c r="I62" s="39">
        <v>0</v>
      </c>
      <c r="J62" s="38">
        <v>7.2</v>
      </c>
    </row>
    <row r="63" spans="1:10" ht="15" x14ac:dyDescent="0.2">
      <c r="A63" s="39">
        <v>13</v>
      </c>
      <c r="B63" s="38">
        <v>8.4</v>
      </c>
      <c r="C63" s="38">
        <v>3.8</v>
      </c>
      <c r="D63" s="38">
        <v>5.9</v>
      </c>
      <c r="E63" s="38">
        <v>6.7</v>
      </c>
      <c r="F63" s="38">
        <v>2.7</v>
      </c>
      <c r="G63" s="38">
        <v>5</v>
      </c>
      <c r="H63" s="38">
        <v>5</v>
      </c>
      <c r="I63" s="39">
        <v>1</v>
      </c>
      <c r="J63" s="38">
        <v>8.8000000000000007</v>
      </c>
    </row>
    <row r="64" spans="1:10" ht="15" x14ac:dyDescent="0.2">
      <c r="A64" s="39">
        <v>2</v>
      </c>
      <c r="B64" s="38">
        <v>8.8000000000000007</v>
      </c>
      <c r="C64" s="38">
        <v>3.9</v>
      </c>
      <c r="D64" s="38">
        <v>4.8</v>
      </c>
      <c r="E64" s="38">
        <v>5.8</v>
      </c>
      <c r="F64" s="38">
        <v>4.4000000000000004</v>
      </c>
      <c r="G64" s="38">
        <v>3.7</v>
      </c>
      <c r="H64" s="38">
        <v>5.0999999999999996</v>
      </c>
      <c r="I64" s="39">
        <v>0</v>
      </c>
      <c r="J64" s="38">
        <v>8</v>
      </c>
    </row>
    <row r="65" spans="1:10" ht="15" x14ac:dyDescent="0.2">
      <c r="A65" s="39">
        <v>11</v>
      </c>
      <c r="B65" s="38">
        <v>7.7</v>
      </c>
      <c r="C65" s="38">
        <v>2.2000000000000002</v>
      </c>
      <c r="D65" s="38">
        <v>3.4</v>
      </c>
      <c r="E65" s="38">
        <v>6.2</v>
      </c>
      <c r="F65" s="38">
        <v>3.3</v>
      </c>
      <c r="G65" s="38">
        <v>3.1</v>
      </c>
      <c r="H65" s="38">
        <v>4.5</v>
      </c>
      <c r="I65" s="39">
        <v>0</v>
      </c>
      <c r="J65" s="38">
        <v>8.1</v>
      </c>
    </row>
    <row r="66" spans="1:10" ht="15" x14ac:dyDescent="0.2">
      <c r="A66" s="39">
        <v>7</v>
      </c>
      <c r="B66" s="38">
        <v>6.6</v>
      </c>
      <c r="C66" s="38">
        <v>3.6</v>
      </c>
      <c r="D66" s="38">
        <v>4.8</v>
      </c>
      <c r="E66" s="38">
        <v>7.2</v>
      </c>
      <c r="F66" s="38">
        <v>3.5</v>
      </c>
      <c r="G66" s="38">
        <v>3.6</v>
      </c>
      <c r="H66" s="38">
        <v>4.0999999999999996</v>
      </c>
      <c r="I66" s="39">
        <v>0</v>
      </c>
      <c r="J66" s="38">
        <v>7.1</v>
      </c>
    </row>
    <row r="67" spans="1:10" ht="15" x14ac:dyDescent="0.2">
      <c r="A67" s="39">
        <v>12</v>
      </c>
      <c r="B67" s="38">
        <v>5.7</v>
      </c>
      <c r="C67" s="38">
        <v>3.8</v>
      </c>
      <c r="D67" s="38">
        <v>6</v>
      </c>
      <c r="E67" s="38">
        <v>8.1999999999999993</v>
      </c>
      <c r="F67" s="38">
        <v>4.7</v>
      </c>
      <c r="G67" s="38">
        <v>7.3</v>
      </c>
      <c r="H67" s="38">
        <v>6.7</v>
      </c>
      <c r="I67" s="39">
        <v>0</v>
      </c>
      <c r="J67" s="38">
        <v>9</v>
      </c>
    </row>
    <row r="68" spans="1:10" ht="15" x14ac:dyDescent="0.2">
      <c r="A68" s="39">
        <v>5</v>
      </c>
      <c r="B68" s="38">
        <v>5.7</v>
      </c>
      <c r="C68" s="38">
        <v>4</v>
      </c>
      <c r="D68" s="38">
        <v>5.0999999999999996</v>
      </c>
      <c r="E68" s="38">
        <v>6.2</v>
      </c>
      <c r="F68" s="38">
        <v>5</v>
      </c>
      <c r="G68" s="38">
        <v>6.2</v>
      </c>
      <c r="H68" s="38">
        <v>5.5</v>
      </c>
      <c r="I68" s="39">
        <v>0</v>
      </c>
      <c r="J68" s="38">
        <v>6.2</v>
      </c>
    </row>
    <row r="69" spans="1:10" ht="15" x14ac:dyDescent="0.2">
      <c r="A69" s="39">
        <v>7</v>
      </c>
      <c r="B69" s="38">
        <v>5.5</v>
      </c>
      <c r="C69" s="38">
        <v>3.7</v>
      </c>
      <c r="D69" s="38">
        <v>4.9000000000000004</v>
      </c>
      <c r="E69" s="38">
        <v>6</v>
      </c>
      <c r="F69" s="38">
        <v>4.5</v>
      </c>
      <c r="G69" s="38">
        <v>5.9</v>
      </c>
      <c r="H69" s="38">
        <v>5.4</v>
      </c>
      <c r="I69" s="39">
        <v>0</v>
      </c>
      <c r="J69" s="38">
        <v>8.1999999999999993</v>
      </c>
    </row>
    <row r="70" spans="1:10" ht="15" x14ac:dyDescent="0.2">
      <c r="A70" s="39">
        <v>5</v>
      </c>
      <c r="B70" s="38">
        <v>7.5</v>
      </c>
      <c r="C70" s="38">
        <v>3.5</v>
      </c>
      <c r="D70" s="38">
        <v>4.5</v>
      </c>
      <c r="E70" s="38">
        <v>7.6</v>
      </c>
      <c r="F70" s="38">
        <v>4</v>
      </c>
      <c r="G70" s="38">
        <v>5.4</v>
      </c>
      <c r="H70" s="38">
        <v>3.5</v>
      </c>
      <c r="I70" s="39">
        <v>0</v>
      </c>
      <c r="J70" s="38">
        <v>5.8</v>
      </c>
    </row>
    <row r="71" spans="1:10" ht="15" x14ac:dyDescent="0.2">
      <c r="A71" s="39">
        <v>9</v>
      </c>
      <c r="B71" s="38">
        <v>6.4</v>
      </c>
      <c r="C71" s="38">
        <v>3.6</v>
      </c>
      <c r="D71" s="38">
        <v>5.3</v>
      </c>
      <c r="E71" s="38">
        <v>7.1</v>
      </c>
      <c r="F71" s="38">
        <v>4.7</v>
      </c>
      <c r="G71" s="38">
        <v>6.6</v>
      </c>
      <c r="H71" s="38">
        <v>5.3</v>
      </c>
      <c r="I71" s="39">
        <v>0</v>
      </c>
      <c r="J71" s="38">
        <v>8</v>
      </c>
    </row>
    <row r="72" spans="1:10" ht="15" x14ac:dyDescent="0.2">
      <c r="A72" s="39">
        <v>13</v>
      </c>
      <c r="B72" s="38">
        <v>9.1</v>
      </c>
      <c r="C72" s="38">
        <v>4.5</v>
      </c>
      <c r="D72" s="38">
        <v>7.1</v>
      </c>
      <c r="E72" s="38">
        <v>8.4</v>
      </c>
      <c r="F72" s="38">
        <v>5.4</v>
      </c>
      <c r="G72" s="38">
        <v>6.1</v>
      </c>
      <c r="H72" s="38">
        <v>5.9</v>
      </c>
      <c r="I72" s="39">
        <v>1</v>
      </c>
      <c r="J72" s="38">
        <v>7.7</v>
      </c>
    </row>
    <row r="73" spans="1:10" ht="15" x14ac:dyDescent="0.2">
      <c r="A73" s="39">
        <v>8</v>
      </c>
      <c r="B73" s="38">
        <v>6.7</v>
      </c>
      <c r="C73" s="38">
        <v>3.2</v>
      </c>
      <c r="D73" s="38">
        <v>4.5</v>
      </c>
      <c r="E73" s="38">
        <v>5</v>
      </c>
      <c r="F73" s="38">
        <v>2.9</v>
      </c>
      <c r="G73" s="38">
        <v>2.6</v>
      </c>
      <c r="H73" s="38">
        <v>3.7</v>
      </c>
      <c r="I73" s="39">
        <v>0</v>
      </c>
      <c r="J73" s="38">
        <v>7</v>
      </c>
    </row>
    <row r="74" spans="1:10" ht="15" x14ac:dyDescent="0.2">
      <c r="A74" s="39">
        <v>13</v>
      </c>
      <c r="B74" s="38">
        <v>6.5</v>
      </c>
      <c r="C74" s="38">
        <v>4.3</v>
      </c>
      <c r="D74" s="38">
        <v>6</v>
      </c>
      <c r="E74" s="38">
        <v>8.6999999999999993</v>
      </c>
      <c r="F74" s="38">
        <v>4.5999999999999996</v>
      </c>
      <c r="G74" s="38">
        <v>5.6</v>
      </c>
      <c r="H74" s="38">
        <v>6.6</v>
      </c>
      <c r="I74" s="39">
        <v>0</v>
      </c>
      <c r="J74" s="38">
        <v>7.9</v>
      </c>
    </row>
    <row r="75" spans="1:10" ht="15" x14ac:dyDescent="0.2">
      <c r="A75" s="39">
        <v>14</v>
      </c>
      <c r="B75" s="38">
        <v>9.9</v>
      </c>
      <c r="C75" s="38">
        <v>3.7</v>
      </c>
      <c r="D75" s="38">
        <v>6.7</v>
      </c>
      <c r="E75" s="38">
        <v>6.8</v>
      </c>
      <c r="F75" s="38">
        <v>4.0999999999999996</v>
      </c>
      <c r="G75" s="38">
        <v>3.4</v>
      </c>
      <c r="H75" s="38">
        <v>7.6</v>
      </c>
      <c r="I75" s="39">
        <v>1</v>
      </c>
      <c r="J75" s="38">
        <v>9.8000000000000007</v>
      </c>
    </row>
    <row r="76" spans="1:10" ht="15" x14ac:dyDescent="0.2">
      <c r="A76" s="39">
        <v>10</v>
      </c>
      <c r="B76" s="38">
        <v>8.5</v>
      </c>
      <c r="C76" s="38">
        <v>3.9</v>
      </c>
      <c r="D76" s="38">
        <v>6</v>
      </c>
      <c r="E76" s="38">
        <v>6.8</v>
      </c>
      <c r="F76" s="38">
        <v>4.4000000000000004</v>
      </c>
      <c r="G76" s="38">
        <v>5.0999999999999996</v>
      </c>
      <c r="H76" s="38">
        <v>5.5</v>
      </c>
      <c r="I76" s="39">
        <v>1</v>
      </c>
      <c r="J76" s="38">
        <v>8.4</v>
      </c>
    </row>
    <row r="77" spans="1:10" ht="15" x14ac:dyDescent="0.2">
      <c r="A77" s="39">
        <v>7</v>
      </c>
      <c r="B77" s="38">
        <v>9.9</v>
      </c>
      <c r="C77" s="38">
        <v>3</v>
      </c>
      <c r="D77" s="38">
        <v>4.8</v>
      </c>
      <c r="E77" s="38">
        <v>4.9000000000000004</v>
      </c>
      <c r="F77" s="38">
        <v>3.1</v>
      </c>
      <c r="G77" s="38">
        <v>4.3</v>
      </c>
      <c r="H77" s="38">
        <v>5</v>
      </c>
      <c r="I77" s="39">
        <v>0</v>
      </c>
      <c r="J77" s="38">
        <v>8.9</v>
      </c>
    </row>
    <row r="78" spans="1:10" ht="15" x14ac:dyDescent="0.2">
      <c r="A78" s="39">
        <v>3</v>
      </c>
      <c r="B78" s="38">
        <v>7.6</v>
      </c>
      <c r="C78" s="38">
        <v>3.6</v>
      </c>
      <c r="D78" s="38">
        <v>5</v>
      </c>
      <c r="E78" s="38">
        <v>7.4</v>
      </c>
      <c r="F78" s="38">
        <v>4.5</v>
      </c>
      <c r="G78" s="38">
        <v>5.8</v>
      </c>
      <c r="H78" s="38">
        <v>4.5999999999999996</v>
      </c>
      <c r="I78" s="39">
        <v>0</v>
      </c>
      <c r="J78" s="38">
        <v>7.5</v>
      </c>
    </row>
    <row r="79" spans="1:10" ht="15" x14ac:dyDescent="0.2">
      <c r="A79" s="39">
        <v>5</v>
      </c>
      <c r="B79" s="38">
        <v>9.4</v>
      </c>
      <c r="C79" s="38">
        <v>3.8</v>
      </c>
      <c r="D79" s="38">
        <v>4.9000000000000004</v>
      </c>
      <c r="E79" s="38">
        <v>8.5</v>
      </c>
      <c r="F79" s="38">
        <v>4.3</v>
      </c>
      <c r="G79" s="38">
        <v>4.5</v>
      </c>
      <c r="H79" s="38">
        <v>6.2</v>
      </c>
      <c r="I79" s="39">
        <v>1</v>
      </c>
      <c r="J79" s="38">
        <v>8</v>
      </c>
    </row>
    <row r="80" spans="1:10" ht="15" x14ac:dyDescent="0.2">
      <c r="A80" s="39">
        <v>10</v>
      </c>
      <c r="B80" s="38">
        <v>9.3000000000000007</v>
      </c>
      <c r="C80" s="38">
        <v>3.5</v>
      </c>
      <c r="D80" s="38">
        <v>5.9</v>
      </c>
      <c r="E80" s="38">
        <v>4.5999999999999996</v>
      </c>
      <c r="F80" s="38">
        <v>5.2</v>
      </c>
      <c r="G80" s="38">
        <v>4.0999999999999996</v>
      </c>
      <c r="H80" s="38">
        <v>7.6</v>
      </c>
      <c r="I80" s="39">
        <v>1</v>
      </c>
      <c r="J80" s="38">
        <v>8.1</v>
      </c>
    </row>
    <row r="81" spans="1:10" ht="15" x14ac:dyDescent="0.2">
      <c r="A81" s="39">
        <v>10</v>
      </c>
      <c r="B81" s="38">
        <v>7.1</v>
      </c>
      <c r="C81" s="38">
        <v>3.4</v>
      </c>
      <c r="D81" s="38">
        <v>5.9</v>
      </c>
      <c r="E81" s="38">
        <v>7.8</v>
      </c>
      <c r="F81" s="38">
        <v>2.6</v>
      </c>
      <c r="G81" s="38">
        <v>3.1</v>
      </c>
      <c r="H81" s="38">
        <v>4.0999999999999996</v>
      </c>
      <c r="I81" s="39">
        <v>0</v>
      </c>
      <c r="J81" s="38">
        <v>7.6</v>
      </c>
    </row>
    <row r="82" spans="1:10" ht="15" x14ac:dyDescent="0.2">
      <c r="A82" s="39">
        <v>8</v>
      </c>
      <c r="B82" s="38">
        <v>9.9</v>
      </c>
      <c r="C82" s="38">
        <v>3</v>
      </c>
      <c r="D82" s="38">
        <v>4.8</v>
      </c>
      <c r="E82" s="38">
        <v>4.9000000000000004</v>
      </c>
      <c r="F82" s="38">
        <v>3.2</v>
      </c>
      <c r="G82" s="38">
        <v>4.3</v>
      </c>
      <c r="H82" s="38">
        <v>4.8</v>
      </c>
      <c r="I82" s="39">
        <v>1</v>
      </c>
      <c r="J82" s="38">
        <v>8.8000000000000007</v>
      </c>
    </row>
    <row r="83" spans="1:10" ht="15" x14ac:dyDescent="0.2">
      <c r="A83" s="39">
        <v>2</v>
      </c>
      <c r="B83" s="38">
        <v>8.6999999999999993</v>
      </c>
      <c r="C83" s="38">
        <v>3.2</v>
      </c>
      <c r="D83" s="38">
        <v>4.5999999999999996</v>
      </c>
      <c r="E83" s="38">
        <v>6.8</v>
      </c>
      <c r="F83" s="38">
        <v>4.3</v>
      </c>
      <c r="G83" s="38">
        <v>3.7</v>
      </c>
      <c r="H83" s="38">
        <v>4.9000000000000004</v>
      </c>
      <c r="I83" s="39">
        <v>1</v>
      </c>
      <c r="J83" s="38">
        <v>8</v>
      </c>
    </row>
    <row r="84" spans="1:10" ht="15" x14ac:dyDescent="0.2">
      <c r="A84" s="39">
        <v>6</v>
      </c>
      <c r="B84" s="38">
        <v>8.6</v>
      </c>
      <c r="C84" s="38">
        <v>2.9</v>
      </c>
      <c r="D84" s="38">
        <v>4</v>
      </c>
      <c r="E84" s="38">
        <v>6.3</v>
      </c>
      <c r="F84" s="38">
        <v>2.7</v>
      </c>
      <c r="G84" s="38">
        <v>3</v>
      </c>
      <c r="H84" s="38">
        <v>3.9</v>
      </c>
      <c r="I84" s="39">
        <v>0</v>
      </c>
      <c r="J84" s="38">
        <v>8.5</v>
      </c>
    </row>
    <row r="85" spans="1:10" ht="15" x14ac:dyDescent="0.2">
      <c r="A85" s="39">
        <v>5</v>
      </c>
      <c r="B85" s="38">
        <v>6.4</v>
      </c>
      <c r="C85" s="38">
        <v>3.2</v>
      </c>
      <c r="D85" s="38">
        <v>5</v>
      </c>
      <c r="E85" s="38">
        <v>8.4</v>
      </c>
      <c r="F85" s="38">
        <v>2</v>
      </c>
      <c r="G85" s="38">
        <v>3.7</v>
      </c>
      <c r="H85" s="38">
        <v>3.6</v>
      </c>
      <c r="I85" s="39">
        <v>0</v>
      </c>
      <c r="J85" s="38">
        <v>6.5</v>
      </c>
    </row>
    <row r="86" spans="1:10" ht="15" x14ac:dyDescent="0.2">
      <c r="A86" s="39">
        <v>4</v>
      </c>
      <c r="B86" s="38">
        <v>7.7</v>
      </c>
      <c r="C86" s="38">
        <v>2.6</v>
      </c>
      <c r="D86" s="38">
        <v>4.3</v>
      </c>
      <c r="E86" s="38">
        <v>5.9</v>
      </c>
      <c r="F86" s="38">
        <v>4.7</v>
      </c>
      <c r="G86" s="38">
        <v>3.9</v>
      </c>
      <c r="H86" s="38">
        <v>6.6</v>
      </c>
      <c r="I86" s="39">
        <v>1</v>
      </c>
      <c r="J86" s="38">
        <v>7.7</v>
      </c>
    </row>
    <row r="87" spans="1:10" ht="15" x14ac:dyDescent="0.2">
      <c r="A87" s="39">
        <v>13</v>
      </c>
      <c r="B87" s="38">
        <v>7.5</v>
      </c>
      <c r="C87" s="38">
        <v>3.5</v>
      </c>
      <c r="D87" s="38">
        <v>4.5</v>
      </c>
      <c r="E87" s="38">
        <v>7.6</v>
      </c>
      <c r="F87" s="38">
        <v>3.4</v>
      </c>
      <c r="G87" s="38">
        <v>5.4</v>
      </c>
      <c r="H87" s="38">
        <v>4.5</v>
      </c>
      <c r="I87" s="39">
        <v>0</v>
      </c>
      <c r="J87" s="38">
        <v>7.2</v>
      </c>
    </row>
    <row r="88" spans="1:10" ht="15" x14ac:dyDescent="0.2">
      <c r="A88" s="39">
        <v>4</v>
      </c>
      <c r="B88" s="38">
        <v>5</v>
      </c>
      <c r="C88" s="38">
        <v>3.6</v>
      </c>
      <c r="D88" s="38">
        <v>4.9000000000000004</v>
      </c>
      <c r="E88" s="38">
        <v>8.1999999999999993</v>
      </c>
      <c r="F88" s="38">
        <v>2.4</v>
      </c>
      <c r="G88" s="38">
        <v>4.8</v>
      </c>
      <c r="H88" s="38">
        <v>3</v>
      </c>
      <c r="I88" s="39">
        <v>0</v>
      </c>
      <c r="J88" s="38">
        <v>6</v>
      </c>
    </row>
    <row r="89" spans="1:10" ht="15" x14ac:dyDescent="0.2">
      <c r="A89" s="39">
        <v>11</v>
      </c>
      <c r="B89" s="38">
        <v>7.7</v>
      </c>
      <c r="C89" s="38">
        <v>2.6</v>
      </c>
      <c r="D89" s="38">
        <v>4.3</v>
      </c>
      <c r="E89" s="38">
        <v>5.9</v>
      </c>
      <c r="F89" s="38">
        <v>5.0999999999999996</v>
      </c>
      <c r="G89" s="38">
        <v>3.9</v>
      </c>
      <c r="H89" s="38">
        <v>6.7</v>
      </c>
      <c r="I89" s="39">
        <v>1</v>
      </c>
      <c r="J89" s="38">
        <v>8.1999999999999993</v>
      </c>
    </row>
    <row r="90" spans="1:10" ht="15" x14ac:dyDescent="0.2">
      <c r="A90" s="39">
        <v>8</v>
      </c>
      <c r="B90" s="38">
        <v>9.1</v>
      </c>
      <c r="C90" s="38">
        <v>3.6</v>
      </c>
      <c r="D90" s="38">
        <v>4.5999999999999996</v>
      </c>
      <c r="E90" s="38">
        <v>8.3000000000000007</v>
      </c>
      <c r="F90" s="38">
        <v>4.5999999999999996</v>
      </c>
      <c r="G90" s="38">
        <v>4.3</v>
      </c>
      <c r="H90" s="38">
        <v>5.4</v>
      </c>
      <c r="I90" s="39">
        <v>0</v>
      </c>
      <c r="J90" s="38">
        <v>7.4</v>
      </c>
    </row>
    <row r="91" spans="1:10" ht="15" x14ac:dyDescent="0.2">
      <c r="A91" s="39">
        <v>14</v>
      </c>
      <c r="B91" s="38">
        <v>5.5</v>
      </c>
      <c r="C91" s="38">
        <v>5.5</v>
      </c>
      <c r="D91" s="38">
        <v>8.1999999999999993</v>
      </c>
      <c r="E91" s="38">
        <v>6.3</v>
      </c>
      <c r="F91" s="38">
        <v>5.5</v>
      </c>
      <c r="G91" s="38">
        <v>6.7</v>
      </c>
      <c r="H91" s="38">
        <v>7</v>
      </c>
      <c r="I91" s="39">
        <v>1</v>
      </c>
      <c r="J91" s="38">
        <v>9.3000000000000007</v>
      </c>
    </row>
    <row r="92" spans="1:10" ht="15" x14ac:dyDescent="0.2">
      <c r="A92" s="39">
        <v>15</v>
      </c>
      <c r="B92" s="38">
        <v>9.1</v>
      </c>
      <c r="C92" s="38">
        <v>3.7</v>
      </c>
      <c r="D92" s="38">
        <v>5.4</v>
      </c>
      <c r="E92" s="38">
        <v>7.3</v>
      </c>
      <c r="F92" s="38">
        <v>4.4000000000000004</v>
      </c>
      <c r="G92" s="38">
        <v>3</v>
      </c>
      <c r="H92" s="38">
        <v>4.0999999999999996</v>
      </c>
      <c r="I92" s="39">
        <v>1</v>
      </c>
      <c r="J92" s="38">
        <v>7.9</v>
      </c>
    </row>
    <row r="93" spans="1:10" ht="15" x14ac:dyDescent="0.2">
      <c r="A93" s="39">
        <v>7</v>
      </c>
      <c r="B93" s="38">
        <v>7.1</v>
      </c>
      <c r="C93" s="38">
        <v>4.2</v>
      </c>
      <c r="D93" s="38">
        <v>4.5</v>
      </c>
      <c r="E93" s="38">
        <v>9.9</v>
      </c>
      <c r="F93" s="38">
        <v>2</v>
      </c>
      <c r="G93" s="38">
        <v>4</v>
      </c>
      <c r="H93" s="38">
        <v>2.6</v>
      </c>
      <c r="I93" s="39">
        <v>0</v>
      </c>
      <c r="J93" s="38">
        <v>6.5</v>
      </c>
    </row>
    <row r="94" spans="1:10" ht="15" x14ac:dyDescent="0.2">
      <c r="A94" s="39">
        <v>14</v>
      </c>
      <c r="B94" s="38">
        <v>9.1999999999999993</v>
      </c>
      <c r="C94" s="38">
        <v>3.9</v>
      </c>
      <c r="D94" s="38">
        <v>4.8</v>
      </c>
      <c r="E94" s="38">
        <v>7.1</v>
      </c>
      <c r="F94" s="38">
        <v>4.4000000000000004</v>
      </c>
      <c r="G94" s="38">
        <v>2.6</v>
      </c>
      <c r="H94" s="38">
        <v>5.3</v>
      </c>
      <c r="I94" s="39">
        <v>1</v>
      </c>
      <c r="J94" s="38">
        <v>8.6</v>
      </c>
    </row>
    <row r="95" spans="1:10" ht="15" x14ac:dyDescent="0.2">
      <c r="A95" s="39">
        <v>11</v>
      </c>
      <c r="B95" s="38">
        <v>9.3000000000000007</v>
      </c>
      <c r="C95" s="38">
        <v>3.5</v>
      </c>
      <c r="D95" s="38">
        <v>5.9</v>
      </c>
      <c r="E95" s="38">
        <v>4.5999999999999996</v>
      </c>
      <c r="F95" s="38">
        <v>4.8</v>
      </c>
      <c r="G95" s="38">
        <v>4.0999999999999996</v>
      </c>
      <c r="H95" s="38">
        <v>7</v>
      </c>
      <c r="I95" s="39">
        <v>1</v>
      </c>
      <c r="J95" s="38">
        <v>8.9</v>
      </c>
    </row>
    <row r="96" spans="1:10" ht="15" x14ac:dyDescent="0.2">
      <c r="A96" s="39">
        <v>8</v>
      </c>
      <c r="B96" s="38">
        <v>9.3000000000000007</v>
      </c>
      <c r="C96" s="38">
        <v>3.8</v>
      </c>
      <c r="D96" s="38">
        <v>5.5</v>
      </c>
      <c r="E96" s="38">
        <v>7.4</v>
      </c>
      <c r="F96" s="38">
        <v>3.6</v>
      </c>
      <c r="G96" s="38">
        <v>3.2</v>
      </c>
      <c r="H96" s="38">
        <v>4.5999999999999996</v>
      </c>
      <c r="I96" s="39">
        <v>1</v>
      </c>
      <c r="J96" s="38">
        <v>8.4</v>
      </c>
    </row>
    <row r="97" spans="1:10" ht="15" x14ac:dyDescent="0.2">
      <c r="A97" s="39">
        <v>12</v>
      </c>
      <c r="B97" s="38">
        <v>8.6</v>
      </c>
      <c r="C97" s="38">
        <v>4.8</v>
      </c>
      <c r="D97" s="38">
        <v>5.7</v>
      </c>
      <c r="E97" s="38">
        <v>6.7</v>
      </c>
      <c r="F97" s="38">
        <v>4.9000000000000004</v>
      </c>
      <c r="G97" s="38">
        <v>3.6</v>
      </c>
      <c r="H97" s="38">
        <v>5.3</v>
      </c>
      <c r="I97" s="39">
        <v>1</v>
      </c>
      <c r="J97" s="38">
        <v>8.1</v>
      </c>
    </row>
    <row r="98" spans="1:10" ht="15" x14ac:dyDescent="0.2">
      <c r="A98" s="39">
        <v>10</v>
      </c>
      <c r="B98" s="38">
        <v>7.4</v>
      </c>
      <c r="C98" s="38">
        <v>3.4</v>
      </c>
      <c r="D98" s="38">
        <v>4.8</v>
      </c>
      <c r="E98" s="38">
        <v>7.2</v>
      </c>
      <c r="F98" s="38">
        <v>4.2</v>
      </c>
      <c r="G98" s="38">
        <v>5.6</v>
      </c>
      <c r="H98" s="38">
        <v>5</v>
      </c>
      <c r="I98" s="39">
        <v>0</v>
      </c>
      <c r="J98" s="38">
        <v>7.2</v>
      </c>
    </row>
    <row r="99" spans="1:10" ht="15" x14ac:dyDescent="0.2">
      <c r="A99" s="39">
        <v>11</v>
      </c>
      <c r="B99" s="38">
        <v>8.6999999999999993</v>
      </c>
      <c r="C99" s="38">
        <v>3.2</v>
      </c>
      <c r="D99" s="38">
        <v>2.9</v>
      </c>
      <c r="E99" s="38">
        <v>5.6</v>
      </c>
      <c r="F99" s="38">
        <v>3.1</v>
      </c>
      <c r="G99" s="38">
        <v>2.9</v>
      </c>
      <c r="H99" s="38">
        <v>3.2</v>
      </c>
      <c r="I99" s="39">
        <v>1</v>
      </c>
      <c r="J99" s="38">
        <v>7.7</v>
      </c>
    </row>
    <row r="100" spans="1:10" ht="15" x14ac:dyDescent="0.2">
      <c r="A100" s="39">
        <v>1</v>
      </c>
      <c r="B100" s="38">
        <v>7.8</v>
      </c>
      <c r="C100" s="38">
        <v>4.9000000000000004</v>
      </c>
      <c r="D100" s="38">
        <v>7.1</v>
      </c>
      <c r="E100" s="38">
        <v>7.9</v>
      </c>
      <c r="F100" s="38">
        <v>4.3</v>
      </c>
      <c r="G100" s="38">
        <v>4.9000000000000004</v>
      </c>
      <c r="H100" s="38">
        <v>5.3</v>
      </c>
      <c r="I100" s="39">
        <v>1</v>
      </c>
      <c r="J100" s="38">
        <v>7.4</v>
      </c>
    </row>
    <row r="101" spans="1:10" ht="15" x14ac:dyDescent="0.2">
      <c r="A101" s="39">
        <v>6</v>
      </c>
      <c r="B101" s="38">
        <v>7.9</v>
      </c>
      <c r="C101" s="38">
        <v>3</v>
      </c>
      <c r="D101" s="38">
        <v>4.8</v>
      </c>
      <c r="E101" s="38">
        <v>9.6999999999999993</v>
      </c>
      <c r="F101" s="38">
        <v>3.4</v>
      </c>
      <c r="G101" s="38">
        <v>5.4</v>
      </c>
      <c r="H101" s="38">
        <v>5.0999999999999996</v>
      </c>
      <c r="I101" s="39">
        <v>1</v>
      </c>
      <c r="J101" s="38">
        <v>7</v>
      </c>
    </row>
    <row r="102" spans="1:10" ht="15" x14ac:dyDescent="0.2">
      <c r="A102" s="39">
        <v>8</v>
      </c>
      <c r="B102" s="38">
        <v>7.6</v>
      </c>
      <c r="C102" s="38">
        <v>3.6</v>
      </c>
      <c r="D102" s="38">
        <v>4.5999999999999996</v>
      </c>
      <c r="E102" s="38">
        <v>7.7</v>
      </c>
      <c r="F102" s="38">
        <v>3.1</v>
      </c>
      <c r="G102" s="38">
        <v>5.5</v>
      </c>
      <c r="H102" s="38">
        <v>4.9000000000000004</v>
      </c>
      <c r="I102" s="39">
        <v>0</v>
      </c>
      <c r="J102" s="38">
        <v>6.1</v>
      </c>
    </row>
    <row r="103" spans="1:10" ht="15" x14ac:dyDescent="0.2">
      <c r="A103" s="39">
        <v>14</v>
      </c>
      <c r="B103" s="38">
        <v>9.1999999999999993</v>
      </c>
      <c r="C103" s="38">
        <v>5</v>
      </c>
      <c r="D103" s="38">
        <v>6.2</v>
      </c>
      <c r="E103" s="38">
        <v>7.3</v>
      </c>
      <c r="F103" s="38">
        <v>5.0999999999999996</v>
      </c>
      <c r="G103" s="38">
        <v>4.5999999999999996</v>
      </c>
      <c r="H103" s="38">
        <v>5.2</v>
      </c>
      <c r="I103" s="39">
        <v>1</v>
      </c>
      <c r="J103" s="38">
        <v>7.1</v>
      </c>
    </row>
    <row r="104" spans="1:10" ht="15" x14ac:dyDescent="0.2">
      <c r="A104" s="39">
        <v>14</v>
      </c>
      <c r="B104" s="38">
        <v>7.7</v>
      </c>
      <c r="C104" s="38">
        <v>4.7</v>
      </c>
      <c r="D104" s="38">
        <v>7</v>
      </c>
      <c r="E104" s="38">
        <v>7.7</v>
      </c>
      <c r="F104" s="38">
        <v>4</v>
      </c>
      <c r="G104" s="38">
        <v>4.7</v>
      </c>
      <c r="H104" s="38">
        <v>4.7</v>
      </c>
      <c r="I104" s="39">
        <v>1</v>
      </c>
      <c r="J104" s="38">
        <v>7.6</v>
      </c>
    </row>
    <row r="105" spans="1:10" ht="15" x14ac:dyDescent="0.2">
      <c r="A105" s="39">
        <v>12</v>
      </c>
      <c r="B105" s="38">
        <v>9.5</v>
      </c>
      <c r="C105" s="38">
        <v>5.6</v>
      </c>
      <c r="D105" s="38">
        <v>6.6</v>
      </c>
      <c r="E105" s="38">
        <v>7.6</v>
      </c>
      <c r="F105" s="38">
        <v>5.6</v>
      </c>
      <c r="G105" s="38">
        <v>4.5</v>
      </c>
      <c r="H105" s="38">
        <v>5.5</v>
      </c>
      <c r="I105" s="39">
        <v>1</v>
      </c>
      <c r="J105" s="38">
        <v>9</v>
      </c>
    </row>
    <row r="106" spans="1:10" ht="15" x14ac:dyDescent="0.2">
      <c r="A106" s="39">
        <v>15</v>
      </c>
      <c r="B106" s="38">
        <v>6.5</v>
      </c>
      <c r="C106" s="38">
        <v>4.3</v>
      </c>
      <c r="D106" s="38">
        <v>6</v>
      </c>
      <c r="E106" s="38">
        <v>8.6999999999999993</v>
      </c>
      <c r="F106" s="38">
        <v>5</v>
      </c>
      <c r="G106" s="38">
        <v>5.6</v>
      </c>
      <c r="H106" s="38">
        <v>6.8</v>
      </c>
      <c r="I106" s="39">
        <v>1</v>
      </c>
      <c r="J106" s="38">
        <v>8.9</v>
      </c>
    </row>
    <row r="107" spans="1:10" ht="15" x14ac:dyDescent="0.2">
      <c r="A107" s="39">
        <v>13</v>
      </c>
      <c r="B107" s="38">
        <v>8.3000000000000007</v>
      </c>
      <c r="C107" s="38">
        <v>3.4</v>
      </c>
      <c r="D107" s="38">
        <v>5.2</v>
      </c>
      <c r="E107" s="38">
        <v>9.1</v>
      </c>
      <c r="F107" s="38">
        <v>4.2</v>
      </c>
      <c r="G107" s="38">
        <v>5.8</v>
      </c>
      <c r="H107" s="38">
        <v>5.9</v>
      </c>
      <c r="I107" s="39">
        <v>1</v>
      </c>
      <c r="J107" s="38">
        <v>7.5</v>
      </c>
    </row>
    <row r="108" spans="1:10" ht="15" x14ac:dyDescent="0.2">
      <c r="A108" s="39">
        <v>15</v>
      </c>
      <c r="B108" s="38">
        <v>9.6</v>
      </c>
      <c r="C108" s="38">
        <v>4.0999999999999996</v>
      </c>
      <c r="D108" s="38">
        <v>5.5</v>
      </c>
      <c r="E108" s="38">
        <v>7.7</v>
      </c>
      <c r="F108" s="38">
        <v>4.4000000000000004</v>
      </c>
      <c r="G108" s="38">
        <v>4.5999999999999996</v>
      </c>
      <c r="H108" s="38">
        <v>6.5</v>
      </c>
      <c r="I108" s="39">
        <v>1</v>
      </c>
      <c r="J108" s="38">
        <v>9.3000000000000007</v>
      </c>
    </row>
    <row r="109" spans="1:10" ht="15" x14ac:dyDescent="0.2">
      <c r="A109" s="39">
        <v>1</v>
      </c>
      <c r="B109" s="38">
        <v>5.9</v>
      </c>
      <c r="C109" s="38">
        <v>4</v>
      </c>
      <c r="D109" s="38">
        <v>6.2</v>
      </c>
      <c r="E109" s="38">
        <v>8.4</v>
      </c>
      <c r="F109" s="38">
        <v>5.8</v>
      </c>
      <c r="G109" s="38">
        <v>7.5</v>
      </c>
      <c r="H109" s="38">
        <v>8.6999999999999993</v>
      </c>
      <c r="I109" s="39">
        <v>1</v>
      </c>
      <c r="J109" s="38">
        <v>8</v>
      </c>
    </row>
    <row r="110" spans="1:10" ht="15" x14ac:dyDescent="0.2">
      <c r="A110" s="39">
        <v>7</v>
      </c>
      <c r="B110" s="38">
        <v>8.6999999999999993</v>
      </c>
      <c r="C110" s="38">
        <v>3.7</v>
      </c>
      <c r="D110" s="38">
        <v>4.8</v>
      </c>
      <c r="E110" s="38">
        <v>3.8</v>
      </c>
      <c r="F110" s="38">
        <v>4.5999999999999996</v>
      </c>
      <c r="G110" s="38">
        <v>3.5</v>
      </c>
      <c r="H110" s="38">
        <v>5.5</v>
      </c>
      <c r="I110" s="39">
        <v>1</v>
      </c>
      <c r="J110" s="38">
        <v>7.6</v>
      </c>
    </row>
    <row r="111" spans="1:10" ht="15" x14ac:dyDescent="0.2">
      <c r="A111" s="39">
        <v>2</v>
      </c>
      <c r="B111" s="38">
        <v>6.7</v>
      </c>
      <c r="C111" s="38">
        <v>3.2</v>
      </c>
      <c r="D111" s="38">
        <v>4.5</v>
      </c>
      <c r="E111" s="38">
        <v>5</v>
      </c>
      <c r="F111" s="38">
        <v>3.8</v>
      </c>
      <c r="G111" s="38">
        <v>2.6</v>
      </c>
      <c r="H111" s="38">
        <v>5.5</v>
      </c>
      <c r="I111" s="39">
        <v>0</v>
      </c>
      <c r="J111" s="38">
        <v>7.1</v>
      </c>
    </row>
    <row r="112" spans="1:10" ht="15" x14ac:dyDescent="0.2">
      <c r="A112" s="39">
        <v>7</v>
      </c>
      <c r="B112" s="38">
        <v>9.6999999999999993</v>
      </c>
      <c r="C112" s="38">
        <v>5</v>
      </c>
      <c r="D112" s="38">
        <v>6.1</v>
      </c>
      <c r="E112" s="38">
        <v>6.7</v>
      </c>
      <c r="F112" s="38">
        <v>3.7</v>
      </c>
      <c r="G112" s="38">
        <v>3.4</v>
      </c>
      <c r="H112" s="38">
        <v>7.1</v>
      </c>
      <c r="I112" s="39">
        <v>1</v>
      </c>
      <c r="J112" s="38">
        <v>8.1</v>
      </c>
    </row>
    <row r="113" spans="1:10" ht="15" x14ac:dyDescent="0.2">
      <c r="A113" s="39">
        <v>12</v>
      </c>
      <c r="B113" s="38">
        <v>8.8000000000000007</v>
      </c>
      <c r="C113" s="38">
        <v>3.5</v>
      </c>
      <c r="D113" s="38">
        <v>4.5</v>
      </c>
      <c r="E113" s="38">
        <v>6.7</v>
      </c>
      <c r="F113" s="38">
        <v>4</v>
      </c>
      <c r="G113" s="38">
        <v>2.2999999999999998</v>
      </c>
      <c r="H113" s="38">
        <v>6.6</v>
      </c>
      <c r="I113" s="39">
        <v>0</v>
      </c>
      <c r="J113" s="38">
        <v>7.9</v>
      </c>
    </row>
    <row r="114" spans="1:10" ht="15" x14ac:dyDescent="0.2">
      <c r="A114" s="39">
        <v>7</v>
      </c>
      <c r="B114" s="38">
        <v>8.1999999999999993</v>
      </c>
      <c r="C114" s="38">
        <v>3.6</v>
      </c>
      <c r="D114" s="38">
        <v>5</v>
      </c>
      <c r="E114" s="38">
        <v>9</v>
      </c>
      <c r="F114" s="38">
        <v>4.5</v>
      </c>
      <c r="G114" s="38">
        <v>6.9</v>
      </c>
      <c r="H114" s="38">
        <v>5.2</v>
      </c>
      <c r="I114" s="39">
        <v>1</v>
      </c>
      <c r="J114" s="38">
        <v>7.2</v>
      </c>
    </row>
    <row r="115" spans="1:10" ht="15" x14ac:dyDescent="0.2">
      <c r="A115" s="39">
        <v>14</v>
      </c>
      <c r="B115" s="38">
        <v>8.9</v>
      </c>
      <c r="C115" s="38">
        <v>4.3</v>
      </c>
      <c r="D115" s="38">
        <v>6.9</v>
      </c>
      <c r="E115" s="38">
        <v>8.1999999999999993</v>
      </c>
      <c r="F115" s="38">
        <v>4.2</v>
      </c>
      <c r="G115" s="38">
        <v>5.9</v>
      </c>
      <c r="H115" s="38">
        <v>5.6</v>
      </c>
      <c r="I115" s="39">
        <v>1</v>
      </c>
      <c r="J115" s="38">
        <v>7.7</v>
      </c>
    </row>
    <row r="116" spans="1:10" ht="15" x14ac:dyDescent="0.2">
      <c r="A116" s="39">
        <v>14</v>
      </c>
      <c r="B116" s="38">
        <v>8.4</v>
      </c>
      <c r="C116" s="38">
        <v>3.8</v>
      </c>
      <c r="D116" s="38">
        <v>5.9</v>
      </c>
      <c r="E116" s="38">
        <v>6.7</v>
      </c>
      <c r="F116" s="38">
        <v>4</v>
      </c>
      <c r="G116" s="38">
        <v>5</v>
      </c>
      <c r="H116" s="38">
        <v>4.9000000000000004</v>
      </c>
      <c r="I116" s="39">
        <v>1</v>
      </c>
      <c r="J116" s="38">
        <v>7.9</v>
      </c>
    </row>
    <row r="117" spans="1:10" ht="15" x14ac:dyDescent="0.2">
      <c r="A117" s="39">
        <v>11</v>
      </c>
      <c r="B117" s="38">
        <v>7.7</v>
      </c>
      <c r="C117" s="38">
        <v>4.7</v>
      </c>
      <c r="D117" s="38">
        <v>7</v>
      </c>
      <c r="E117" s="38">
        <v>7.7</v>
      </c>
      <c r="F117" s="38">
        <v>5.0999999999999996</v>
      </c>
      <c r="G117" s="38">
        <v>4.7</v>
      </c>
      <c r="H117" s="38">
        <v>5.4</v>
      </c>
      <c r="I117" s="39">
        <v>0</v>
      </c>
      <c r="J117" s="38">
        <v>6.9</v>
      </c>
    </row>
    <row r="118" spans="1:10" ht="15" x14ac:dyDescent="0.2">
      <c r="A118" s="39">
        <v>10</v>
      </c>
      <c r="B118" s="38">
        <v>9.1999999999999993</v>
      </c>
      <c r="C118" s="38">
        <v>5</v>
      </c>
      <c r="D118" s="38">
        <v>6.2</v>
      </c>
      <c r="E118" s="38">
        <v>7.3</v>
      </c>
      <c r="F118" s="38">
        <v>4.2</v>
      </c>
      <c r="G118" s="38">
        <v>4.5999999999999996</v>
      </c>
      <c r="H118" s="38">
        <v>7.7</v>
      </c>
      <c r="I118" s="39">
        <v>1</v>
      </c>
      <c r="J118" s="38">
        <v>9.5</v>
      </c>
    </row>
    <row r="119" spans="1:10" ht="15" x14ac:dyDescent="0.2">
      <c r="A119" s="39">
        <v>5</v>
      </c>
      <c r="B119" s="38">
        <v>7.3</v>
      </c>
      <c r="C119" s="38">
        <v>3.6</v>
      </c>
      <c r="D119" s="38">
        <v>6.1</v>
      </c>
      <c r="E119" s="38">
        <v>8</v>
      </c>
      <c r="F119" s="38">
        <v>2.8</v>
      </c>
      <c r="G119" s="38">
        <v>3.3</v>
      </c>
      <c r="H119" s="38">
        <v>4.0999999999999996</v>
      </c>
      <c r="I119" s="39">
        <v>0</v>
      </c>
      <c r="J119" s="38">
        <v>7.5</v>
      </c>
    </row>
    <row r="120" spans="1:10" ht="15" x14ac:dyDescent="0.2">
      <c r="A120" s="39">
        <v>11</v>
      </c>
      <c r="B120" s="38">
        <v>9</v>
      </c>
      <c r="C120" s="38">
        <v>4.0999999999999996</v>
      </c>
      <c r="D120" s="38">
        <v>5</v>
      </c>
      <c r="E120" s="38">
        <v>6</v>
      </c>
      <c r="F120" s="38">
        <v>3.3</v>
      </c>
      <c r="G120" s="38">
        <v>3.9</v>
      </c>
      <c r="H120" s="38">
        <v>4.2</v>
      </c>
      <c r="I120" s="39">
        <v>1</v>
      </c>
      <c r="J120" s="38">
        <v>8</v>
      </c>
    </row>
    <row r="121" spans="1:10" ht="15" x14ac:dyDescent="0.2">
      <c r="A121" s="39">
        <v>6</v>
      </c>
      <c r="B121" s="38">
        <v>8.1</v>
      </c>
      <c r="C121" s="38">
        <v>2.5</v>
      </c>
      <c r="D121" s="38">
        <v>3.8</v>
      </c>
      <c r="E121" s="38">
        <v>6.6</v>
      </c>
      <c r="F121" s="38">
        <v>2.6</v>
      </c>
      <c r="G121" s="38">
        <v>3.5</v>
      </c>
      <c r="H121" s="38">
        <v>3.9</v>
      </c>
      <c r="I121" s="39">
        <v>0</v>
      </c>
      <c r="J121" s="38">
        <v>7.1</v>
      </c>
    </row>
    <row r="122" spans="1:10" ht="15" x14ac:dyDescent="0.2">
      <c r="A122" s="39">
        <v>9</v>
      </c>
      <c r="B122" s="38">
        <v>7.4</v>
      </c>
      <c r="C122" s="38">
        <v>5.0999999999999996</v>
      </c>
      <c r="D122" s="38">
        <v>6.9</v>
      </c>
      <c r="E122" s="38">
        <v>9.6</v>
      </c>
      <c r="F122" s="38">
        <v>5.7</v>
      </c>
      <c r="G122" s="38">
        <v>6.5</v>
      </c>
      <c r="H122" s="38">
        <v>7</v>
      </c>
      <c r="I122" s="39">
        <v>1</v>
      </c>
      <c r="J122" s="38">
        <v>8.8000000000000007</v>
      </c>
    </row>
    <row r="123" spans="1:10" ht="15" x14ac:dyDescent="0.2">
      <c r="A123" s="39">
        <v>9</v>
      </c>
      <c r="B123" s="38">
        <v>7.9</v>
      </c>
      <c r="C123" s="38">
        <v>3</v>
      </c>
      <c r="D123" s="38">
        <v>4.8</v>
      </c>
      <c r="E123" s="38">
        <v>9.6999999999999993</v>
      </c>
      <c r="F123" s="38">
        <v>4.8</v>
      </c>
      <c r="G123" s="38">
        <v>5.4</v>
      </c>
      <c r="H123" s="38">
        <v>6.2</v>
      </c>
      <c r="I123" s="39">
        <v>0</v>
      </c>
      <c r="J123" s="38">
        <v>8</v>
      </c>
    </row>
    <row r="124" spans="1:10" ht="15" x14ac:dyDescent="0.2">
      <c r="A124" s="39">
        <v>10</v>
      </c>
      <c r="B124" s="38">
        <v>7.7</v>
      </c>
      <c r="C124" s="38">
        <v>2.2000000000000002</v>
      </c>
      <c r="D124" s="38">
        <v>3.4</v>
      </c>
      <c r="E124" s="38">
        <v>6.2</v>
      </c>
      <c r="F124" s="38">
        <v>3.2</v>
      </c>
      <c r="G124" s="38">
        <v>3.1</v>
      </c>
      <c r="H124" s="38">
        <v>3.4</v>
      </c>
      <c r="I124" s="39">
        <v>0</v>
      </c>
      <c r="J124" s="38">
        <v>7.7</v>
      </c>
    </row>
    <row r="125" spans="1:10" ht="15" x14ac:dyDescent="0.2">
      <c r="A125" s="39">
        <v>5</v>
      </c>
      <c r="B125" s="38">
        <v>9.4</v>
      </c>
      <c r="C125" s="38">
        <v>2.5</v>
      </c>
      <c r="D125" s="38">
        <v>4.5999999999999996</v>
      </c>
      <c r="E125" s="38">
        <v>6.3</v>
      </c>
      <c r="F125" s="38">
        <v>5.8</v>
      </c>
      <c r="G125" s="38">
        <v>4.5999999999999996</v>
      </c>
      <c r="H125" s="38">
        <v>7</v>
      </c>
      <c r="I125" s="39">
        <v>1</v>
      </c>
      <c r="J125" s="38">
        <v>8.1999999999999993</v>
      </c>
    </row>
    <row r="126" spans="1:10" ht="15" x14ac:dyDescent="0.2">
      <c r="A126" s="39">
        <v>7</v>
      </c>
      <c r="B126" s="38">
        <v>7.2</v>
      </c>
      <c r="C126" s="38">
        <v>4.3</v>
      </c>
      <c r="D126" s="38">
        <v>4.7</v>
      </c>
      <c r="E126" s="38">
        <v>10</v>
      </c>
      <c r="F126" s="38">
        <v>3.2</v>
      </c>
      <c r="G126" s="38">
        <v>4.0999999999999996</v>
      </c>
      <c r="H126" s="38">
        <v>4.2</v>
      </c>
      <c r="I126" s="39">
        <v>0</v>
      </c>
      <c r="J126" s="38">
        <v>6.5</v>
      </c>
    </row>
    <row r="127" spans="1:10" ht="15" x14ac:dyDescent="0.2">
      <c r="A127" s="39">
        <v>15</v>
      </c>
      <c r="B127" s="38">
        <v>8.3000000000000007</v>
      </c>
      <c r="C127" s="38">
        <v>3.7</v>
      </c>
      <c r="D127" s="38">
        <v>6.1</v>
      </c>
      <c r="E127" s="38">
        <v>5.3</v>
      </c>
      <c r="F127" s="38">
        <v>4.0999999999999996</v>
      </c>
      <c r="G127" s="38">
        <v>2.9</v>
      </c>
      <c r="H127" s="38">
        <v>4</v>
      </c>
      <c r="I127" s="39">
        <v>1</v>
      </c>
      <c r="J127" s="38">
        <v>8.1</v>
      </c>
    </row>
    <row r="128" spans="1:10" ht="15" x14ac:dyDescent="0.2">
      <c r="A128" s="39">
        <v>12</v>
      </c>
      <c r="B128" s="38">
        <v>7.9</v>
      </c>
      <c r="C128" s="38">
        <v>3.9</v>
      </c>
      <c r="D128" s="38">
        <v>5.8</v>
      </c>
      <c r="E128" s="38">
        <v>4.7</v>
      </c>
      <c r="F128" s="38">
        <v>4.5999999999999996</v>
      </c>
      <c r="G128" s="38">
        <v>4.2</v>
      </c>
      <c r="H128" s="38">
        <v>6.6</v>
      </c>
      <c r="I128" s="39">
        <v>0</v>
      </c>
      <c r="J128" s="38">
        <v>8.1</v>
      </c>
    </row>
    <row r="129" spans="1:10" ht="15" x14ac:dyDescent="0.2">
      <c r="A129" s="39">
        <v>7</v>
      </c>
      <c r="B129" s="38">
        <v>7.3</v>
      </c>
      <c r="C129" s="38">
        <v>3.6</v>
      </c>
      <c r="D129" s="38">
        <v>6.1</v>
      </c>
      <c r="E129" s="38">
        <v>8</v>
      </c>
      <c r="F129" s="38">
        <v>3.3</v>
      </c>
      <c r="G129" s="38">
        <v>3.3</v>
      </c>
      <c r="H129" s="38">
        <v>4</v>
      </c>
      <c r="I129" s="39">
        <v>0</v>
      </c>
      <c r="J129" s="38">
        <v>6.9</v>
      </c>
    </row>
    <row r="130" spans="1:10" ht="15" x14ac:dyDescent="0.2">
      <c r="A130" s="39">
        <v>11</v>
      </c>
      <c r="B130" s="38">
        <v>9.6</v>
      </c>
      <c r="C130" s="38">
        <v>5.7</v>
      </c>
      <c r="D130" s="38">
        <v>7.8</v>
      </c>
      <c r="E130" s="38">
        <v>4.5</v>
      </c>
      <c r="F130" s="38">
        <v>4.4000000000000004</v>
      </c>
      <c r="G130" s="38">
        <v>3</v>
      </c>
      <c r="H130" s="38">
        <v>6.2</v>
      </c>
      <c r="I130" s="39">
        <v>1</v>
      </c>
      <c r="J130" s="38">
        <v>9.3000000000000007</v>
      </c>
    </row>
    <row r="131" spans="1:10" ht="15" x14ac:dyDescent="0.2">
      <c r="A131" s="39">
        <v>4</v>
      </c>
      <c r="B131" s="38">
        <v>8.3000000000000007</v>
      </c>
      <c r="C131" s="38">
        <v>2.8</v>
      </c>
      <c r="D131" s="38">
        <v>2.5</v>
      </c>
      <c r="E131" s="38">
        <v>5.2</v>
      </c>
      <c r="F131" s="38">
        <v>1.2</v>
      </c>
      <c r="G131" s="38">
        <v>2.5</v>
      </c>
      <c r="H131" s="38">
        <v>2.6</v>
      </c>
      <c r="I131" s="39">
        <v>0</v>
      </c>
      <c r="J131" s="38">
        <v>6.2</v>
      </c>
    </row>
    <row r="132" spans="1:10" ht="15" x14ac:dyDescent="0.2">
      <c r="A132" s="39">
        <v>9</v>
      </c>
      <c r="B132" s="38">
        <v>8.6</v>
      </c>
      <c r="C132" s="38">
        <v>3.6</v>
      </c>
      <c r="D132" s="38">
        <v>4.7</v>
      </c>
      <c r="E132" s="38">
        <v>3.7</v>
      </c>
      <c r="F132" s="38">
        <v>5</v>
      </c>
      <c r="G132" s="38">
        <v>3.4</v>
      </c>
      <c r="H132" s="38">
        <v>6.1</v>
      </c>
      <c r="I132" s="39">
        <v>0</v>
      </c>
      <c r="J132" s="38">
        <v>8</v>
      </c>
    </row>
    <row r="133" spans="1:10" ht="15" x14ac:dyDescent="0.2">
      <c r="A133" s="39">
        <v>9</v>
      </c>
      <c r="B133" s="38">
        <v>8</v>
      </c>
      <c r="C133" s="38">
        <v>2.5</v>
      </c>
      <c r="D133" s="38">
        <v>3</v>
      </c>
      <c r="E133" s="38">
        <v>5.2</v>
      </c>
      <c r="F133" s="38">
        <v>4.5999999999999996</v>
      </c>
      <c r="G133" s="38">
        <v>4.2</v>
      </c>
      <c r="H133" s="38">
        <v>6.9</v>
      </c>
      <c r="I133" s="39">
        <v>0</v>
      </c>
      <c r="J133" s="38">
        <v>7.1</v>
      </c>
    </row>
    <row r="134" spans="1:10" ht="15" x14ac:dyDescent="0.2">
      <c r="A134" s="39">
        <v>2</v>
      </c>
      <c r="B134" s="38">
        <v>6.4</v>
      </c>
      <c r="C134" s="38">
        <v>3.2</v>
      </c>
      <c r="D134" s="38">
        <v>5</v>
      </c>
      <c r="E134" s="38">
        <v>8.4</v>
      </c>
      <c r="F134" s="38">
        <v>2.4</v>
      </c>
      <c r="G134" s="38">
        <v>3.7</v>
      </c>
      <c r="H134" s="38">
        <v>3.6</v>
      </c>
      <c r="I134" s="39">
        <v>0</v>
      </c>
      <c r="J134" s="38">
        <v>6.5</v>
      </c>
    </row>
    <row r="135" spans="1:10" ht="15" x14ac:dyDescent="0.2">
      <c r="A135" s="39">
        <v>10</v>
      </c>
      <c r="B135" s="38">
        <v>6.6</v>
      </c>
      <c r="C135" s="38">
        <v>3.8</v>
      </c>
      <c r="D135" s="38">
        <v>6.6</v>
      </c>
      <c r="E135" s="38">
        <v>8.1999999999999993</v>
      </c>
      <c r="F135" s="38">
        <v>4.3</v>
      </c>
      <c r="G135" s="38">
        <v>4.0999999999999996</v>
      </c>
      <c r="H135" s="38">
        <v>6.3</v>
      </c>
      <c r="I135" s="39">
        <v>0</v>
      </c>
      <c r="J135" s="38">
        <v>7.1</v>
      </c>
    </row>
    <row r="136" spans="1:10" ht="15" x14ac:dyDescent="0.2">
      <c r="A136" s="39">
        <v>14</v>
      </c>
      <c r="B136" s="38">
        <v>7.6</v>
      </c>
      <c r="C136" s="38">
        <v>2.5</v>
      </c>
      <c r="D136" s="38">
        <v>4.2</v>
      </c>
      <c r="E136" s="38">
        <v>5.8</v>
      </c>
      <c r="F136" s="38">
        <v>3.6</v>
      </c>
      <c r="G136" s="38">
        <v>3.8</v>
      </c>
      <c r="H136" s="38">
        <v>6</v>
      </c>
      <c r="I136" s="39">
        <v>1</v>
      </c>
      <c r="J136" s="38">
        <v>8.1999999999999993</v>
      </c>
    </row>
    <row r="137" spans="1:10" ht="15" x14ac:dyDescent="0.2">
      <c r="A137" s="39">
        <v>1</v>
      </c>
      <c r="B137" s="38">
        <v>9.4</v>
      </c>
      <c r="C137" s="38">
        <v>4.0999999999999996</v>
      </c>
      <c r="D137" s="38">
        <v>4.7</v>
      </c>
      <c r="E137" s="38">
        <v>7.6</v>
      </c>
      <c r="F137" s="38">
        <v>5.0999999999999996</v>
      </c>
      <c r="G137" s="38">
        <v>3.7</v>
      </c>
      <c r="H137" s="38">
        <v>5.6</v>
      </c>
      <c r="I137" s="39">
        <v>1</v>
      </c>
      <c r="J137" s="38">
        <v>7</v>
      </c>
    </row>
    <row r="138" spans="1:10" ht="15" x14ac:dyDescent="0.2">
      <c r="A138" s="39">
        <v>4</v>
      </c>
      <c r="B138" s="38">
        <v>8.3000000000000007</v>
      </c>
      <c r="C138" s="38">
        <v>2.8</v>
      </c>
      <c r="D138" s="38">
        <v>2.5</v>
      </c>
      <c r="E138" s="38">
        <v>5.2</v>
      </c>
      <c r="F138" s="38">
        <v>1.8</v>
      </c>
      <c r="G138" s="38">
        <v>2.5</v>
      </c>
      <c r="H138" s="38">
        <v>3.1</v>
      </c>
      <c r="I138" s="39">
        <v>0</v>
      </c>
      <c r="J138" s="38">
        <v>6.7</v>
      </c>
    </row>
    <row r="139" spans="1:10" ht="15" x14ac:dyDescent="0.2">
      <c r="A139" s="39">
        <v>13</v>
      </c>
      <c r="B139" s="38">
        <v>7.8</v>
      </c>
      <c r="C139" s="38">
        <v>4.9000000000000004</v>
      </c>
      <c r="D139" s="38">
        <v>7.1</v>
      </c>
      <c r="E139" s="38">
        <v>7.9</v>
      </c>
      <c r="F139" s="38">
        <v>4.0999999999999996</v>
      </c>
      <c r="G139" s="38">
        <v>4.9000000000000004</v>
      </c>
      <c r="H139" s="38">
        <v>5.7</v>
      </c>
      <c r="I139" s="39">
        <v>0</v>
      </c>
      <c r="J139" s="38">
        <v>7.5</v>
      </c>
    </row>
    <row r="140" spans="1:10" ht="15" x14ac:dyDescent="0.2">
      <c r="A140" s="39">
        <v>13</v>
      </c>
      <c r="B140" s="38">
        <v>7.1</v>
      </c>
      <c r="C140" s="38">
        <v>4.2</v>
      </c>
      <c r="D140" s="38">
        <v>4.5</v>
      </c>
      <c r="E140" s="38">
        <v>9.9</v>
      </c>
      <c r="F140" s="38">
        <v>2.8</v>
      </c>
      <c r="G140" s="38">
        <v>4</v>
      </c>
      <c r="H140" s="38">
        <v>3.3</v>
      </c>
      <c r="I140" s="39">
        <v>0</v>
      </c>
      <c r="J140" s="38">
        <v>7.4</v>
      </c>
    </row>
    <row r="141" spans="1:10" ht="15" x14ac:dyDescent="0.2">
      <c r="A141" s="39">
        <v>15</v>
      </c>
      <c r="B141" s="38">
        <v>7.6</v>
      </c>
      <c r="C141" s="38">
        <v>3.6</v>
      </c>
      <c r="D141" s="38">
        <v>5</v>
      </c>
      <c r="E141" s="38">
        <v>7.4</v>
      </c>
      <c r="F141" s="38">
        <v>4.4000000000000004</v>
      </c>
      <c r="G141" s="38">
        <v>5.8</v>
      </c>
      <c r="H141" s="38">
        <v>4.8</v>
      </c>
      <c r="I141" s="39">
        <v>0</v>
      </c>
      <c r="J141" s="38">
        <v>7.4</v>
      </c>
    </row>
    <row r="142" spans="1:10" ht="15" x14ac:dyDescent="0.2">
      <c r="A142" s="39">
        <v>12</v>
      </c>
      <c r="B142" s="38">
        <v>5.6</v>
      </c>
      <c r="C142" s="38">
        <v>3.4</v>
      </c>
      <c r="D142" s="38">
        <v>5.6</v>
      </c>
      <c r="E142" s="38">
        <v>9.1</v>
      </c>
      <c r="F142" s="38">
        <v>4.5</v>
      </c>
      <c r="G142" s="38">
        <v>6</v>
      </c>
      <c r="H142" s="38">
        <v>6.3</v>
      </c>
      <c r="I142" s="39">
        <v>0</v>
      </c>
      <c r="J142" s="38">
        <v>7.9</v>
      </c>
    </row>
    <row r="143" spans="1:10" ht="15" x14ac:dyDescent="0.2">
      <c r="A143" s="39">
        <v>3</v>
      </c>
      <c r="B143" s="38">
        <v>9.9</v>
      </c>
      <c r="C143" s="38">
        <v>2.8</v>
      </c>
      <c r="D143" s="38">
        <v>3.5</v>
      </c>
      <c r="E143" s="38">
        <v>5.4</v>
      </c>
      <c r="F143" s="38">
        <v>4</v>
      </c>
      <c r="G143" s="38">
        <v>4.9000000000000004</v>
      </c>
      <c r="H143" s="38">
        <v>5.8</v>
      </c>
      <c r="I143" s="39">
        <v>1</v>
      </c>
      <c r="J143" s="38">
        <v>8</v>
      </c>
    </row>
    <row r="144" spans="1:10" ht="15" x14ac:dyDescent="0.2">
      <c r="A144" s="39">
        <v>3</v>
      </c>
      <c r="B144" s="38">
        <v>9.1999999999999993</v>
      </c>
      <c r="C144" s="38">
        <v>3.4</v>
      </c>
      <c r="D144" s="38">
        <v>5.8</v>
      </c>
      <c r="E144" s="38">
        <v>4.5</v>
      </c>
      <c r="F144" s="38">
        <v>4.2</v>
      </c>
      <c r="G144" s="38">
        <v>4</v>
      </c>
      <c r="H144" s="38">
        <v>6.9</v>
      </c>
      <c r="I144" s="39">
        <v>1</v>
      </c>
      <c r="J144" s="38">
        <v>8</v>
      </c>
    </row>
    <row r="145" spans="1:10" ht="15" x14ac:dyDescent="0.2">
      <c r="A145" s="39">
        <v>7</v>
      </c>
      <c r="B145" s="38">
        <v>9.1</v>
      </c>
      <c r="C145" s="38">
        <v>3.8</v>
      </c>
      <c r="D145" s="38">
        <v>4.5</v>
      </c>
      <c r="E145" s="38">
        <v>7.3</v>
      </c>
      <c r="F145" s="38">
        <v>4.5</v>
      </c>
      <c r="G145" s="38">
        <v>3.4</v>
      </c>
      <c r="H145" s="38">
        <v>5.0999999999999996</v>
      </c>
      <c r="I145" s="39">
        <v>0</v>
      </c>
      <c r="J145" s="38">
        <v>8.4</v>
      </c>
    </row>
    <row r="146" spans="1:10" ht="15" x14ac:dyDescent="0.2">
      <c r="A146" s="39">
        <v>7</v>
      </c>
      <c r="B146" s="38">
        <v>9.9</v>
      </c>
      <c r="C146" s="38">
        <v>4.2</v>
      </c>
      <c r="D146" s="38">
        <v>4.5</v>
      </c>
      <c r="E146" s="38">
        <v>3.8</v>
      </c>
      <c r="F146" s="38">
        <v>3.8</v>
      </c>
      <c r="G146" s="38">
        <v>4</v>
      </c>
      <c r="H146" s="38">
        <v>5.4</v>
      </c>
      <c r="I146" s="39">
        <v>1</v>
      </c>
      <c r="J146" s="38">
        <v>8.8000000000000007</v>
      </c>
    </row>
    <row r="147" spans="1:10" ht="15" x14ac:dyDescent="0.2">
      <c r="A147" s="39">
        <v>14</v>
      </c>
      <c r="B147" s="38">
        <v>9.9</v>
      </c>
      <c r="C147" s="38">
        <v>4.2</v>
      </c>
      <c r="D147" s="38">
        <v>4.5</v>
      </c>
      <c r="E147" s="38">
        <v>3.8</v>
      </c>
      <c r="F147" s="38">
        <v>4.0999999999999996</v>
      </c>
      <c r="G147" s="38">
        <v>4</v>
      </c>
      <c r="H147" s="38">
        <v>4.0999999999999996</v>
      </c>
      <c r="I147" s="39">
        <v>1</v>
      </c>
      <c r="J147" s="38">
        <v>7.9</v>
      </c>
    </row>
    <row r="148" spans="1:10" ht="15" x14ac:dyDescent="0.2">
      <c r="A148" s="39">
        <v>5</v>
      </c>
      <c r="B148" s="38">
        <v>6.6</v>
      </c>
      <c r="C148" s="38">
        <v>3.8</v>
      </c>
      <c r="D148" s="38">
        <v>6.6</v>
      </c>
      <c r="E148" s="38">
        <v>8.1999999999999993</v>
      </c>
      <c r="F148" s="38">
        <v>4.5999999999999996</v>
      </c>
      <c r="G148" s="38">
        <v>4.0999999999999996</v>
      </c>
      <c r="H148" s="38">
        <v>4.7</v>
      </c>
      <c r="I148" s="39">
        <v>0</v>
      </c>
      <c r="J148" s="38">
        <v>6</v>
      </c>
    </row>
    <row r="149" spans="1:10" ht="15" x14ac:dyDescent="0.2">
      <c r="A149" s="39">
        <v>15</v>
      </c>
      <c r="B149" s="38">
        <v>9.1</v>
      </c>
      <c r="C149" s="38">
        <v>3.7</v>
      </c>
      <c r="D149" s="38">
        <v>5.4</v>
      </c>
      <c r="E149" s="38">
        <v>7.3</v>
      </c>
      <c r="F149" s="38">
        <v>3.7</v>
      </c>
      <c r="G149" s="38">
        <v>3</v>
      </c>
      <c r="H149" s="38">
        <v>4.7</v>
      </c>
      <c r="I149" s="39">
        <v>0</v>
      </c>
      <c r="J149" s="38">
        <v>8.1999999999999993</v>
      </c>
    </row>
    <row r="150" spans="1:10" ht="15" x14ac:dyDescent="0.2">
      <c r="A150" s="39">
        <v>7</v>
      </c>
      <c r="B150" s="38">
        <v>5.0999999999999996</v>
      </c>
      <c r="C150" s="38">
        <v>5.0999999999999996</v>
      </c>
      <c r="D150" s="38">
        <v>7.8</v>
      </c>
      <c r="E150" s="38">
        <v>5.9</v>
      </c>
      <c r="F150" s="38">
        <v>5.0999999999999996</v>
      </c>
      <c r="G150" s="38">
        <v>6.3</v>
      </c>
      <c r="H150" s="38">
        <v>6.2</v>
      </c>
      <c r="I150" s="39">
        <v>1</v>
      </c>
      <c r="J150" s="38">
        <v>8.4</v>
      </c>
    </row>
    <row r="151" spans="1:10" ht="15" x14ac:dyDescent="0.2">
      <c r="A151" s="39">
        <v>13</v>
      </c>
      <c r="B151" s="38">
        <v>6</v>
      </c>
      <c r="C151" s="38">
        <v>4.0999999999999996</v>
      </c>
      <c r="D151" s="38">
        <v>5.3</v>
      </c>
      <c r="E151" s="38">
        <v>8</v>
      </c>
      <c r="F151" s="38">
        <v>4.3</v>
      </c>
      <c r="G151" s="38">
        <v>5.3</v>
      </c>
      <c r="H151" s="38">
        <v>5.8</v>
      </c>
      <c r="I151" s="39">
        <v>0</v>
      </c>
      <c r="J151" s="38">
        <v>7.4</v>
      </c>
    </row>
    <row r="152" spans="1:10" ht="15" x14ac:dyDescent="0.2">
      <c r="A152" s="39">
        <v>8</v>
      </c>
      <c r="B152" s="38">
        <v>8.9</v>
      </c>
      <c r="C152" s="38">
        <v>4.3</v>
      </c>
      <c r="D152" s="38">
        <v>6.9</v>
      </c>
      <c r="E152" s="38">
        <v>8.1999999999999993</v>
      </c>
      <c r="F152" s="38">
        <v>5</v>
      </c>
      <c r="G152" s="38">
        <v>5.9</v>
      </c>
      <c r="H152" s="38">
        <v>5.7</v>
      </c>
      <c r="I152" s="39">
        <v>0</v>
      </c>
      <c r="J152" s="38">
        <v>8</v>
      </c>
    </row>
    <row r="153" spans="1:10" ht="15" x14ac:dyDescent="0.2">
      <c r="A153" s="39">
        <v>5</v>
      </c>
      <c r="B153" s="38">
        <v>6.2</v>
      </c>
      <c r="C153" s="38">
        <v>3.3</v>
      </c>
      <c r="D153" s="38">
        <v>5.0999999999999996</v>
      </c>
      <c r="E153" s="38">
        <v>6.9</v>
      </c>
      <c r="F153" s="38">
        <v>4</v>
      </c>
      <c r="G153" s="38">
        <v>6.3</v>
      </c>
      <c r="H153" s="38">
        <v>5.4</v>
      </c>
      <c r="I153" s="39">
        <v>0</v>
      </c>
      <c r="J153" s="38">
        <v>6.6</v>
      </c>
    </row>
    <row r="154" spans="1:10" ht="15" x14ac:dyDescent="0.2">
      <c r="A154" s="39">
        <v>9</v>
      </c>
      <c r="B154" s="38">
        <v>7.2</v>
      </c>
      <c r="C154" s="38">
        <v>4.3</v>
      </c>
      <c r="D154" s="38">
        <v>4.7</v>
      </c>
      <c r="E154" s="38">
        <v>10</v>
      </c>
      <c r="F154" s="38">
        <v>3</v>
      </c>
      <c r="G154" s="38">
        <v>4.0999999999999996</v>
      </c>
      <c r="H154" s="38">
        <v>3.8</v>
      </c>
      <c r="I154" s="39">
        <v>0</v>
      </c>
      <c r="J154" s="38">
        <v>7.6</v>
      </c>
    </row>
    <row r="155" spans="1:10" ht="15" x14ac:dyDescent="0.2">
      <c r="A155" s="39">
        <v>6</v>
      </c>
      <c r="B155" s="38">
        <v>8.8000000000000007</v>
      </c>
      <c r="C155" s="38">
        <v>3.5</v>
      </c>
      <c r="D155" s="38">
        <v>4.5</v>
      </c>
      <c r="E155" s="38">
        <v>6.7</v>
      </c>
      <c r="F155" s="38">
        <v>4.0999999999999996</v>
      </c>
      <c r="G155" s="38">
        <v>2.2999999999999998</v>
      </c>
      <c r="H155" s="38">
        <v>5.4</v>
      </c>
      <c r="I155" s="39">
        <v>0</v>
      </c>
      <c r="J155" s="38">
        <v>7.5</v>
      </c>
    </row>
    <row r="156" spans="1:10" ht="15" x14ac:dyDescent="0.2">
      <c r="A156" s="39">
        <v>3</v>
      </c>
      <c r="B156" s="38">
        <v>6.3</v>
      </c>
      <c r="C156" s="38">
        <v>5.0999999999999996</v>
      </c>
      <c r="D156" s="38">
        <v>6.6</v>
      </c>
      <c r="E156" s="38">
        <v>8.4</v>
      </c>
      <c r="F156" s="38">
        <v>4.4000000000000004</v>
      </c>
      <c r="G156" s="38">
        <v>5.0999999999999996</v>
      </c>
      <c r="H156" s="38">
        <v>5.3</v>
      </c>
      <c r="I156" s="39">
        <v>0</v>
      </c>
      <c r="J156" s="38">
        <v>7.1</v>
      </c>
    </row>
    <row r="157" spans="1:10" ht="15" x14ac:dyDescent="0.2">
      <c r="A157" s="39">
        <v>2</v>
      </c>
      <c r="B157" s="38">
        <v>9.6999999999999993</v>
      </c>
      <c r="C157" s="38">
        <v>2.8</v>
      </c>
      <c r="D157" s="38">
        <v>4.7</v>
      </c>
      <c r="E157" s="38">
        <v>4.8</v>
      </c>
      <c r="F157" s="38">
        <v>4</v>
      </c>
      <c r="G157" s="38">
        <v>4.0999999999999996</v>
      </c>
      <c r="H157" s="38">
        <v>5.8</v>
      </c>
      <c r="I157" s="39">
        <v>0</v>
      </c>
      <c r="J157" s="38">
        <v>7.9</v>
      </c>
    </row>
    <row r="158" spans="1:10" ht="15" x14ac:dyDescent="0.2">
      <c r="A158" s="39">
        <v>1</v>
      </c>
      <c r="B158" s="38">
        <v>5</v>
      </c>
      <c r="C158" s="38">
        <v>3.6</v>
      </c>
      <c r="D158" s="38">
        <v>4.9000000000000004</v>
      </c>
      <c r="E158" s="38">
        <v>8.1999999999999993</v>
      </c>
      <c r="F158" s="38">
        <v>3.7</v>
      </c>
      <c r="G158" s="38">
        <v>4.8</v>
      </c>
      <c r="H158" s="38">
        <v>4.4000000000000004</v>
      </c>
      <c r="I158" s="39">
        <v>0</v>
      </c>
      <c r="J158" s="38">
        <v>7.6</v>
      </c>
    </row>
    <row r="159" spans="1:10" ht="15" x14ac:dyDescent="0.2">
      <c r="A159" s="39">
        <v>10</v>
      </c>
      <c r="B159" s="38">
        <v>7.4</v>
      </c>
      <c r="C159" s="38">
        <v>3.4</v>
      </c>
      <c r="D159" s="38">
        <v>4.8</v>
      </c>
      <c r="E159" s="38">
        <v>7.2</v>
      </c>
      <c r="F159" s="38">
        <v>4</v>
      </c>
      <c r="G159" s="38">
        <v>5.6</v>
      </c>
      <c r="H159" s="38">
        <v>4.3</v>
      </c>
      <c r="I159" s="39">
        <v>0</v>
      </c>
      <c r="J159" s="38">
        <v>7.1</v>
      </c>
    </row>
    <row r="160" spans="1:10" ht="15" x14ac:dyDescent="0.2">
      <c r="A160" s="39">
        <v>5</v>
      </c>
      <c r="B160" s="38">
        <v>5.5</v>
      </c>
      <c r="C160" s="38">
        <v>3.7</v>
      </c>
      <c r="D160" s="38">
        <v>4.9000000000000004</v>
      </c>
      <c r="E160" s="38">
        <v>6</v>
      </c>
      <c r="F160" s="38">
        <v>4.3</v>
      </c>
      <c r="G160" s="38">
        <v>5.9</v>
      </c>
      <c r="H160" s="38">
        <v>5.7</v>
      </c>
      <c r="I160" s="39">
        <v>0</v>
      </c>
      <c r="J160" s="38">
        <v>7.6</v>
      </c>
    </row>
    <row r="161" spans="1:10" ht="15" x14ac:dyDescent="0.2">
      <c r="A161" s="39">
        <v>13</v>
      </c>
      <c r="B161" s="38">
        <v>9.1</v>
      </c>
      <c r="C161" s="38">
        <v>3.6</v>
      </c>
      <c r="D161" s="38">
        <v>4.5999999999999996</v>
      </c>
      <c r="E161" s="38">
        <v>8.3000000000000007</v>
      </c>
      <c r="F161" s="38">
        <v>4.5999999999999996</v>
      </c>
      <c r="G161" s="38">
        <v>4.3</v>
      </c>
      <c r="H161" s="38">
        <v>4.8</v>
      </c>
      <c r="I161" s="39">
        <v>1</v>
      </c>
      <c r="J161" s="38">
        <v>8.1999999999999993</v>
      </c>
    </row>
    <row r="162" spans="1:10" ht="15" x14ac:dyDescent="0.2">
      <c r="A162" s="39">
        <v>5</v>
      </c>
      <c r="B162" s="38">
        <v>6.7</v>
      </c>
      <c r="C162" s="38">
        <v>3.7</v>
      </c>
      <c r="D162" s="38">
        <v>4.9000000000000004</v>
      </c>
      <c r="E162" s="38">
        <v>9.1999999999999993</v>
      </c>
      <c r="F162" s="38">
        <v>3.7</v>
      </c>
      <c r="G162" s="38">
        <v>4.5</v>
      </c>
      <c r="H162" s="38">
        <v>4.9000000000000004</v>
      </c>
      <c r="I162" s="39">
        <v>0</v>
      </c>
      <c r="J162" s="38">
        <v>6.9</v>
      </c>
    </row>
    <row r="163" spans="1:10" ht="15" x14ac:dyDescent="0.2">
      <c r="A163" s="39">
        <v>11</v>
      </c>
      <c r="B163" s="38">
        <v>6.3</v>
      </c>
      <c r="C163" s="38">
        <v>4.5</v>
      </c>
      <c r="D163" s="38">
        <v>5.9</v>
      </c>
      <c r="E163" s="38">
        <v>8.8000000000000007</v>
      </c>
      <c r="F163" s="38">
        <v>6.4</v>
      </c>
      <c r="G163" s="38">
        <v>6.2</v>
      </c>
      <c r="H163" s="38">
        <v>6.4</v>
      </c>
      <c r="I163" s="39">
        <v>1</v>
      </c>
      <c r="J163" s="38">
        <v>8.1</v>
      </c>
    </row>
    <row r="164" spans="1:10" ht="15" x14ac:dyDescent="0.2">
      <c r="A164" s="39">
        <v>13</v>
      </c>
      <c r="B164" s="38">
        <v>8.3000000000000007</v>
      </c>
      <c r="C164" s="38">
        <v>3.7</v>
      </c>
      <c r="D164" s="38">
        <v>6.1</v>
      </c>
      <c r="E164" s="38">
        <v>5.3</v>
      </c>
      <c r="F164" s="38">
        <v>3.6</v>
      </c>
      <c r="G164" s="38">
        <v>2.9</v>
      </c>
      <c r="H164" s="38">
        <v>4.9000000000000004</v>
      </c>
      <c r="I164" s="39">
        <v>1</v>
      </c>
      <c r="J164" s="38">
        <v>7.6</v>
      </c>
    </row>
    <row r="165" spans="1:10" ht="15" x14ac:dyDescent="0.2">
      <c r="A165" s="39">
        <v>12</v>
      </c>
      <c r="B165" s="38">
        <v>8.1999999999999993</v>
      </c>
      <c r="C165" s="38">
        <v>3.6</v>
      </c>
      <c r="D165" s="38">
        <v>6</v>
      </c>
      <c r="E165" s="38">
        <v>5.2</v>
      </c>
      <c r="F165" s="38">
        <v>4.7</v>
      </c>
      <c r="G165" s="38">
        <v>2.8</v>
      </c>
      <c r="H165" s="38">
        <v>4</v>
      </c>
      <c r="I165" s="39">
        <v>1</v>
      </c>
      <c r="J165" s="38">
        <v>8.4</v>
      </c>
    </row>
    <row r="166" spans="1:10" ht="15" x14ac:dyDescent="0.2">
      <c r="A166" s="39">
        <v>11</v>
      </c>
      <c r="B166" s="38">
        <v>8.1999999999999993</v>
      </c>
      <c r="C166" s="38">
        <v>3.6</v>
      </c>
      <c r="D166" s="38">
        <v>6</v>
      </c>
      <c r="E166" s="38">
        <v>5.2</v>
      </c>
      <c r="F166" s="38">
        <v>4</v>
      </c>
      <c r="G166" s="38">
        <v>2.8</v>
      </c>
      <c r="H166" s="38">
        <v>4</v>
      </c>
      <c r="I166" s="39">
        <v>0</v>
      </c>
      <c r="J166" s="38">
        <v>7.4</v>
      </c>
    </row>
    <row r="167" spans="1:10" ht="15" x14ac:dyDescent="0.2">
      <c r="A167" s="39">
        <v>10</v>
      </c>
      <c r="B167" s="38">
        <v>9</v>
      </c>
      <c r="C167" s="38">
        <v>4.0999999999999996</v>
      </c>
      <c r="D167" s="38">
        <v>5</v>
      </c>
      <c r="E167" s="38">
        <v>6</v>
      </c>
      <c r="F167" s="38">
        <v>4.3</v>
      </c>
      <c r="G167" s="38">
        <v>3.9</v>
      </c>
      <c r="H167" s="38">
        <v>4.4000000000000004</v>
      </c>
      <c r="I167" s="39">
        <v>0</v>
      </c>
      <c r="J167" s="38">
        <v>7.9</v>
      </c>
    </row>
    <row r="168" spans="1:10" ht="15" x14ac:dyDescent="0.2">
      <c r="A168" s="39">
        <v>1</v>
      </c>
      <c r="B168" s="38">
        <v>7.1</v>
      </c>
      <c r="C168" s="38">
        <v>3.4</v>
      </c>
      <c r="D168" s="38">
        <v>5.9</v>
      </c>
      <c r="E168" s="38">
        <v>7.8</v>
      </c>
      <c r="F168" s="38">
        <v>3.6</v>
      </c>
      <c r="G168" s="38">
        <v>3.1</v>
      </c>
      <c r="H168" s="38">
        <v>3.7</v>
      </c>
      <c r="I168" s="39">
        <v>0</v>
      </c>
      <c r="J168" s="38">
        <v>7.2</v>
      </c>
    </row>
    <row r="169" spans="1:10" ht="15" x14ac:dyDescent="0.2">
      <c r="A169" s="39">
        <v>10</v>
      </c>
      <c r="B169" s="38">
        <v>6.9</v>
      </c>
      <c r="C169" s="38">
        <v>3.7</v>
      </c>
      <c r="D169" s="38">
        <v>5.4</v>
      </c>
      <c r="E169" s="38">
        <v>8.9</v>
      </c>
      <c r="F169" s="38">
        <v>2.7</v>
      </c>
      <c r="G169" s="38">
        <v>4.2</v>
      </c>
      <c r="H169" s="38">
        <v>3.4</v>
      </c>
      <c r="I169" s="39">
        <v>0</v>
      </c>
      <c r="J169" s="38">
        <v>7.6</v>
      </c>
    </row>
    <row r="170" spans="1:10" ht="15" x14ac:dyDescent="0.2">
      <c r="A170" s="39">
        <v>12</v>
      </c>
      <c r="B170" s="38">
        <v>8.6</v>
      </c>
      <c r="C170" s="38">
        <v>2.9</v>
      </c>
      <c r="D170" s="38">
        <v>4</v>
      </c>
      <c r="E170" s="38">
        <v>6.3</v>
      </c>
      <c r="F170" s="38">
        <v>4</v>
      </c>
      <c r="G170" s="38">
        <v>3</v>
      </c>
      <c r="H170" s="38">
        <v>4</v>
      </c>
      <c r="I170" s="39">
        <v>0</v>
      </c>
      <c r="J170" s="38">
        <v>6.7</v>
      </c>
    </row>
    <row r="171" spans="1:10" ht="15" x14ac:dyDescent="0.2">
      <c r="A171" s="39">
        <v>9</v>
      </c>
      <c r="B171" s="38">
        <v>6.7</v>
      </c>
      <c r="C171" s="38">
        <v>4</v>
      </c>
      <c r="D171" s="38">
        <v>6.8</v>
      </c>
      <c r="E171" s="38">
        <v>8.4</v>
      </c>
      <c r="F171" s="38">
        <v>3.8</v>
      </c>
      <c r="G171" s="38">
        <v>4.3</v>
      </c>
      <c r="H171" s="38">
        <v>4.3</v>
      </c>
      <c r="I171" s="39">
        <v>1</v>
      </c>
      <c r="J171" s="38">
        <v>7.4</v>
      </c>
    </row>
    <row r="172" spans="1:10" ht="15" x14ac:dyDescent="0.2">
      <c r="A172" s="39">
        <v>8</v>
      </c>
      <c r="B172" s="38">
        <v>7</v>
      </c>
      <c r="C172" s="38">
        <v>3.3</v>
      </c>
      <c r="D172" s="38">
        <v>4.2</v>
      </c>
      <c r="E172" s="38">
        <v>9</v>
      </c>
      <c r="F172" s="38">
        <v>3.3</v>
      </c>
      <c r="G172" s="38">
        <v>5.2</v>
      </c>
      <c r="H172" s="38">
        <v>5.6</v>
      </c>
      <c r="I172" s="39">
        <v>1</v>
      </c>
      <c r="J172" s="38">
        <v>6.2</v>
      </c>
    </row>
    <row r="173" spans="1:10" ht="15" x14ac:dyDescent="0.2">
      <c r="A173" s="39">
        <v>1</v>
      </c>
      <c r="B173" s="38">
        <v>9.6999999999999993</v>
      </c>
      <c r="C173" s="38">
        <v>2.6</v>
      </c>
      <c r="D173" s="38">
        <v>3.3</v>
      </c>
      <c r="E173" s="38">
        <v>5.2</v>
      </c>
      <c r="F173" s="38">
        <v>4.5</v>
      </c>
      <c r="G173" s="38">
        <v>4.7</v>
      </c>
      <c r="H173" s="38">
        <v>5.8</v>
      </c>
      <c r="I173" s="39">
        <v>1</v>
      </c>
      <c r="J173" s="38">
        <v>7.5</v>
      </c>
    </row>
    <row r="174" spans="1:10" ht="15" x14ac:dyDescent="0.2">
      <c r="A174" s="39">
        <v>4</v>
      </c>
      <c r="B174" s="38">
        <v>9.9</v>
      </c>
      <c r="C174" s="38">
        <v>3.7</v>
      </c>
      <c r="D174" s="38">
        <v>6.7</v>
      </c>
      <c r="E174" s="38">
        <v>6.8</v>
      </c>
      <c r="F174" s="38">
        <v>5</v>
      </c>
      <c r="G174" s="38">
        <v>3.4</v>
      </c>
      <c r="H174" s="38">
        <v>5.3</v>
      </c>
      <c r="I174" s="39">
        <v>1</v>
      </c>
      <c r="J174" s="38">
        <v>7.4</v>
      </c>
    </row>
    <row r="175" spans="1:10" ht="15" x14ac:dyDescent="0.2">
      <c r="A175" s="39">
        <v>1</v>
      </c>
      <c r="B175" s="38">
        <v>8.6</v>
      </c>
      <c r="C175" s="38">
        <v>4.8</v>
      </c>
      <c r="D175" s="38">
        <v>5.7</v>
      </c>
      <c r="E175" s="38">
        <v>6.7</v>
      </c>
      <c r="F175" s="38">
        <v>4.8</v>
      </c>
      <c r="G175" s="38">
        <v>3.6</v>
      </c>
      <c r="H175" s="38">
        <v>4.2</v>
      </c>
      <c r="I175" s="39">
        <v>0</v>
      </c>
      <c r="J175" s="38">
        <v>7.9</v>
      </c>
    </row>
    <row r="176" spans="1:10" ht="15" x14ac:dyDescent="0.2">
      <c r="A176" s="39">
        <v>8</v>
      </c>
      <c r="B176" s="38">
        <v>6.3</v>
      </c>
      <c r="C176" s="38">
        <v>5.0999999999999996</v>
      </c>
      <c r="D176" s="38">
        <v>6.6</v>
      </c>
      <c r="E176" s="38">
        <v>8.4</v>
      </c>
      <c r="F176" s="38">
        <v>2.8</v>
      </c>
      <c r="G176" s="38">
        <v>5.0999999999999996</v>
      </c>
      <c r="H176" s="38">
        <v>4.7</v>
      </c>
      <c r="I176" s="39">
        <v>0</v>
      </c>
      <c r="J176" s="38">
        <v>6.5</v>
      </c>
    </row>
    <row r="177" spans="1:10" ht="15" x14ac:dyDescent="0.2">
      <c r="A177" s="39">
        <v>11</v>
      </c>
      <c r="B177" s="38">
        <v>9.9</v>
      </c>
      <c r="C177" s="38">
        <v>3.7</v>
      </c>
      <c r="D177" s="38">
        <v>6.7</v>
      </c>
      <c r="E177" s="38">
        <v>6.8</v>
      </c>
      <c r="F177" s="38">
        <v>4.3</v>
      </c>
      <c r="G177" s="38">
        <v>3.4</v>
      </c>
      <c r="H177" s="38">
        <v>4.2</v>
      </c>
      <c r="I177" s="39">
        <v>1</v>
      </c>
      <c r="J177" s="38">
        <v>8.6</v>
      </c>
    </row>
    <row r="178" spans="1:10" ht="15" x14ac:dyDescent="0.2">
      <c r="A178" s="39">
        <v>7</v>
      </c>
      <c r="B178" s="38">
        <v>9.3000000000000007</v>
      </c>
      <c r="C178" s="38">
        <v>2.4</v>
      </c>
      <c r="D178" s="38">
        <v>4.5</v>
      </c>
      <c r="E178" s="38">
        <v>6.2</v>
      </c>
      <c r="F178" s="38">
        <v>4</v>
      </c>
      <c r="G178" s="38">
        <v>4.4000000000000004</v>
      </c>
      <c r="H178" s="38">
        <v>5.8</v>
      </c>
      <c r="I178" s="39">
        <v>1</v>
      </c>
      <c r="J178" s="38">
        <v>8.6</v>
      </c>
    </row>
    <row r="179" spans="1:10" ht="15" x14ac:dyDescent="0.2">
      <c r="A179" s="39">
        <v>12</v>
      </c>
      <c r="B179" s="38">
        <v>9.6999999999999993</v>
      </c>
      <c r="C179" s="38">
        <v>5</v>
      </c>
      <c r="D179" s="38">
        <v>6.1</v>
      </c>
      <c r="E179" s="38">
        <v>6.7</v>
      </c>
      <c r="F179" s="38">
        <v>4.9000000000000004</v>
      </c>
      <c r="G179" s="38">
        <v>3.4</v>
      </c>
      <c r="H179" s="38">
        <v>5.8</v>
      </c>
      <c r="I179" s="39">
        <v>1</v>
      </c>
      <c r="J179" s="38">
        <v>8</v>
      </c>
    </row>
    <row r="180" spans="1:10" ht="15" x14ac:dyDescent="0.2">
      <c r="A180" s="39">
        <v>14</v>
      </c>
      <c r="B180" s="38">
        <v>9.6999999999999993</v>
      </c>
      <c r="C180" s="38">
        <v>2.6</v>
      </c>
      <c r="D180" s="38">
        <v>3.3</v>
      </c>
      <c r="E180" s="38">
        <v>5.2</v>
      </c>
      <c r="F180" s="38">
        <v>4.5999999999999996</v>
      </c>
      <c r="G180" s="38">
        <v>4.7</v>
      </c>
      <c r="H180" s="38">
        <v>5.3</v>
      </c>
      <c r="I180" s="39">
        <v>0</v>
      </c>
      <c r="J180" s="38">
        <v>8.1</v>
      </c>
    </row>
    <row r="181" spans="1:10" ht="15" x14ac:dyDescent="0.2">
      <c r="A181" s="39">
        <v>5</v>
      </c>
      <c r="B181" s="38">
        <v>9.6</v>
      </c>
      <c r="C181" s="38">
        <v>5.7</v>
      </c>
      <c r="D181" s="38">
        <v>7.8</v>
      </c>
      <c r="E181" s="38">
        <v>4.5</v>
      </c>
      <c r="F181" s="38">
        <v>4</v>
      </c>
      <c r="G181" s="38">
        <v>3</v>
      </c>
      <c r="H181" s="38">
        <v>6.1</v>
      </c>
      <c r="I181" s="39">
        <v>1</v>
      </c>
      <c r="J181" s="38">
        <v>8.1999999999999993</v>
      </c>
    </row>
    <row r="182" spans="1:10" ht="15" x14ac:dyDescent="0.2">
      <c r="A182" s="39">
        <v>10</v>
      </c>
      <c r="B182" s="38">
        <v>7.6</v>
      </c>
      <c r="C182" s="38">
        <v>2.5</v>
      </c>
      <c r="D182" s="38">
        <v>4.2</v>
      </c>
      <c r="E182" s="38">
        <v>5.8</v>
      </c>
      <c r="F182" s="38">
        <v>4.4000000000000004</v>
      </c>
      <c r="G182" s="38">
        <v>3.8</v>
      </c>
      <c r="H182" s="38">
        <v>6.3</v>
      </c>
      <c r="I182" s="39">
        <v>1</v>
      </c>
      <c r="J182" s="38">
        <v>7.2</v>
      </c>
    </row>
    <row r="183" spans="1:10" ht="15" x14ac:dyDescent="0.2">
      <c r="A183" s="39">
        <v>7</v>
      </c>
      <c r="B183" s="38">
        <v>9.4</v>
      </c>
      <c r="C183" s="38">
        <v>4.0999999999999996</v>
      </c>
      <c r="D183" s="38">
        <v>4.7</v>
      </c>
      <c r="E183" s="38">
        <v>7.6</v>
      </c>
      <c r="F183" s="38">
        <v>4.7</v>
      </c>
      <c r="G183" s="38">
        <v>3.7</v>
      </c>
      <c r="H183" s="38">
        <v>6.4</v>
      </c>
      <c r="I183" s="39">
        <v>1</v>
      </c>
      <c r="J183" s="38">
        <v>8.4</v>
      </c>
    </row>
    <row r="184" spans="1:10" ht="15" x14ac:dyDescent="0.2">
      <c r="A184" s="39">
        <v>15</v>
      </c>
      <c r="B184" s="38">
        <v>9.6</v>
      </c>
      <c r="C184" s="38">
        <v>5.7</v>
      </c>
      <c r="D184" s="38">
        <v>7.8</v>
      </c>
      <c r="E184" s="38">
        <v>4.5</v>
      </c>
      <c r="F184" s="38">
        <v>4.5999999999999996</v>
      </c>
      <c r="G184" s="38">
        <v>3</v>
      </c>
      <c r="H184" s="38">
        <v>6.7</v>
      </c>
      <c r="I184" s="39">
        <v>1</v>
      </c>
      <c r="J184" s="38">
        <v>9.4</v>
      </c>
    </row>
    <row r="185" spans="1:10" ht="15" x14ac:dyDescent="0.2">
      <c r="A185" s="39">
        <v>14</v>
      </c>
      <c r="B185" s="38">
        <v>9.3000000000000007</v>
      </c>
      <c r="C185" s="38">
        <v>5.0999999999999996</v>
      </c>
      <c r="D185" s="38">
        <v>6.3</v>
      </c>
      <c r="E185" s="38">
        <v>7.4</v>
      </c>
      <c r="F185" s="38">
        <v>4.4000000000000004</v>
      </c>
      <c r="G185" s="38">
        <v>4.5999999999999996</v>
      </c>
      <c r="H185" s="38">
        <v>5.8</v>
      </c>
      <c r="I185" s="39">
        <v>1</v>
      </c>
      <c r="J185" s="38">
        <v>9.4</v>
      </c>
    </row>
    <row r="186" spans="1:10" ht="15" x14ac:dyDescent="0.2">
      <c r="A186" s="39">
        <v>4</v>
      </c>
      <c r="B186" s="38">
        <v>9.6999999999999993</v>
      </c>
      <c r="C186" s="38">
        <v>2.8</v>
      </c>
      <c r="D186" s="38">
        <v>4.7</v>
      </c>
      <c r="E186" s="38">
        <v>4.8</v>
      </c>
      <c r="F186" s="38">
        <v>4.7</v>
      </c>
      <c r="G186" s="38">
        <v>4.0999999999999996</v>
      </c>
      <c r="H186" s="38">
        <v>5.0999999999999996</v>
      </c>
      <c r="I186" s="39">
        <v>0</v>
      </c>
      <c r="J186" s="38">
        <v>7.5</v>
      </c>
    </row>
    <row r="187" spans="1:10" ht="15" x14ac:dyDescent="0.2">
      <c r="A187" s="39">
        <v>1</v>
      </c>
      <c r="B187" s="38">
        <v>9.1</v>
      </c>
      <c r="C187" s="38">
        <v>3.8</v>
      </c>
      <c r="D187" s="38">
        <v>4.5</v>
      </c>
      <c r="E187" s="38">
        <v>7.3</v>
      </c>
      <c r="F187" s="38">
        <v>6</v>
      </c>
      <c r="G187" s="38">
        <v>3.4</v>
      </c>
      <c r="H187" s="38">
        <v>6.3</v>
      </c>
      <c r="I187" s="39">
        <v>0</v>
      </c>
      <c r="J187" s="38">
        <v>6.6</v>
      </c>
    </row>
    <row r="188" spans="1:10" ht="15" x14ac:dyDescent="0.2">
      <c r="A188" s="39">
        <v>2</v>
      </c>
      <c r="B188" s="38">
        <v>6.5</v>
      </c>
      <c r="C188" s="38">
        <v>2.8</v>
      </c>
      <c r="D188" s="38">
        <v>3.7</v>
      </c>
      <c r="E188" s="38">
        <v>8.5</v>
      </c>
      <c r="F188" s="38">
        <v>4.3</v>
      </c>
      <c r="G188" s="38">
        <v>4.7</v>
      </c>
      <c r="H188" s="38">
        <v>3.3</v>
      </c>
      <c r="I188" s="39">
        <v>0</v>
      </c>
      <c r="J188" s="38">
        <v>4.3</v>
      </c>
    </row>
    <row r="189" spans="1:10" ht="15" x14ac:dyDescent="0.2">
      <c r="A189" s="39">
        <v>2</v>
      </c>
      <c r="B189" s="38">
        <v>6.6</v>
      </c>
      <c r="C189" s="38">
        <v>3.6</v>
      </c>
      <c r="D189" s="38">
        <v>4.8</v>
      </c>
      <c r="E189" s="38">
        <v>7.2</v>
      </c>
      <c r="F189" s="38">
        <v>3.2</v>
      </c>
      <c r="G189" s="38">
        <v>3.6</v>
      </c>
      <c r="H189" s="38">
        <v>4</v>
      </c>
      <c r="I189" s="39">
        <v>1</v>
      </c>
      <c r="J189" s="38">
        <v>6.6</v>
      </c>
    </row>
    <row r="190" spans="1:10" ht="15" x14ac:dyDescent="0.2">
      <c r="A190" s="39">
        <v>13</v>
      </c>
      <c r="B190" s="38">
        <v>5.8</v>
      </c>
      <c r="C190" s="38">
        <v>3.6</v>
      </c>
      <c r="D190" s="38">
        <v>5.8</v>
      </c>
      <c r="E190" s="38">
        <v>9.3000000000000007</v>
      </c>
      <c r="F190" s="38">
        <v>5.9</v>
      </c>
      <c r="G190" s="38">
        <v>6.1</v>
      </c>
      <c r="H190" s="38">
        <v>6.6</v>
      </c>
      <c r="I190" s="39">
        <v>0</v>
      </c>
      <c r="J190" s="38">
        <v>7.4</v>
      </c>
    </row>
    <row r="191" spans="1:10" ht="15" x14ac:dyDescent="0.2">
      <c r="A191" s="39">
        <v>11</v>
      </c>
      <c r="B191" s="38">
        <v>8.6999999999999993</v>
      </c>
      <c r="C191" s="38">
        <v>3.7</v>
      </c>
      <c r="D191" s="38">
        <v>4.8</v>
      </c>
      <c r="E191" s="38">
        <v>3.8</v>
      </c>
      <c r="F191" s="38">
        <v>5.5</v>
      </c>
      <c r="G191" s="38">
        <v>3.5</v>
      </c>
      <c r="H191" s="38">
        <v>5.6</v>
      </c>
      <c r="I191" s="39">
        <v>0</v>
      </c>
      <c r="J191" s="38">
        <v>7.1</v>
      </c>
    </row>
    <row r="192" spans="1:10" ht="15" x14ac:dyDescent="0.2">
      <c r="A192" s="39">
        <v>2</v>
      </c>
      <c r="B192" s="38">
        <v>8.8000000000000007</v>
      </c>
      <c r="C192" s="38">
        <v>3.9</v>
      </c>
      <c r="D192" s="38">
        <v>4.8</v>
      </c>
      <c r="E192" s="38">
        <v>5.8</v>
      </c>
      <c r="F192" s="38">
        <v>3.8</v>
      </c>
      <c r="G192" s="38">
        <v>3.7</v>
      </c>
      <c r="H192" s="38">
        <v>4.2</v>
      </c>
      <c r="I192" s="39">
        <v>1</v>
      </c>
      <c r="J192" s="38">
        <v>6.7</v>
      </c>
    </row>
    <row r="193" spans="1:10" ht="15" x14ac:dyDescent="0.2">
      <c r="A193" s="39">
        <v>8</v>
      </c>
      <c r="B193" s="38">
        <v>6.4</v>
      </c>
      <c r="C193" s="38">
        <v>4.5</v>
      </c>
      <c r="D193" s="38">
        <v>5.7</v>
      </c>
      <c r="E193" s="38">
        <v>8.4</v>
      </c>
      <c r="F193" s="38">
        <v>4</v>
      </c>
      <c r="G193" s="38">
        <v>5.8</v>
      </c>
      <c r="H193" s="38">
        <v>5.8</v>
      </c>
      <c r="I193" s="39">
        <v>0</v>
      </c>
      <c r="J193" s="38">
        <v>6.7</v>
      </c>
    </row>
    <row r="194" spans="1:10" ht="15" x14ac:dyDescent="0.2">
      <c r="A194" s="39">
        <v>13</v>
      </c>
      <c r="B194" s="38">
        <v>6.7</v>
      </c>
      <c r="C194" s="38">
        <v>3.6</v>
      </c>
      <c r="D194" s="38">
        <v>4.8</v>
      </c>
      <c r="E194" s="38">
        <v>7.2</v>
      </c>
      <c r="F194" s="38">
        <v>2.9</v>
      </c>
      <c r="G194" s="38">
        <v>3.6</v>
      </c>
      <c r="H194" s="38">
        <v>3.2</v>
      </c>
      <c r="I194" s="39">
        <v>0</v>
      </c>
      <c r="J194" s="38">
        <v>7.2</v>
      </c>
    </row>
    <row r="195" spans="1:10" ht="15" x14ac:dyDescent="0.2">
      <c r="A195" s="39">
        <v>1</v>
      </c>
      <c r="B195" s="38">
        <v>5.2</v>
      </c>
      <c r="C195" s="38">
        <v>3.8</v>
      </c>
      <c r="D195" s="38">
        <v>5</v>
      </c>
      <c r="E195" s="38">
        <v>8.4</v>
      </c>
      <c r="F195" s="38">
        <v>4.3</v>
      </c>
      <c r="G195" s="38">
        <v>4.9000000000000004</v>
      </c>
      <c r="H195" s="38">
        <v>4.7</v>
      </c>
      <c r="I195" s="39">
        <v>0</v>
      </c>
      <c r="J195" s="38">
        <v>7.1</v>
      </c>
    </row>
    <row r="196" spans="1:10" ht="15" x14ac:dyDescent="0.2">
      <c r="A196" s="39">
        <v>3</v>
      </c>
      <c r="B196" s="38">
        <v>6.4</v>
      </c>
      <c r="C196" s="38">
        <v>3.3</v>
      </c>
      <c r="D196" s="38">
        <v>4.5</v>
      </c>
      <c r="E196" s="38">
        <v>8.8000000000000007</v>
      </c>
      <c r="F196" s="38">
        <v>3.6</v>
      </c>
      <c r="G196" s="38">
        <v>4.0999999999999996</v>
      </c>
      <c r="H196" s="38">
        <v>4</v>
      </c>
      <c r="I196" s="39">
        <v>0</v>
      </c>
      <c r="J196" s="38">
        <v>6</v>
      </c>
    </row>
    <row r="197" spans="1:10" ht="15" x14ac:dyDescent="0.2">
      <c r="A197" s="39">
        <v>10</v>
      </c>
      <c r="B197" s="38">
        <v>7.6</v>
      </c>
      <c r="C197" s="38">
        <v>3.6</v>
      </c>
      <c r="D197" s="38">
        <v>5.4</v>
      </c>
      <c r="E197" s="38">
        <v>4.4000000000000004</v>
      </c>
      <c r="F197" s="38">
        <v>4.4000000000000004</v>
      </c>
      <c r="G197" s="38">
        <v>3.9</v>
      </c>
      <c r="H197" s="38">
        <v>5.2</v>
      </c>
      <c r="I197" s="39">
        <v>0</v>
      </c>
      <c r="J197" s="38">
        <v>8.4</v>
      </c>
    </row>
    <row r="198" spans="1:10" ht="15" x14ac:dyDescent="0.2">
      <c r="A198" s="39">
        <v>8</v>
      </c>
      <c r="B198" s="38">
        <v>5.9</v>
      </c>
      <c r="C198" s="38">
        <v>4</v>
      </c>
      <c r="D198" s="38">
        <v>6.2</v>
      </c>
      <c r="E198" s="38">
        <v>8.4</v>
      </c>
      <c r="F198" s="38">
        <v>6</v>
      </c>
      <c r="G198" s="38">
        <v>7.5</v>
      </c>
      <c r="H198" s="38">
        <v>6</v>
      </c>
      <c r="I198" s="39">
        <v>1</v>
      </c>
      <c r="J198" s="38">
        <v>8.6</v>
      </c>
    </row>
    <row r="199" spans="1:10" ht="15" x14ac:dyDescent="0.2">
      <c r="A199" s="39">
        <v>9</v>
      </c>
      <c r="B199" s="38">
        <v>9.6999999999999993</v>
      </c>
      <c r="C199" s="38">
        <v>5</v>
      </c>
      <c r="D199" s="38">
        <v>6.1</v>
      </c>
      <c r="E199" s="38">
        <v>6.8</v>
      </c>
      <c r="F199" s="38">
        <v>4.4000000000000004</v>
      </c>
      <c r="G199" s="38">
        <v>3.5</v>
      </c>
      <c r="H199" s="38">
        <v>6.3</v>
      </c>
      <c r="I199" s="39">
        <v>1</v>
      </c>
      <c r="J199" s="38">
        <v>7.9</v>
      </c>
    </row>
    <row r="200" spans="1:10" ht="15" x14ac:dyDescent="0.2">
      <c r="A200" s="39">
        <v>6</v>
      </c>
      <c r="B200" s="38">
        <v>5.5</v>
      </c>
      <c r="C200" s="38">
        <v>5.5</v>
      </c>
      <c r="D200" s="38">
        <v>8.1999999999999993</v>
      </c>
      <c r="E200" s="38">
        <v>6.3</v>
      </c>
      <c r="F200" s="38">
        <v>5.9</v>
      </c>
      <c r="G200" s="38">
        <v>6.7</v>
      </c>
      <c r="H200" s="38">
        <v>6.6</v>
      </c>
      <c r="I200" s="39">
        <v>1</v>
      </c>
      <c r="J200" s="38">
        <v>7.6</v>
      </c>
    </row>
    <row r="201" spans="1:10" ht="15" x14ac:dyDescent="0.2">
      <c r="A201" s="39">
        <v>4</v>
      </c>
      <c r="B201" s="38">
        <v>9.6999999999999993</v>
      </c>
      <c r="C201" s="38">
        <v>5</v>
      </c>
      <c r="D201" s="38">
        <v>6.1</v>
      </c>
      <c r="E201" s="38">
        <v>6.8</v>
      </c>
      <c r="F201" s="38">
        <v>4.3</v>
      </c>
      <c r="G201" s="38">
        <v>3.5</v>
      </c>
      <c r="H201" s="38">
        <v>5.9</v>
      </c>
      <c r="I201" s="39">
        <v>1</v>
      </c>
      <c r="J201" s="38">
        <v>8.5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61C70-CAB5-42E0-BA3E-4B8CACD1752C}">
  <dimension ref="A1:T201"/>
  <sheetViews>
    <sheetView zoomScale="60" zoomScaleNormal="60" workbookViewId="0">
      <selection activeCell="K27" sqref="K27"/>
    </sheetView>
  </sheetViews>
  <sheetFormatPr defaultRowHeight="12.75" x14ac:dyDescent="0.2"/>
  <cols>
    <col min="12" max="12" width="18" bestFit="1" customWidth="1"/>
    <col min="13" max="13" width="10.7109375" bestFit="1" customWidth="1"/>
    <col min="14" max="14" width="13.140625" bestFit="1" customWidth="1"/>
    <col min="17" max="17" width="12.7109375" bestFit="1" customWidth="1"/>
  </cols>
  <sheetData>
    <row r="1" spans="1:20" ht="15" x14ac:dyDescent="0.2">
      <c r="A1" s="24" t="s">
        <v>256</v>
      </c>
      <c r="B1" s="24" t="s">
        <v>44</v>
      </c>
      <c r="C1" s="24" t="s">
        <v>47</v>
      </c>
      <c r="D1" s="24" t="s">
        <v>50</v>
      </c>
      <c r="E1" s="24" t="s">
        <v>52</v>
      </c>
      <c r="F1" s="24" t="s">
        <v>257</v>
      </c>
      <c r="G1" s="24" t="s">
        <v>262</v>
      </c>
      <c r="H1" s="24" t="s">
        <v>290</v>
      </c>
      <c r="I1" s="24" t="s">
        <v>268</v>
      </c>
    </row>
    <row r="2" spans="1:20" ht="15" x14ac:dyDescent="0.2">
      <c r="A2" s="39">
        <v>3</v>
      </c>
      <c r="B2" s="38">
        <v>8.5</v>
      </c>
      <c r="C2" s="38">
        <v>3.9</v>
      </c>
      <c r="D2" s="38">
        <v>6</v>
      </c>
      <c r="E2" s="38">
        <v>6.8</v>
      </c>
      <c r="F2" s="38">
        <v>5</v>
      </c>
      <c r="G2" s="38">
        <v>5.9</v>
      </c>
      <c r="H2" s="39">
        <v>1</v>
      </c>
      <c r="I2" s="38">
        <v>8.4</v>
      </c>
      <c r="L2" s="58" t="s">
        <v>312</v>
      </c>
      <c r="M2" s="58"/>
      <c r="N2" s="58"/>
      <c r="O2" s="58"/>
      <c r="P2" s="58"/>
      <c r="Q2" s="58"/>
      <c r="R2" s="58"/>
      <c r="S2" s="58"/>
      <c r="T2" s="58"/>
    </row>
    <row r="3" spans="1:20" ht="15.75" thickBot="1" x14ac:dyDescent="0.25">
      <c r="A3" s="39">
        <v>13</v>
      </c>
      <c r="B3" s="38">
        <v>8.1999999999999993</v>
      </c>
      <c r="C3" s="38">
        <v>2.7</v>
      </c>
      <c r="D3" s="38">
        <v>3.1</v>
      </c>
      <c r="E3" s="38">
        <v>5.3</v>
      </c>
      <c r="F3" s="38">
        <v>3.9</v>
      </c>
      <c r="G3" s="38">
        <v>7.2</v>
      </c>
      <c r="H3" s="39">
        <v>0</v>
      </c>
      <c r="I3" s="38">
        <v>7.5</v>
      </c>
      <c r="L3" s="58"/>
      <c r="M3" s="58"/>
      <c r="N3" s="58"/>
      <c r="O3" s="58"/>
      <c r="P3" s="58"/>
      <c r="Q3" s="58"/>
      <c r="R3" s="58"/>
      <c r="S3" s="58"/>
      <c r="T3" s="58"/>
    </row>
    <row r="4" spans="1:20" ht="15" x14ac:dyDescent="0.2">
      <c r="A4" s="39">
        <v>12</v>
      </c>
      <c r="B4" s="38">
        <v>9.1999999999999993</v>
      </c>
      <c r="C4" s="38">
        <v>3.4</v>
      </c>
      <c r="D4" s="38">
        <v>5.8</v>
      </c>
      <c r="E4" s="38">
        <v>4.5</v>
      </c>
      <c r="F4" s="38">
        <v>5.4</v>
      </c>
      <c r="G4" s="38">
        <v>5.6</v>
      </c>
      <c r="H4" s="39">
        <v>1</v>
      </c>
      <c r="I4" s="38">
        <v>9</v>
      </c>
      <c r="L4" s="57" t="s">
        <v>313</v>
      </c>
      <c r="M4" s="57"/>
      <c r="N4" s="58"/>
      <c r="O4" s="58"/>
      <c r="P4" s="58"/>
      <c r="Q4" s="58"/>
      <c r="R4" s="58"/>
      <c r="S4" s="58"/>
      <c r="T4" s="58"/>
    </row>
    <row r="5" spans="1:20" ht="15" x14ac:dyDescent="0.2">
      <c r="A5" s="39">
        <v>14</v>
      </c>
      <c r="B5" s="38">
        <v>6.4</v>
      </c>
      <c r="C5" s="38">
        <v>3.3</v>
      </c>
      <c r="D5" s="38">
        <v>4.5</v>
      </c>
      <c r="E5" s="38">
        <v>8.8000000000000007</v>
      </c>
      <c r="F5" s="38">
        <v>4.3</v>
      </c>
      <c r="G5" s="38">
        <v>3.7</v>
      </c>
      <c r="H5" s="39">
        <v>0</v>
      </c>
      <c r="I5" s="38">
        <v>7.2</v>
      </c>
      <c r="L5" s="55" t="s">
        <v>314</v>
      </c>
      <c r="M5" s="55">
        <v>0.74793978832494457</v>
      </c>
      <c r="N5" s="58"/>
      <c r="O5" s="58"/>
      <c r="P5" s="58"/>
      <c r="Q5" s="58"/>
      <c r="R5" s="58"/>
      <c r="S5" s="58"/>
      <c r="T5" s="58"/>
    </row>
    <row r="6" spans="1:20" ht="15" x14ac:dyDescent="0.2">
      <c r="A6" s="39">
        <v>9</v>
      </c>
      <c r="B6" s="38">
        <v>9</v>
      </c>
      <c r="C6" s="38">
        <v>3.4</v>
      </c>
      <c r="D6" s="38">
        <v>4.5</v>
      </c>
      <c r="E6" s="38">
        <v>6.8</v>
      </c>
      <c r="F6" s="38">
        <v>4.5</v>
      </c>
      <c r="G6" s="38">
        <v>6.9</v>
      </c>
      <c r="H6" s="39">
        <v>0</v>
      </c>
      <c r="I6" s="38">
        <v>9</v>
      </c>
      <c r="L6" s="55" t="s">
        <v>315</v>
      </c>
      <c r="M6" s="55">
        <v>0.55941392695956282</v>
      </c>
      <c r="N6" s="58"/>
      <c r="O6" s="58"/>
      <c r="P6" s="58"/>
      <c r="Q6" s="58"/>
      <c r="R6" s="58"/>
      <c r="S6" s="58"/>
      <c r="T6" s="58"/>
    </row>
    <row r="7" spans="1:20" ht="15" x14ac:dyDescent="0.2">
      <c r="A7" s="39">
        <v>8</v>
      </c>
      <c r="B7" s="38">
        <v>6.5</v>
      </c>
      <c r="C7" s="38">
        <v>2.8</v>
      </c>
      <c r="D7" s="38">
        <v>3.7</v>
      </c>
      <c r="E7" s="38">
        <v>8.5</v>
      </c>
      <c r="F7" s="38">
        <v>3.6</v>
      </c>
      <c r="G7" s="38">
        <v>4.0999999999999996</v>
      </c>
      <c r="H7" s="39">
        <v>0</v>
      </c>
      <c r="I7" s="38">
        <v>6.1</v>
      </c>
      <c r="L7" s="55" t="s">
        <v>316</v>
      </c>
      <c r="M7" s="55">
        <v>0.54096006002593189</v>
      </c>
      <c r="N7" s="58"/>
      <c r="O7" s="58"/>
      <c r="P7" s="58"/>
      <c r="Q7" s="58"/>
      <c r="R7" s="58"/>
      <c r="S7" s="58"/>
      <c r="T7" s="58"/>
    </row>
    <row r="8" spans="1:20" ht="15" x14ac:dyDescent="0.2">
      <c r="A8" s="39">
        <v>2</v>
      </c>
      <c r="B8" s="38">
        <v>6.9</v>
      </c>
      <c r="C8" s="38">
        <v>3.7</v>
      </c>
      <c r="D8" s="38">
        <v>5.4</v>
      </c>
      <c r="E8" s="38">
        <v>8.9</v>
      </c>
      <c r="F8" s="38">
        <v>2.1</v>
      </c>
      <c r="G8" s="38">
        <v>2.6</v>
      </c>
      <c r="H8" s="39">
        <v>1</v>
      </c>
      <c r="I8" s="38">
        <v>7.2</v>
      </c>
      <c r="L8" s="55" t="s">
        <v>295</v>
      </c>
      <c r="M8" s="55">
        <v>0.60518723573651623</v>
      </c>
      <c r="N8" s="58"/>
      <c r="O8" s="58"/>
      <c r="P8" s="58"/>
      <c r="Q8" s="58"/>
      <c r="R8" s="58"/>
      <c r="S8" s="58"/>
      <c r="T8" s="58"/>
    </row>
    <row r="9" spans="1:20" ht="15.75" thickBot="1" x14ac:dyDescent="0.25">
      <c r="A9" s="39">
        <v>9</v>
      </c>
      <c r="B9" s="38">
        <v>6.2</v>
      </c>
      <c r="C9" s="38">
        <v>3.3</v>
      </c>
      <c r="D9" s="38">
        <v>5.0999999999999996</v>
      </c>
      <c r="E9" s="38">
        <v>6.9</v>
      </c>
      <c r="F9" s="38">
        <v>4.3</v>
      </c>
      <c r="G9" s="38">
        <v>4.8</v>
      </c>
      <c r="H9" s="39">
        <v>0</v>
      </c>
      <c r="I9" s="38">
        <v>7.7</v>
      </c>
      <c r="L9" s="56" t="s">
        <v>317</v>
      </c>
      <c r="M9" s="56">
        <v>200</v>
      </c>
      <c r="N9" s="58"/>
      <c r="O9" s="58"/>
      <c r="P9" s="58"/>
      <c r="Q9" s="58"/>
      <c r="R9" s="58"/>
      <c r="S9" s="58"/>
      <c r="T9" s="58"/>
    </row>
    <row r="10" spans="1:20" ht="15" x14ac:dyDescent="0.2">
      <c r="A10" s="39">
        <v>7</v>
      </c>
      <c r="B10" s="38">
        <v>5.8</v>
      </c>
      <c r="C10" s="38">
        <v>3.6</v>
      </c>
      <c r="D10" s="38">
        <v>5.8</v>
      </c>
      <c r="E10" s="38">
        <v>9.3000000000000007</v>
      </c>
      <c r="F10" s="38">
        <v>4.4000000000000004</v>
      </c>
      <c r="G10" s="38">
        <v>6.7</v>
      </c>
      <c r="H10" s="39">
        <v>1</v>
      </c>
      <c r="I10" s="38">
        <v>8.1999999999999993</v>
      </c>
      <c r="L10" s="58"/>
      <c r="M10" s="58"/>
      <c r="N10" s="58"/>
      <c r="O10" s="58"/>
      <c r="P10" s="58"/>
      <c r="Q10" s="58"/>
      <c r="R10" s="58"/>
      <c r="S10" s="58"/>
      <c r="T10" s="58"/>
    </row>
    <row r="11" spans="1:20" ht="15.75" thickBot="1" x14ac:dyDescent="0.25">
      <c r="A11" s="39">
        <v>9</v>
      </c>
      <c r="B11" s="38">
        <v>6.4</v>
      </c>
      <c r="C11" s="38">
        <v>4.5</v>
      </c>
      <c r="D11" s="38">
        <v>5.7</v>
      </c>
      <c r="E11" s="38">
        <v>8.4</v>
      </c>
      <c r="F11" s="38">
        <v>4.0999999999999996</v>
      </c>
      <c r="G11" s="38">
        <v>6.1</v>
      </c>
      <c r="H11" s="39">
        <v>0</v>
      </c>
      <c r="I11" s="38">
        <v>6.7</v>
      </c>
      <c r="L11" s="58" t="s">
        <v>318</v>
      </c>
      <c r="M11" s="58"/>
      <c r="N11" s="58"/>
      <c r="O11" s="58"/>
      <c r="P11" s="58"/>
      <c r="Q11" s="58"/>
      <c r="R11" s="58"/>
      <c r="S11" s="58"/>
      <c r="T11" s="58"/>
    </row>
    <row r="12" spans="1:20" ht="15" x14ac:dyDescent="0.2">
      <c r="A12" s="39">
        <v>10</v>
      </c>
      <c r="B12" s="38">
        <v>8.6999999999999993</v>
      </c>
      <c r="C12" s="38">
        <v>3.2</v>
      </c>
      <c r="D12" s="38">
        <v>4.5999999999999996</v>
      </c>
      <c r="E12" s="38">
        <v>6.8</v>
      </c>
      <c r="F12" s="38">
        <v>3.8</v>
      </c>
      <c r="G12" s="38">
        <v>4.8</v>
      </c>
      <c r="H12" s="39">
        <v>1</v>
      </c>
      <c r="I12" s="38">
        <v>8.4</v>
      </c>
      <c r="L12" s="54"/>
      <c r="M12" s="54" t="s">
        <v>323</v>
      </c>
      <c r="N12" s="54" t="s">
        <v>324</v>
      </c>
      <c r="O12" s="54" t="s">
        <v>325</v>
      </c>
      <c r="P12" s="54" t="s">
        <v>326</v>
      </c>
      <c r="Q12" s="54" t="s">
        <v>327</v>
      </c>
      <c r="R12" s="58"/>
      <c r="S12" s="58"/>
      <c r="T12" s="58"/>
    </row>
    <row r="13" spans="1:20" ht="15" x14ac:dyDescent="0.2">
      <c r="A13" s="39">
        <v>4</v>
      </c>
      <c r="B13" s="38">
        <v>6.1</v>
      </c>
      <c r="C13" s="38">
        <v>4.9000000000000004</v>
      </c>
      <c r="D13" s="38">
        <v>6.4</v>
      </c>
      <c r="E13" s="38">
        <v>8.1999999999999993</v>
      </c>
      <c r="F13" s="38">
        <v>3</v>
      </c>
      <c r="G13" s="38">
        <v>3.9</v>
      </c>
      <c r="H13" s="39">
        <v>0</v>
      </c>
      <c r="I13" s="38">
        <v>6.6</v>
      </c>
      <c r="L13" s="55" t="s">
        <v>319</v>
      </c>
      <c r="M13" s="55">
        <v>8</v>
      </c>
      <c r="N13" s="55">
        <v>88.820946253004664</v>
      </c>
      <c r="O13" s="55">
        <v>11.102618281625583</v>
      </c>
      <c r="P13" s="55">
        <v>30.314184499730523</v>
      </c>
      <c r="Q13" s="55">
        <v>2.8030392151301463E-30</v>
      </c>
      <c r="R13" s="58"/>
      <c r="S13" s="58"/>
      <c r="T13" s="58"/>
    </row>
    <row r="14" spans="1:20" ht="15" x14ac:dyDescent="0.2">
      <c r="A14" s="39">
        <v>13</v>
      </c>
      <c r="B14" s="38">
        <v>9.5</v>
      </c>
      <c r="C14" s="38">
        <v>5.6</v>
      </c>
      <c r="D14" s="38">
        <v>6.6</v>
      </c>
      <c r="E14" s="38">
        <v>7.6</v>
      </c>
      <c r="F14" s="38">
        <v>5.0999999999999996</v>
      </c>
      <c r="G14" s="38">
        <v>6.9</v>
      </c>
      <c r="H14" s="39">
        <v>1</v>
      </c>
      <c r="I14" s="38">
        <v>7.9</v>
      </c>
      <c r="L14" s="55" t="s">
        <v>320</v>
      </c>
      <c r="M14" s="55">
        <v>191</v>
      </c>
      <c r="N14" s="55">
        <v>69.954053746995484</v>
      </c>
      <c r="O14" s="55">
        <v>0.36625159029840565</v>
      </c>
      <c r="P14" s="55"/>
      <c r="Q14" s="55"/>
      <c r="R14" s="58"/>
      <c r="S14" s="58"/>
      <c r="T14" s="58"/>
    </row>
    <row r="15" spans="1:20" ht="15.75" thickBot="1" x14ac:dyDescent="0.25">
      <c r="A15" s="39">
        <v>7</v>
      </c>
      <c r="B15" s="38">
        <v>9.1999999999999993</v>
      </c>
      <c r="C15" s="38">
        <v>3.9</v>
      </c>
      <c r="D15" s="38">
        <v>4.8</v>
      </c>
      <c r="E15" s="38">
        <v>7.1</v>
      </c>
      <c r="F15" s="38">
        <v>4.5</v>
      </c>
      <c r="G15" s="38">
        <v>5.5</v>
      </c>
      <c r="H15" s="39">
        <v>0</v>
      </c>
      <c r="I15" s="38">
        <v>8.1999999999999993</v>
      </c>
      <c r="L15" s="56" t="s">
        <v>321</v>
      </c>
      <c r="M15" s="56">
        <v>199</v>
      </c>
      <c r="N15" s="56">
        <v>158.77500000000015</v>
      </c>
      <c r="O15" s="56"/>
      <c r="P15" s="56"/>
      <c r="Q15" s="56"/>
      <c r="R15" s="58"/>
      <c r="S15" s="58"/>
      <c r="T15" s="58"/>
    </row>
    <row r="16" spans="1:20" ht="15.75" thickBot="1" x14ac:dyDescent="0.25">
      <c r="A16" s="39">
        <v>15</v>
      </c>
      <c r="B16" s="38">
        <v>6.3</v>
      </c>
      <c r="C16" s="38">
        <v>4.5</v>
      </c>
      <c r="D16" s="38">
        <v>5.9</v>
      </c>
      <c r="E16" s="38">
        <v>8.8000000000000007</v>
      </c>
      <c r="F16" s="38">
        <v>4.8</v>
      </c>
      <c r="G16" s="38">
        <v>6.9</v>
      </c>
      <c r="H16" s="39">
        <v>1</v>
      </c>
      <c r="I16" s="38">
        <v>7.6</v>
      </c>
      <c r="L16" s="58"/>
      <c r="M16" s="58"/>
      <c r="N16" s="58"/>
      <c r="O16" s="58"/>
      <c r="P16" s="58"/>
      <c r="Q16" s="58"/>
      <c r="R16" s="58"/>
      <c r="S16" s="58"/>
      <c r="T16" s="58"/>
    </row>
    <row r="17" spans="1:20" ht="15" x14ac:dyDescent="0.2">
      <c r="A17" s="39">
        <v>1</v>
      </c>
      <c r="B17" s="38">
        <v>8.6999999999999993</v>
      </c>
      <c r="C17" s="38">
        <v>3.2</v>
      </c>
      <c r="D17" s="38">
        <v>3.8</v>
      </c>
      <c r="E17" s="38">
        <v>4.9000000000000004</v>
      </c>
      <c r="F17" s="38">
        <v>4.3</v>
      </c>
      <c r="G17" s="38">
        <v>6.8</v>
      </c>
      <c r="H17" s="39">
        <v>0</v>
      </c>
      <c r="I17" s="38">
        <v>7.1</v>
      </c>
      <c r="L17" s="54"/>
      <c r="M17" s="54" t="s">
        <v>328</v>
      </c>
      <c r="N17" s="54" t="s">
        <v>295</v>
      </c>
      <c r="O17" s="54" t="s">
        <v>329</v>
      </c>
      <c r="P17" s="54" t="s">
        <v>330</v>
      </c>
      <c r="Q17" s="54" t="s">
        <v>331</v>
      </c>
      <c r="R17" s="54" t="s">
        <v>332</v>
      </c>
      <c r="S17" s="54" t="s">
        <v>333</v>
      </c>
      <c r="T17" s="54" t="s">
        <v>334</v>
      </c>
    </row>
    <row r="18" spans="1:20" ht="15" x14ac:dyDescent="0.2">
      <c r="A18" s="39">
        <v>4</v>
      </c>
      <c r="B18" s="38">
        <v>5.7</v>
      </c>
      <c r="C18" s="38">
        <v>4</v>
      </c>
      <c r="D18" s="38">
        <v>5.0999999999999996</v>
      </c>
      <c r="E18" s="38">
        <v>6.2</v>
      </c>
      <c r="F18" s="38">
        <v>4.2</v>
      </c>
      <c r="G18" s="38">
        <v>6</v>
      </c>
      <c r="H18" s="39">
        <v>1</v>
      </c>
      <c r="I18" s="38">
        <v>7.2</v>
      </c>
      <c r="L18" s="55" t="s">
        <v>322</v>
      </c>
      <c r="M18" s="55">
        <v>4.2687325354114414</v>
      </c>
      <c r="N18" s="55">
        <v>0.5108945201932269</v>
      </c>
      <c r="O18" s="55">
        <v>8.355408732505003</v>
      </c>
      <c r="P18" s="55">
        <v>1.319365460645928E-14</v>
      </c>
      <c r="Q18" s="55">
        <v>3.261012513549943</v>
      </c>
      <c r="R18" s="55">
        <v>5.2764525572729397</v>
      </c>
      <c r="S18" s="55">
        <v>3.261012513549943</v>
      </c>
      <c r="T18" s="55">
        <v>5.2764525572729397</v>
      </c>
    </row>
    <row r="19" spans="1:20" ht="15" x14ac:dyDescent="0.2">
      <c r="A19" s="39">
        <v>8</v>
      </c>
      <c r="B19" s="38">
        <v>5.9</v>
      </c>
      <c r="C19" s="38">
        <v>4.0999999999999996</v>
      </c>
      <c r="D19" s="38">
        <v>5.5</v>
      </c>
      <c r="E19" s="38">
        <v>8.4</v>
      </c>
      <c r="F19" s="38">
        <v>5.7</v>
      </c>
      <c r="G19" s="38">
        <v>7.2</v>
      </c>
      <c r="H19" s="39">
        <v>0</v>
      </c>
      <c r="I19" s="38">
        <v>8.1999999999999993</v>
      </c>
      <c r="L19" s="55" t="s">
        <v>256</v>
      </c>
      <c r="M19" s="55">
        <v>5.5344302484082834E-2</v>
      </c>
      <c r="N19" s="55">
        <v>1.085841351659033E-2</v>
      </c>
      <c r="O19" s="55">
        <v>5.0969050312482107</v>
      </c>
      <c r="P19" s="55">
        <v>8.2688024832198719E-7</v>
      </c>
      <c r="Q19" s="55">
        <v>3.392649455343387E-2</v>
      </c>
      <c r="R19" s="55">
        <v>7.6762110414731799E-2</v>
      </c>
      <c r="S19" s="55">
        <v>3.392649455343387E-2</v>
      </c>
      <c r="T19" s="55">
        <v>7.6762110414731799E-2</v>
      </c>
    </row>
    <row r="20" spans="1:20" ht="15" x14ac:dyDescent="0.2">
      <c r="A20" s="39">
        <v>12</v>
      </c>
      <c r="B20" s="38">
        <v>5.6</v>
      </c>
      <c r="C20" s="38">
        <v>3.4</v>
      </c>
      <c r="D20" s="38">
        <v>5.6</v>
      </c>
      <c r="E20" s="38">
        <v>9.1</v>
      </c>
      <c r="F20" s="38">
        <v>5</v>
      </c>
      <c r="G20" s="38">
        <v>6.4</v>
      </c>
      <c r="H20" s="39">
        <v>1</v>
      </c>
      <c r="I20" s="38">
        <v>7.9</v>
      </c>
      <c r="L20" s="55" t="s">
        <v>44</v>
      </c>
      <c r="M20" s="55">
        <v>0.18538552895021254</v>
      </c>
      <c r="N20" s="55">
        <v>3.8071680318324926E-2</v>
      </c>
      <c r="O20" s="55">
        <v>4.8693813196624651</v>
      </c>
      <c r="P20" s="55">
        <v>2.3408844239728574E-6</v>
      </c>
      <c r="Q20" s="55">
        <v>0.1102905866357481</v>
      </c>
      <c r="R20" s="55">
        <v>0.26048047126467699</v>
      </c>
      <c r="S20" s="55">
        <v>0.1102905866357481</v>
      </c>
      <c r="T20" s="55">
        <v>0.26048047126467699</v>
      </c>
    </row>
    <row r="21" spans="1:20" ht="15" x14ac:dyDescent="0.2">
      <c r="A21" s="39">
        <v>13</v>
      </c>
      <c r="B21" s="38">
        <v>9.1</v>
      </c>
      <c r="C21" s="38">
        <v>4.5</v>
      </c>
      <c r="D21" s="38">
        <v>7.1</v>
      </c>
      <c r="E21" s="38">
        <v>8.4</v>
      </c>
      <c r="F21" s="38">
        <v>4.5</v>
      </c>
      <c r="G21" s="38">
        <v>6</v>
      </c>
      <c r="H21" s="39">
        <v>1</v>
      </c>
      <c r="I21" s="38">
        <v>8.8000000000000007</v>
      </c>
      <c r="L21" s="55" t="s">
        <v>47</v>
      </c>
      <c r="M21" s="55">
        <v>-0.10547497889160205</v>
      </c>
      <c r="N21" s="55">
        <v>9.1645831078042056E-2</v>
      </c>
      <c r="O21" s="55">
        <v>-1.1508977293444327</v>
      </c>
      <c r="P21" s="59">
        <v>0.2512130780148974</v>
      </c>
      <c r="Q21" s="55">
        <v>-0.2862428972136668</v>
      </c>
      <c r="R21" s="55">
        <v>7.529293943046271E-2</v>
      </c>
      <c r="S21" s="55">
        <v>-0.2862428972136668</v>
      </c>
      <c r="T21" s="55">
        <v>7.529293943046271E-2</v>
      </c>
    </row>
    <row r="22" spans="1:20" ht="15" x14ac:dyDescent="0.2">
      <c r="A22" s="39">
        <v>8</v>
      </c>
      <c r="B22" s="38">
        <v>5.2</v>
      </c>
      <c r="C22" s="38">
        <v>3.8</v>
      </c>
      <c r="D22" s="38">
        <v>5</v>
      </c>
      <c r="E22" s="38">
        <v>8.4</v>
      </c>
      <c r="F22" s="38">
        <v>3.3</v>
      </c>
      <c r="G22" s="38">
        <v>5.2</v>
      </c>
      <c r="H22" s="39">
        <v>0</v>
      </c>
      <c r="I22" s="38">
        <v>7</v>
      </c>
      <c r="L22" s="55" t="s">
        <v>50</v>
      </c>
      <c r="M22" s="55">
        <v>0.20711409640983486</v>
      </c>
      <c r="N22" s="55">
        <v>6.7057587710225158E-2</v>
      </c>
      <c r="O22" s="55">
        <v>3.0886004624090204</v>
      </c>
      <c r="P22" s="55">
        <v>2.310835440893833E-3</v>
      </c>
      <c r="Q22" s="55">
        <v>7.4845553525934722E-2</v>
      </c>
      <c r="R22" s="55">
        <v>0.33938263929373502</v>
      </c>
      <c r="S22" s="55">
        <v>7.4845553525934722E-2</v>
      </c>
      <c r="T22" s="55">
        <v>0.33938263929373502</v>
      </c>
    </row>
    <row r="23" spans="1:20" ht="15" x14ac:dyDescent="0.2">
      <c r="A23" s="39">
        <v>12</v>
      </c>
      <c r="B23" s="38">
        <v>9.6</v>
      </c>
      <c r="C23" s="38">
        <v>5.7</v>
      </c>
      <c r="D23" s="38">
        <v>7.8</v>
      </c>
      <c r="E23" s="38">
        <v>4.5</v>
      </c>
      <c r="F23" s="38">
        <v>4.3</v>
      </c>
      <c r="G23" s="38">
        <v>7.7</v>
      </c>
      <c r="H23" s="39">
        <v>1</v>
      </c>
      <c r="I23" s="38">
        <v>9.9</v>
      </c>
      <c r="L23" s="55" t="s">
        <v>52</v>
      </c>
      <c r="M23" s="55">
        <v>-5.2443898433630412E-2</v>
      </c>
      <c r="N23" s="55">
        <v>3.1170133775921243E-2</v>
      </c>
      <c r="O23" s="55">
        <v>-1.682504759544633</v>
      </c>
      <c r="P23" s="59">
        <v>9.4105015486664598E-2</v>
      </c>
      <c r="Q23" s="55">
        <v>-0.11392580252259425</v>
      </c>
      <c r="R23" s="55">
        <v>9.0380056553334281E-3</v>
      </c>
      <c r="S23" s="55">
        <v>-0.11392580252259425</v>
      </c>
      <c r="T23" s="55">
        <v>9.0380056553334281E-3</v>
      </c>
    </row>
    <row r="24" spans="1:20" ht="15" x14ac:dyDescent="0.2">
      <c r="A24" s="39">
        <v>3</v>
      </c>
      <c r="B24" s="38">
        <v>8.6</v>
      </c>
      <c r="C24" s="38">
        <v>3.6</v>
      </c>
      <c r="D24" s="38">
        <v>4.7</v>
      </c>
      <c r="E24" s="38">
        <v>3.7</v>
      </c>
      <c r="F24" s="38">
        <v>4.8</v>
      </c>
      <c r="G24" s="38">
        <v>5.0999999999999996</v>
      </c>
      <c r="H24" s="39">
        <v>1</v>
      </c>
      <c r="I24" s="38">
        <v>8.1</v>
      </c>
      <c r="L24" s="55" t="s">
        <v>257</v>
      </c>
      <c r="M24" s="55">
        <v>-0.11453811078952277</v>
      </c>
      <c r="N24" s="55">
        <v>6.6098618825321656E-2</v>
      </c>
      <c r="O24" s="55">
        <v>-1.7328366738223655</v>
      </c>
      <c r="P24" s="59">
        <v>8.4738769803932454E-2</v>
      </c>
      <c r="Q24" s="55">
        <v>-0.24491512399858129</v>
      </c>
      <c r="R24" s="55">
        <v>1.5838902419535769E-2</v>
      </c>
      <c r="S24" s="55">
        <v>-0.24491512399858129</v>
      </c>
      <c r="T24" s="55">
        <v>1.5838902419535769E-2</v>
      </c>
    </row>
    <row r="25" spans="1:20" ht="15" x14ac:dyDescent="0.2">
      <c r="A25" s="39">
        <v>10</v>
      </c>
      <c r="B25" s="38">
        <v>9.3000000000000007</v>
      </c>
      <c r="C25" s="38">
        <v>2.4</v>
      </c>
      <c r="D25" s="38">
        <v>4.5</v>
      </c>
      <c r="E25" s="38">
        <v>6.2</v>
      </c>
      <c r="F25" s="38">
        <v>6.7</v>
      </c>
      <c r="G25" s="38">
        <v>7.2</v>
      </c>
      <c r="H25" s="39">
        <v>1</v>
      </c>
      <c r="I25" s="38">
        <v>8</v>
      </c>
      <c r="L25" s="55" t="s">
        <v>262</v>
      </c>
      <c r="M25" s="55">
        <v>0.271555935414659</v>
      </c>
      <c r="N25" s="55">
        <v>5.2241366461695159E-2</v>
      </c>
      <c r="O25" s="55">
        <v>5.1981016923393737</v>
      </c>
      <c r="P25" s="55">
        <v>5.1501841520947795E-7</v>
      </c>
      <c r="Q25" s="55">
        <v>0.16851182577546558</v>
      </c>
      <c r="R25" s="55">
        <v>0.37460004505385242</v>
      </c>
      <c r="S25" s="55">
        <v>0.16851182577546558</v>
      </c>
      <c r="T25" s="55">
        <v>0.37460004505385242</v>
      </c>
    </row>
    <row r="26" spans="1:20" ht="15.75" thickBot="1" x14ac:dyDescent="0.25">
      <c r="A26" s="39">
        <v>5</v>
      </c>
      <c r="B26" s="38">
        <v>6</v>
      </c>
      <c r="C26" s="38">
        <v>4.0999999999999996</v>
      </c>
      <c r="D26" s="38">
        <v>5.3</v>
      </c>
      <c r="E26" s="38">
        <v>8</v>
      </c>
      <c r="F26" s="38">
        <v>4.7</v>
      </c>
      <c r="G26" s="38">
        <v>4.7</v>
      </c>
      <c r="H26" s="39">
        <v>0</v>
      </c>
      <c r="I26" s="38">
        <v>5.5</v>
      </c>
      <c r="L26" s="56" t="s">
        <v>290</v>
      </c>
      <c r="M26" s="56">
        <v>0.34133849870237626</v>
      </c>
      <c r="N26" s="56">
        <v>0.1032863551327504</v>
      </c>
      <c r="O26" s="56">
        <v>3.3047782377804467</v>
      </c>
      <c r="P26" s="56">
        <v>1.1351146306816892E-3</v>
      </c>
      <c r="Q26" s="56">
        <v>0.13761008914142836</v>
      </c>
      <c r="R26" s="56">
        <v>0.54506690826332416</v>
      </c>
      <c r="S26" s="56">
        <v>0.13761008914142836</v>
      </c>
      <c r="T26" s="56">
        <v>0.54506690826332416</v>
      </c>
    </row>
    <row r="27" spans="1:20" ht="15" x14ac:dyDescent="0.2">
      <c r="A27" s="39">
        <v>3</v>
      </c>
      <c r="B27" s="38">
        <v>6.4</v>
      </c>
      <c r="C27" s="38">
        <v>3.6</v>
      </c>
      <c r="D27" s="38">
        <v>5.3</v>
      </c>
      <c r="E27" s="38">
        <v>7.1</v>
      </c>
      <c r="F27" s="38">
        <v>5.6</v>
      </c>
      <c r="G27" s="38">
        <v>6.1</v>
      </c>
      <c r="H27" s="39">
        <v>0</v>
      </c>
      <c r="I27" s="38">
        <v>7</v>
      </c>
      <c r="L27" s="58"/>
      <c r="M27" s="58"/>
      <c r="N27" s="58"/>
      <c r="O27" s="58"/>
      <c r="P27" s="58"/>
      <c r="Q27" s="58"/>
      <c r="R27" s="58"/>
      <c r="S27" s="58"/>
      <c r="T27" s="58"/>
    </row>
    <row r="28" spans="1:20" ht="15" x14ac:dyDescent="0.2">
      <c r="A28" s="39">
        <v>9</v>
      </c>
      <c r="B28" s="38">
        <v>8.5</v>
      </c>
      <c r="C28" s="38">
        <v>3</v>
      </c>
      <c r="D28" s="38">
        <v>3.7</v>
      </c>
      <c r="E28" s="38">
        <v>4.8</v>
      </c>
      <c r="F28" s="38">
        <v>5.3</v>
      </c>
      <c r="G28" s="38">
        <v>5.8</v>
      </c>
      <c r="H28" s="39">
        <v>1</v>
      </c>
      <c r="I28" s="38">
        <v>7</v>
      </c>
      <c r="L28" s="58"/>
      <c r="M28" s="58"/>
      <c r="N28" s="58"/>
      <c r="O28" s="58"/>
      <c r="P28" s="58"/>
      <c r="Q28" s="58"/>
      <c r="R28" s="58"/>
      <c r="S28" s="58"/>
      <c r="T28" s="58"/>
    </row>
    <row r="29" spans="1:20" ht="15" x14ac:dyDescent="0.2">
      <c r="A29" s="39">
        <v>4</v>
      </c>
      <c r="B29" s="38">
        <v>7</v>
      </c>
      <c r="C29" s="38">
        <v>3.3</v>
      </c>
      <c r="D29" s="38">
        <v>4.2</v>
      </c>
      <c r="E29" s="38">
        <v>9</v>
      </c>
      <c r="F29" s="38">
        <v>4.3</v>
      </c>
      <c r="G29" s="38">
        <v>5.5</v>
      </c>
      <c r="H29" s="39">
        <v>0</v>
      </c>
      <c r="I29" s="38">
        <v>5.6</v>
      </c>
      <c r="L29" s="58"/>
      <c r="M29" s="58"/>
      <c r="N29" s="58"/>
      <c r="O29" s="58"/>
      <c r="P29" s="58"/>
      <c r="Q29" s="58"/>
      <c r="R29" s="58"/>
      <c r="S29" s="58"/>
      <c r="T29" s="58"/>
    </row>
    <row r="30" spans="1:20" ht="15" x14ac:dyDescent="0.2">
      <c r="A30" s="39">
        <v>13</v>
      </c>
      <c r="B30" s="38">
        <v>8.5</v>
      </c>
      <c r="C30" s="38">
        <v>3</v>
      </c>
      <c r="D30" s="38">
        <v>3.7</v>
      </c>
      <c r="E30" s="38">
        <v>4.8</v>
      </c>
      <c r="F30" s="38">
        <v>5.7</v>
      </c>
      <c r="G30" s="38">
        <v>6</v>
      </c>
      <c r="H30" s="39">
        <v>0</v>
      </c>
      <c r="I30" s="38">
        <v>7.2</v>
      </c>
    </row>
    <row r="31" spans="1:20" ht="15" x14ac:dyDescent="0.2">
      <c r="A31" s="39">
        <v>4</v>
      </c>
      <c r="B31" s="38">
        <v>7.6</v>
      </c>
      <c r="C31" s="38">
        <v>3.6</v>
      </c>
      <c r="D31" s="38">
        <v>4.5999999999999996</v>
      </c>
      <c r="E31" s="38">
        <v>7.7</v>
      </c>
      <c r="F31" s="38">
        <v>4.7</v>
      </c>
      <c r="G31" s="38">
        <v>4</v>
      </c>
      <c r="H31" s="39">
        <v>0</v>
      </c>
      <c r="I31" s="38">
        <v>6.2</v>
      </c>
    </row>
    <row r="32" spans="1:20" ht="15" x14ac:dyDescent="0.2">
      <c r="A32" s="39">
        <v>13</v>
      </c>
      <c r="B32" s="38">
        <v>6.9</v>
      </c>
      <c r="C32" s="38">
        <v>3.4</v>
      </c>
      <c r="D32" s="38">
        <v>4.7</v>
      </c>
      <c r="E32" s="38">
        <v>5.2</v>
      </c>
      <c r="F32" s="38">
        <v>3.7</v>
      </c>
      <c r="G32" s="38">
        <v>4.3</v>
      </c>
      <c r="H32" s="39">
        <v>0</v>
      </c>
      <c r="I32" s="38">
        <v>7.1</v>
      </c>
    </row>
    <row r="33" spans="1:9" ht="15" x14ac:dyDescent="0.2">
      <c r="A33" s="39">
        <v>2</v>
      </c>
      <c r="B33" s="38">
        <v>8.1</v>
      </c>
      <c r="C33" s="38">
        <v>2.5</v>
      </c>
      <c r="D33" s="38">
        <v>3.8</v>
      </c>
      <c r="E33" s="38">
        <v>6.6</v>
      </c>
      <c r="F33" s="38">
        <v>3</v>
      </c>
      <c r="G33" s="38">
        <v>4.5</v>
      </c>
      <c r="H33" s="39">
        <v>0</v>
      </c>
      <c r="I33" s="38">
        <v>6.2</v>
      </c>
    </row>
    <row r="34" spans="1:9" ht="15" x14ac:dyDescent="0.2">
      <c r="A34" s="39">
        <v>15</v>
      </c>
      <c r="B34" s="38">
        <v>6.7</v>
      </c>
      <c r="C34" s="38">
        <v>3.7</v>
      </c>
      <c r="D34" s="38">
        <v>4.9000000000000004</v>
      </c>
      <c r="E34" s="38">
        <v>9.1999999999999993</v>
      </c>
      <c r="F34" s="38">
        <v>3.5</v>
      </c>
      <c r="G34" s="38">
        <v>5.3</v>
      </c>
      <c r="H34" s="39">
        <v>0</v>
      </c>
      <c r="I34" s="38">
        <v>7.6</v>
      </c>
    </row>
    <row r="35" spans="1:9" ht="15" x14ac:dyDescent="0.2">
      <c r="A35" s="39">
        <v>10</v>
      </c>
      <c r="B35" s="38">
        <v>8</v>
      </c>
      <c r="C35" s="38">
        <v>3.3</v>
      </c>
      <c r="D35" s="38">
        <v>4.7</v>
      </c>
      <c r="E35" s="38">
        <v>8.6999999999999993</v>
      </c>
      <c r="F35" s="38">
        <v>4.7</v>
      </c>
      <c r="G35" s="38">
        <v>5.7</v>
      </c>
      <c r="H35" s="39">
        <v>1</v>
      </c>
      <c r="I35" s="38">
        <v>9</v>
      </c>
    </row>
    <row r="36" spans="1:9" ht="15" x14ac:dyDescent="0.2">
      <c r="A36" s="39">
        <v>6</v>
      </c>
      <c r="B36" s="38">
        <v>6.7</v>
      </c>
      <c r="C36" s="38">
        <v>4</v>
      </c>
      <c r="D36" s="38">
        <v>6.8</v>
      </c>
      <c r="E36" s="38">
        <v>8.4</v>
      </c>
      <c r="F36" s="38">
        <v>2.5</v>
      </c>
      <c r="G36" s="38">
        <v>5</v>
      </c>
      <c r="H36" s="39">
        <v>0</v>
      </c>
      <c r="I36" s="38">
        <v>6.7</v>
      </c>
    </row>
    <row r="37" spans="1:9" ht="15" x14ac:dyDescent="0.2">
      <c r="A37" s="39">
        <v>3</v>
      </c>
      <c r="B37" s="38">
        <v>8.6999999999999993</v>
      </c>
      <c r="C37" s="38">
        <v>3.2</v>
      </c>
      <c r="D37" s="38">
        <v>2.9</v>
      </c>
      <c r="E37" s="38">
        <v>5.6</v>
      </c>
      <c r="F37" s="38">
        <v>3.1</v>
      </c>
      <c r="G37" s="38">
        <v>4.3</v>
      </c>
      <c r="H37" s="39">
        <v>0</v>
      </c>
      <c r="I37" s="38">
        <v>7.1</v>
      </c>
    </row>
    <row r="38" spans="1:9" ht="15" x14ac:dyDescent="0.2">
      <c r="A38" s="39">
        <v>9</v>
      </c>
      <c r="B38" s="38">
        <v>9</v>
      </c>
      <c r="C38" s="38">
        <v>3.4</v>
      </c>
      <c r="D38" s="38">
        <v>4.5</v>
      </c>
      <c r="E38" s="38">
        <v>6.8</v>
      </c>
      <c r="F38" s="38">
        <v>3.9</v>
      </c>
      <c r="G38" s="38">
        <v>4.5999999999999996</v>
      </c>
      <c r="H38" s="39">
        <v>1</v>
      </c>
      <c r="I38" s="38">
        <v>7.2</v>
      </c>
    </row>
    <row r="39" spans="1:9" ht="15" x14ac:dyDescent="0.2">
      <c r="A39" s="39">
        <v>10</v>
      </c>
      <c r="B39" s="38">
        <v>9.6</v>
      </c>
      <c r="C39" s="38">
        <v>4.0999999999999996</v>
      </c>
      <c r="D39" s="38">
        <v>5.5</v>
      </c>
      <c r="E39" s="38">
        <v>7.7</v>
      </c>
      <c r="F39" s="38">
        <v>5.2</v>
      </c>
      <c r="G39" s="38">
        <v>8.1</v>
      </c>
      <c r="H39" s="39">
        <v>1</v>
      </c>
      <c r="I39" s="38">
        <v>9.9</v>
      </c>
    </row>
    <row r="40" spans="1:9" ht="15" x14ac:dyDescent="0.2">
      <c r="A40" s="39">
        <v>12</v>
      </c>
      <c r="B40" s="38">
        <v>8.1999999999999993</v>
      </c>
      <c r="C40" s="38">
        <v>3.6</v>
      </c>
      <c r="D40" s="38">
        <v>5</v>
      </c>
      <c r="E40" s="38">
        <v>9</v>
      </c>
      <c r="F40" s="38">
        <v>4.7</v>
      </c>
      <c r="G40" s="38">
        <v>6.2</v>
      </c>
      <c r="H40" s="39">
        <v>0</v>
      </c>
      <c r="I40" s="38">
        <v>7.6</v>
      </c>
    </row>
    <row r="41" spans="1:9" ht="15" x14ac:dyDescent="0.2">
      <c r="A41" s="39">
        <v>9</v>
      </c>
      <c r="B41" s="38">
        <v>6.1</v>
      </c>
      <c r="C41" s="38">
        <v>4.9000000000000004</v>
      </c>
      <c r="D41" s="38">
        <v>6.4</v>
      </c>
      <c r="E41" s="38">
        <v>8.1999999999999993</v>
      </c>
      <c r="F41" s="38">
        <v>4.5</v>
      </c>
      <c r="G41" s="38">
        <v>4.8</v>
      </c>
      <c r="H41" s="39">
        <v>0</v>
      </c>
      <c r="I41" s="38">
        <v>5.8</v>
      </c>
    </row>
    <row r="42" spans="1:9" ht="15" x14ac:dyDescent="0.2">
      <c r="A42" s="39">
        <v>6</v>
      </c>
      <c r="B42" s="38">
        <v>8.3000000000000007</v>
      </c>
      <c r="C42" s="38">
        <v>3.4</v>
      </c>
      <c r="D42" s="38">
        <v>5.2</v>
      </c>
      <c r="E42" s="38">
        <v>9.1</v>
      </c>
      <c r="F42" s="38">
        <v>4.5999999999999996</v>
      </c>
      <c r="G42" s="38">
        <v>5.5</v>
      </c>
      <c r="H42" s="39">
        <v>1</v>
      </c>
      <c r="I42" s="38">
        <v>8.4</v>
      </c>
    </row>
    <row r="43" spans="1:9" ht="15" x14ac:dyDescent="0.2">
      <c r="A43" s="39">
        <v>2</v>
      </c>
      <c r="B43" s="38">
        <v>9.4</v>
      </c>
      <c r="C43" s="38">
        <v>3.8</v>
      </c>
      <c r="D43" s="38">
        <v>4.9000000000000004</v>
      </c>
      <c r="E43" s="38">
        <v>8.5</v>
      </c>
      <c r="F43" s="38">
        <v>4.0999999999999996</v>
      </c>
      <c r="G43" s="38">
        <v>5.4</v>
      </c>
      <c r="H43" s="39">
        <v>1</v>
      </c>
      <c r="I43" s="38">
        <v>7.9</v>
      </c>
    </row>
    <row r="44" spans="1:9" ht="15" x14ac:dyDescent="0.2">
      <c r="A44" s="39">
        <v>10</v>
      </c>
      <c r="B44" s="38">
        <v>9.3000000000000007</v>
      </c>
      <c r="C44" s="38">
        <v>5.0999999999999996</v>
      </c>
      <c r="D44" s="38">
        <v>6.3</v>
      </c>
      <c r="E44" s="38">
        <v>7.4</v>
      </c>
      <c r="F44" s="38">
        <v>4.5999999999999996</v>
      </c>
      <c r="G44" s="38">
        <v>6.8</v>
      </c>
      <c r="H44" s="39">
        <v>1</v>
      </c>
      <c r="I44" s="38">
        <v>7.6</v>
      </c>
    </row>
    <row r="45" spans="1:9" ht="15" x14ac:dyDescent="0.2">
      <c r="A45" s="39">
        <v>15</v>
      </c>
      <c r="B45" s="38">
        <v>5.0999999999999996</v>
      </c>
      <c r="C45" s="38">
        <v>5.0999999999999996</v>
      </c>
      <c r="D45" s="38">
        <v>7.8</v>
      </c>
      <c r="E45" s="38">
        <v>5.9</v>
      </c>
      <c r="F45" s="38">
        <v>4.9000000000000004</v>
      </c>
      <c r="G45" s="38">
        <v>6.9</v>
      </c>
      <c r="H45" s="39">
        <v>1</v>
      </c>
      <c r="I45" s="38">
        <v>8.4</v>
      </c>
    </row>
    <row r="46" spans="1:9" ht="15" x14ac:dyDescent="0.2">
      <c r="A46" s="39">
        <v>6</v>
      </c>
      <c r="B46" s="38">
        <v>8</v>
      </c>
      <c r="C46" s="38">
        <v>2.5</v>
      </c>
      <c r="D46" s="38">
        <v>3</v>
      </c>
      <c r="E46" s="38">
        <v>5.2</v>
      </c>
      <c r="F46" s="38">
        <v>4.3</v>
      </c>
      <c r="G46" s="38">
        <v>6.5</v>
      </c>
      <c r="H46" s="39">
        <v>0</v>
      </c>
      <c r="I46" s="38">
        <v>6.5</v>
      </c>
    </row>
    <row r="47" spans="1:9" ht="15" x14ac:dyDescent="0.2">
      <c r="A47" s="39">
        <v>5</v>
      </c>
      <c r="B47" s="38">
        <v>5.9</v>
      </c>
      <c r="C47" s="38">
        <v>4.0999999999999996</v>
      </c>
      <c r="D47" s="38">
        <v>5.5</v>
      </c>
      <c r="E47" s="38">
        <v>8.4</v>
      </c>
      <c r="F47" s="38">
        <v>5.2</v>
      </c>
      <c r="G47" s="38">
        <v>5.9</v>
      </c>
      <c r="H47" s="39">
        <v>1</v>
      </c>
      <c r="I47" s="38">
        <v>7.7</v>
      </c>
    </row>
    <row r="48" spans="1:9" ht="15" x14ac:dyDescent="0.2">
      <c r="A48" s="39">
        <v>4</v>
      </c>
      <c r="B48" s="38">
        <v>10</v>
      </c>
      <c r="C48" s="38">
        <v>4.3</v>
      </c>
      <c r="D48" s="38">
        <v>4.5</v>
      </c>
      <c r="E48" s="38">
        <v>3.8</v>
      </c>
      <c r="F48" s="38">
        <v>5</v>
      </c>
      <c r="G48" s="38">
        <v>6.3</v>
      </c>
      <c r="H48" s="39">
        <v>1</v>
      </c>
      <c r="I48" s="38">
        <v>8</v>
      </c>
    </row>
    <row r="49" spans="1:9" ht="15" x14ac:dyDescent="0.2">
      <c r="A49" s="39">
        <v>8</v>
      </c>
      <c r="B49" s="38">
        <v>5.7</v>
      </c>
      <c r="C49" s="38">
        <v>3.8</v>
      </c>
      <c r="D49" s="38">
        <v>6</v>
      </c>
      <c r="E49" s="38">
        <v>8.1999999999999993</v>
      </c>
      <c r="F49" s="38">
        <v>6.5</v>
      </c>
      <c r="G49" s="38">
        <v>7.5</v>
      </c>
      <c r="H49" s="39">
        <v>1</v>
      </c>
      <c r="I49" s="38">
        <v>7.1</v>
      </c>
    </row>
    <row r="50" spans="1:9" ht="15" x14ac:dyDescent="0.2">
      <c r="A50" s="39">
        <v>13</v>
      </c>
      <c r="B50" s="38">
        <v>9.9</v>
      </c>
      <c r="C50" s="38">
        <v>3.7</v>
      </c>
      <c r="D50" s="38">
        <v>6.7</v>
      </c>
      <c r="E50" s="38">
        <v>6.8</v>
      </c>
      <c r="F50" s="38">
        <v>4.5</v>
      </c>
      <c r="G50" s="38">
        <v>6.1</v>
      </c>
      <c r="H50" s="39">
        <v>1</v>
      </c>
      <c r="I50" s="38">
        <v>8.5</v>
      </c>
    </row>
    <row r="51" spans="1:9" ht="15" x14ac:dyDescent="0.2">
      <c r="A51" s="39">
        <v>3</v>
      </c>
      <c r="B51" s="38">
        <v>7.9</v>
      </c>
      <c r="C51" s="38">
        <v>3.9</v>
      </c>
      <c r="D51" s="38">
        <v>5.8</v>
      </c>
      <c r="E51" s="38">
        <v>4.7</v>
      </c>
      <c r="F51" s="38">
        <v>4.0999999999999996</v>
      </c>
      <c r="G51" s="38">
        <v>5.8</v>
      </c>
      <c r="H51" s="39">
        <v>1</v>
      </c>
      <c r="I51" s="38">
        <v>7.6</v>
      </c>
    </row>
    <row r="52" spans="1:9" ht="15" x14ac:dyDescent="0.2">
      <c r="A52" s="39">
        <v>10</v>
      </c>
      <c r="B52" s="38">
        <v>6.7</v>
      </c>
      <c r="C52" s="38">
        <v>3.6</v>
      </c>
      <c r="D52" s="38">
        <v>4.8</v>
      </c>
      <c r="E52" s="38">
        <v>7.2</v>
      </c>
      <c r="F52" s="38">
        <v>4</v>
      </c>
      <c r="G52" s="38">
        <v>4.2</v>
      </c>
      <c r="H52" s="39">
        <v>1</v>
      </c>
      <c r="I52" s="38">
        <v>7.2</v>
      </c>
    </row>
    <row r="53" spans="1:9" ht="15" x14ac:dyDescent="0.2">
      <c r="A53" s="39">
        <v>7</v>
      </c>
      <c r="B53" s="38">
        <v>8.1999999999999993</v>
      </c>
      <c r="C53" s="38">
        <v>2.7</v>
      </c>
      <c r="D53" s="38">
        <v>3.1</v>
      </c>
      <c r="E53" s="38">
        <v>5.3</v>
      </c>
      <c r="F53" s="38">
        <v>4.5</v>
      </c>
      <c r="G53" s="38">
        <v>7.4</v>
      </c>
      <c r="H53" s="39">
        <v>1</v>
      </c>
      <c r="I53" s="38">
        <v>8.1999999999999993</v>
      </c>
    </row>
    <row r="54" spans="1:9" ht="15" x14ac:dyDescent="0.2">
      <c r="A54" s="39">
        <v>8</v>
      </c>
      <c r="B54" s="38">
        <v>9.4</v>
      </c>
      <c r="C54" s="38">
        <v>2.5</v>
      </c>
      <c r="D54" s="38">
        <v>4.5999999999999996</v>
      </c>
      <c r="E54" s="38">
        <v>6.3</v>
      </c>
      <c r="F54" s="38">
        <v>4.7</v>
      </c>
      <c r="G54" s="38">
        <v>6.1</v>
      </c>
      <c r="H54" s="39">
        <v>1</v>
      </c>
      <c r="I54" s="38">
        <v>9</v>
      </c>
    </row>
    <row r="55" spans="1:9" ht="15" x14ac:dyDescent="0.2">
      <c r="A55" s="39">
        <v>11</v>
      </c>
      <c r="B55" s="38">
        <v>6.9</v>
      </c>
      <c r="C55" s="38">
        <v>3.4</v>
      </c>
      <c r="D55" s="38">
        <v>4.7</v>
      </c>
      <c r="E55" s="38">
        <v>5.2</v>
      </c>
      <c r="F55" s="38">
        <v>3.2</v>
      </c>
      <c r="G55" s="38">
        <v>4.4000000000000004</v>
      </c>
      <c r="H55" s="39">
        <v>1</v>
      </c>
      <c r="I55" s="38">
        <v>7.2</v>
      </c>
    </row>
    <row r="56" spans="1:9" ht="15" x14ac:dyDescent="0.2">
      <c r="A56" s="39">
        <v>14</v>
      </c>
      <c r="B56" s="38">
        <v>8</v>
      </c>
      <c r="C56" s="38">
        <v>3.3</v>
      </c>
      <c r="D56" s="38">
        <v>4.7</v>
      </c>
      <c r="E56" s="38">
        <v>8.6999999999999993</v>
      </c>
      <c r="F56" s="38">
        <v>4.9000000000000004</v>
      </c>
      <c r="G56" s="38">
        <v>5.8</v>
      </c>
      <c r="H56" s="39">
        <v>1</v>
      </c>
      <c r="I56" s="38">
        <v>8.1</v>
      </c>
    </row>
    <row r="57" spans="1:9" ht="15" x14ac:dyDescent="0.2">
      <c r="A57" s="39">
        <v>11</v>
      </c>
      <c r="B57" s="38">
        <v>9.3000000000000007</v>
      </c>
      <c r="C57" s="38">
        <v>3.8</v>
      </c>
      <c r="D57" s="38">
        <v>5.5</v>
      </c>
      <c r="E57" s="38">
        <v>7.4</v>
      </c>
      <c r="F57" s="38">
        <v>4.0999999999999996</v>
      </c>
      <c r="G57" s="38">
        <v>5.7</v>
      </c>
      <c r="H57" s="39">
        <v>1</v>
      </c>
      <c r="I57" s="38">
        <v>8.9</v>
      </c>
    </row>
    <row r="58" spans="1:9" ht="15" x14ac:dyDescent="0.2">
      <c r="A58" s="39">
        <v>14</v>
      </c>
      <c r="B58" s="38">
        <v>7.4</v>
      </c>
      <c r="C58" s="38">
        <v>5.0999999999999996</v>
      </c>
      <c r="D58" s="38">
        <v>6.9</v>
      </c>
      <c r="E58" s="38">
        <v>9.6</v>
      </c>
      <c r="F58" s="38">
        <v>5.7</v>
      </c>
      <c r="G58" s="38">
        <v>7.7</v>
      </c>
      <c r="H58" s="39">
        <v>1</v>
      </c>
      <c r="I58" s="38">
        <v>8.8000000000000007</v>
      </c>
    </row>
    <row r="59" spans="1:9" ht="15" x14ac:dyDescent="0.2">
      <c r="A59" s="39">
        <v>1</v>
      </c>
      <c r="B59" s="38">
        <v>7.6</v>
      </c>
      <c r="C59" s="38">
        <v>3.6</v>
      </c>
      <c r="D59" s="38">
        <v>5.4</v>
      </c>
      <c r="E59" s="38">
        <v>4.4000000000000004</v>
      </c>
      <c r="F59" s="38">
        <v>4.5999999999999996</v>
      </c>
      <c r="G59" s="38">
        <v>5.8</v>
      </c>
      <c r="H59" s="39">
        <v>1</v>
      </c>
      <c r="I59" s="38">
        <v>7.5</v>
      </c>
    </row>
    <row r="60" spans="1:9" ht="15" x14ac:dyDescent="0.2">
      <c r="A60" s="39">
        <v>1</v>
      </c>
      <c r="B60" s="38">
        <v>10</v>
      </c>
      <c r="C60" s="38">
        <v>4.3</v>
      </c>
      <c r="D60" s="38">
        <v>4.5</v>
      </c>
      <c r="E60" s="38">
        <v>3.8</v>
      </c>
      <c r="F60" s="38">
        <v>3.7</v>
      </c>
      <c r="G60" s="38">
        <v>3.7</v>
      </c>
      <c r="H60" s="39">
        <v>0</v>
      </c>
      <c r="I60" s="38">
        <v>7</v>
      </c>
    </row>
    <row r="61" spans="1:9" ht="15" x14ac:dyDescent="0.2">
      <c r="A61" s="39">
        <v>6</v>
      </c>
      <c r="B61" s="38">
        <v>9.9</v>
      </c>
      <c r="C61" s="38">
        <v>2.8</v>
      </c>
      <c r="D61" s="38">
        <v>3.5</v>
      </c>
      <c r="E61" s="38">
        <v>5.4</v>
      </c>
      <c r="F61" s="38">
        <v>5.6</v>
      </c>
      <c r="G61" s="38">
        <v>6.9</v>
      </c>
      <c r="H61" s="39">
        <v>1</v>
      </c>
      <c r="I61" s="38">
        <v>8.5</v>
      </c>
    </row>
    <row r="62" spans="1:9" ht="15" x14ac:dyDescent="0.2">
      <c r="A62" s="39">
        <v>5</v>
      </c>
      <c r="B62" s="38">
        <v>8.6999999999999993</v>
      </c>
      <c r="C62" s="38">
        <v>3.2</v>
      </c>
      <c r="D62" s="38">
        <v>3.8</v>
      </c>
      <c r="E62" s="38">
        <v>4.9000000000000004</v>
      </c>
      <c r="F62" s="38">
        <v>5.4</v>
      </c>
      <c r="G62" s="38">
        <v>6.1</v>
      </c>
      <c r="H62" s="39">
        <v>0</v>
      </c>
      <c r="I62" s="38">
        <v>7.2</v>
      </c>
    </row>
    <row r="63" spans="1:9" ht="15" x14ac:dyDescent="0.2">
      <c r="A63" s="39">
        <v>13</v>
      </c>
      <c r="B63" s="38">
        <v>8.4</v>
      </c>
      <c r="C63" s="38">
        <v>3.8</v>
      </c>
      <c r="D63" s="38">
        <v>5.9</v>
      </c>
      <c r="E63" s="38">
        <v>6.7</v>
      </c>
      <c r="F63" s="38">
        <v>2.7</v>
      </c>
      <c r="G63" s="38">
        <v>5</v>
      </c>
      <c r="H63" s="39">
        <v>1</v>
      </c>
      <c r="I63" s="38">
        <v>8.8000000000000007</v>
      </c>
    </row>
    <row r="64" spans="1:9" ht="15" x14ac:dyDescent="0.2">
      <c r="A64" s="39">
        <v>2</v>
      </c>
      <c r="B64" s="38">
        <v>8.8000000000000007</v>
      </c>
      <c r="C64" s="38">
        <v>3.9</v>
      </c>
      <c r="D64" s="38">
        <v>4.8</v>
      </c>
      <c r="E64" s="38">
        <v>5.8</v>
      </c>
      <c r="F64" s="38">
        <v>4.4000000000000004</v>
      </c>
      <c r="G64" s="38">
        <v>5.0999999999999996</v>
      </c>
      <c r="H64" s="39">
        <v>0</v>
      </c>
      <c r="I64" s="38">
        <v>8</v>
      </c>
    </row>
    <row r="65" spans="1:9" ht="15" x14ac:dyDescent="0.2">
      <c r="A65" s="39">
        <v>11</v>
      </c>
      <c r="B65" s="38">
        <v>7.7</v>
      </c>
      <c r="C65" s="38">
        <v>2.2000000000000002</v>
      </c>
      <c r="D65" s="38">
        <v>3.4</v>
      </c>
      <c r="E65" s="38">
        <v>6.2</v>
      </c>
      <c r="F65" s="38">
        <v>3.3</v>
      </c>
      <c r="G65" s="38">
        <v>4.5</v>
      </c>
      <c r="H65" s="39">
        <v>0</v>
      </c>
      <c r="I65" s="38">
        <v>8.1</v>
      </c>
    </row>
    <row r="66" spans="1:9" ht="15" x14ac:dyDescent="0.2">
      <c r="A66" s="39">
        <v>7</v>
      </c>
      <c r="B66" s="38">
        <v>6.6</v>
      </c>
      <c r="C66" s="38">
        <v>3.6</v>
      </c>
      <c r="D66" s="38">
        <v>4.8</v>
      </c>
      <c r="E66" s="38">
        <v>7.2</v>
      </c>
      <c r="F66" s="38">
        <v>3.5</v>
      </c>
      <c r="G66" s="38">
        <v>4.0999999999999996</v>
      </c>
      <c r="H66" s="39">
        <v>0</v>
      </c>
      <c r="I66" s="38">
        <v>7.1</v>
      </c>
    </row>
    <row r="67" spans="1:9" ht="15" x14ac:dyDescent="0.2">
      <c r="A67" s="39">
        <v>12</v>
      </c>
      <c r="B67" s="38">
        <v>5.7</v>
      </c>
      <c r="C67" s="38">
        <v>3.8</v>
      </c>
      <c r="D67" s="38">
        <v>6</v>
      </c>
      <c r="E67" s="38">
        <v>8.1999999999999993</v>
      </c>
      <c r="F67" s="38">
        <v>4.7</v>
      </c>
      <c r="G67" s="38">
        <v>6.7</v>
      </c>
      <c r="H67" s="39">
        <v>0</v>
      </c>
      <c r="I67" s="38">
        <v>9</v>
      </c>
    </row>
    <row r="68" spans="1:9" ht="15" x14ac:dyDescent="0.2">
      <c r="A68" s="39">
        <v>5</v>
      </c>
      <c r="B68" s="38">
        <v>5.7</v>
      </c>
      <c r="C68" s="38">
        <v>4</v>
      </c>
      <c r="D68" s="38">
        <v>5.0999999999999996</v>
      </c>
      <c r="E68" s="38">
        <v>6.2</v>
      </c>
      <c r="F68" s="38">
        <v>5</v>
      </c>
      <c r="G68" s="38">
        <v>5.5</v>
      </c>
      <c r="H68" s="39">
        <v>0</v>
      </c>
      <c r="I68" s="38">
        <v>6.2</v>
      </c>
    </row>
    <row r="69" spans="1:9" ht="15" x14ac:dyDescent="0.2">
      <c r="A69" s="39">
        <v>7</v>
      </c>
      <c r="B69" s="38">
        <v>5.5</v>
      </c>
      <c r="C69" s="38">
        <v>3.7</v>
      </c>
      <c r="D69" s="38">
        <v>4.9000000000000004</v>
      </c>
      <c r="E69" s="38">
        <v>6</v>
      </c>
      <c r="F69" s="38">
        <v>4.5</v>
      </c>
      <c r="G69" s="38">
        <v>5.4</v>
      </c>
      <c r="H69" s="39">
        <v>0</v>
      </c>
      <c r="I69" s="38">
        <v>8.1999999999999993</v>
      </c>
    </row>
    <row r="70" spans="1:9" ht="15" x14ac:dyDescent="0.2">
      <c r="A70" s="39">
        <v>5</v>
      </c>
      <c r="B70" s="38">
        <v>7.5</v>
      </c>
      <c r="C70" s="38">
        <v>3.5</v>
      </c>
      <c r="D70" s="38">
        <v>4.5</v>
      </c>
      <c r="E70" s="38">
        <v>7.6</v>
      </c>
      <c r="F70" s="38">
        <v>4</v>
      </c>
      <c r="G70" s="38">
        <v>3.5</v>
      </c>
      <c r="H70" s="39">
        <v>0</v>
      </c>
      <c r="I70" s="38">
        <v>5.8</v>
      </c>
    </row>
    <row r="71" spans="1:9" ht="15" x14ac:dyDescent="0.2">
      <c r="A71" s="39">
        <v>9</v>
      </c>
      <c r="B71" s="38">
        <v>6.4</v>
      </c>
      <c r="C71" s="38">
        <v>3.6</v>
      </c>
      <c r="D71" s="38">
        <v>5.3</v>
      </c>
      <c r="E71" s="38">
        <v>7.1</v>
      </c>
      <c r="F71" s="38">
        <v>4.7</v>
      </c>
      <c r="G71" s="38">
        <v>5.3</v>
      </c>
      <c r="H71" s="39">
        <v>0</v>
      </c>
      <c r="I71" s="38">
        <v>8</v>
      </c>
    </row>
    <row r="72" spans="1:9" ht="15" x14ac:dyDescent="0.2">
      <c r="A72" s="39">
        <v>13</v>
      </c>
      <c r="B72" s="38">
        <v>9.1</v>
      </c>
      <c r="C72" s="38">
        <v>4.5</v>
      </c>
      <c r="D72" s="38">
        <v>7.1</v>
      </c>
      <c r="E72" s="38">
        <v>8.4</v>
      </c>
      <c r="F72" s="38">
        <v>5.4</v>
      </c>
      <c r="G72" s="38">
        <v>5.9</v>
      </c>
      <c r="H72" s="39">
        <v>1</v>
      </c>
      <c r="I72" s="38">
        <v>7.7</v>
      </c>
    </row>
    <row r="73" spans="1:9" ht="15" x14ac:dyDescent="0.2">
      <c r="A73" s="39">
        <v>8</v>
      </c>
      <c r="B73" s="38">
        <v>6.7</v>
      </c>
      <c r="C73" s="38">
        <v>3.2</v>
      </c>
      <c r="D73" s="38">
        <v>4.5</v>
      </c>
      <c r="E73" s="38">
        <v>5</v>
      </c>
      <c r="F73" s="38">
        <v>2.9</v>
      </c>
      <c r="G73" s="38">
        <v>3.7</v>
      </c>
      <c r="H73" s="39">
        <v>0</v>
      </c>
      <c r="I73" s="38">
        <v>7</v>
      </c>
    </row>
    <row r="74" spans="1:9" ht="15" x14ac:dyDescent="0.2">
      <c r="A74" s="39">
        <v>13</v>
      </c>
      <c r="B74" s="38">
        <v>6.5</v>
      </c>
      <c r="C74" s="38">
        <v>4.3</v>
      </c>
      <c r="D74" s="38">
        <v>6</v>
      </c>
      <c r="E74" s="38">
        <v>8.6999999999999993</v>
      </c>
      <c r="F74" s="38">
        <v>4.5999999999999996</v>
      </c>
      <c r="G74" s="38">
        <v>6.6</v>
      </c>
      <c r="H74" s="39">
        <v>0</v>
      </c>
      <c r="I74" s="38">
        <v>7.9</v>
      </c>
    </row>
    <row r="75" spans="1:9" ht="15" x14ac:dyDescent="0.2">
      <c r="A75" s="39">
        <v>14</v>
      </c>
      <c r="B75" s="38">
        <v>9.9</v>
      </c>
      <c r="C75" s="38">
        <v>3.7</v>
      </c>
      <c r="D75" s="38">
        <v>6.7</v>
      </c>
      <c r="E75" s="38">
        <v>6.8</v>
      </c>
      <c r="F75" s="38">
        <v>4.0999999999999996</v>
      </c>
      <c r="G75" s="38">
        <v>7.6</v>
      </c>
      <c r="H75" s="39">
        <v>1</v>
      </c>
      <c r="I75" s="38">
        <v>9.8000000000000007</v>
      </c>
    </row>
    <row r="76" spans="1:9" ht="15" x14ac:dyDescent="0.2">
      <c r="A76" s="39">
        <v>10</v>
      </c>
      <c r="B76" s="38">
        <v>8.5</v>
      </c>
      <c r="C76" s="38">
        <v>3.9</v>
      </c>
      <c r="D76" s="38">
        <v>6</v>
      </c>
      <c r="E76" s="38">
        <v>6.8</v>
      </c>
      <c r="F76" s="38">
        <v>4.4000000000000004</v>
      </c>
      <c r="G76" s="38">
        <v>5.5</v>
      </c>
      <c r="H76" s="39">
        <v>1</v>
      </c>
      <c r="I76" s="38">
        <v>8.4</v>
      </c>
    </row>
    <row r="77" spans="1:9" ht="15" x14ac:dyDescent="0.2">
      <c r="A77" s="39">
        <v>7</v>
      </c>
      <c r="B77" s="38">
        <v>9.9</v>
      </c>
      <c r="C77" s="38">
        <v>3</v>
      </c>
      <c r="D77" s="38">
        <v>4.8</v>
      </c>
      <c r="E77" s="38">
        <v>4.9000000000000004</v>
      </c>
      <c r="F77" s="38">
        <v>3.1</v>
      </c>
      <c r="G77" s="38">
        <v>5</v>
      </c>
      <c r="H77" s="39">
        <v>0</v>
      </c>
      <c r="I77" s="38">
        <v>8.9</v>
      </c>
    </row>
    <row r="78" spans="1:9" ht="15" x14ac:dyDescent="0.2">
      <c r="A78" s="39">
        <v>3</v>
      </c>
      <c r="B78" s="38">
        <v>7.6</v>
      </c>
      <c r="C78" s="38">
        <v>3.6</v>
      </c>
      <c r="D78" s="38">
        <v>5</v>
      </c>
      <c r="E78" s="38">
        <v>7.4</v>
      </c>
      <c r="F78" s="38">
        <v>4.5</v>
      </c>
      <c r="G78" s="38">
        <v>4.5999999999999996</v>
      </c>
      <c r="H78" s="39">
        <v>0</v>
      </c>
      <c r="I78" s="38">
        <v>7.5</v>
      </c>
    </row>
    <row r="79" spans="1:9" ht="15" x14ac:dyDescent="0.2">
      <c r="A79" s="39">
        <v>5</v>
      </c>
      <c r="B79" s="38">
        <v>9.4</v>
      </c>
      <c r="C79" s="38">
        <v>3.8</v>
      </c>
      <c r="D79" s="38">
        <v>4.9000000000000004</v>
      </c>
      <c r="E79" s="38">
        <v>8.5</v>
      </c>
      <c r="F79" s="38">
        <v>4.3</v>
      </c>
      <c r="G79" s="38">
        <v>6.2</v>
      </c>
      <c r="H79" s="39">
        <v>1</v>
      </c>
      <c r="I79" s="38">
        <v>8</v>
      </c>
    </row>
    <row r="80" spans="1:9" ht="15" x14ac:dyDescent="0.2">
      <c r="A80" s="39">
        <v>10</v>
      </c>
      <c r="B80" s="38">
        <v>9.3000000000000007</v>
      </c>
      <c r="C80" s="38">
        <v>3.5</v>
      </c>
      <c r="D80" s="38">
        <v>5.9</v>
      </c>
      <c r="E80" s="38">
        <v>4.5999999999999996</v>
      </c>
      <c r="F80" s="38">
        <v>5.2</v>
      </c>
      <c r="G80" s="38">
        <v>7.6</v>
      </c>
      <c r="H80" s="39">
        <v>1</v>
      </c>
      <c r="I80" s="38">
        <v>8.1</v>
      </c>
    </row>
    <row r="81" spans="1:9" ht="15" x14ac:dyDescent="0.2">
      <c r="A81" s="39">
        <v>10</v>
      </c>
      <c r="B81" s="38">
        <v>7.1</v>
      </c>
      <c r="C81" s="38">
        <v>3.4</v>
      </c>
      <c r="D81" s="38">
        <v>5.9</v>
      </c>
      <c r="E81" s="38">
        <v>7.8</v>
      </c>
      <c r="F81" s="38">
        <v>2.6</v>
      </c>
      <c r="G81" s="38">
        <v>4.0999999999999996</v>
      </c>
      <c r="H81" s="39">
        <v>0</v>
      </c>
      <c r="I81" s="38">
        <v>7.6</v>
      </c>
    </row>
    <row r="82" spans="1:9" ht="15" x14ac:dyDescent="0.2">
      <c r="A82" s="39">
        <v>8</v>
      </c>
      <c r="B82" s="38">
        <v>9.9</v>
      </c>
      <c r="C82" s="38">
        <v>3</v>
      </c>
      <c r="D82" s="38">
        <v>4.8</v>
      </c>
      <c r="E82" s="38">
        <v>4.9000000000000004</v>
      </c>
      <c r="F82" s="38">
        <v>3.2</v>
      </c>
      <c r="G82" s="38">
        <v>4.8</v>
      </c>
      <c r="H82" s="39">
        <v>1</v>
      </c>
      <c r="I82" s="38">
        <v>8.8000000000000007</v>
      </c>
    </row>
    <row r="83" spans="1:9" ht="15" x14ac:dyDescent="0.2">
      <c r="A83" s="39">
        <v>2</v>
      </c>
      <c r="B83" s="38">
        <v>8.6999999999999993</v>
      </c>
      <c r="C83" s="38">
        <v>3.2</v>
      </c>
      <c r="D83" s="38">
        <v>4.5999999999999996</v>
      </c>
      <c r="E83" s="38">
        <v>6.8</v>
      </c>
      <c r="F83" s="38">
        <v>4.3</v>
      </c>
      <c r="G83" s="38">
        <v>4.9000000000000004</v>
      </c>
      <c r="H83" s="39">
        <v>1</v>
      </c>
      <c r="I83" s="38">
        <v>8</v>
      </c>
    </row>
    <row r="84" spans="1:9" ht="15" x14ac:dyDescent="0.2">
      <c r="A84" s="39">
        <v>6</v>
      </c>
      <c r="B84" s="38">
        <v>8.6</v>
      </c>
      <c r="C84" s="38">
        <v>2.9</v>
      </c>
      <c r="D84" s="38">
        <v>4</v>
      </c>
      <c r="E84" s="38">
        <v>6.3</v>
      </c>
      <c r="F84" s="38">
        <v>2.7</v>
      </c>
      <c r="G84" s="38">
        <v>3.9</v>
      </c>
      <c r="H84" s="39">
        <v>0</v>
      </c>
      <c r="I84" s="38">
        <v>8.5</v>
      </c>
    </row>
    <row r="85" spans="1:9" ht="15" x14ac:dyDescent="0.2">
      <c r="A85" s="39">
        <v>5</v>
      </c>
      <c r="B85" s="38">
        <v>6.4</v>
      </c>
      <c r="C85" s="38">
        <v>3.2</v>
      </c>
      <c r="D85" s="38">
        <v>5</v>
      </c>
      <c r="E85" s="38">
        <v>8.4</v>
      </c>
      <c r="F85" s="38">
        <v>2</v>
      </c>
      <c r="G85" s="38">
        <v>3.6</v>
      </c>
      <c r="H85" s="39">
        <v>0</v>
      </c>
      <c r="I85" s="38">
        <v>6.5</v>
      </c>
    </row>
    <row r="86" spans="1:9" ht="15" x14ac:dyDescent="0.2">
      <c r="A86" s="39">
        <v>4</v>
      </c>
      <c r="B86" s="38">
        <v>7.7</v>
      </c>
      <c r="C86" s="38">
        <v>2.6</v>
      </c>
      <c r="D86" s="38">
        <v>4.3</v>
      </c>
      <c r="E86" s="38">
        <v>5.9</v>
      </c>
      <c r="F86" s="38">
        <v>4.7</v>
      </c>
      <c r="G86" s="38">
        <v>6.6</v>
      </c>
      <c r="H86" s="39">
        <v>1</v>
      </c>
      <c r="I86" s="38">
        <v>7.7</v>
      </c>
    </row>
    <row r="87" spans="1:9" ht="15" x14ac:dyDescent="0.2">
      <c r="A87" s="39">
        <v>13</v>
      </c>
      <c r="B87" s="38">
        <v>7.5</v>
      </c>
      <c r="C87" s="38">
        <v>3.5</v>
      </c>
      <c r="D87" s="38">
        <v>4.5</v>
      </c>
      <c r="E87" s="38">
        <v>7.6</v>
      </c>
      <c r="F87" s="38">
        <v>3.4</v>
      </c>
      <c r="G87" s="38">
        <v>4.5</v>
      </c>
      <c r="H87" s="39">
        <v>0</v>
      </c>
      <c r="I87" s="38">
        <v>7.2</v>
      </c>
    </row>
    <row r="88" spans="1:9" ht="15" x14ac:dyDescent="0.2">
      <c r="A88" s="39">
        <v>4</v>
      </c>
      <c r="B88" s="38">
        <v>5</v>
      </c>
      <c r="C88" s="38">
        <v>3.6</v>
      </c>
      <c r="D88" s="38">
        <v>4.9000000000000004</v>
      </c>
      <c r="E88" s="38">
        <v>8.1999999999999993</v>
      </c>
      <c r="F88" s="38">
        <v>2.4</v>
      </c>
      <c r="G88" s="38">
        <v>3</v>
      </c>
      <c r="H88" s="39">
        <v>0</v>
      </c>
      <c r="I88" s="38">
        <v>6</v>
      </c>
    </row>
    <row r="89" spans="1:9" ht="15" x14ac:dyDescent="0.2">
      <c r="A89" s="39">
        <v>11</v>
      </c>
      <c r="B89" s="38">
        <v>7.7</v>
      </c>
      <c r="C89" s="38">
        <v>2.6</v>
      </c>
      <c r="D89" s="38">
        <v>4.3</v>
      </c>
      <c r="E89" s="38">
        <v>5.9</v>
      </c>
      <c r="F89" s="38">
        <v>5.0999999999999996</v>
      </c>
      <c r="G89" s="38">
        <v>6.7</v>
      </c>
      <c r="H89" s="39">
        <v>1</v>
      </c>
      <c r="I89" s="38">
        <v>8.1999999999999993</v>
      </c>
    </row>
    <row r="90" spans="1:9" ht="15" x14ac:dyDescent="0.2">
      <c r="A90" s="39">
        <v>8</v>
      </c>
      <c r="B90" s="38">
        <v>9.1</v>
      </c>
      <c r="C90" s="38">
        <v>3.6</v>
      </c>
      <c r="D90" s="38">
        <v>4.5999999999999996</v>
      </c>
      <c r="E90" s="38">
        <v>8.3000000000000007</v>
      </c>
      <c r="F90" s="38">
        <v>4.5999999999999996</v>
      </c>
      <c r="G90" s="38">
        <v>5.4</v>
      </c>
      <c r="H90" s="39">
        <v>0</v>
      </c>
      <c r="I90" s="38">
        <v>7.4</v>
      </c>
    </row>
    <row r="91" spans="1:9" ht="15" x14ac:dyDescent="0.2">
      <c r="A91" s="39">
        <v>14</v>
      </c>
      <c r="B91" s="38">
        <v>5.5</v>
      </c>
      <c r="C91" s="38">
        <v>5.5</v>
      </c>
      <c r="D91" s="38">
        <v>8.1999999999999993</v>
      </c>
      <c r="E91" s="38">
        <v>6.3</v>
      </c>
      <c r="F91" s="38">
        <v>5.5</v>
      </c>
      <c r="G91" s="38">
        <v>7</v>
      </c>
      <c r="H91" s="39">
        <v>1</v>
      </c>
      <c r="I91" s="38">
        <v>9.3000000000000007</v>
      </c>
    </row>
    <row r="92" spans="1:9" ht="15" x14ac:dyDescent="0.2">
      <c r="A92" s="39">
        <v>15</v>
      </c>
      <c r="B92" s="38">
        <v>9.1</v>
      </c>
      <c r="C92" s="38">
        <v>3.7</v>
      </c>
      <c r="D92" s="38">
        <v>5.4</v>
      </c>
      <c r="E92" s="38">
        <v>7.3</v>
      </c>
      <c r="F92" s="38">
        <v>4.4000000000000004</v>
      </c>
      <c r="G92" s="38">
        <v>4.0999999999999996</v>
      </c>
      <c r="H92" s="39">
        <v>1</v>
      </c>
      <c r="I92" s="38">
        <v>7.9</v>
      </c>
    </row>
    <row r="93" spans="1:9" ht="15" x14ac:dyDescent="0.2">
      <c r="A93" s="39">
        <v>7</v>
      </c>
      <c r="B93" s="38">
        <v>7.1</v>
      </c>
      <c r="C93" s="38">
        <v>4.2</v>
      </c>
      <c r="D93" s="38">
        <v>4.5</v>
      </c>
      <c r="E93" s="38">
        <v>9.9</v>
      </c>
      <c r="F93" s="38">
        <v>2</v>
      </c>
      <c r="G93" s="38">
        <v>2.6</v>
      </c>
      <c r="H93" s="39">
        <v>0</v>
      </c>
      <c r="I93" s="38">
        <v>6.5</v>
      </c>
    </row>
    <row r="94" spans="1:9" ht="15" x14ac:dyDescent="0.2">
      <c r="A94" s="39">
        <v>14</v>
      </c>
      <c r="B94" s="38">
        <v>9.1999999999999993</v>
      </c>
      <c r="C94" s="38">
        <v>3.9</v>
      </c>
      <c r="D94" s="38">
        <v>4.8</v>
      </c>
      <c r="E94" s="38">
        <v>7.1</v>
      </c>
      <c r="F94" s="38">
        <v>4.4000000000000004</v>
      </c>
      <c r="G94" s="38">
        <v>5.3</v>
      </c>
      <c r="H94" s="39">
        <v>1</v>
      </c>
      <c r="I94" s="38">
        <v>8.6</v>
      </c>
    </row>
    <row r="95" spans="1:9" ht="15" x14ac:dyDescent="0.2">
      <c r="A95" s="39">
        <v>11</v>
      </c>
      <c r="B95" s="38">
        <v>9.3000000000000007</v>
      </c>
      <c r="C95" s="38">
        <v>3.5</v>
      </c>
      <c r="D95" s="38">
        <v>5.9</v>
      </c>
      <c r="E95" s="38">
        <v>4.5999999999999996</v>
      </c>
      <c r="F95" s="38">
        <v>4.8</v>
      </c>
      <c r="G95" s="38">
        <v>7</v>
      </c>
      <c r="H95" s="39">
        <v>1</v>
      </c>
      <c r="I95" s="38">
        <v>8.9</v>
      </c>
    </row>
    <row r="96" spans="1:9" ht="15" x14ac:dyDescent="0.2">
      <c r="A96" s="39">
        <v>8</v>
      </c>
      <c r="B96" s="38">
        <v>9.3000000000000007</v>
      </c>
      <c r="C96" s="38">
        <v>3.8</v>
      </c>
      <c r="D96" s="38">
        <v>5.5</v>
      </c>
      <c r="E96" s="38">
        <v>7.4</v>
      </c>
      <c r="F96" s="38">
        <v>3.6</v>
      </c>
      <c r="G96" s="38">
        <v>4.5999999999999996</v>
      </c>
      <c r="H96" s="39">
        <v>1</v>
      </c>
      <c r="I96" s="38">
        <v>8.4</v>
      </c>
    </row>
    <row r="97" spans="1:9" ht="15" x14ac:dyDescent="0.2">
      <c r="A97" s="39">
        <v>12</v>
      </c>
      <c r="B97" s="38">
        <v>8.6</v>
      </c>
      <c r="C97" s="38">
        <v>4.8</v>
      </c>
      <c r="D97" s="38">
        <v>5.7</v>
      </c>
      <c r="E97" s="38">
        <v>6.7</v>
      </c>
      <c r="F97" s="38">
        <v>4.9000000000000004</v>
      </c>
      <c r="G97" s="38">
        <v>5.3</v>
      </c>
      <c r="H97" s="39">
        <v>1</v>
      </c>
      <c r="I97" s="38">
        <v>8.1</v>
      </c>
    </row>
    <row r="98" spans="1:9" ht="15" x14ac:dyDescent="0.2">
      <c r="A98" s="39">
        <v>10</v>
      </c>
      <c r="B98" s="38">
        <v>7.4</v>
      </c>
      <c r="C98" s="38">
        <v>3.4</v>
      </c>
      <c r="D98" s="38">
        <v>4.8</v>
      </c>
      <c r="E98" s="38">
        <v>7.2</v>
      </c>
      <c r="F98" s="38">
        <v>4.2</v>
      </c>
      <c r="G98" s="38">
        <v>5</v>
      </c>
      <c r="H98" s="39">
        <v>0</v>
      </c>
      <c r="I98" s="38">
        <v>7.2</v>
      </c>
    </row>
    <row r="99" spans="1:9" ht="15" x14ac:dyDescent="0.2">
      <c r="A99" s="39">
        <v>11</v>
      </c>
      <c r="B99" s="38">
        <v>8.6999999999999993</v>
      </c>
      <c r="C99" s="38">
        <v>3.2</v>
      </c>
      <c r="D99" s="38">
        <v>2.9</v>
      </c>
      <c r="E99" s="38">
        <v>5.6</v>
      </c>
      <c r="F99" s="38">
        <v>3.1</v>
      </c>
      <c r="G99" s="38">
        <v>3.2</v>
      </c>
      <c r="H99" s="39">
        <v>1</v>
      </c>
      <c r="I99" s="38">
        <v>7.7</v>
      </c>
    </row>
    <row r="100" spans="1:9" ht="15" x14ac:dyDescent="0.2">
      <c r="A100" s="39">
        <v>1</v>
      </c>
      <c r="B100" s="38">
        <v>7.8</v>
      </c>
      <c r="C100" s="38">
        <v>4.9000000000000004</v>
      </c>
      <c r="D100" s="38">
        <v>7.1</v>
      </c>
      <c r="E100" s="38">
        <v>7.9</v>
      </c>
      <c r="F100" s="38">
        <v>4.3</v>
      </c>
      <c r="G100" s="38">
        <v>5.3</v>
      </c>
      <c r="H100" s="39">
        <v>1</v>
      </c>
      <c r="I100" s="38">
        <v>7.4</v>
      </c>
    </row>
    <row r="101" spans="1:9" ht="15" x14ac:dyDescent="0.2">
      <c r="A101" s="39">
        <v>6</v>
      </c>
      <c r="B101" s="38">
        <v>7.9</v>
      </c>
      <c r="C101" s="38">
        <v>3</v>
      </c>
      <c r="D101" s="38">
        <v>4.8</v>
      </c>
      <c r="E101" s="38">
        <v>9.6999999999999993</v>
      </c>
      <c r="F101" s="38">
        <v>3.4</v>
      </c>
      <c r="G101" s="38">
        <v>5.0999999999999996</v>
      </c>
      <c r="H101" s="39">
        <v>1</v>
      </c>
      <c r="I101" s="38">
        <v>7</v>
      </c>
    </row>
    <row r="102" spans="1:9" ht="15" x14ac:dyDescent="0.2">
      <c r="A102" s="39">
        <v>8</v>
      </c>
      <c r="B102" s="38">
        <v>7.6</v>
      </c>
      <c r="C102" s="38">
        <v>3.6</v>
      </c>
      <c r="D102" s="38">
        <v>4.5999999999999996</v>
      </c>
      <c r="E102" s="38">
        <v>7.7</v>
      </c>
      <c r="F102" s="38">
        <v>3.1</v>
      </c>
      <c r="G102" s="38">
        <v>4.9000000000000004</v>
      </c>
      <c r="H102" s="39">
        <v>0</v>
      </c>
      <c r="I102" s="38">
        <v>6.1</v>
      </c>
    </row>
    <row r="103" spans="1:9" ht="15" x14ac:dyDescent="0.2">
      <c r="A103" s="39">
        <v>14</v>
      </c>
      <c r="B103" s="38">
        <v>9.1999999999999993</v>
      </c>
      <c r="C103" s="38">
        <v>5</v>
      </c>
      <c r="D103" s="38">
        <v>6.2</v>
      </c>
      <c r="E103" s="38">
        <v>7.3</v>
      </c>
      <c r="F103" s="38">
        <v>5.0999999999999996</v>
      </c>
      <c r="G103" s="38">
        <v>5.2</v>
      </c>
      <c r="H103" s="39">
        <v>1</v>
      </c>
      <c r="I103" s="38">
        <v>7.1</v>
      </c>
    </row>
    <row r="104" spans="1:9" ht="15" x14ac:dyDescent="0.2">
      <c r="A104" s="39">
        <v>14</v>
      </c>
      <c r="B104" s="38">
        <v>7.7</v>
      </c>
      <c r="C104" s="38">
        <v>4.7</v>
      </c>
      <c r="D104" s="38">
        <v>7</v>
      </c>
      <c r="E104" s="38">
        <v>7.7</v>
      </c>
      <c r="F104" s="38">
        <v>4</v>
      </c>
      <c r="G104" s="38">
        <v>4.7</v>
      </c>
      <c r="H104" s="39">
        <v>1</v>
      </c>
      <c r="I104" s="38">
        <v>7.6</v>
      </c>
    </row>
    <row r="105" spans="1:9" ht="15" x14ac:dyDescent="0.2">
      <c r="A105" s="39">
        <v>12</v>
      </c>
      <c r="B105" s="38">
        <v>9.5</v>
      </c>
      <c r="C105" s="38">
        <v>5.6</v>
      </c>
      <c r="D105" s="38">
        <v>6.6</v>
      </c>
      <c r="E105" s="38">
        <v>7.6</v>
      </c>
      <c r="F105" s="38">
        <v>5.6</v>
      </c>
      <c r="G105" s="38">
        <v>5.5</v>
      </c>
      <c r="H105" s="39">
        <v>1</v>
      </c>
      <c r="I105" s="38">
        <v>9</v>
      </c>
    </row>
    <row r="106" spans="1:9" ht="15" x14ac:dyDescent="0.2">
      <c r="A106" s="39">
        <v>15</v>
      </c>
      <c r="B106" s="38">
        <v>6.5</v>
      </c>
      <c r="C106" s="38">
        <v>4.3</v>
      </c>
      <c r="D106" s="38">
        <v>6</v>
      </c>
      <c r="E106" s="38">
        <v>8.6999999999999993</v>
      </c>
      <c r="F106" s="38">
        <v>5</v>
      </c>
      <c r="G106" s="38">
        <v>6.8</v>
      </c>
      <c r="H106" s="39">
        <v>1</v>
      </c>
      <c r="I106" s="38">
        <v>8.9</v>
      </c>
    </row>
    <row r="107" spans="1:9" ht="15" x14ac:dyDescent="0.2">
      <c r="A107" s="39">
        <v>13</v>
      </c>
      <c r="B107" s="38">
        <v>8.3000000000000007</v>
      </c>
      <c r="C107" s="38">
        <v>3.4</v>
      </c>
      <c r="D107" s="38">
        <v>5.2</v>
      </c>
      <c r="E107" s="38">
        <v>9.1</v>
      </c>
      <c r="F107" s="38">
        <v>4.2</v>
      </c>
      <c r="G107" s="38">
        <v>5.9</v>
      </c>
      <c r="H107" s="39">
        <v>1</v>
      </c>
      <c r="I107" s="38">
        <v>7.5</v>
      </c>
    </row>
    <row r="108" spans="1:9" ht="15" x14ac:dyDescent="0.2">
      <c r="A108" s="39">
        <v>15</v>
      </c>
      <c r="B108" s="38">
        <v>9.6</v>
      </c>
      <c r="C108" s="38">
        <v>4.0999999999999996</v>
      </c>
      <c r="D108" s="38">
        <v>5.5</v>
      </c>
      <c r="E108" s="38">
        <v>7.7</v>
      </c>
      <c r="F108" s="38">
        <v>4.4000000000000004</v>
      </c>
      <c r="G108" s="38">
        <v>6.5</v>
      </c>
      <c r="H108" s="39">
        <v>1</v>
      </c>
      <c r="I108" s="38">
        <v>9.3000000000000007</v>
      </c>
    </row>
    <row r="109" spans="1:9" ht="15" x14ac:dyDescent="0.2">
      <c r="A109" s="39">
        <v>1</v>
      </c>
      <c r="B109" s="38">
        <v>5.9</v>
      </c>
      <c r="C109" s="38">
        <v>4</v>
      </c>
      <c r="D109" s="38">
        <v>6.2</v>
      </c>
      <c r="E109" s="38">
        <v>8.4</v>
      </c>
      <c r="F109" s="38">
        <v>5.8</v>
      </c>
      <c r="G109" s="38">
        <v>8.6999999999999993</v>
      </c>
      <c r="H109" s="39">
        <v>1</v>
      </c>
      <c r="I109" s="38">
        <v>8</v>
      </c>
    </row>
    <row r="110" spans="1:9" ht="15" x14ac:dyDescent="0.2">
      <c r="A110" s="39">
        <v>7</v>
      </c>
      <c r="B110" s="38">
        <v>8.6999999999999993</v>
      </c>
      <c r="C110" s="38">
        <v>3.7</v>
      </c>
      <c r="D110" s="38">
        <v>4.8</v>
      </c>
      <c r="E110" s="38">
        <v>3.8</v>
      </c>
      <c r="F110" s="38">
        <v>4.5999999999999996</v>
      </c>
      <c r="G110" s="38">
        <v>5.5</v>
      </c>
      <c r="H110" s="39">
        <v>1</v>
      </c>
      <c r="I110" s="38">
        <v>7.6</v>
      </c>
    </row>
    <row r="111" spans="1:9" ht="15" x14ac:dyDescent="0.2">
      <c r="A111" s="39">
        <v>2</v>
      </c>
      <c r="B111" s="38">
        <v>6.7</v>
      </c>
      <c r="C111" s="38">
        <v>3.2</v>
      </c>
      <c r="D111" s="38">
        <v>4.5</v>
      </c>
      <c r="E111" s="38">
        <v>5</v>
      </c>
      <c r="F111" s="38">
        <v>3.8</v>
      </c>
      <c r="G111" s="38">
        <v>5.5</v>
      </c>
      <c r="H111" s="39">
        <v>0</v>
      </c>
      <c r="I111" s="38">
        <v>7.1</v>
      </c>
    </row>
    <row r="112" spans="1:9" ht="15" x14ac:dyDescent="0.2">
      <c r="A112" s="39">
        <v>7</v>
      </c>
      <c r="B112" s="38">
        <v>9.6999999999999993</v>
      </c>
      <c r="C112" s="38">
        <v>5</v>
      </c>
      <c r="D112" s="38">
        <v>6.1</v>
      </c>
      <c r="E112" s="38">
        <v>6.7</v>
      </c>
      <c r="F112" s="38">
        <v>3.7</v>
      </c>
      <c r="G112" s="38">
        <v>7.1</v>
      </c>
      <c r="H112" s="39">
        <v>1</v>
      </c>
      <c r="I112" s="38">
        <v>8.1</v>
      </c>
    </row>
    <row r="113" spans="1:9" ht="15" x14ac:dyDescent="0.2">
      <c r="A113" s="39">
        <v>12</v>
      </c>
      <c r="B113" s="38">
        <v>8.8000000000000007</v>
      </c>
      <c r="C113" s="38">
        <v>3.5</v>
      </c>
      <c r="D113" s="38">
        <v>4.5</v>
      </c>
      <c r="E113" s="38">
        <v>6.7</v>
      </c>
      <c r="F113" s="38">
        <v>4</v>
      </c>
      <c r="G113" s="38">
        <v>6.6</v>
      </c>
      <c r="H113" s="39">
        <v>0</v>
      </c>
      <c r="I113" s="38">
        <v>7.9</v>
      </c>
    </row>
    <row r="114" spans="1:9" ht="15" x14ac:dyDescent="0.2">
      <c r="A114" s="39">
        <v>7</v>
      </c>
      <c r="B114" s="38">
        <v>8.1999999999999993</v>
      </c>
      <c r="C114" s="38">
        <v>3.6</v>
      </c>
      <c r="D114" s="38">
        <v>5</v>
      </c>
      <c r="E114" s="38">
        <v>9</v>
      </c>
      <c r="F114" s="38">
        <v>4.5</v>
      </c>
      <c r="G114" s="38">
        <v>5.2</v>
      </c>
      <c r="H114" s="39">
        <v>1</v>
      </c>
      <c r="I114" s="38">
        <v>7.2</v>
      </c>
    </row>
    <row r="115" spans="1:9" ht="15" x14ac:dyDescent="0.2">
      <c r="A115" s="39">
        <v>14</v>
      </c>
      <c r="B115" s="38">
        <v>8.9</v>
      </c>
      <c r="C115" s="38">
        <v>4.3</v>
      </c>
      <c r="D115" s="38">
        <v>6.9</v>
      </c>
      <c r="E115" s="38">
        <v>8.1999999999999993</v>
      </c>
      <c r="F115" s="38">
        <v>4.2</v>
      </c>
      <c r="G115" s="38">
        <v>5.6</v>
      </c>
      <c r="H115" s="39">
        <v>1</v>
      </c>
      <c r="I115" s="38">
        <v>7.7</v>
      </c>
    </row>
    <row r="116" spans="1:9" ht="15" x14ac:dyDescent="0.2">
      <c r="A116" s="39">
        <v>14</v>
      </c>
      <c r="B116" s="38">
        <v>8.4</v>
      </c>
      <c r="C116" s="38">
        <v>3.8</v>
      </c>
      <c r="D116" s="38">
        <v>5.9</v>
      </c>
      <c r="E116" s="38">
        <v>6.7</v>
      </c>
      <c r="F116" s="38">
        <v>4</v>
      </c>
      <c r="G116" s="38">
        <v>4.9000000000000004</v>
      </c>
      <c r="H116" s="39">
        <v>1</v>
      </c>
      <c r="I116" s="38">
        <v>7.9</v>
      </c>
    </row>
    <row r="117" spans="1:9" ht="15" x14ac:dyDescent="0.2">
      <c r="A117" s="39">
        <v>11</v>
      </c>
      <c r="B117" s="38">
        <v>7.7</v>
      </c>
      <c r="C117" s="38">
        <v>4.7</v>
      </c>
      <c r="D117" s="38">
        <v>7</v>
      </c>
      <c r="E117" s="38">
        <v>7.7</v>
      </c>
      <c r="F117" s="38">
        <v>5.0999999999999996</v>
      </c>
      <c r="G117" s="38">
        <v>5.4</v>
      </c>
      <c r="H117" s="39">
        <v>0</v>
      </c>
      <c r="I117" s="38">
        <v>6.9</v>
      </c>
    </row>
    <row r="118" spans="1:9" ht="15" x14ac:dyDescent="0.2">
      <c r="A118" s="39">
        <v>10</v>
      </c>
      <c r="B118" s="38">
        <v>9.1999999999999993</v>
      </c>
      <c r="C118" s="38">
        <v>5</v>
      </c>
      <c r="D118" s="38">
        <v>6.2</v>
      </c>
      <c r="E118" s="38">
        <v>7.3</v>
      </c>
      <c r="F118" s="38">
        <v>4.2</v>
      </c>
      <c r="G118" s="38">
        <v>7.7</v>
      </c>
      <c r="H118" s="39">
        <v>1</v>
      </c>
      <c r="I118" s="38">
        <v>9.5</v>
      </c>
    </row>
    <row r="119" spans="1:9" ht="15" x14ac:dyDescent="0.2">
      <c r="A119" s="39">
        <v>5</v>
      </c>
      <c r="B119" s="38">
        <v>7.3</v>
      </c>
      <c r="C119" s="38">
        <v>3.6</v>
      </c>
      <c r="D119" s="38">
        <v>6.1</v>
      </c>
      <c r="E119" s="38">
        <v>8</v>
      </c>
      <c r="F119" s="38">
        <v>2.8</v>
      </c>
      <c r="G119" s="38">
        <v>4.0999999999999996</v>
      </c>
      <c r="H119" s="39">
        <v>0</v>
      </c>
      <c r="I119" s="38">
        <v>7.5</v>
      </c>
    </row>
    <row r="120" spans="1:9" ht="15" x14ac:dyDescent="0.2">
      <c r="A120" s="39">
        <v>11</v>
      </c>
      <c r="B120" s="38">
        <v>9</v>
      </c>
      <c r="C120" s="38">
        <v>4.0999999999999996</v>
      </c>
      <c r="D120" s="38">
        <v>5</v>
      </c>
      <c r="E120" s="38">
        <v>6</v>
      </c>
      <c r="F120" s="38">
        <v>3.3</v>
      </c>
      <c r="G120" s="38">
        <v>4.2</v>
      </c>
      <c r="H120" s="39">
        <v>1</v>
      </c>
      <c r="I120" s="38">
        <v>8</v>
      </c>
    </row>
    <row r="121" spans="1:9" ht="15" x14ac:dyDescent="0.2">
      <c r="A121" s="39">
        <v>6</v>
      </c>
      <c r="B121" s="38">
        <v>8.1</v>
      </c>
      <c r="C121" s="38">
        <v>2.5</v>
      </c>
      <c r="D121" s="38">
        <v>3.8</v>
      </c>
      <c r="E121" s="38">
        <v>6.6</v>
      </c>
      <c r="F121" s="38">
        <v>2.6</v>
      </c>
      <c r="G121" s="38">
        <v>3.9</v>
      </c>
      <c r="H121" s="39">
        <v>0</v>
      </c>
      <c r="I121" s="38">
        <v>7.1</v>
      </c>
    </row>
    <row r="122" spans="1:9" ht="15" x14ac:dyDescent="0.2">
      <c r="A122" s="39">
        <v>9</v>
      </c>
      <c r="B122" s="38">
        <v>7.4</v>
      </c>
      <c r="C122" s="38">
        <v>5.0999999999999996</v>
      </c>
      <c r="D122" s="38">
        <v>6.9</v>
      </c>
      <c r="E122" s="38">
        <v>9.6</v>
      </c>
      <c r="F122" s="38">
        <v>5.7</v>
      </c>
      <c r="G122" s="38">
        <v>7</v>
      </c>
      <c r="H122" s="39">
        <v>1</v>
      </c>
      <c r="I122" s="38">
        <v>8.8000000000000007</v>
      </c>
    </row>
    <row r="123" spans="1:9" ht="15" x14ac:dyDescent="0.2">
      <c r="A123" s="39">
        <v>9</v>
      </c>
      <c r="B123" s="38">
        <v>7.9</v>
      </c>
      <c r="C123" s="38">
        <v>3</v>
      </c>
      <c r="D123" s="38">
        <v>4.8</v>
      </c>
      <c r="E123" s="38">
        <v>9.6999999999999993</v>
      </c>
      <c r="F123" s="38">
        <v>4.8</v>
      </c>
      <c r="G123" s="38">
        <v>6.2</v>
      </c>
      <c r="H123" s="39">
        <v>0</v>
      </c>
      <c r="I123" s="38">
        <v>8</v>
      </c>
    </row>
    <row r="124" spans="1:9" ht="15" x14ac:dyDescent="0.2">
      <c r="A124" s="39">
        <v>10</v>
      </c>
      <c r="B124" s="38">
        <v>7.7</v>
      </c>
      <c r="C124" s="38">
        <v>2.2000000000000002</v>
      </c>
      <c r="D124" s="38">
        <v>3.4</v>
      </c>
      <c r="E124" s="38">
        <v>6.2</v>
      </c>
      <c r="F124" s="38">
        <v>3.2</v>
      </c>
      <c r="G124" s="38">
        <v>3.4</v>
      </c>
      <c r="H124" s="39">
        <v>0</v>
      </c>
      <c r="I124" s="38">
        <v>7.7</v>
      </c>
    </row>
    <row r="125" spans="1:9" ht="15" x14ac:dyDescent="0.2">
      <c r="A125" s="39">
        <v>5</v>
      </c>
      <c r="B125" s="38">
        <v>9.4</v>
      </c>
      <c r="C125" s="38">
        <v>2.5</v>
      </c>
      <c r="D125" s="38">
        <v>4.5999999999999996</v>
      </c>
      <c r="E125" s="38">
        <v>6.3</v>
      </c>
      <c r="F125" s="38">
        <v>5.8</v>
      </c>
      <c r="G125" s="38">
        <v>7</v>
      </c>
      <c r="H125" s="39">
        <v>1</v>
      </c>
      <c r="I125" s="38">
        <v>8.1999999999999993</v>
      </c>
    </row>
    <row r="126" spans="1:9" ht="15" x14ac:dyDescent="0.2">
      <c r="A126" s="39">
        <v>7</v>
      </c>
      <c r="B126" s="38">
        <v>7.2</v>
      </c>
      <c r="C126" s="38">
        <v>4.3</v>
      </c>
      <c r="D126" s="38">
        <v>4.7</v>
      </c>
      <c r="E126" s="38">
        <v>10</v>
      </c>
      <c r="F126" s="38">
        <v>3.2</v>
      </c>
      <c r="G126" s="38">
        <v>4.2</v>
      </c>
      <c r="H126" s="39">
        <v>0</v>
      </c>
      <c r="I126" s="38">
        <v>6.5</v>
      </c>
    </row>
    <row r="127" spans="1:9" ht="15" x14ac:dyDescent="0.2">
      <c r="A127" s="39">
        <v>15</v>
      </c>
      <c r="B127" s="38">
        <v>8.3000000000000007</v>
      </c>
      <c r="C127" s="38">
        <v>3.7</v>
      </c>
      <c r="D127" s="38">
        <v>6.1</v>
      </c>
      <c r="E127" s="38">
        <v>5.3</v>
      </c>
      <c r="F127" s="38">
        <v>4.0999999999999996</v>
      </c>
      <c r="G127" s="38">
        <v>4</v>
      </c>
      <c r="H127" s="39">
        <v>1</v>
      </c>
      <c r="I127" s="38">
        <v>8.1</v>
      </c>
    </row>
    <row r="128" spans="1:9" ht="15" x14ac:dyDescent="0.2">
      <c r="A128" s="39">
        <v>12</v>
      </c>
      <c r="B128" s="38">
        <v>7.9</v>
      </c>
      <c r="C128" s="38">
        <v>3.9</v>
      </c>
      <c r="D128" s="38">
        <v>5.8</v>
      </c>
      <c r="E128" s="38">
        <v>4.7</v>
      </c>
      <c r="F128" s="38">
        <v>4.5999999999999996</v>
      </c>
      <c r="G128" s="38">
        <v>6.6</v>
      </c>
      <c r="H128" s="39">
        <v>0</v>
      </c>
      <c r="I128" s="38">
        <v>8.1</v>
      </c>
    </row>
    <row r="129" spans="1:9" ht="15" x14ac:dyDescent="0.2">
      <c r="A129" s="39">
        <v>7</v>
      </c>
      <c r="B129" s="38">
        <v>7.3</v>
      </c>
      <c r="C129" s="38">
        <v>3.6</v>
      </c>
      <c r="D129" s="38">
        <v>6.1</v>
      </c>
      <c r="E129" s="38">
        <v>8</v>
      </c>
      <c r="F129" s="38">
        <v>3.3</v>
      </c>
      <c r="G129" s="38">
        <v>4</v>
      </c>
      <c r="H129" s="39">
        <v>0</v>
      </c>
      <c r="I129" s="38">
        <v>6.9</v>
      </c>
    </row>
    <row r="130" spans="1:9" ht="15" x14ac:dyDescent="0.2">
      <c r="A130" s="39">
        <v>11</v>
      </c>
      <c r="B130" s="38">
        <v>9.6</v>
      </c>
      <c r="C130" s="38">
        <v>5.7</v>
      </c>
      <c r="D130" s="38">
        <v>7.8</v>
      </c>
      <c r="E130" s="38">
        <v>4.5</v>
      </c>
      <c r="F130" s="38">
        <v>4.4000000000000004</v>
      </c>
      <c r="G130" s="38">
        <v>6.2</v>
      </c>
      <c r="H130" s="39">
        <v>1</v>
      </c>
      <c r="I130" s="38">
        <v>9.3000000000000007</v>
      </c>
    </row>
    <row r="131" spans="1:9" ht="15" x14ac:dyDescent="0.2">
      <c r="A131" s="39">
        <v>4</v>
      </c>
      <c r="B131" s="38">
        <v>8.3000000000000007</v>
      </c>
      <c r="C131" s="38">
        <v>2.8</v>
      </c>
      <c r="D131" s="38">
        <v>2.5</v>
      </c>
      <c r="E131" s="38">
        <v>5.2</v>
      </c>
      <c r="F131" s="38">
        <v>1.2</v>
      </c>
      <c r="G131" s="38">
        <v>2.6</v>
      </c>
      <c r="H131" s="39">
        <v>0</v>
      </c>
      <c r="I131" s="38">
        <v>6.2</v>
      </c>
    </row>
    <row r="132" spans="1:9" ht="15" x14ac:dyDescent="0.2">
      <c r="A132" s="39">
        <v>9</v>
      </c>
      <c r="B132" s="38">
        <v>8.6</v>
      </c>
      <c r="C132" s="38">
        <v>3.6</v>
      </c>
      <c r="D132" s="38">
        <v>4.7</v>
      </c>
      <c r="E132" s="38">
        <v>3.7</v>
      </c>
      <c r="F132" s="38">
        <v>5</v>
      </c>
      <c r="G132" s="38">
        <v>6.1</v>
      </c>
      <c r="H132" s="39">
        <v>0</v>
      </c>
      <c r="I132" s="38">
        <v>8</v>
      </c>
    </row>
    <row r="133" spans="1:9" ht="15" x14ac:dyDescent="0.2">
      <c r="A133" s="39">
        <v>9</v>
      </c>
      <c r="B133" s="38">
        <v>8</v>
      </c>
      <c r="C133" s="38">
        <v>2.5</v>
      </c>
      <c r="D133" s="38">
        <v>3</v>
      </c>
      <c r="E133" s="38">
        <v>5.2</v>
      </c>
      <c r="F133" s="38">
        <v>4.5999999999999996</v>
      </c>
      <c r="G133" s="38">
        <v>6.9</v>
      </c>
      <c r="H133" s="39">
        <v>0</v>
      </c>
      <c r="I133" s="38">
        <v>7.1</v>
      </c>
    </row>
    <row r="134" spans="1:9" ht="15" x14ac:dyDescent="0.2">
      <c r="A134" s="39">
        <v>2</v>
      </c>
      <c r="B134" s="38">
        <v>6.4</v>
      </c>
      <c r="C134" s="38">
        <v>3.2</v>
      </c>
      <c r="D134" s="38">
        <v>5</v>
      </c>
      <c r="E134" s="38">
        <v>8.4</v>
      </c>
      <c r="F134" s="38">
        <v>2.4</v>
      </c>
      <c r="G134" s="38">
        <v>3.6</v>
      </c>
      <c r="H134" s="39">
        <v>0</v>
      </c>
      <c r="I134" s="38">
        <v>6.5</v>
      </c>
    </row>
    <row r="135" spans="1:9" ht="15" x14ac:dyDescent="0.2">
      <c r="A135" s="39">
        <v>10</v>
      </c>
      <c r="B135" s="38">
        <v>6.6</v>
      </c>
      <c r="C135" s="38">
        <v>3.8</v>
      </c>
      <c r="D135" s="38">
        <v>6.6</v>
      </c>
      <c r="E135" s="38">
        <v>8.1999999999999993</v>
      </c>
      <c r="F135" s="38">
        <v>4.3</v>
      </c>
      <c r="G135" s="38">
        <v>6.3</v>
      </c>
      <c r="H135" s="39">
        <v>0</v>
      </c>
      <c r="I135" s="38">
        <v>7.1</v>
      </c>
    </row>
    <row r="136" spans="1:9" ht="15" x14ac:dyDescent="0.2">
      <c r="A136" s="39">
        <v>14</v>
      </c>
      <c r="B136" s="38">
        <v>7.6</v>
      </c>
      <c r="C136" s="38">
        <v>2.5</v>
      </c>
      <c r="D136" s="38">
        <v>4.2</v>
      </c>
      <c r="E136" s="38">
        <v>5.8</v>
      </c>
      <c r="F136" s="38">
        <v>3.6</v>
      </c>
      <c r="G136" s="38">
        <v>6</v>
      </c>
      <c r="H136" s="39">
        <v>1</v>
      </c>
      <c r="I136" s="38">
        <v>8.1999999999999993</v>
      </c>
    </row>
    <row r="137" spans="1:9" ht="15" x14ac:dyDescent="0.2">
      <c r="A137" s="39">
        <v>1</v>
      </c>
      <c r="B137" s="38">
        <v>9.4</v>
      </c>
      <c r="C137" s="38">
        <v>4.0999999999999996</v>
      </c>
      <c r="D137" s="38">
        <v>4.7</v>
      </c>
      <c r="E137" s="38">
        <v>7.6</v>
      </c>
      <c r="F137" s="38">
        <v>5.0999999999999996</v>
      </c>
      <c r="G137" s="38">
        <v>5.6</v>
      </c>
      <c r="H137" s="39">
        <v>1</v>
      </c>
      <c r="I137" s="38">
        <v>7</v>
      </c>
    </row>
    <row r="138" spans="1:9" ht="15" x14ac:dyDescent="0.2">
      <c r="A138" s="39">
        <v>4</v>
      </c>
      <c r="B138" s="38">
        <v>8.3000000000000007</v>
      </c>
      <c r="C138" s="38">
        <v>2.8</v>
      </c>
      <c r="D138" s="38">
        <v>2.5</v>
      </c>
      <c r="E138" s="38">
        <v>5.2</v>
      </c>
      <c r="F138" s="38">
        <v>1.8</v>
      </c>
      <c r="G138" s="38">
        <v>3.1</v>
      </c>
      <c r="H138" s="39">
        <v>0</v>
      </c>
      <c r="I138" s="38">
        <v>6.7</v>
      </c>
    </row>
    <row r="139" spans="1:9" ht="15" x14ac:dyDescent="0.2">
      <c r="A139" s="39">
        <v>13</v>
      </c>
      <c r="B139" s="38">
        <v>7.8</v>
      </c>
      <c r="C139" s="38">
        <v>4.9000000000000004</v>
      </c>
      <c r="D139" s="38">
        <v>7.1</v>
      </c>
      <c r="E139" s="38">
        <v>7.9</v>
      </c>
      <c r="F139" s="38">
        <v>4.0999999999999996</v>
      </c>
      <c r="G139" s="38">
        <v>5.7</v>
      </c>
      <c r="H139" s="39">
        <v>0</v>
      </c>
      <c r="I139" s="38">
        <v>7.5</v>
      </c>
    </row>
    <row r="140" spans="1:9" ht="15" x14ac:dyDescent="0.2">
      <c r="A140" s="39">
        <v>13</v>
      </c>
      <c r="B140" s="38">
        <v>7.1</v>
      </c>
      <c r="C140" s="38">
        <v>4.2</v>
      </c>
      <c r="D140" s="38">
        <v>4.5</v>
      </c>
      <c r="E140" s="38">
        <v>9.9</v>
      </c>
      <c r="F140" s="38">
        <v>2.8</v>
      </c>
      <c r="G140" s="38">
        <v>3.3</v>
      </c>
      <c r="H140" s="39">
        <v>0</v>
      </c>
      <c r="I140" s="38">
        <v>7.4</v>
      </c>
    </row>
    <row r="141" spans="1:9" ht="15" x14ac:dyDescent="0.2">
      <c r="A141" s="39">
        <v>15</v>
      </c>
      <c r="B141" s="38">
        <v>7.6</v>
      </c>
      <c r="C141" s="38">
        <v>3.6</v>
      </c>
      <c r="D141" s="38">
        <v>5</v>
      </c>
      <c r="E141" s="38">
        <v>7.4</v>
      </c>
      <c r="F141" s="38">
        <v>4.4000000000000004</v>
      </c>
      <c r="G141" s="38">
        <v>4.8</v>
      </c>
      <c r="H141" s="39">
        <v>0</v>
      </c>
      <c r="I141" s="38">
        <v>7.4</v>
      </c>
    </row>
    <row r="142" spans="1:9" ht="15" x14ac:dyDescent="0.2">
      <c r="A142" s="39">
        <v>12</v>
      </c>
      <c r="B142" s="38">
        <v>5.6</v>
      </c>
      <c r="C142" s="38">
        <v>3.4</v>
      </c>
      <c r="D142" s="38">
        <v>5.6</v>
      </c>
      <c r="E142" s="38">
        <v>9.1</v>
      </c>
      <c r="F142" s="38">
        <v>4.5</v>
      </c>
      <c r="G142" s="38">
        <v>6.3</v>
      </c>
      <c r="H142" s="39">
        <v>0</v>
      </c>
      <c r="I142" s="38">
        <v>7.9</v>
      </c>
    </row>
    <row r="143" spans="1:9" ht="15" x14ac:dyDescent="0.2">
      <c r="A143" s="39">
        <v>3</v>
      </c>
      <c r="B143" s="38">
        <v>9.9</v>
      </c>
      <c r="C143" s="38">
        <v>2.8</v>
      </c>
      <c r="D143" s="38">
        <v>3.5</v>
      </c>
      <c r="E143" s="38">
        <v>5.4</v>
      </c>
      <c r="F143" s="38">
        <v>4</v>
      </c>
      <c r="G143" s="38">
        <v>5.8</v>
      </c>
      <c r="H143" s="39">
        <v>1</v>
      </c>
      <c r="I143" s="38">
        <v>8</v>
      </c>
    </row>
    <row r="144" spans="1:9" ht="15" x14ac:dyDescent="0.2">
      <c r="A144" s="39">
        <v>3</v>
      </c>
      <c r="B144" s="38">
        <v>9.1999999999999993</v>
      </c>
      <c r="C144" s="38">
        <v>3.4</v>
      </c>
      <c r="D144" s="38">
        <v>5.8</v>
      </c>
      <c r="E144" s="38">
        <v>4.5</v>
      </c>
      <c r="F144" s="38">
        <v>4.2</v>
      </c>
      <c r="G144" s="38">
        <v>6.9</v>
      </c>
      <c r="H144" s="39">
        <v>1</v>
      </c>
      <c r="I144" s="38">
        <v>8</v>
      </c>
    </row>
    <row r="145" spans="1:9" ht="15" x14ac:dyDescent="0.2">
      <c r="A145" s="39">
        <v>7</v>
      </c>
      <c r="B145" s="38">
        <v>9.1</v>
      </c>
      <c r="C145" s="38">
        <v>3.8</v>
      </c>
      <c r="D145" s="38">
        <v>4.5</v>
      </c>
      <c r="E145" s="38">
        <v>7.3</v>
      </c>
      <c r="F145" s="38">
        <v>4.5</v>
      </c>
      <c r="G145" s="38">
        <v>5.0999999999999996</v>
      </c>
      <c r="H145" s="39">
        <v>0</v>
      </c>
      <c r="I145" s="38">
        <v>8.4</v>
      </c>
    </row>
    <row r="146" spans="1:9" ht="15" x14ac:dyDescent="0.2">
      <c r="A146" s="39">
        <v>7</v>
      </c>
      <c r="B146" s="38">
        <v>9.9</v>
      </c>
      <c r="C146" s="38">
        <v>4.2</v>
      </c>
      <c r="D146" s="38">
        <v>4.5</v>
      </c>
      <c r="E146" s="38">
        <v>3.8</v>
      </c>
      <c r="F146" s="38">
        <v>3.8</v>
      </c>
      <c r="G146" s="38">
        <v>5.4</v>
      </c>
      <c r="H146" s="39">
        <v>1</v>
      </c>
      <c r="I146" s="38">
        <v>8.8000000000000007</v>
      </c>
    </row>
    <row r="147" spans="1:9" ht="15" x14ac:dyDescent="0.2">
      <c r="A147" s="39">
        <v>14</v>
      </c>
      <c r="B147" s="38">
        <v>9.9</v>
      </c>
      <c r="C147" s="38">
        <v>4.2</v>
      </c>
      <c r="D147" s="38">
        <v>4.5</v>
      </c>
      <c r="E147" s="38">
        <v>3.8</v>
      </c>
      <c r="F147" s="38">
        <v>4.0999999999999996</v>
      </c>
      <c r="G147" s="38">
        <v>4.0999999999999996</v>
      </c>
      <c r="H147" s="39">
        <v>1</v>
      </c>
      <c r="I147" s="38">
        <v>7.9</v>
      </c>
    </row>
    <row r="148" spans="1:9" ht="15" x14ac:dyDescent="0.2">
      <c r="A148" s="39">
        <v>5</v>
      </c>
      <c r="B148" s="38">
        <v>6.6</v>
      </c>
      <c r="C148" s="38">
        <v>3.8</v>
      </c>
      <c r="D148" s="38">
        <v>6.6</v>
      </c>
      <c r="E148" s="38">
        <v>8.1999999999999993</v>
      </c>
      <c r="F148" s="38">
        <v>4.5999999999999996</v>
      </c>
      <c r="G148" s="38">
        <v>4.7</v>
      </c>
      <c r="H148" s="39">
        <v>0</v>
      </c>
      <c r="I148" s="38">
        <v>6</v>
      </c>
    </row>
    <row r="149" spans="1:9" ht="15" x14ac:dyDescent="0.2">
      <c r="A149" s="39">
        <v>15</v>
      </c>
      <c r="B149" s="38">
        <v>9.1</v>
      </c>
      <c r="C149" s="38">
        <v>3.7</v>
      </c>
      <c r="D149" s="38">
        <v>5.4</v>
      </c>
      <c r="E149" s="38">
        <v>7.3</v>
      </c>
      <c r="F149" s="38">
        <v>3.7</v>
      </c>
      <c r="G149" s="38">
        <v>4.7</v>
      </c>
      <c r="H149" s="39">
        <v>0</v>
      </c>
      <c r="I149" s="38">
        <v>8.1999999999999993</v>
      </c>
    </row>
    <row r="150" spans="1:9" ht="15" x14ac:dyDescent="0.2">
      <c r="A150" s="39">
        <v>7</v>
      </c>
      <c r="B150" s="38">
        <v>5.0999999999999996</v>
      </c>
      <c r="C150" s="38">
        <v>5.0999999999999996</v>
      </c>
      <c r="D150" s="38">
        <v>7.8</v>
      </c>
      <c r="E150" s="38">
        <v>5.9</v>
      </c>
      <c r="F150" s="38">
        <v>5.0999999999999996</v>
      </c>
      <c r="G150" s="38">
        <v>6.2</v>
      </c>
      <c r="H150" s="39">
        <v>1</v>
      </c>
      <c r="I150" s="38">
        <v>8.4</v>
      </c>
    </row>
    <row r="151" spans="1:9" ht="15" x14ac:dyDescent="0.2">
      <c r="A151" s="39">
        <v>13</v>
      </c>
      <c r="B151" s="38">
        <v>6</v>
      </c>
      <c r="C151" s="38">
        <v>4.0999999999999996</v>
      </c>
      <c r="D151" s="38">
        <v>5.3</v>
      </c>
      <c r="E151" s="38">
        <v>8</v>
      </c>
      <c r="F151" s="38">
        <v>4.3</v>
      </c>
      <c r="G151" s="38">
        <v>5.8</v>
      </c>
      <c r="H151" s="39">
        <v>0</v>
      </c>
      <c r="I151" s="38">
        <v>7.4</v>
      </c>
    </row>
    <row r="152" spans="1:9" ht="15" x14ac:dyDescent="0.2">
      <c r="A152" s="39">
        <v>8</v>
      </c>
      <c r="B152" s="38">
        <v>8.9</v>
      </c>
      <c r="C152" s="38">
        <v>4.3</v>
      </c>
      <c r="D152" s="38">
        <v>6.9</v>
      </c>
      <c r="E152" s="38">
        <v>8.1999999999999993</v>
      </c>
      <c r="F152" s="38">
        <v>5</v>
      </c>
      <c r="G152" s="38">
        <v>5.7</v>
      </c>
      <c r="H152" s="39">
        <v>0</v>
      </c>
      <c r="I152" s="38">
        <v>8</v>
      </c>
    </row>
    <row r="153" spans="1:9" ht="15" x14ac:dyDescent="0.2">
      <c r="A153" s="39">
        <v>5</v>
      </c>
      <c r="B153" s="38">
        <v>6.2</v>
      </c>
      <c r="C153" s="38">
        <v>3.3</v>
      </c>
      <c r="D153" s="38">
        <v>5.0999999999999996</v>
      </c>
      <c r="E153" s="38">
        <v>6.9</v>
      </c>
      <c r="F153" s="38">
        <v>4</v>
      </c>
      <c r="G153" s="38">
        <v>5.4</v>
      </c>
      <c r="H153" s="39">
        <v>0</v>
      </c>
      <c r="I153" s="38">
        <v>6.6</v>
      </c>
    </row>
    <row r="154" spans="1:9" ht="15" x14ac:dyDescent="0.2">
      <c r="A154" s="39">
        <v>9</v>
      </c>
      <c r="B154" s="38">
        <v>7.2</v>
      </c>
      <c r="C154" s="38">
        <v>4.3</v>
      </c>
      <c r="D154" s="38">
        <v>4.7</v>
      </c>
      <c r="E154" s="38">
        <v>10</v>
      </c>
      <c r="F154" s="38">
        <v>3</v>
      </c>
      <c r="G154" s="38">
        <v>3.8</v>
      </c>
      <c r="H154" s="39">
        <v>0</v>
      </c>
      <c r="I154" s="38">
        <v>7.6</v>
      </c>
    </row>
    <row r="155" spans="1:9" ht="15" x14ac:dyDescent="0.2">
      <c r="A155" s="39">
        <v>6</v>
      </c>
      <c r="B155" s="38">
        <v>8.8000000000000007</v>
      </c>
      <c r="C155" s="38">
        <v>3.5</v>
      </c>
      <c r="D155" s="38">
        <v>4.5</v>
      </c>
      <c r="E155" s="38">
        <v>6.7</v>
      </c>
      <c r="F155" s="38">
        <v>4.0999999999999996</v>
      </c>
      <c r="G155" s="38">
        <v>5.4</v>
      </c>
      <c r="H155" s="39">
        <v>0</v>
      </c>
      <c r="I155" s="38">
        <v>7.5</v>
      </c>
    </row>
    <row r="156" spans="1:9" ht="15" x14ac:dyDescent="0.2">
      <c r="A156" s="39">
        <v>3</v>
      </c>
      <c r="B156" s="38">
        <v>6.3</v>
      </c>
      <c r="C156" s="38">
        <v>5.0999999999999996</v>
      </c>
      <c r="D156" s="38">
        <v>6.6</v>
      </c>
      <c r="E156" s="38">
        <v>8.4</v>
      </c>
      <c r="F156" s="38">
        <v>4.4000000000000004</v>
      </c>
      <c r="G156" s="38">
        <v>5.3</v>
      </c>
      <c r="H156" s="39">
        <v>0</v>
      </c>
      <c r="I156" s="38">
        <v>7.1</v>
      </c>
    </row>
    <row r="157" spans="1:9" ht="15" x14ac:dyDescent="0.2">
      <c r="A157" s="39">
        <v>2</v>
      </c>
      <c r="B157" s="38">
        <v>9.6999999999999993</v>
      </c>
      <c r="C157" s="38">
        <v>2.8</v>
      </c>
      <c r="D157" s="38">
        <v>4.7</v>
      </c>
      <c r="E157" s="38">
        <v>4.8</v>
      </c>
      <c r="F157" s="38">
        <v>4</v>
      </c>
      <c r="G157" s="38">
        <v>5.8</v>
      </c>
      <c r="H157" s="39">
        <v>0</v>
      </c>
      <c r="I157" s="38">
        <v>7.9</v>
      </c>
    </row>
    <row r="158" spans="1:9" ht="15" x14ac:dyDescent="0.2">
      <c r="A158" s="39">
        <v>1</v>
      </c>
      <c r="B158" s="38">
        <v>5</v>
      </c>
      <c r="C158" s="38">
        <v>3.6</v>
      </c>
      <c r="D158" s="38">
        <v>4.9000000000000004</v>
      </c>
      <c r="E158" s="38">
        <v>8.1999999999999993</v>
      </c>
      <c r="F158" s="38">
        <v>3.7</v>
      </c>
      <c r="G158" s="38">
        <v>4.4000000000000004</v>
      </c>
      <c r="H158" s="39">
        <v>0</v>
      </c>
      <c r="I158" s="38">
        <v>7.6</v>
      </c>
    </row>
    <row r="159" spans="1:9" ht="15" x14ac:dyDescent="0.2">
      <c r="A159" s="39">
        <v>10</v>
      </c>
      <c r="B159" s="38">
        <v>7.4</v>
      </c>
      <c r="C159" s="38">
        <v>3.4</v>
      </c>
      <c r="D159" s="38">
        <v>4.8</v>
      </c>
      <c r="E159" s="38">
        <v>7.2</v>
      </c>
      <c r="F159" s="38">
        <v>4</v>
      </c>
      <c r="G159" s="38">
        <v>4.3</v>
      </c>
      <c r="H159" s="39">
        <v>0</v>
      </c>
      <c r="I159" s="38">
        <v>7.1</v>
      </c>
    </row>
    <row r="160" spans="1:9" ht="15" x14ac:dyDescent="0.2">
      <c r="A160" s="39">
        <v>5</v>
      </c>
      <c r="B160" s="38">
        <v>5.5</v>
      </c>
      <c r="C160" s="38">
        <v>3.7</v>
      </c>
      <c r="D160" s="38">
        <v>4.9000000000000004</v>
      </c>
      <c r="E160" s="38">
        <v>6</v>
      </c>
      <c r="F160" s="38">
        <v>4.3</v>
      </c>
      <c r="G160" s="38">
        <v>5.7</v>
      </c>
      <c r="H160" s="39">
        <v>0</v>
      </c>
      <c r="I160" s="38">
        <v>7.6</v>
      </c>
    </row>
    <row r="161" spans="1:9" ht="15" x14ac:dyDescent="0.2">
      <c r="A161" s="39">
        <v>13</v>
      </c>
      <c r="B161" s="38">
        <v>9.1</v>
      </c>
      <c r="C161" s="38">
        <v>3.6</v>
      </c>
      <c r="D161" s="38">
        <v>4.5999999999999996</v>
      </c>
      <c r="E161" s="38">
        <v>8.3000000000000007</v>
      </c>
      <c r="F161" s="38">
        <v>4.5999999999999996</v>
      </c>
      <c r="G161" s="38">
        <v>4.8</v>
      </c>
      <c r="H161" s="39">
        <v>1</v>
      </c>
      <c r="I161" s="38">
        <v>8.1999999999999993</v>
      </c>
    </row>
    <row r="162" spans="1:9" ht="15" x14ac:dyDescent="0.2">
      <c r="A162" s="39">
        <v>5</v>
      </c>
      <c r="B162" s="38">
        <v>6.7</v>
      </c>
      <c r="C162" s="38">
        <v>3.7</v>
      </c>
      <c r="D162" s="38">
        <v>4.9000000000000004</v>
      </c>
      <c r="E162" s="38">
        <v>9.1999999999999993</v>
      </c>
      <c r="F162" s="38">
        <v>3.7</v>
      </c>
      <c r="G162" s="38">
        <v>4.9000000000000004</v>
      </c>
      <c r="H162" s="39">
        <v>0</v>
      </c>
      <c r="I162" s="38">
        <v>6.9</v>
      </c>
    </row>
    <row r="163" spans="1:9" ht="15" x14ac:dyDescent="0.2">
      <c r="A163" s="39">
        <v>11</v>
      </c>
      <c r="B163" s="38">
        <v>6.3</v>
      </c>
      <c r="C163" s="38">
        <v>4.5</v>
      </c>
      <c r="D163" s="38">
        <v>5.9</v>
      </c>
      <c r="E163" s="38">
        <v>8.8000000000000007</v>
      </c>
      <c r="F163" s="38">
        <v>6.4</v>
      </c>
      <c r="G163" s="38">
        <v>6.4</v>
      </c>
      <c r="H163" s="39">
        <v>1</v>
      </c>
      <c r="I163" s="38">
        <v>8.1</v>
      </c>
    </row>
    <row r="164" spans="1:9" ht="15" x14ac:dyDescent="0.2">
      <c r="A164" s="39">
        <v>13</v>
      </c>
      <c r="B164" s="38">
        <v>8.3000000000000007</v>
      </c>
      <c r="C164" s="38">
        <v>3.7</v>
      </c>
      <c r="D164" s="38">
        <v>6.1</v>
      </c>
      <c r="E164" s="38">
        <v>5.3</v>
      </c>
      <c r="F164" s="38">
        <v>3.6</v>
      </c>
      <c r="G164" s="38">
        <v>4.9000000000000004</v>
      </c>
      <c r="H164" s="39">
        <v>1</v>
      </c>
      <c r="I164" s="38">
        <v>7.6</v>
      </c>
    </row>
    <row r="165" spans="1:9" ht="15" x14ac:dyDescent="0.2">
      <c r="A165" s="39">
        <v>12</v>
      </c>
      <c r="B165" s="38">
        <v>8.1999999999999993</v>
      </c>
      <c r="C165" s="38">
        <v>3.6</v>
      </c>
      <c r="D165" s="38">
        <v>6</v>
      </c>
      <c r="E165" s="38">
        <v>5.2</v>
      </c>
      <c r="F165" s="38">
        <v>4.7</v>
      </c>
      <c r="G165" s="38">
        <v>4</v>
      </c>
      <c r="H165" s="39">
        <v>1</v>
      </c>
      <c r="I165" s="38">
        <v>8.4</v>
      </c>
    </row>
    <row r="166" spans="1:9" ht="15" x14ac:dyDescent="0.2">
      <c r="A166" s="39">
        <v>11</v>
      </c>
      <c r="B166" s="38">
        <v>8.1999999999999993</v>
      </c>
      <c r="C166" s="38">
        <v>3.6</v>
      </c>
      <c r="D166" s="38">
        <v>6</v>
      </c>
      <c r="E166" s="38">
        <v>5.2</v>
      </c>
      <c r="F166" s="38">
        <v>4</v>
      </c>
      <c r="G166" s="38">
        <v>4</v>
      </c>
      <c r="H166" s="39">
        <v>0</v>
      </c>
      <c r="I166" s="38">
        <v>7.4</v>
      </c>
    </row>
    <row r="167" spans="1:9" ht="15" x14ac:dyDescent="0.2">
      <c r="A167" s="39">
        <v>10</v>
      </c>
      <c r="B167" s="38">
        <v>9</v>
      </c>
      <c r="C167" s="38">
        <v>4.0999999999999996</v>
      </c>
      <c r="D167" s="38">
        <v>5</v>
      </c>
      <c r="E167" s="38">
        <v>6</v>
      </c>
      <c r="F167" s="38">
        <v>4.3</v>
      </c>
      <c r="G167" s="38">
        <v>4.4000000000000004</v>
      </c>
      <c r="H167" s="39">
        <v>0</v>
      </c>
      <c r="I167" s="38">
        <v>7.9</v>
      </c>
    </row>
    <row r="168" spans="1:9" ht="15" x14ac:dyDescent="0.2">
      <c r="A168" s="39">
        <v>1</v>
      </c>
      <c r="B168" s="38">
        <v>7.1</v>
      </c>
      <c r="C168" s="38">
        <v>3.4</v>
      </c>
      <c r="D168" s="38">
        <v>5.9</v>
      </c>
      <c r="E168" s="38">
        <v>7.8</v>
      </c>
      <c r="F168" s="38">
        <v>3.6</v>
      </c>
      <c r="G168" s="38">
        <v>3.7</v>
      </c>
      <c r="H168" s="39">
        <v>0</v>
      </c>
      <c r="I168" s="38">
        <v>7.2</v>
      </c>
    </row>
    <row r="169" spans="1:9" ht="15" x14ac:dyDescent="0.2">
      <c r="A169" s="39">
        <v>10</v>
      </c>
      <c r="B169" s="38">
        <v>6.9</v>
      </c>
      <c r="C169" s="38">
        <v>3.7</v>
      </c>
      <c r="D169" s="38">
        <v>5.4</v>
      </c>
      <c r="E169" s="38">
        <v>8.9</v>
      </c>
      <c r="F169" s="38">
        <v>2.7</v>
      </c>
      <c r="G169" s="38">
        <v>3.4</v>
      </c>
      <c r="H169" s="39">
        <v>0</v>
      </c>
      <c r="I169" s="38">
        <v>7.6</v>
      </c>
    </row>
    <row r="170" spans="1:9" ht="15" x14ac:dyDescent="0.2">
      <c r="A170" s="39">
        <v>12</v>
      </c>
      <c r="B170" s="38">
        <v>8.6</v>
      </c>
      <c r="C170" s="38">
        <v>2.9</v>
      </c>
      <c r="D170" s="38">
        <v>4</v>
      </c>
      <c r="E170" s="38">
        <v>6.3</v>
      </c>
      <c r="F170" s="38">
        <v>4</v>
      </c>
      <c r="G170" s="38">
        <v>4</v>
      </c>
      <c r="H170" s="39">
        <v>0</v>
      </c>
      <c r="I170" s="38">
        <v>6.7</v>
      </c>
    </row>
    <row r="171" spans="1:9" ht="15" x14ac:dyDescent="0.2">
      <c r="A171" s="39">
        <v>9</v>
      </c>
      <c r="B171" s="38">
        <v>6.7</v>
      </c>
      <c r="C171" s="38">
        <v>4</v>
      </c>
      <c r="D171" s="38">
        <v>6.8</v>
      </c>
      <c r="E171" s="38">
        <v>8.4</v>
      </c>
      <c r="F171" s="38">
        <v>3.8</v>
      </c>
      <c r="G171" s="38">
        <v>4.3</v>
      </c>
      <c r="H171" s="39">
        <v>1</v>
      </c>
      <c r="I171" s="38">
        <v>7.4</v>
      </c>
    </row>
    <row r="172" spans="1:9" ht="15" x14ac:dyDescent="0.2">
      <c r="A172" s="39">
        <v>8</v>
      </c>
      <c r="B172" s="38">
        <v>7</v>
      </c>
      <c r="C172" s="38">
        <v>3.3</v>
      </c>
      <c r="D172" s="38">
        <v>4.2</v>
      </c>
      <c r="E172" s="38">
        <v>9</v>
      </c>
      <c r="F172" s="38">
        <v>3.3</v>
      </c>
      <c r="G172" s="38">
        <v>5.6</v>
      </c>
      <c r="H172" s="39">
        <v>1</v>
      </c>
      <c r="I172" s="38">
        <v>6.2</v>
      </c>
    </row>
    <row r="173" spans="1:9" ht="15" x14ac:dyDescent="0.2">
      <c r="A173" s="39">
        <v>1</v>
      </c>
      <c r="B173" s="38">
        <v>9.6999999999999993</v>
      </c>
      <c r="C173" s="38">
        <v>2.6</v>
      </c>
      <c r="D173" s="38">
        <v>3.3</v>
      </c>
      <c r="E173" s="38">
        <v>5.2</v>
      </c>
      <c r="F173" s="38">
        <v>4.5</v>
      </c>
      <c r="G173" s="38">
        <v>5.8</v>
      </c>
      <c r="H173" s="39">
        <v>1</v>
      </c>
      <c r="I173" s="38">
        <v>7.5</v>
      </c>
    </row>
    <row r="174" spans="1:9" ht="15" x14ac:dyDescent="0.2">
      <c r="A174" s="39">
        <v>4</v>
      </c>
      <c r="B174" s="38">
        <v>9.9</v>
      </c>
      <c r="C174" s="38">
        <v>3.7</v>
      </c>
      <c r="D174" s="38">
        <v>6.7</v>
      </c>
      <c r="E174" s="38">
        <v>6.8</v>
      </c>
      <c r="F174" s="38">
        <v>5</v>
      </c>
      <c r="G174" s="38">
        <v>5.3</v>
      </c>
      <c r="H174" s="39">
        <v>1</v>
      </c>
      <c r="I174" s="38">
        <v>7.4</v>
      </c>
    </row>
    <row r="175" spans="1:9" ht="15" x14ac:dyDescent="0.2">
      <c r="A175" s="39">
        <v>1</v>
      </c>
      <c r="B175" s="38">
        <v>8.6</v>
      </c>
      <c r="C175" s="38">
        <v>4.8</v>
      </c>
      <c r="D175" s="38">
        <v>5.7</v>
      </c>
      <c r="E175" s="38">
        <v>6.7</v>
      </c>
      <c r="F175" s="38">
        <v>4.8</v>
      </c>
      <c r="G175" s="38">
        <v>4.2</v>
      </c>
      <c r="H175" s="39">
        <v>0</v>
      </c>
      <c r="I175" s="38">
        <v>7.9</v>
      </c>
    </row>
    <row r="176" spans="1:9" ht="15" x14ac:dyDescent="0.2">
      <c r="A176" s="39">
        <v>8</v>
      </c>
      <c r="B176" s="38">
        <v>6.3</v>
      </c>
      <c r="C176" s="38">
        <v>5.0999999999999996</v>
      </c>
      <c r="D176" s="38">
        <v>6.6</v>
      </c>
      <c r="E176" s="38">
        <v>8.4</v>
      </c>
      <c r="F176" s="38">
        <v>2.8</v>
      </c>
      <c r="G176" s="38">
        <v>4.7</v>
      </c>
      <c r="H176" s="39">
        <v>0</v>
      </c>
      <c r="I176" s="38">
        <v>6.5</v>
      </c>
    </row>
    <row r="177" spans="1:9" ht="15" x14ac:dyDescent="0.2">
      <c r="A177" s="39">
        <v>11</v>
      </c>
      <c r="B177" s="38">
        <v>9.9</v>
      </c>
      <c r="C177" s="38">
        <v>3.7</v>
      </c>
      <c r="D177" s="38">
        <v>6.7</v>
      </c>
      <c r="E177" s="38">
        <v>6.8</v>
      </c>
      <c r="F177" s="38">
        <v>4.3</v>
      </c>
      <c r="G177" s="38">
        <v>4.2</v>
      </c>
      <c r="H177" s="39">
        <v>1</v>
      </c>
      <c r="I177" s="38">
        <v>8.6</v>
      </c>
    </row>
    <row r="178" spans="1:9" ht="15" x14ac:dyDescent="0.2">
      <c r="A178" s="39">
        <v>7</v>
      </c>
      <c r="B178" s="38">
        <v>9.3000000000000007</v>
      </c>
      <c r="C178" s="38">
        <v>2.4</v>
      </c>
      <c r="D178" s="38">
        <v>4.5</v>
      </c>
      <c r="E178" s="38">
        <v>6.2</v>
      </c>
      <c r="F178" s="38">
        <v>4</v>
      </c>
      <c r="G178" s="38">
        <v>5.8</v>
      </c>
      <c r="H178" s="39">
        <v>1</v>
      </c>
      <c r="I178" s="38">
        <v>8.6</v>
      </c>
    </row>
    <row r="179" spans="1:9" ht="15" x14ac:dyDescent="0.2">
      <c r="A179" s="39">
        <v>12</v>
      </c>
      <c r="B179" s="38">
        <v>9.6999999999999993</v>
      </c>
      <c r="C179" s="38">
        <v>5</v>
      </c>
      <c r="D179" s="38">
        <v>6.1</v>
      </c>
      <c r="E179" s="38">
        <v>6.7</v>
      </c>
      <c r="F179" s="38">
        <v>4.9000000000000004</v>
      </c>
      <c r="G179" s="38">
        <v>5.8</v>
      </c>
      <c r="H179" s="39">
        <v>1</v>
      </c>
      <c r="I179" s="38">
        <v>8</v>
      </c>
    </row>
    <row r="180" spans="1:9" ht="15" x14ac:dyDescent="0.2">
      <c r="A180" s="39">
        <v>14</v>
      </c>
      <c r="B180" s="38">
        <v>9.6999999999999993</v>
      </c>
      <c r="C180" s="38">
        <v>2.6</v>
      </c>
      <c r="D180" s="38">
        <v>3.3</v>
      </c>
      <c r="E180" s="38">
        <v>5.2</v>
      </c>
      <c r="F180" s="38">
        <v>4.5999999999999996</v>
      </c>
      <c r="G180" s="38">
        <v>5.3</v>
      </c>
      <c r="H180" s="39">
        <v>0</v>
      </c>
      <c r="I180" s="38">
        <v>8.1</v>
      </c>
    </row>
    <row r="181" spans="1:9" ht="15" x14ac:dyDescent="0.2">
      <c r="A181" s="39">
        <v>5</v>
      </c>
      <c r="B181" s="38">
        <v>9.6</v>
      </c>
      <c r="C181" s="38">
        <v>5.7</v>
      </c>
      <c r="D181" s="38">
        <v>7.8</v>
      </c>
      <c r="E181" s="38">
        <v>4.5</v>
      </c>
      <c r="F181" s="38">
        <v>4</v>
      </c>
      <c r="G181" s="38">
        <v>6.1</v>
      </c>
      <c r="H181" s="39">
        <v>1</v>
      </c>
      <c r="I181" s="38">
        <v>8.1999999999999993</v>
      </c>
    </row>
    <row r="182" spans="1:9" ht="15" x14ac:dyDescent="0.2">
      <c r="A182" s="39">
        <v>10</v>
      </c>
      <c r="B182" s="38">
        <v>7.6</v>
      </c>
      <c r="C182" s="38">
        <v>2.5</v>
      </c>
      <c r="D182" s="38">
        <v>4.2</v>
      </c>
      <c r="E182" s="38">
        <v>5.8</v>
      </c>
      <c r="F182" s="38">
        <v>4.4000000000000004</v>
      </c>
      <c r="G182" s="38">
        <v>6.3</v>
      </c>
      <c r="H182" s="39">
        <v>1</v>
      </c>
      <c r="I182" s="38">
        <v>7.2</v>
      </c>
    </row>
    <row r="183" spans="1:9" ht="15" x14ac:dyDescent="0.2">
      <c r="A183" s="39">
        <v>7</v>
      </c>
      <c r="B183" s="38">
        <v>9.4</v>
      </c>
      <c r="C183" s="38">
        <v>4.0999999999999996</v>
      </c>
      <c r="D183" s="38">
        <v>4.7</v>
      </c>
      <c r="E183" s="38">
        <v>7.6</v>
      </c>
      <c r="F183" s="38">
        <v>4.7</v>
      </c>
      <c r="G183" s="38">
        <v>6.4</v>
      </c>
      <c r="H183" s="39">
        <v>1</v>
      </c>
      <c r="I183" s="38">
        <v>8.4</v>
      </c>
    </row>
    <row r="184" spans="1:9" ht="15" x14ac:dyDescent="0.2">
      <c r="A184" s="39">
        <v>15</v>
      </c>
      <c r="B184" s="38">
        <v>9.6</v>
      </c>
      <c r="C184" s="38">
        <v>5.7</v>
      </c>
      <c r="D184" s="38">
        <v>7.8</v>
      </c>
      <c r="E184" s="38">
        <v>4.5</v>
      </c>
      <c r="F184" s="38">
        <v>4.5999999999999996</v>
      </c>
      <c r="G184" s="38">
        <v>6.7</v>
      </c>
      <c r="H184" s="39">
        <v>1</v>
      </c>
      <c r="I184" s="38">
        <v>9.4</v>
      </c>
    </row>
    <row r="185" spans="1:9" ht="15" x14ac:dyDescent="0.2">
      <c r="A185" s="39">
        <v>14</v>
      </c>
      <c r="B185" s="38">
        <v>9.3000000000000007</v>
      </c>
      <c r="C185" s="38">
        <v>5.0999999999999996</v>
      </c>
      <c r="D185" s="38">
        <v>6.3</v>
      </c>
      <c r="E185" s="38">
        <v>7.4</v>
      </c>
      <c r="F185" s="38">
        <v>4.4000000000000004</v>
      </c>
      <c r="G185" s="38">
        <v>5.8</v>
      </c>
      <c r="H185" s="39">
        <v>1</v>
      </c>
      <c r="I185" s="38">
        <v>9.4</v>
      </c>
    </row>
    <row r="186" spans="1:9" ht="15" x14ac:dyDescent="0.2">
      <c r="A186" s="39">
        <v>4</v>
      </c>
      <c r="B186" s="38">
        <v>9.6999999999999993</v>
      </c>
      <c r="C186" s="38">
        <v>2.8</v>
      </c>
      <c r="D186" s="38">
        <v>4.7</v>
      </c>
      <c r="E186" s="38">
        <v>4.8</v>
      </c>
      <c r="F186" s="38">
        <v>4.7</v>
      </c>
      <c r="G186" s="38">
        <v>5.0999999999999996</v>
      </c>
      <c r="H186" s="39">
        <v>0</v>
      </c>
      <c r="I186" s="38">
        <v>7.5</v>
      </c>
    </row>
    <row r="187" spans="1:9" ht="15" x14ac:dyDescent="0.2">
      <c r="A187" s="39">
        <v>1</v>
      </c>
      <c r="B187" s="38">
        <v>9.1</v>
      </c>
      <c r="C187" s="38">
        <v>3.8</v>
      </c>
      <c r="D187" s="38">
        <v>4.5</v>
      </c>
      <c r="E187" s="38">
        <v>7.3</v>
      </c>
      <c r="F187" s="38">
        <v>6</v>
      </c>
      <c r="G187" s="38">
        <v>6.3</v>
      </c>
      <c r="H187" s="39">
        <v>0</v>
      </c>
      <c r="I187" s="38">
        <v>6.6</v>
      </c>
    </row>
    <row r="188" spans="1:9" ht="15" x14ac:dyDescent="0.2">
      <c r="A188" s="39">
        <v>2</v>
      </c>
      <c r="B188" s="38">
        <v>6.5</v>
      </c>
      <c r="C188" s="38">
        <v>2.8</v>
      </c>
      <c r="D188" s="38">
        <v>3.7</v>
      </c>
      <c r="E188" s="38">
        <v>8.5</v>
      </c>
      <c r="F188" s="38">
        <v>4.3</v>
      </c>
      <c r="G188" s="38">
        <v>3.3</v>
      </c>
      <c r="H188" s="39">
        <v>0</v>
      </c>
      <c r="I188" s="38">
        <v>4.3</v>
      </c>
    </row>
    <row r="189" spans="1:9" ht="15" x14ac:dyDescent="0.2">
      <c r="A189" s="39">
        <v>2</v>
      </c>
      <c r="B189" s="38">
        <v>6.6</v>
      </c>
      <c r="C189" s="38">
        <v>3.6</v>
      </c>
      <c r="D189" s="38">
        <v>4.8</v>
      </c>
      <c r="E189" s="38">
        <v>7.2</v>
      </c>
      <c r="F189" s="38">
        <v>3.2</v>
      </c>
      <c r="G189" s="38">
        <v>4</v>
      </c>
      <c r="H189" s="39">
        <v>1</v>
      </c>
      <c r="I189" s="38">
        <v>6.6</v>
      </c>
    </row>
    <row r="190" spans="1:9" ht="15" x14ac:dyDescent="0.2">
      <c r="A190" s="39">
        <v>13</v>
      </c>
      <c r="B190" s="38">
        <v>5.8</v>
      </c>
      <c r="C190" s="38">
        <v>3.6</v>
      </c>
      <c r="D190" s="38">
        <v>5.8</v>
      </c>
      <c r="E190" s="38">
        <v>9.3000000000000007</v>
      </c>
      <c r="F190" s="38">
        <v>5.9</v>
      </c>
      <c r="G190" s="38">
        <v>6.6</v>
      </c>
      <c r="H190" s="39">
        <v>0</v>
      </c>
      <c r="I190" s="38">
        <v>7.4</v>
      </c>
    </row>
    <row r="191" spans="1:9" ht="15" x14ac:dyDescent="0.2">
      <c r="A191" s="39">
        <v>11</v>
      </c>
      <c r="B191" s="38">
        <v>8.6999999999999993</v>
      </c>
      <c r="C191" s="38">
        <v>3.7</v>
      </c>
      <c r="D191" s="38">
        <v>4.8</v>
      </c>
      <c r="E191" s="38">
        <v>3.8</v>
      </c>
      <c r="F191" s="38">
        <v>5.5</v>
      </c>
      <c r="G191" s="38">
        <v>5.6</v>
      </c>
      <c r="H191" s="39">
        <v>0</v>
      </c>
      <c r="I191" s="38">
        <v>7.1</v>
      </c>
    </row>
    <row r="192" spans="1:9" ht="15" x14ac:dyDescent="0.2">
      <c r="A192" s="39">
        <v>2</v>
      </c>
      <c r="B192" s="38">
        <v>8.8000000000000007</v>
      </c>
      <c r="C192" s="38">
        <v>3.9</v>
      </c>
      <c r="D192" s="38">
        <v>4.8</v>
      </c>
      <c r="E192" s="38">
        <v>5.8</v>
      </c>
      <c r="F192" s="38">
        <v>3.8</v>
      </c>
      <c r="G192" s="38">
        <v>4.2</v>
      </c>
      <c r="H192" s="39">
        <v>1</v>
      </c>
      <c r="I192" s="38">
        <v>6.7</v>
      </c>
    </row>
    <row r="193" spans="1:9" ht="15" x14ac:dyDescent="0.2">
      <c r="A193" s="39">
        <v>8</v>
      </c>
      <c r="B193" s="38">
        <v>6.4</v>
      </c>
      <c r="C193" s="38">
        <v>4.5</v>
      </c>
      <c r="D193" s="38">
        <v>5.7</v>
      </c>
      <c r="E193" s="38">
        <v>8.4</v>
      </c>
      <c r="F193" s="38">
        <v>4</v>
      </c>
      <c r="G193" s="38">
        <v>5.8</v>
      </c>
      <c r="H193" s="39">
        <v>0</v>
      </c>
      <c r="I193" s="38">
        <v>6.7</v>
      </c>
    </row>
    <row r="194" spans="1:9" ht="15" x14ac:dyDescent="0.2">
      <c r="A194" s="39">
        <v>13</v>
      </c>
      <c r="B194" s="38">
        <v>6.7</v>
      </c>
      <c r="C194" s="38">
        <v>3.6</v>
      </c>
      <c r="D194" s="38">
        <v>4.8</v>
      </c>
      <c r="E194" s="38">
        <v>7.2</v>
      </c>
      <c r="F194" s="38">
        <v>2.9</v>
      </c>
      <c r="G194" s="38">
        <v>3.2</v>
      </c>
      <c r="H194" s="39">
        <v>0</v>
      </c>
      <c r="I194" s="38">
        <v>7.2</v>
      </c>
    </row>
    <row r="195" spans="1:9" ht="15" x14ac:dyDescent="0.2">
      <c r="A195" s="39">
        <v>1</v>
      </c>
      <c r="B195" s="38">
        <v>5.2</v>
      </c>
      <c r="C195" s="38">
        <v>3.8</v>
      </c>
      <c r="D195" s="38">
        <v>5</v>
      </c>
      <c r="E195" s="38">
        <v>8.4</v>
      </c>
      <c r="F195" s="38">
        <v>4.3</v>
      </c>
      <c r="G195" s="38">
        <v>4.7</v>
      </c>
      <c r="H195" s="39">
        <v>0</v>
      </c>
      <c r="I195" s="38">
        <v>7.1</v>
      </c>
    </row>
    <row r="196" spans="1:9" ht="15" x14ac:dyDescent="0.2">
      <c r="A196" s="39">
        <v>3</v>
      </c>
      <c r="B196" s="38">
        <v>6.4</v>
      </c>
      <c r="C196" s="38">
        <v>3.3</v>
      </c>
      <c r="D196" s="38">
        <v>4.5</v>
      </c>
      <c r="E196" s="38">
        <v>8.8000000000000007</v>
      </c>
      <c r="F196" s="38">
        <v>3.6</v>
      </c>
      <c r="G196" s="38">
        <v>4</v>
      </c>
      <c r="H196" s="39">
        <v>0</v>
      </c>
      <c r="I196" s="38">
        <v>6</v>
      </c>
    </row>
    <row r="197" spans="1:9" ht="15" x14ac:dyDescent="0.2">
      <c r="A197" s="39">
        <v>10</v>
      </c>
      <c r="B197" s="38">
        <v>7.6</v>
      </c>
      <c r="C197" s="38">
        <v>3.6</v>
      </c>
      <c r="D197" s="38">
        <v>5.4</v>
      </c>
      <c r="E197" s="38">
        <v>4.4000000000000004</v>
      </c>
      <c r="F197" s="38">
        <v>4.4000000000000004</v>
      </c>
      <c r="G197" s="38">
        <v>5.2</v>
      </c>
      <c r="H197" s="39">
        <v>0</v>
      </c>
      <c r="I197" s="38">
        <v>8.4</v>
      </c>
    </row>
    <row r="198" spans="1:9" ht="15" x14ac:dyDescent="0.2">
      <c r="A198" s="39">
        <v>8</v>
      </c>
      <c r="B198" s="38">
        <v>5.9</v>
      </c>
      <c r="C198" s="38">
        <v>4</v>
      </c>
      <c r="D198" s="38">
        <v>6.2</v>
      </c>
      <c r="E198" s="38">
        <v>8.4</v>
      </c>
      <c r="F198" s="38">
        <v>6</v>
      </c>
      <c r="G198" s="38">
        <v>6</v>
      </c>
      <c r="H198" s="39">
        <v>1</v>
      </c>
      <c r="I198" s="38">
        <v>8.6</v>
      </c>
    </row>
    <row r="199" spans="1:9" ht="15" x14ac:dyDescent="0.2">
      <c r="A199" s="39">
        <v>9</v>
      </c>
      <c r="B199" s="38">
        <v>9.6999999999999993</v>
      </c>
      <c r="C199" s="38">
        <v>5</v>
      </c>
      <c r="D199" s="38">
        <v>6.1</v>
      </c>
      <c r="E199" s="38">
        <v>6.8</v>
      </c>
      <c r="F199" s="38">
        <v>4.4000000000000004</v>
      </c>
      <c r="G199" s="38">
        <v>6.3</v>
      </c>
      <c r="H199" s="39">
        <v>1</v>
      </c>
      <c r="I199" s="38">
        <v>7.9</v>
      </c>
    </row>
    <row r="200" spans="1:9" ht="15" x14ac:dyDescent="0.2">
      <c r="A200" s="39">
        <v>6</v>
      </c>
      <c r="B200" s="38">
        <v>5.5</v>
      </c>
      <c r="C200" s="38">
        <v>5.5</v>
      </c>
      <c r="D200" s="38">
        <v>8.1999999999999993</v>
      </c>
      <c r="E200" s="38">
        <v>6.3</v>
      </c>
      <c r="F200" s="38">
        <v>5.9</v>
      </c>
      <c r="G200" s="38">
        <v>6.6</v>
      </c>
      <c r="H200" s="39">
        <v>1</v>
      </c>
      <c r="I200" s="38">
        <v>7.6</v>
      </c>
    </row>
    <row r="201" spans="1:9" ht="15" x14ac:dyDescent="0.2">
      <c r="A201" s="39">
        <v>4</v>
      </c>
      <c r="B201" s="38">
        <v>9.6999999999999993</v>
      </c>
      <c r="C201" s="38">
        <v>5</v>
      </c>
      <c r="D201" s="38">
        <v>6.1</v>
      </c>
      <c r="E201" s="38">
        <v>6.8</v>
      </c>
      <c r="F201" s="38">
        <v>4.3</v>
      </c>
      <c r="G201" s="38">
        <v>5.9</v>
      </c>
      <c r="H201" s="39">
        <v>1</v>
      </c>
      <c r="I201" s="38">
        <v>8.5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ECDDB-A330-42EF-A062-BEDA1F3A6039}">
  <dimension ref="A1:S201"/>
  <sheetViews>
    <sheetView zoomScale="70" zoomScaleNormal="70" workbookViewId="0">
      <selection activeCell="P9" sqref="P9"/>
    </sheetView>
  </sheetViews>
  <sheetFormatPr defaultRowHeight="12.75" x14ac:dyDescent="0.2"/>
  <cols>
    <col min="1" max="8" width="8.7109375" style="27"/>
    <col min="10" max="10" width="18" bestFit="1" customWidth="1"/>
    <col min="12" max="12" width="13.42578125" bestFit="1" customWidth="1"/>
    <col min="15" max="15" width="12.7109375" bestFit="1" customWidth="1"/>
    <col min="16" max="16" width="12" bestFit="1" customWidth="1"/>
    <col min="17" max="17" width="12.5703125" bestFit="1" customWidth="1"/>
    <col min="18" max="18" width="12" bestFit="1" customWidth="1"/>
  </cols>
  <sheetData>
    <row r="1" spans="1:19" ht="15" x14ac:dyDescent="0.2">
      <c r="A1" s="24" t="s">
        <v>256</v>
      </c>
      <c r="B1" s="24" t="s">
        <v>44</v>
      </c>
      <c r="C1" s="24" t="s">
        <v>50</v>
      </c>
      <c r="D1" s="24" t="s">
        <v>52</v>
      </c>
      <c r="E1" s="24" t="s">
        <v>257</v>
      </c>
      <c r="F1" s="24" t="s">
        <v>262</v>
      </c>
      <c r="G1" s="24" t="s">
        <v>290</v>
      </c>
      <c r="H1" s="24" t="s">
        <v>268</v>
      </c>
    </row>
    <row r="2" spans="1:19" ht="15" x14ac:dyDescent="0.2">
      <c r="A2" s="39">
        <v>3</v>
      </c>
      <c r="B2" s="38">
        <v>8.5</v>
      </c>
      <c r="C2" s="38">
        <v>6</v>
      </c>
      <c r="D2" s="38">
        <v>6.8</v>
      </c>
      <c r="E2" s="38">
        <v>5</v>
      </c>
      <c r="F2" s="38">
        <v>5.9</v>
      </c>
      <c r="G2" s="39">
        <v>1</v>
      </c>
      <c r="H2" s="38">
        <v>8.4</v>
      </c>
    </row>
    <row r="3" spans="1:19" ht="15" x14ac:dyDescent="0.2">
      <c r="A3" s="39">
        <v>13</v>
      </c>
      <c r="B3" s="38">
        <v>8.1999999999999993</v>
      </c>
      <c r="C3" s="38">
        <v>3.1</v>
      </c>
      <c r="D3" s="38">
        <v>5.3</v>
      </c>
      <c r="E3" s="38">
        <v>3.9</v>
      </c>
      <c r="F3" s="38">
        <v>7.2</v>
      </c>
      <c r="G3" s="39">
        <v>0</v>
      </c>
      <c r="H3" s="38">
        <v>7.5</v>
      </c>
      <c r="J3" s="58" t="s">
        <v>312</v>
      </c>
      <c r="K3" s="58"/>
      <c r="L3" s="58"/>
      <c r="M3" s="58"/>
      <c r="N3" s="58"/>
      <c r="O3" s="58"/>
      <c r="P3" s="58"/>
      <c r="Q3" s="58"/>
      <c r="R3" s="58"/>
      <c r="S3" s="58"/>
    </row>
    <row r="4" spans="1:19" ht="15.75" thickBot="1" x14ac:dyDescent="0.25">
      <c r="A4" s="39">
        <v>12</v>
      </c>
      <c r="B4" s="38">
        <v>9.1999999999999993</v>
      </c>
      <c r="C4" s="38">
        <v>5.8</v>
      </c>
      <c r="D4" s="38">
        <v>4.5</v>
      </c>
      <c r="E4" s="38">
        <v>5.4</v>
      </c>
      <c r="F4" s="38">
        <v>5.6</v>
      </c>
      <c r="G4" s="39">
        <v>1</v>
      </c>
      <c r="H4" s="38">
        <v>9</v>
      </c>
      <c r="J4" s="58"/>
      <c r="K4" s="58"/>
      <c r="L4" s="58"/>
      <c r="M4" s="58"/>
      <c r="N4" s="58"/>
      <c r="O4" s="58"/>
      <c r="P4" s="58"/>
      <c r="Q4" s="58"/>
      <c r="R4" s="58"/>
      <c r="S4" s="58"/>
    </row>
    <row r="5" spans="1:19" ht="15" x14ac:dyDescent="0.2">
      <c r="A5" s="39">
        <v>14</v>
      </c>
      <c r="B5" s="38">
        <v>6.4</v>
      </c>
      <c r="C5" s="38">
        <v>4.5</v>
      </c>
      <c r="D5" s="38">
        <v>8.8000000000000007</v>
      </c>
      <c r="E5" s="38">
        <v>4.3</v>
      </c>
      <c r="F5" s="38">
        <v>3.7</v>
      </c>
      <c r="G5" s="39">
        <v>0</v>
      </c>
      <c r="H5" s="38">
        <v>7.2</v>
      </c>
      <c r="J5" s="57" t="s">
        <v>313</v>
      </c>
      <c r="K5" s="57"/>
      <c r="L5" s="58"/>
      <c r="M5" s="58"/>
      <c r="N5" s="58"/>
      <c r="O5" s="58"/>
      <c r="P5" s="58"/>
      <c r="Q5" s="58"/>
      <c r="R5" s="58"/>
      <c r="S5" s="58"/>
    </row>
    <row r="6" spans="1:19" ht="15" x14ac:dyDescent="0.2">
      <c r="A6" s="39">
        <v>9</v>
      </c>
      <c r="B6" s="38">
        <v>9</v>
      </c>
      <c r="C6" s="38">
        <v>4.5</v>
      </c>
      <c r="D6" s="38">
        <v>6.8</v>
      </c>
      <c r="E6" s="38">
        <v>4.5</v>
      </c>
      <c r="F6" s="38">
        <v>6.9</v>
      </c>
      <c r="G6" s="39">
        <v>0</v>
      </c>
      <c r="H6" s="38">
        <v>9</v>
      </c>
      <c r="J6" s="55" t="s">
        <v>314</v>
      </c>
      <c r="K6" s="55">
        <v>0.74589443444224957</v>
      </c>
      <c r="L6" s="58"/>
      <c r="M6" s="58"/>
      <c r="N6" s="58"/>
      <c r="O6" s="58"/>
      <c r="P6" s="58"/>
      <c r="Q6" s="58"/>
      <c r="R6" s="58"/>
      <c r="S6" s="58"/>
    </row>
    <row r="7" spans="1:19" ht="15" x14ac:dyDescent="0.2">
      <c r="A7" s="39">
        <v>8</v>
      </c>
      <c r="B7" s="38">
        <v>6.5</v>
      </c>
      <c r="C7" s="38">
        <v>3.7</v>
      </c>
      <c r="D7" s="38">
        <v>8.5</v>
      </c>
      <c r="E7" s="38">
        <v>3.6</v>
      </c>
      <c r="F7" s="38">
        <v>4.0999999999999996</v>
      </c>
      <c r="G7" s="39">
        <v>0</v>
      </c>
      <c r="H7" s="38">
        <v>6.1</v>
      </c>
      <c r="J7" s="55" t="s">
        <v>315</v>
      </c>
      <c r="K7" s="55">
        <v>0.55635850733192338</v>
      </c>
      <c r="L7" s="58"/>
      <c r="M7" s="58"/>
      <c r="N7" s="58"/>
      <c r="O7" s="58"/>
      <c r="P7" s="58"/>
      <c r="Q7" s="58"/>
      <c r="R7" s="58"/>
      <c r="S7" s="58"/>
    </row>
    <row r="8" spans="1:19" ht="15" x14ac:dyDescent="0.2">
      <c r="A8" s="39">
        <v>2</v>
      </c>
      <c r="B8" s="38">
        <v>6.9</v>
      </c>
      <c r="C8" s="38">
        <v>5.4</v>
      </c>
      <c r="D8" s="38">
        <v>8.9</v>
      </c>
      <c r="E8" s="38">
        <v>2.1</v>
      </c>
      <c r="F8" s="38">
        <v>2.6</v>
      </c>
      <c r="G8" s="39">
        <v>1</v>
      </c>
      <c r="H8" s="38">
        <v>7.2</v>
      </c>
      <c r="J8" s="55" t="s">
        <v>316</v>
      </c>
      <c r="K8" s="55">
        <v>0.54018407791173306</v>
      </c>
      <c r="L8" s="58"/>
      <c r="M8" s="58"/>
      <c r="N8" s="58"/>
      <c r="O8" s="58"/>
      <c r="P8" s="58"/>
      <c r="Q8" s="58"/>
      <c r="R8" s="58"/>
      <c r="S8" s="58"/>
    </row>
    <row r="9" spans="1:19" ht="15" x14ac:dyDescent="0.2">
      <c r="A9" s="39">
        <v>9</v>
      </c>
      <c r="B9" s="38">
        <v>6.2</v>
      </c>
      <c r="C9" s="38">
        <v>5.0999999999999996</v>
      </c>
      <c r="D9" s="38">
        <v>6.9</v>
      </c>
      <c r="E9" s="38">
        <v>4.3</v>
      </c>
      <c r="F9" s="38">
        <v>4.8</v>
      </c>
      <c r="G9" s="39">
        <v>0</v>
      </c>
      <c r="H9" s="38">
        <v>7.7</v>
      </c>
      <c r="J9" s="55" t="s">
        <v>295</v>
      </c>
      <c r="K9" s="55">
        <v>0.60569853784001404</v>
      </c>
      <c r="L9" s="58"/>
      <c r="M9" s="58"/>
      <c r="N9" s="58"/>
      <c r="O9" s="58"/>
      <c r="P9" s="58"/>
      <c r="Q9" s="58"/>
      <c r="R9" s="58"/>
      <c r="S9" s="58"/>
    </row>
    <row r="10" spans="1:19" ht="15.75" thickBot="1" x14ac:dyDescent="0.25">
      <c r="A10" s="39">
        <v>7</v>
      </c>
      <c r="B10" s="38">
        <v>5.8</v>
      </c>
      <c r="C10" s="38">
        <v>5.8</v>
      </c>
      <c r="D10" s="38">
        <v>9.3000000000000007</v>
      </c>
      <c r="E10" s="38">
        <v>4.4000000000000004</v>
      </c>
      <c r="F10" s="38">
        <v>6.7</v>
      </c>
      <c r="G10" s="39">
        <v>1</v>
      </c>
      <c r="H10" s="38">
        <v>8.1999999999999993</v>
      </c>
      <c r="J10" s="56" t="s">
        <v>317</v>
      </c>
      <c r="K10" s="56">
        <v>200</v>
      </c>
      <c r="L10" s="58"/>
      <c r="M10" s="58"/>
      <c r="N10" s="58"/>
      <c r="O10" s="58"/>
      <c r="P10" s="58"/>
      <c r="Q10" s="58"/>
      <c r="R10" s="58"/>
      <c r="S10" s="58"/>
    </row>
    <row r="11" spans="1:19" ht="15" x14ac:dyDescent="0.2">
      <c r="A11" s="39">
        <v>9</v>
      </c>
      <c r="B11" s="38">
        <v>6.4</v>
      </c>
      <c r="C11" s="38">
        <v>5.7</v>
      </c>
      <c r="D11" s="38">
        <v>8.4</v>
      </c>
      <c r="E11" s="38">
        <v>4.0999999999999996</v>
      </c>
      <c r="F11" s="38">
        <v>6.1</v>
      </c>
      <c r="G11" s="39">
        <v>0</v>
      </c>
      <c r="H11" s="38">
        <v>6.7</v>
      </c>
      <c r="J11" s="58"/>
      <c r="K11" s="58"/>
      <c r="L11" s="58"/>
      <c r="M11" s="58"/>
      <c r="N11" s="58"/>
      <c r="O11" s="58"/>
      <c r="P11" s="58"/>
      <c r="Q11" s="58"/>
      <c r="R11" s="58"/>
      <c r="S11" s="58"/>
    </row>
    <row r="12" spans="1:19" ht="15.75" thickBot="1" x14ac:dyDescent="0.25">
      <c r="A12" s="39">
        <v>10</v>
      </c>
      <c r="B12" s="38">
        <v>8.6999999999999993</v>
      </c>
      <c r="C12" s="38">
        <v>4.5999999999999996</v>
      </c>
      <c r="D12" s="38">
        <v>6.8</v>
      </c>
      <c r="E12" s="38">
        <v>3.8</v>
      </c>
      <c r="F12" s="38">
        <v>4.8</v>
      </c>
      <c r="G12" s="39">
        <v>1</v>
      </c>
      <c r="H12" s="38">
        <v>8.4</v>
      </c>
      <c r="J12" s="58" t="s">
        <v>318</v>
      </c>
      <c r="K12" s="58"/>
      <c r="L12" s="58"/>
      <c r="M12" s="58"/>
      <c r="N12" s="58"/>
      <c r="O12" s="58"/>
      <c r="P12" s="58"/>
      <c r="Q12" s="58"/>
      <c r="R12" s="58"/>
      <c r="S12" s="58"/>
    </row>
    <row r="13" spans="1:19" ht="15" x14ac:dyDescent="0.2">
      <c r="A13" s="39">
        <v>4</v>
      </c>
      <c r="B13" s="38">
        <v>6.1</v>
      </c>
      <c r="C13" s="38">
        <v>6.4</v>
      </c>
      <c r="D13" s="38">
        <v>8.1999999999999993</v>
      </c>
      <c r="E13" s="38">
        <v>3</v>
      </c>
      <c r="F13" s="38">
        <v>3.9</v>
      </c>
      <c r="G13" s="39">
        <v>0</v>
      </c>
      <c r="H13" s="38">
        <v>6.6</v>
      </c>
      <c r="J13" s="54"/>
      <c r="K13" s="54" t="s">
        <v>323</v>
      </c>
      <c r="L13" s="54" t="s">
        <v>324</v>
      </c>
      <c r="M13" s="54" t="s">
        <v>325</v>
      </c>
      <c r="N13" s="54" t="s">
        <v>326</v>
      </c>
      <c r="O13" s="54" t="s">
        <v>327</v>
      </c>
      <c r="P13" s="58"/>
      <c r="Q13" s="58"/>
      <c r="R13" s="58"/>
      <c r="S13" s="58"/>
    </row>
    <row r="14" spans="1:19" ht="15" x14ac:dyDescent="0.2">
      <c r="A14" s="39">
        <v>13</v>
      </c>
      <c r="B14" s="38">
        <v>9.5</v>
      </c>
      <c r="C14" s="38">
        <v>6.6</v>
      </c>
      <c r="D14" s="38">
        <v>7.6</v>
      </c>
      <c r="E14" s="38">
        <v>5.0999999999999996</v>
      </c>
      <c r="F14" s="38">
        <v>6.9</v>
      </c>
      <c r="G14" s="39">
        <v>1</v>
      </c>
      <c r="H14" s="38">
        <v>7.9</v>
      </c>
      <c r="J14" s="55" t="s">
        <v>319</v>
      </c>
      <c r="K14" s="55">
        <v>7</v>
      </c>
      <c r="L14" s="55">
        <v>88.335822001626212</v>
      </c>
      <c r="M14" s="55">
        <v>12.619403143089459</v>
      </c>
      <c r="N14" s="55">
        <v>34.397411672366594</v>
      </c>
      <c r="O14" s="55">
        <v>8.7318639880717788E-31</v>
      </c>
      <c r="P14" s="58"/>
      <c r="Q14" s="58"/>
      <c r="R14" s="58"/>
      <c r="S14" s="58"/>
    </row>
    <row r="15" spans="1:19" ht="15" x14ac:dyDescent="0.2">
      <c r="A15" s="39">
        <v>7</v>
      </c>
      <c r="B15" s="38">
        <v>9.1999999999999993</v>
      </c>
      <c r="C15" s="38">
        <v>4.8</v>
      </c>
      <c r="D15" s="38">
        <v>7.1</v>
      </c>
      <c r="E15" s="38">
        <v>4.5</v>
      </c>
      <c r="F15" s="38">
        <v>5.5</v>
      </c>
      <c r="G15" s="39">
        <v>0</v>
      </c>
      <c r="H15" s="38">
        <v>8.1999999999999993</v>
      </c>
      <c r="J15" s="55" t="s">
        <v>320</v>
      </c>
      <c r="K15" s="55">
        <v>192</v>
      </c>
      <c r="L15" s="55">
        <v>70.439177998373935</v>
      </c>
      <c r="M15" s="55">
        <v>0.36687071874153093</v>
      </c>
      <c r="N15" s="55"/>
      <c r="O15" s="55"/>
      <c r="P15" s="58"/>
      <c r="Q15" s="58"/>
      <c r="R15" s="58"/>
      <c r="S15" s="58"/>
    </row>
    <row r="16" spans="1:19" ht="15.75" thickBot="1" x14ac:dyDescent="0.25">
      <c r="A16" s="39">
        <v>15</v>
      </c>
      <c r="B16" s="38">
        <v>6.3</v>
      </c>
      <c r="C16" s="38">
        <v>5.9</v>
      </c>
      <c r="D16" s="38">
        <v>8.8000000000000007</v>
      </c>
      <c r="E16" s="38">
        <v>4.8</v>
      </c>
      <c r="F16" s="38">
        <v>6.9</v>
      </c>
      <c r="G16" s="39">
        <v>1</v>
      </c>
      <c r="H16" s="38">
        <v>7.6</v>
      </c>
      <c r="J16" s="56" t="s">
        <v>321</v>
      </c>
      <c r="K16" s="56">
        <v>199</v>
      </c>
      <c r="L16" s="56">
        <v>158.77500000000015</v>
      </c>
      <c r="M16" s="56"/>
      <c r="N16" s="56"/>
      <c r="O16" s="56"/>
      <c r="P16" s="58"/>
      <c r="Q16" s="58"/>
      <c r="R16" s="58"/>
      <c r="S16" s="58"/>
    </row>
    <row r="17" spans="1:19" ht="15.75" thickBot="1" x14ac:dyDescent="0.25">
      <c r="A17" s="39">
        <v>1</v>
      </c>
      <c r="B17" s="38">
        <v>8.6999999999999993</v>
      </c>
      <c r="C17" s="38">
        <v>3.8</v>
      </c>
      <c r="D17" s="38">
        <v>4.9000000000000004</v>
      </c>
      <c r="E17" s="38">
        <v>4.3</v>
      </c>
      <c r="F17" s="38">
        <v>6.8</v>
      </c>
      <c r="G17" s="39">
        <v>0</v>
      </c>
      <c r="H17" s="38">
        <v>7.1</v>
      </c>
      <c r="J17" s="58"/>
      <c r="K17" s="58"/>
      <c r="L17" s="58"/>
      <c r="M17" s="58"/>
      <c r="N17" s="58"/>
      <c r="O17" s="58"/>
      <c r="P17" s="58"/>
      <c r="Q17" s="58"/>
      <c r="R17" s="58"/>
      <c r="S17" s="58"/>
    </row>
    <row r="18" spans="1:19" ht="15" x14ac:dyDescent="0.2">
      <c r="A18" s="39">
        <v>4</v>
      </c>
      <c r="B18" s="38">
        <v>5.7</v>
      </c>
      <c r="C18" s="38">
        <v>5.0999999999999996</v>
      </c>
      <c r="D18" s="38">
        <v>6.2</v>
      </c>
      <c r="E18" s="38">
        <v>4.2</v>
      </c>
      <c r="F18" s="38">
        <v>6</v>
      </c>
      <c r="G18" s="39">
        <v>1</v>
      </c>
      <c r="H18" s="38">
        <v>7.2</v>
      </c>
      <c r="J18" s="54"/>
      <c r="K18" s="54" t="s">
        <v>328</v>
      </c>
      <c r="L18" s="54" t="s">
        <v>295</v>
      </c>
      <c r="M18" s="54" t="s">
        <v>329</v>
      </c>
      <c r="N18" s="54" t="s">
        <v>330</v>
      </c>
      <c r="O18" s="54" t="s">
        <v>331</v>
      </c>
      <c r="P18" s="54" t="s">
        <v>332</v>
      </c>
      <c r="Q18" s="54" t="s">
        <v>333</v>
      </c>
      <c r="R18" s="54" t="s">
        <v>334</v>
      </c>
      <c r="S18" s="58"/>
    </row>
    <row r="19" spans="1:19" ht="15" x14ac:dyDescent="0.2">
      <c r="A19" s="39">
        <v>8</v>
      </c>
      <c r="B19" s="38">
        <v>5.9</v>
      </c>
      <c r="C19" s="38">
        <v>5.5</v>
      </c>
      <c r="D19" s="38">
        <v>8.4</v>
      </c>
      <c r="E19" s="38">
        <v>5.7</v>
      </c>
      <c r="F19" s="38">
        <v>7.2</v>
      </c>
      <c r="G19" s="39">
        <v>0</v>
      </c>
      <c r="H19" s="38">
        <v>8.1999999999999993</v>
      </c>
      <c r="J19" s="55" t="s">
        <v>322</v>
      </c>
      <c r="K19" s="55">
        <v>4.233809592948993</v>
      </c>
      <c r="L19" s="55">
        <v>0.51042347049516179</v>
      </c>
      <c r="M19" s="55">
        <v>8.294700063149083</v>
      </c>
      <c r="N19" s="55">
        <v>1.8797561314728557E-14</v>
      </c>
      <c r="O19" s="55">
        <v>3.2270521306592128</v>
      </c>
      <c r="P19" s="55">
        <v>5.2405670552387731</v>
      </c>
      <c r="Q19" s="55">
        <v>3.2270521306592128</v>
      </c>
      <c r="R19" s="55">
        <v>5.2405670552387731</v>
      </c>
      <c r="S19" s="58"/>
    </row>
    <row r="20" spans="1:19" ht="15" x14ac:dyDescent="0.2">
      <c r="A20" s="39">
        <v>12</v>
      </c>
      <c r="B20" s="38">
        <v>5.6</v>
      </c>
      <c r="C20" s="38">
        <v>5.6</v>
      </c>
      <c r="D20" s="38">
        <v>9.1</v>
      </c>
      <c r="E20" s="38">
        <v>5</v>
      </c>
      <c r="F20" s="38">
        <v>6.4</v>
      </c>
      <c r="G20" s="39">
        <v>1</v>
      </c>
      <c r="H20" s="38">
        <v>7.9</v>
      </c>
      <c r="J20" s="55" t="s">
        <v>256</v>
      </c>
      <c r="K20" s="55">
        <v>5.5810082040426132E-2</v>
      </c>
      <c r="L20" s="55">
        <v>1.0860036347540625E-2</v>
      </c>
      <c r="M20" s="55">
        <v>5.1390327117150898</v>
      </c>
      <c r="N20" s="55">
        <v>6.765698244332685E-7</v>
      </c>
      <c r="O20" s="55">
        <v>3.4389784452977308E-2</v>
      </c>
      <c r="P20" s="55">
        <v>7.7230379627874962E-2</v>
      </c>
      <c r="Q20" s="55">
        <v>3.4389784452977308E-2</v>
      </c>
      <c r="R20" s="55">
        <v>7.7230379627874962E-2</v>
      </c>
      <c r="S20" s="58"/>
    </row>
    <row r="21" spans="1:19" ht="15" x14ac:dyDescent="0.2">
      <c r="A21" s="39">
        <v>13</v>
      </c>
      <c r="B21" s="38">
        <v>9.1</v>
      </c>
      <c r="C21" s="38">
        <v>7.1</v>
      </c>
      <c r="D21" s="38">
        <v>8.4</v>
      </c>
      <c r="E21" s="38">
        <v>4.5</v>
      </c>
      <c r="F21" s="38">
        <v>6</v>
      </c>
      <c r="G21" s="39">
        <v>1</v>
      </c>
      <c r="H21" s="38">
        <v>8.8000000000000007</v>
      </c>
      <c r="J21" s="55" t="s">
        <v>44</v>
      </c>
      <c r="K21" s="55">
        <v>0.17936776799995191</v>
      </c>
      <c r="L21" s="55">
        <v>3.7742773879421425E-2</v>
      </c>
      <c r="M21" s="55">
        <v>4.7523737543241094</v>
      </c>
      <c r="N21" s="55">
        <v>3.9325222338828062E-6</v>
      </c>
      <c r="O21" s="55">
        <v>0.10492405322766368</v>
      </c>
      <c r="P21" s="55">
        <v>0.25381148277224014</v>
      </c>
      <c r="Q21" s="55">
        <v>0.10492405322766368</v>
      </c>
      <c r="R21" s="55">
        <v>0.25381148277224014</v>
      </c>
      <c r="S21" s="58"/>
    </row>
    <row r="22" spans="1:19" ht="15" x14ac:dyDescent="0.2">
      <c r="A22" s="39">
        <v>8</v>
      </c>
      <c r="B22" s="38">
        <v>5.2</v>
      </c>
      <c r="C22" s="38">
        <v>5</v>
      </c>
      <c r="D22" s="38">
        <v>8.4</v>
      </c>
      <c r="E22" s="38">
        <v>3.3</v>
      </c>
      <c r="F22" s="38">
        <v>5.2</v>
      </c>
      <c r="G22" s="39">
        <v>0</v>
      </c>
      <c r="H22" s="38">
        <v>7</v>
      </c>
      <c r="J22" s="55" t="s">
        <v>50</v>
      </c>
      <c r="K22" s="55">
        <v>0.14892871295600849</v>
      </c>
      <c r="L22" s="55">
        <v>4.4091259406758607E-2</v>
      </c>
      <c r="M22" s="55">
        <v>3.3777377865777107</v>
      </c>
      <c r="N22" s="55">
        <v>8.8481478619969664E-4</v>
      </c>
      <c r="O22" s="55">
        <v>6.1963267604432645E-2</v>
      </c>
      <c r="P22" s="55">
        <v>0.23589415830758431</v>
      </c>
      <c r="Q22" s="55">
        <v>6.1963267604432645E-2</v>
      </c>
      <c r="R22" s="55">
        <v>0.23589415830758431</v>
      </c>
      <c r="S22" s="58"/>
    </row>
    <row r="23" spans="1:19" ht="15" x14ac:dyDescent="0.2">
      <c r="A23" s="39">
        <v>12</v>
      </c>
      <c r="B23" s="38">
        <v>9.6</v>
      </c>
      <c r="C23" s="38">
        <v>7.8</v>
      </c>
      <c r="D23" s="38">
        <v>4.5</v>
      </c>
      <c r="E23" s="38">
        <v>4.3</v>
      </c>
      <c r="F23" s="38">
        <v>7.7</v>
      </c>
      <c r="G23" s="39">
        <v>1</v>
      </c>
      <c r="H23" s="38">
        <v>9.9</v>
      </c>
      <c r="J23" s="55" t="s">
        <v>52</v>
      </c>
      <c r="K23" s="55">
        <v>-5.5360153095413311E-2</v>
      </c>
      <c r="L23" s="55">
        <v>3.1093217230183542E-2</v>
      </c>
      <c r="M23" s="55">
        <v>-1.780457541128063</v>
      </c>
      <c r="N23" s="59">
        <v>7.6582438405844E-2</v>
      </c>
      <c r="O23" s="55">
        <v>-0.11668830566394053</v>
      </c>
      <c r="P23" s="55">
        <v>5.9679994731139177E-3</v>
      </c>
      <c r="Q23" s="55">
        <v>-0.11668830566394053</v>
      </c>
      <c r="R23" s="55">
        <v>5.9679994731139177E-3</v>
      </c>
      <c r="S23" s="58"/>
    </row>
    <row r="24" spans="1:19" ht="15" x14ac:dyDescent="0.2">
      <c r="A24" s="39">
        <v>3</v>
      </c>
      <c r="B24" s="38">
        <v>8.6</v>
      </c>
      <c r="C24" s="38">
        <v>4.7</v>
      </c>
      <c r="D24" s="38">
        <v>3.7</v>
      </c>
      <c r="E24" s="38">
        <v>4.8</v>
      </c>
      <c r="F24" s="38">
        <v>5.0999999999999996</v>
      </c>
      <c r="G24" s="39">
        <v>1</v>
      </c>
      <c r="H24" s="38">
        <v>8.1</v>
      </c>
      <c r="J24" s="55" t="s">
        <v>257</v>
      </c>
      <c r="K24" s="55">
        <v>-0.11598196217772556</v>
      </c>
      <c r="L24" s="55">
        <v>6.6142546626211801E-2</v>
      </c>
      <c r="M24" s="55">
        <v>-1.7535152196840691</v>
      </c>
      <c r="N24" s="59">
        <v>8.110934905112295E-2</v>
      </c>
      <c r="O24" s="55">
        <v>-0.24644128906994306</v>
      </c>
      <c r="P24" s="55">
        <v>1.4477364714491917E-2</v>
      </c>
      <c r="Q24" s="55">
        <v>-0.24644128906994306</v>
      </c>
      <c r="R24" s="55">
        <v>1.4477364714491917E-2</v>
      </c>
      <c r="S24" s="58"/>
    </row>
    <row r="25" spans="1:19" ht="15" x14ac:dyDescent="0.2">
      <c r="A25" s="39">
        <v>10</v>
      </c>
      <c r="B25" s="38">
        <v>9.3000000000000007</v>
      </c>
      <c r="C25" s="38">
        <v>4.5</v>
      </c>
      <c r="D25" s="38">
        <v>6.2</v>
      </c>
      <c r="E25" s="38">
        <v>6.7</v>
      </c>
      <c r="F25" s="38">
        <v>7.2</v>
      </c>
      <c r="G25" s="39">
        <v>1</v>
      </c>
      <c r="H25" s="38">
        <v>8</v>
      </c>
      <c r="J25" s="55" t="s">
        <v>262</v>
      </c>
      <c r="K25" s="55">
        <v>0.27347870697531751</v>
      </c>
      <c r="L25" s="55">
        <v>5.2258760099811216E-2</v>
      </c>
      <c r="M25" s="55">
        <v>5.2331648598816534</v>
      </c>
      <c r="N25" s="55">
        <v>4.3444259567596586E-7</v>
      </c>
      <c r="O25" s="55">
        <v>0.1704037119139471</v>
      </c>
      <c r="P25" s="55">
        <v>0.37655370203668792</v>
      </c>
      <c r="Q25" s="55">
        <v>0.1704037119139471</v>
      </c>
      <c r="R25" s="55">
        <v>0.37655370203668792</v>
      </c>
      <c r="S25" s="58"/>
    </row>
    <row r="26" spans="1:19" ht="15.75" thickBot="1" x14ac:dyDescent="0.25">
      <c r="A26" s="39">
        <v>5</v>
      </c>
      <c r="B26" s="38">
        <v>6</v>
      </c>
      <c r="C26" s="38">
        <v>5.3</v>
      </c>
      <c r="D26" s="38">
        <v>8</v>
      </c>
      <c r="E26" s="38">
        <v>4.7</v>
      </c>
      <c r="F26" s="38">
        <v>4.7</v>
      </c>
      <c r="G26" s="39">
        <v>0</v>
      </c>
      <c r="H26" s="38">
        <v>5.5</v>
      </c>
      <c r="J26" s="56" t="s">
        <v>290</v>
      </c>
      <c r="K26" s="56">
        <v>0.34708462493903258</v>
      </c>
      <c r="L26" s="56">
        <v>0.10325277439764903</v>
      </c>
      <c r="M26" s="56">
        <v>3.3615041045031266</v>
      </c>
      <c r="N26" s="56">
        <v>9.3539100292238493E-4</v>
      </c>
      <c r="O26" s="56">
        <v>0.14342921499851022</v>
      </c>
      <c r="P26" s="56">
        <v>0.55074003487955492</v>
      </c>
      <c r="Q26" s="56">
        <v>0.14342921499851022</v>
      </c>
      <c r="R26" s="56">
        <v>0.55074003487955492</v>
      </c>
      <c r="S26" s="58"/>
    </row>
    <row r="27" spans="1:19" ht="15" x14ac:dyDescent="0.2">
      <c r="A27" s="39">
        <v>3</v>
      </c>
      <c r="B27" s="38">
        <v>6.4</v>
      </c>
      <c r="C27" s="38">
        <v>5.3</v>
      </c>
      <c r="D27" s="38">
        <v>7.1</v>
      </c>
      <c r="E27" s="38">
        <v>5.6</v>
      </c>
      <c r="F27" s="38">
        <v>6.1</v>
      </c>
      <c r="G27" s="39">
        <v>0</v>
      </c>
      <c r="H27" s="38">
        <v>7</v>
      </c>
      <c r="J27" s="58"/>
      <c r="K27" s="58"/>
      <c r="L27" s="58"/>
      <c r="M27" s="58"/>
      <c r="N27" s="58"/>
      <c r="O27" s="58"/>
      <c r="P27" s="58"/>
      <c r="Q27" s="58"/>
      <c r="R27" s="58"/>
      <c r="S27" s="58"/>
    </row>
    <row r="28" spans="1:19" ht="15" x14ac:dyDescent="0.2">
      <c r="A28" s="39">
        <v>9</v>
      </c>
      <c r="B28" s="38">
        <v>8.5</v>
      </c>
      <c r="C28" s="38">
        <v>3.7</v>
      </c>
      <c r="D28" s="38">
        <v>4.8</v>
      </c>
      <c r="E28" s="38">
        <v>5.3</v>
      </c>
      <c r="F28" s="38">
        <v>5.8</v>
      </c>
      <c r="G28" s="39">
        <v>1</v>
      </c>
      <c r="H28" s="38">
        <v>7</v>
      </c>
    </row>
    <row r="29" spans="1:19" ht="15" x14ac:dyDescent="0.2">
      <c r="A29" s="39">
        <v>4</v>
      </c>
      <c r="B29" s="38">
        <v>7</v>
      </c>
      <c r="C29" s="38">
        <v>4.2</v>
      </c>
      <c r="D29" s="38">
        <v>9</v>
      </c>
      <c r="E29" s="38">
        <v>4.3</v>
      </c>
      <c r="F29" s="38">
        <v>5.5</v>
      </c>
      <c r="G29" s="39">
        <v>0</v>
      </c>
      <c r="H29" s="38">
        <v>5.6</v>
      </c>
    </row>
    <row r="30" spans="1:19" ht="15" x14ac:dyDescent="0.2">
      <c r="A30" s="39">
        <v>13</v>
      </c>
      <c r="B30" s="38">
        <v>8.5</v>
      </c>
      <c r="C30" s="38">
        <v>3.7</v>
      </c>
      <c r="D30" s="38">
        <v>4.8</v>
      </c>
      <c r="E30" s="38">
        <v>5.7</v>
      </c>
      <c r="F30" s="38">
        <v>6</v>
      </c>
      <c r="G30" s="39">
        <v>0</v>
      </c>
      <c r="H30" s="38">
        <v>7.2</v>
      </c>
    </row>
    <row r="31" spans="1:19" ht="15" x14ac:dyDescent="0.2">
      <c r="A31" s="39">
        <v>4</v>
      </c>
      <c r="B31" s="38">
        <v>7.6</v>
      </c>
      <c r="C31" s="38">
        <v>4.5999999999999996</v>
      </c>
      <c r="D31" s="38">
        <v>7.7</v>
      </c>
      <c r="E31" s="38">
        <v>4.7</v>
      </c>
      <c r="F31" s="38">
        <v>4</v>
      </c>
      <c r="G31" s="39">
        <v>0</v>
      </c>
      <c r="H31" s="38">
        <v>6.2</v>
      </c>
    </row>
    <row r="32" spans="1:19" ht="15" x14ac:dyDescent="0.2">
      <c r="A32" s="39">
        <v>13</v>
      </c>
      <c r="B32" s="38">
        <v>6.9</v>
      </c>
      <c r="C32" s="38">
        <v>4.7</v>
      </c>
      <c r="D32" s="38">
        <v>5.2</v>
      </c>
      <c r="E32" s="38">
        <v>3.7</v>
      </c>
      <c r="F32" s="38">
        <v>4.3</v>
      </c>
      <c r="G32" s="39">
        <v>0</v>
      </c>
      <c r="H32" s="38">
        <v>7.1</v>
      </c>
    </row>
    <row r="33" spans="1:8" ht="15" x14ac:dyDescent="0.2">
      <c r="A33" s="39">
        <v>2</v>
      </c>
      <c r="B33" s="38">
        <v>8.1</v>
      </c>
      <c r="C33" s="38">
        <v>3.8</v>
      </c>
      <c r="D33" s="38">
        <v>6.6</v>
      </c>
      <c r="E33" s="38">
        <v>3</v>
      </c>
      <c r="F33" s="38">
        <v>4.5</v>
      </c>
      <c r="G33" s="39">
        <v>0</v>
      </c>
      <c r="H33" s="38">
        <v>6.2</v>
      </c>
    </row>
    <row r="34" spans="1:8" ht="15" x14ac:dyDescent="0.2">
      <c r="A34" s="39">
        <v>15</v>
      </c>
      <c r="B34" s="38">
        <v>6.7</v>
      </c>
      <c r="C34" s="38">
        <v>4.9000000000000004</v>
      </c>
      <c r="D34" s="38">
        <v>9.1999999999999993</v>
      </c>
      <c r="E34" s="38">
        <v>3.5</v>
      </c>
      <c r="F34" s="38">
        <v>5.3</v>
      </c>
      <c r="G34" s="39">
        <v>0</v>
      </c>
      <c r="H34" s="38">
        <v>7.6</v>
      </c>
    </row>
    <row r="35" spans="1:8" ht="15" x14ac:dyDescent="0.2">
      <c r="A35" s="39">
        <v>10</v>
      </c>
      <c r="B35" s="38">
        <v>8</v>
      </c>
      <c r="C35" s="38">
        <v>4.7</v>
      </c>
      <c r="D35" s="38">
        <v>8.6999999999999993</v>
      </c>
      <c r="E35" s="38">
        <v>4.7</v>
      </c>
      <c r="F35" s="38">
        <v>5.7</v>
      </c>
      <c r="G35" s="39">
        <v>1</v>
      </c>
      <c r="H35" s="38">
        <v>9</v>
      </c>
    </row>
    <row r="36" spans="1:8" ht="15" x14ac:dyDescent="0.2">
      <c r="A36" s="39">
        <v>6</v>
      </c>
      <c r="B36" s="38">
        <v>6.7</v>
      </c>
      <c r="C36" s="38">
        <v>6.8</v>
      </c>
      <c r="D36" s="38">
        <v>8.4</v>
      </c>
      <c r="E36" s="38">
        <v>2.5</v>
      </c>
      <c r="F36" s="38">
        <v>5</v>
      </c>
      <c r="G36" s="39">
        <v>0</v>
      </c>
      <c r="H36" s="38">
        <v>6.7</v>
      </c>
    </row>
    <row r="37" spans="1:8" ht="15" x14ac:dyDescent="0.2">
      <c r="A37" s="39">
        <v>3</v>
      </c>
      <c r="B37" s="38">
        <v>8.6999999999999993</v>
      </c>
      <c r="C37" s="38">
        <v>2.9</v>
      </c>
      <c r="D37" s="38">
        <v>5.6</v>
      </c>
      <c r="E37" s="38">
        <v>3.1</v>
      </c>
      <c r="F37" s="38">
        <v>4.3</v>
      </c>
      <c r="G37" s="39">
        <v>0</v>
      </c>
      <c r="H37" s="38">
        <v>7.1</v>
      </c>
    </row>
    <row r="38" spans="1:8" ht="15" x14ac:dyDescent="0.2">
      <c r="A38" s="39">
        <v>9</v>
      </c>
      <c r="B38" s="38">
        <v>9</v>
      </c>
      <c r="C38" s="38">
        <v>4.5</v>
      </c>
      <c r="D38" s="38">
        <v>6.8</v>
      </c>
      <c r="E38" s="38">
        <v>3.9</v>
      </c>
      <c r="F38" s="38">
        <v>4.5999999999999996</v>
      </c>
      <c r="G38" s="39">
        <v>1</v>
      </c>
      <c r="H38" s="38">
        <v>7.2</v>
      </c>
    </row>
    <row r="39" spans="1:8" ht="15" x14ac:dyDescent="0.2">
      <c r="A39" s="39">
        <v>10</v>
      </c>
      <c r="B39" s="38">
        <v>9.6</v>
      </c>
      <c r="C39" s="38">
        <v>5.5</v>
      </c>
      <c r="D39" s="38">
        <v>7.7</v>
      </c>
      <c r="E39" s="38">
        <v>5.2</v>
      </c>
      <c r="F39" s="38">
        <v>8.1</v>
      </c>
      <c r="G39" s="39">
        <v>1</v>
      </c>
      <c r="H39" s="38">
        <v>9.9</v>
      </c>
    </row>
    <row r="40" spans="1:8" ht="15" x14ac:dyDescent="0.2">
      <c r="A40" s="39">
        <v>12</v>
      </c>
      <c r="B40" s="38">
        <v>8.1999999999999993</v>
      </c>
      <c r="C40" s="38">
        <v>5</v>
      </c>
      <c r="D40" s="38">
        <v>9</v>
      </c>
      <c r="E40" s="38">
        <v>4.7</v>
      </c>
      <c r="F40" s="38">
        <v>6.2</v>
      </c>
      <c r="G40" s="39">
        <v>0</v>
      </c>
      <c r="H40" s="38">
        <v>7.6</v>
      </c>
    </row>
    <row r="41" spans="1:8" ht="15" x14ac:dyDescent="0.2">
      <c r="A41" s="39">
        <v>9</v>
      </c>
      <c r="B41" s="38">
        <v>6.1</v>
      </c>
      <c r="C41" s="38">
        <v>6.4</v>
      </c>
      <c r="D41" s="38">
        <v>8.1999999999999993</v>
      </c>
      <c r="E41" s="38">
        <v>4.5</v>
      </c>
      <c r="F41" s="38">
        <v>4.8</v>
      </c>
      <c r="G41" s="39">
        <v>0</v>
      </c>
      <c r="H41" s="38">
        <v>5.8</v>
      </c>
    </row>
    <row r="42" spans="1:8" ht="15" x14ac:dyDescent="0.2">
      <c r="A42" s="39">
        <v>6</v>
      </c>
      <c r="B42" s="38">
        <v>8.3000000000000007</v>
      </c>
      <c r="C42" s="38">
        <v>5.2</v>
      </c>
      <c r="D42" s="38">
        <v>9.1</v>
      </c>
      <c r="E42" s="38">
        <v>4.5999999999999996</v>
      </c>
      <c r="F42" s="38">
        <v>5.5</v>
      </c>
      <c r="G42" s="39">
        <v>1</v>
      </c>
      <c r="H42" s="38">
        <v>8.4</v>
      </c>
    </row>
    <row r="43" spans="1:8" ht="15" x14ac:dyDescent="0.2">
      <c r="A43" s="39">
        <v>2</v>
      </c>
      <c r="B43" s="38">
        <v>9.4</v>
      </c>
      <c r="C43" s="38">
        <v>4.9000000000000004</v>
      </c>
      <c r="D43" s="38">
        <v>8.5</v>
      </c>
      <c r="E43" s="38">
        <v>4.0999999999999996</v>
      </c>
      <c r="F43" s="38">
        <v>5.4</v>
      </c>
      <c r="G43" s="39">
        <v>1</v>
      </c>
      <c r="H43" s="38">
        <v>7.9</v>
      </c>
    </row>
    <row r="44" spans="1:8" ht="15" x14ac:dyDescent="0.2">
      <c r="A44" s="39">
        <v>10</v>
      </c>
      <c r="B44" s="38">
        <v>9.3000000000000007</v>
      </c>
      <c r="C44" s="38">
        <v>6.3</v>
      </c>
      <c r="D44" s="38">
        <v>7.4</v>
      </c>
      <c r="E44" s="38">
        <v>4.5999999999999996</v>
      </c>
      <c r="F44" s="38">
        <v>6.8</v>
      </c>
      <c r="G44" s="39">
        <v>1</v>
      </c>
      <c r="H44" s="38">
        <v>7.6</v>
      </c>
    </row>
    <row r="45" spans="1:8" ht="15" x14ac:dyDescent="0.2">
      <c r="A45" s="39">
        <v>15</v>
      </c>
      <c r="B45" s="38">
        <v>5.0999999999999996</v>
      </c>
      <c r="C45" s="38">
        <v>7.8</v>
      </c>
      <c r="D45" s="38">
        <v>5.9</v>
      </c>
      <c r="E45" s="38">
        <v>4.9000000000000004</v>
      </c>
      <c r="F45" s="38">
        <v>6.9</v>
      </c>
      <c r="G45" s="39">
        <v>1</v>
      </c>
      <c r="H45" s="38">
        <v>8.4</v>
      </c>
    </row>
    <row r="46" spans="1:8" ht="15" x14ac:dyDescent="0.2">
      <c r="A46" s="39">
        <v>6</v>
      </c>
      <c r="B46" s="38">
        <v>8</v>
      </c>
      <c r="C46" s="38">
        <v>3</v>
      </c>
      <c r="D46" s="38">
        <v>5.2</v>
      </c>
      <c r="E46" s="38">
        <v>4.3</v>
      </c>
      <c r="F46" s="38">
        <v>6.5</v>
      </c>
      <c r="G46" s="39">
        <v>0</v>
      </c>
      <c r="H46" s="38">
        <v>6.5</v>
      </c>
    </row>
    <row r="47" spans="1:8" ht="15" x14ac:dyDescent="0.2">
      <c r="A47" s="39">
        <v>5</v>
      </c>
      <c r="B47" s="38">
        <v>5.9</v>
      </c>
      <c r="C47" s="38">
        <v>5.5</v>
      </c>
      <c r="D47" s="38">
        <v>8.4</v>
      </c>
      <c r="E47" s="38">
        <v>5.2</v>
      </c>
      <c r="F47" s="38">
        <v>5.9</v>
      </c>
      <c r="G47" s="39">
        <v>1</v>
      </c>
      <c r="H47" s="38">
        <v>7.7</v>
      </c>
    </row>
    <row r="48" spans="1:8" ht="15" x14ac:dyDescent="0.2">
      <c r="A48" s="39">
        <v>4</v>
      </c>
      <c r="B48" s="38">
        <v>10</v>
      </c>
      <c r="C48" s="38">
        <v>4.5</v>
      </c>
      <c r="D48" s="38">
        <v>3.8</v>
      </c>
      <c r="E48" s="38">
        <v>5</v>
      </c>
      <c r="F48" s="38">
        <v>6.3</v>
      </c>
      <c r="G48" s="39">
        <v>1</v>
      </c>
      <c r="H48" s="38">
        <v>8</v>
      </c>
    </row>
    <row r="49" spans="1:8" ht="15" x14ac:dyDescent="0.2">
      <c r="A49" s="39">
        <v>8</v>
      </c>
      <c r="B49" s="38">
        <v>5.7</v>
      </c>
      <c r="C49" s="38">
        <v>6</v>
      </c>
      <c r="D49" s="38">
        <v>8.1999999999999993</v>
      </c>
      <c r="E49" s="38">
        <v>6.5</v>
      </c>
      <c r="F49" s="38">
        <v>7.5</v>
      </c>
      <c r="G49" s="39">
        <v>1</v>
      </c>
      <c r="H49" s="38">
        <v>7.1</v>
      </c>
    </row>
    <row r="50" spans="1:8" ht="15" x14ac:dyDescent="0.2">
      <c r="A50" s="39">
        <v>13</v>
      </c>
      <c r="B50" s="38">
        <v>9.9</v>
      </c>
      <c r="C50" s="38">
        <v>6.7</v>
      </c>
      <c r="D50" s="38">
        <v>6.8</v>
      </c>
      <c r="E50" s="38">
        <v>4.5</v>
      </c>
      <c r="F50" s="38">
        <v>6.1</v>
      </c>
      <c r="G50" s="39">
        <v>1</v>
      </c>
      <c r="H50" s="38">
        <v>8.5</v>
      </c>
    </row>
    <row r="51" spans="1:8" ht="15" x14ac:dyDescent="0.2">
      <c r="A51" s="39">
        <v>3</v>
      </c>
      <c r="B51" s="38">
        <v>7.9</v>
      </c>
      <c r="C51" s="38">
        <v>5.8</v>
      </c>
      <c r="D51" s="38">
        <v>4.7</v>
      </c>
      <c r="E51" s="38">
        <v>4.0999999999999996</v>
      </c>
      <c r="F51" s="38">
        <v>5.8</v>
      </c>
      <c r="G51" s="39">
        <v>1</v>
      </c>
      <c r="H51" s="38">
        <v>7.6</v>
      </c>
    </row>
    <row r="52" spans="1:8" ht="15" x14ac:dyDescent="0.2">
      <c r="A52" s="39">
        <v>10</v>
      </c>
      <c r="B52" s="38">
        <v>6.7</v>
      </c>
      <c r="C52" s="38">
        <v>4.8</v>
      </c>
      <c r="D52" s="38">
        <v>7.2</v>
      </c>
      <c r="E52" s="38">
        <v>4</v>
      </c>
      <c r="F52" s="38">
        <v>4.2</v>
      </c>
      <c r="G52" s="39">
        <v>1</v>
      </c>
      <c r="H52" s="38">
        <v>7.2</v>
      </c>
    </row>
    <row r="53" spans="1:8" ht="15" x14ac:dyDescent="0.2">
      <c r="A53" s="39">
        <v>7</v>
      </c>
      <c r="B53" s="38">
        <v>8.1999999999999993</v>
      </c>
      <c r="C53" s="38">
        <v>3.1</v>
      </c>
      <c r="D53" s="38">
        <v>5.3</v>
      </c>
      <c r="E53" s="38">
        <v>4.5</v>
      </c>
      <c r="F53" s="38">
        <v>7.4</v>
      </c>
      <c r="G53" s="39">
        <v>1</v>
      </c>
      <c r="H53" s="38">
        <v>8.1999999999999993</v>
      </c>
    </row>
    <row r="54" spans="1:8" ht="15" x14ac:dyDescent="0.2">
      <c r="A54" s="39">
        <v>8</v>
      </c>
      <c r="B54" s="38">
        <v>9.4</v>
      </c>
      <c r="C54" s="38">
        <v>4.5999999999999996</v>
      </c>
      <c r="D54" s="38">
        <v>6.3</v>
      </c>
      <c r="E54" s="38">
        <v>4.7</v>
      </c>
      <c r="F54" s="38">
        <v>6.1</v>
      </c>
      <c r="G54" s="39">
        <v>1</v>
      </c>
      <c r="H54" s="38">
        <v>9</v>
      </c>
    </row>
    <row r="55" spans="1:8" ht="15" x14ac:dyDescent="0.2">
      <c r="A55" s="39">
        <v>11</v>
      </c>
      <c r="B55" s="38">
        <v>6.9</v>
      </c>
      <c r="C55" s="38">
        <v>4.7</v>
      </c>
      <c r="D55" s="38">
        <v>5.2</v>
      </c>
      <c r="E55" s="38">
        <v>3.2</v>
      </c>
      <c r="F55" s="38">
        <v>4.4000000000000004</v>
      </c>
      <c r="G55" s="39">
        <v>1</v>
      </c>
      <c r="H55" s="38">
        <v>7.2</v>
      </c>
    </row>
    <row r="56" spans="1:8" ht="15" x14ac:dyDescent="0.2">
      <c r="A56" s="39">
        <v>14</v>
      </c>
      <c r="B56" s="38">
        <v>8</v>
      </c>
      <c r="C56" s="38">
        <v>4.7</v>
      </c>
      <c r="D56" s="38">
        <v>8.6999999999999993</v>
      </c>
      <c r="E56" s="38">
        <v>4.9000000000000004</v>
      </c>
      <c r="F56" s="38">
        <v>5.8</v>
      </c>
      <c r="G56" s="39">
        <v>1</v>
      </c>
      <c r="H56" s="38">
        <v>8.1</v>
      </c>
    </row>
    <row r="57" spans="1:8" ht="15" x14ac:dyDescent="0.2">
      <c r="A57" s="39">
        <v>11</v>
      </c>
      <c r="B57" s="38">
        <v>9.3000000000000007</v>
      </c>
      <c r="C57" s="38">
        <v>5.5</v>
      </c>
      <c r="D57" s="38">
        <v>7.4</v>
      </c>
      <c r="E57" s="38">
        <v>4.0999999999999996</v>
      </c>
      <c r="F57" s="38">
        <v>5.7</v>
      </c>
      <c r="G57" s="39">
        <v>1</v>
      </c>
      <c r="H57" s="38">
        <v>8.9</v>
      </c>
    </row>
    <row r="58" spans="1:8" ht="15" x14ac:dyDescent="0.2">
      <c r="A58" s="39">
        <v>14</v>
      </c>
      <c r="B58" s="38">
        <v>7.4</v>
      </c>
      <c r="C58" s="38">
        <v>6.9</v>
      </c>
      <c r="D58" s="38">
        <v>9.6</v>
      </c>
      <c r="E58" s="38">
        <v>5.7</v>
      </c>
      <c r="F58" s="38">
        <v>7.7</v>
      </c>
      <c r="G58" s="39">
        <v>1</v>
      </c>
      <c r="H58" s="38">
        <v>8.8000000000000007</v>
      </c>
    </row>
    <row r="59" spans="1:8" ht="15" x14ac:dyDescent="0.2">
      <c r="A59" s="39">
        <v>1</v>
      </c>
      <c r="B59" s="38">
        <v>7.6</v>
      </c>
      <c r="C59" s="38">
        <v>5.4</v>
      </c>
      <c r="D59" s="38">
        <v>4.4000000000000004</v>
      </c>
      <c r="E59" s="38">
        <v>4.5999999999999996</v>
      </c>
      <c r="F59" s="38">
        <v>5.8</v>
      </c>
      <c r="G59" s="39">
        <v>1</v>
      </c>
      <c r="H59" s="38">
        <v>7.5</v>
      </c>
    </row>
    <row r="60" spans="1:8" ht="15" x14ac:dyDescent="0.2">
      <c r="A60" s="39">
        <v>1</v>
      </c>
      <c r="B60" s="38">
        <v>10</v>
      </c>
      <c r="C60" s="38">
        <v>4.5</v>
      </c>
      <c r="D60" s="38">
        <v>3.8</v>
      </c>
      <c r="E60" s="38">
        <v>3.7</v>
      </c>
      <c r="F60" s="38">
        <v>3.7</v>
      </c>
      <c r="G60" s="39">
        <v>0</v>
      </c>
      <c r="H60" s="38">
        <v>7</v>
      </c>
    </row>
    <row r="61" spans="1:8" ht="15" x14ac:dyDescent="0.2">
      <c r="A61" s="39">
        <v>6</v>
      </c>
      <c r="B61" s="38">
        <v>9.9</v>
      </c>
      <c r="C61" s="38">
        <v>3.5</v>
      </c>
      <c r="D61" s="38">
        <v>5.4</v>
      </c>
      <c r="E61" s="38">
        <v>5.6</v>
      </c>
      <c r="F61" s="38">
        <v>6.9</v>
      </c>
      <c r="G61" s="39">
        <v>1</v>
      </c>
      <c r="H61" s="38">
        <v>8.5</v>
      </c>
    </row>
    <row r="62" spans="1:8" ht="15" x14ac:dyDescent="0.2">
      <c r="A62" s="39">
        <v>5</v>
      </c>
      <c r="B62" s="38">
        <v>8.6999999999999993</v>
      </c>
      <c r="C62" s="38">
        <v>3.8</v>
      </c>
      <c r="D62" s="38">
        <v>4.9000000000000004</v>
      </c>
      <c r="E62" s="38">
        <v>5.4</v>
      </c>
      <c r="F62" s="38">
        <v>6.1</v>
      </c>
      <c r="G62" s="39">
        <v>0</v>
      </c>
      <c r="H62" s="38">
        <v>7.2</v>
      </c>
    </row>
    <row r="63" spans="1:8" ht="15" x14ac:dyDescent="0.2">
      <c r="A63" s="39">
        <v>13</v>
      </c>
      <c r="B63" s="38">
        <v>8.4</v>
      </c>
      <c r="C63" s="38">
        <v>5.9</v>
      </c>
      <c r="D63" s="38">
        <v>6.7</v>
      </c>
      <c r="E63" s="38">
        <v>2.7</v>
      </c>
      <c r="F63" s="38">
        <v>5</v>
      </c>
      <c r="G63" s="39">
        <v>1</v>
      </c>
      <c r="H63" s="38">
        <v>8.8000000000000007</v>
      </c>
    </row>
    <row r="64" spans="1:8" ht="15" x14ac:dyDescent="0.2">
      <c r="A64" s="39">
        <v>2</v>
      </c>
      <c r="B64" s="38">
        <v>8.8000000000000007</v>
      </c>
      <c r="C64" s="38">
        <v>4.8</v>
      </c>
      <c r="D64" s="38">
        <v>5.8</v>
      </c>
      <c r="E64" s="38">
        <v>4.4000000000000004</v>
      </c>
      <c r="F64" s="38">
        <v>5.0999999999999996</v>
      </c>
      <c r="G64" s="39">
        <v>0</v>
      </c>
      <c r="H64" s="38">
        <v>8</v>
      </c>
    </row>
    <row r="65" spans="1:8" ht="15" x14ac:dyDescent="0.2">
      <c r="A65" s="39">
        <v>11</v>
      </c>
      <c r="B65" s="38">
        <v>7.7</v>
      </c>
      <c r="C65" s="38">
        <v>3.4</v>
      </c>
      <c r="D65" s="38">
        <v>6.2</v>
      </c>
      <c r="E65" s="38">
        <v>3.3</v>
      </c>
      <c r="F65" s="38">
        <v>4.5</v>
      </c>
      <c r="G65" s="39">
        <v>0</v>
      </c>
      <c r="H65" s="38">
        <v>8.1</v>
      </c>
    </row>
    <row r="66" spans="1:8" ht="15" x14ac:dyDescent="0.2">
      <c r="A66" s="39">
        <v>7</v>
      </c>
      <c r="B66" s="38">
        <v>6.6</v>
      </c>
      <c r="C66" s="38">
        <v>4.8</v>
      </c>
      <c r="D66" s="38">
        <v>7.2</v>
      </c>
      <c r="E66" s="38">
        <v>3.5</v>
      </c>
      <c r="F66" s="38">
        <v>4.0999999999999996</v>
      </c>
      <c r="G66" s="39">
        <v>0</v>
      </c>
      <c r="H66" s="38">
        <v>7.1</v>
      </c>
    </row>
    <row r="67" spans="1:8" ht="15" x14ac:dyDescent="0.2">
      <c r="A67" s="39">
        <v>12</v>
      </c>
      <c r="B67" s="38">
        <v>5.7</v>
      </c>
      <c r="C67" s="38">
        <v>6</v>
      </c>
      <c r="D67" s="38">
        <v>8.1999999999999993</v>
      </c>
      <c r="E67" s="38">
        <v>4.7</v>
      </c>
      <c r="F67" s="38">
        <v>6.7</v>
      </c>
      <c r="G67" s="39">
        <v>0</v>
      </c>
      <c r="H67" s="38">
        <v>9</v>
      </c>
    </row>
    <row r="68" spans="1:8" ht="15" x14ac:dyDescent="0.2">
      <c r="A68" s="39">
        <v>5</v>
      </c>
      <c r="B68" s="38">
        <v>5.7</v>
      </c>
      <c r="C68" s="38">
        <v>5.0999999999999996</v>
      </c>
      <c r="D68" s="38">
        <v>6.2</v>
      </c>
      <c r="E68" s="38">
        <v>5</v>
      </c>
      <c r="F68" s="38">
        <v>5.5</v>
      </c>
      <c r="G68" s="39">
        <v>0</v>
      </c>
      <c r="H68" s="38">
        <v>6.2</v>
      </c>
    </row>
    <row r="69" spans="1:8" ht="15" x14ac:dyDescent="0.2">
      <c r="A69" s="39">
        <v>7</v>
      </c>
      <c r="B69" s="38">
        <v>5.5</v>
      </c>
      <c r="C69" s="38">
        <v>4.9000000000000004</v>
      </c>
      <c r="D69" s="38">
        <v>6</v>
      </c>
      <c r="E69" s="38">
        <v>4.5</v>
      </c>
      <c r="F69" s="38">
        <v>5.4</v>
      </c>
      <c r="G69" s="39">
        <v>0</v>
      </c>
      <c r="H69" s="38">
        <v>8.1999999999999993</v>
      </c>
    </row>
    <row r="70" spans="1:8" ht="15" x14ac:dyDescent="0.2">
      <c r="A70" s="39">
        <v>5</v>
      </c>
      <c r="B70" s="38">
        <v>7.5</v>
      </c>
      <c r="C70" s="38">
        <v>4.5</v>
      </c>
      <c r="D70" s="38">
        <v>7.6</v>
      </c>
      <c r="E70" s="38">
        <v>4</v>
      </c>
      <c r="F70" s="38">
        <v>3.5</v>
      </c>
      <c r="G70" s="39">
        <v>0</v>
      </c>
      <c r="H70" s="38">
        <v>5.8</v>
      </c>
    </row>
    <row r="71" spans="1:8" ht="15" x14ac:dyDescent="0.2">
      <c r="A71" s="39">
        <v>9</v>
      </c>
      <c r="B71" s="38">
        <v>6.4</v>
      </c>
      <c r="C71" s="38">
        <v>5.3</v>
      </c>
      <c r="D71" s="38">
        <v>7.1</v>
      </c>
      <c r="E71" s="38">
        <v>4.7</v>
      </c>
      <c r="F71" s="38">
        <v>5.3</v>
      </c>
      <c r="G71" s="39">
        <v>0</v>
      </c>
      <c r="H71" s="38">
        <v>8</v>
      </c>
    </row>
    <row r="72" spans="1:8" ht="15" x14ac:dyDescent="0.2">
      <c r="A72" s="39">
        <v>13</v>
      </c>
      <c r="B72" s="38">
        <v>9.1</v>
      </c>
      <c r="C72" s="38">
        <v>7.1</v>
      </c>
      <c r="D72" s="38">
        <v>8.4</v>
      </c>
      <c r="E72" s="38">
        <v>5.4</v>
      </c>
      <c r="F72" s="38">
        <v>5.9</v>
      </c>
      <c r="G72" s="39">
        <v>1</v>
      </c>
      <c r="H72" s="38">
        <v>7.7</v>
      </c>
    </row>
    <row r="73" spans="1:8" ht="15" x14ac:dyDescent="0.2">
      <c r="A73" s="39">
        <v>8</v>
      </c>
      <c r="B73" s="38">
        <v>6.7</v>
      </c>
      <c r="C73" s="38">
        <v>4.5</v>
      </c>
      <c r="D73" s="38">
        <v>5</v>
      </c>
      <c r="E73" s="38">
        <v>2.9</v>
      </c>
      <c r="F73" s="38">
        <v>3.7</v>
      </c>
      <c r="G73" s="39">
        <v>0</v>
      </c>
      <c r="H73" s="38">
        <v>7</v>
      </c>
    </row>
    <row r="74" spans="1:8" ht="15" x14ac:dyDescent="0.2">
      <c r="A74" s="39">
        <v>13</v>
      </c>
      <c r="B74" s="38">
        <v>6.5</v>
      </c>
      <c r="C74" s="38">
        <v>6</v>
      </c>
      <c r="D74" s="38">
        <v>8.6999999999999993</v>
      </c>
      <c r="E74" s="38">
        <v>4.5999999999999996</v>
      </c>
      <c r="F74" s="38">
        <v>6.6</v>
      </c>
      <c r="G74" s="39">
        <v>0</v>
      </c>
      <c r="H74" s="38">
        <v>7.9</v>
      </c>
    </row>
    <row r="75" spans="1:8" ht="15" x14ac:dyDescent="0.2">
      <c r="A75" s="39">
        <v>14</v>
      </c>
      <c r="B75" s="38">
        <v>9.9</v>
      </c>
      <c r="C75" s="38">
        <v>6.7</v>
      </c>
      <c r="D75" s="38">
        <v>6.8</v>
      </c>
      <c r="E75" s="38">
        <v>4.0999999999999996</v>
      </c>
      <c r="F75" s="38">
        <v>7.6</v>
      </c>
      <c r="G75" s="39">
        <v>1</v>
      </c>
      <c r="H75" s="38">
        <v>9.8000000000000007</v>
      </c>
    </row>
    <row r="76" spans="1:8" ht="15" x14ac:dyDescent="0.2">
      <c r="A76" s="39">
        <v>10</v>
      </c>
      <c r="B76" s="38">
        <v>8.5</v>
      </c>
      <c r="C76" s="38">
        <v>6</v>
      </c>
      <c r="D76" s="38">
        <v>6.8</v>
      </c>
      <c r="E76" s="38">
        <v>4.4000000000000004</v>
      </c>
      <c r="F76" s="38">
        <v>5.5</v>
      </c>
      <c r="G76" s="39">
        <v>1</v>
      </c>
      <c r="H76" s="38">
        <v>8.4</v>
      </c>
    </row>
    <row r="77" spans="1:8" ht="15" x14ac:dyDescent="0.2">
      <c r="A77" s="39">
        <v>7</v>
      </c>
      <c r="B77" s="38">
        <v>9.9</v>
      </c>
      <c r="C77" s="38">
        <v>4.8</v>
      </c>
      <c r="D77" s="38">
        <v>4.9000000000000004</v>
      </c>
      <c r="E77" s="38">
        <v>3.1</v>
      </c>
      <c r="F77" s="38">
        <v>5</v>
      </c>
      <c r="G77" s="39">
        <v>0</v>
      </c>
      <c r="H77" s="38">
        <v>8.9</v>
      </c>
    </row>
    <row r="78" spans="1:8" ht="15" x14ac:dyDescent="0.2">
      <c r="A78" s="39">
        <v>3</v>
      </c>
      <c r="B78" s="38">
        <v>7.6</v>
      </c>
      <c r="C78" s="38">
        <v>5</v>
      </c>
      <c r="D78" s="38">
        <v>7.4</v>
      </c>
      <c r="E78" s="38">
        <v>4.5</v>
      </c>
      <c r="F78" s="38">
        <v>4.5999999999999996</v>
      </c>
      <c r="G78" s="39">
        <v>0</v>
      </c>
      <c r="H78" s="38">
        <v>7.5</v>
      </c>
    </row>
    <row r="79" spans="1:8" ht="15" x14ac:dyDescent="0.2">
      <c r="A79" s="39">
        <v>5</v>
      </c>
      <c r="B79" s="38">
        <v>9.4</v>
      </c>
      <c r="C79" s="38">
        <v>4.9000000000000004</v>
      </c>
      <c r="D79" s="38">
        <v>8.5</v>
      </c>
      <c r="E79" s="38">
        <v>4.3</v>
      </c>
      <c r="F79" s="38">
        <v>6.2</v>
      </c>
      <c r="G79" s="39">
        <v>1</v>
      </c>
      <c r="H79" s="38">
        <v>8</v>
      </c>
    </row>
    <row r="80" spans="1:8" ht="15" x14ac:dyDescent="0.2">
      <c r="A80" s="39">
        <v>10</v>
      </c>
      <c r="B80" s="38">
        <v>9.3000000000000007</v>
      </c>
      <c r="C80" s="38">
        <v>5.9</v>
      </c>
      <c r="D80" s="38">
        <v>4.5999999999999996</v>
      </c>
      <c r="E80" s="38">
        <v>5.2</v>
      </c>
      <c r="F80" s="38">
        <v>7.6</v>
      </c>
      <c r="G80" s="39">
        <v>1</v>
      </c>
      <c r="H80" s="38">
        <v>8.1</v>
      </c>
    </row>
    <row r="81" spans="1:8" ht="15" x14ac:dyDescent="0.2">
      <c r="A81" s="39">
        <v>10</v>
      </c>
      <c r="B81" s="38">
        <v>7.1</v>
      </c>
      <c r="C81" s="38">
        <v>5.9</v>
      </c>
      <c r="D81" s="38">
        <v>7.8</v>
      </c>
      <c r="E81" s="38">
        <v>2.6</v>
      </c>
      <c r="F81" s="38">
        <v>4.0999999999999996</v>
      </c>
      <c r="G81" s="39">
        <v>0</v>
      </c>
      <c r="H81" s="38">
        <v>7.6</v>
      </c>
    </row>
    <row r="82" spans="1:8" ht="15" x14ac:dyDescent="0.2">
      <c r="A82" s="39">
        <v>8</v>
      </c>
      <c r="B82" s="38">
        <v>9.9</v>
      </c>
      <c r="C82" s="38">
        <v>4.8</v>
      </c>
      <c r="D82" s="38">
        <v>4.9000000000000004</v>
      </c>
      <c r="E82" s="38">
        <v>3.2</v>
      </c>
      <c r="F82" s="38">
        <v>4.8</v>
      </c>
      <c r="G82" s="39">
        <v>1</v>
      </c>
      <c r="H82" s="38">
        <v>8.8000000000000007</v>
      </c>
    </row>
    <row r="83" spans="1:8" ht="15" x14ac:dyDescent="0.2">
      <c r="A83" s="39">
        <v>2</v>
      </c>
      <c r="B83" s="38">
        <v>8.6999999999999993</v>
      </c>
      <c r="C83" s="38">
        <v>4.5999999999999996</v>
      </c>
      <c r="D83" s="38">
        <v>6.8</v>
      </c>
      <c r="E83" s="38">
        <v>4.3</v>
      </c>
      <c r="F83" s="38">
        <v>4.9000000000000004</v>
      </c>
      <c r="G83" s="39">
        <v>1</v>
      </c>
      <c r="H83" s="38">
        <v>8</v>
      </c>
    </row>
    <row r="84" spans="1:8" ht="15" x14ac:dyDescent="0.2">
      <c r="A84" s="39">
        <v>6</v>
      </c>
      <c r="B84" s="38">
        <v>8.6</v>
      </c>
      <c r="C84" s="38">
        <v>4</v>
      </c>
      <c r="D84" s="38">
        <v>6.3</v>
      </c>
      <c r="E84" s="38">
        <v>2.7</v>
      </c>
      <c r="F84" s="38">
        <v>3.9</v>
      </c>
      <c r="G84" s="39">
        <v>0</v>
      </c>
      <c r="H84" s="38">
        <v>8.5</v>
      </c>
    </row>
    <row r="85" spans="1:8" ht="15" x14ac:dyDescent="0.2">
      <c r="A85" s="39">
        <v>5</v>
      </c>
      <c r="B85" s="38">
        <v>6.4</v>
      </c>
      <c r="C85" s="38">
        <v>5</v>
      </c>
      <c r="D85" s="38">
        <v>8.4</v>
      </c>
      <c r="E85" s="38">
        <v>2</v>
      </c>
      <c r="F85" s="38">
        <v>3.6</v>
      </c>
      <c r="G85" s="39">
        <v>0</v>
      </c>
      <c r="H85" s="38">
        <v>6.5</v>
      </c>
    </row>
    <row r="86" spans="1:8" ht="15" x14ac:dyDescent="0.2">
      <c r="A86" s="39">
        <v>4</v>
      </c>
      <c r="B86" s="38">
        <v>7.7</v>
      </c>
      <c r="C86" s="38">
        <v>4.3</v>
      </c>
      <c r="D86" s="38">
        <v>5.9</v>
      </c>
      <c r="E86" s="38">
        <v>4.7</v>
      </c>
      <c r="F86" s="38">
        <v>6.6</v>
      </c>
      <c r="G86" s="39">
        <v>1</v>
      </c>
      <c r="H86" s="38">
        <v>7.7</v>
      </c>
    </row>
    <row r="87" spans="1:8" ht="15" x14ac:dyDescent="0.2">
      <c r="A87" s="39">
        <v>13</v>
      </c>
      <c r="B87" s="38">
        <v>7.5</v>
      </c>
      <c r="C87" s="38">
        <v>4.5</v>
      </c>
      <c r="D87" s="38">
        <v>7.6</v>
      </c>
      <c r="E87" s="38">
        <v>3.4</v>
      </c>
      <c r="F87" s="38">
        <v>4.5</v>
      </c>
      <c r="G87" s="39">
        <v>0</v>
      </c>
      <c r="H87" s="38">
        <v>7.2</v>
      </c>
    </row>
    <row r="88" spans="1:8" ht="15" x14ac:dyDescent="0.2">
      <c r="A88" s="39">
        <v>4</v>
      </c>
      <c r="B88" s="38">
        <v>5</v>
      </c>
      <c r="C88" s="38">
        <v>4.9000000000000004</v>
      </c>
      <c r="D88" s="38">
        <v>8.1999999999999993</v>
      </c>
      <c r="E88" s="38">
        <v>2.4</v>
      </c>
      <c r="F88" s="38">
        <v>3</v>
      </c>
      <c r="G88" s="39">
        <v>0</v>
      </c>
      <c r="H88" s="38">
        <v>6</v>
      </c>
    </row>
    <row r="89" spans="1:8" ht="15" x14ac:dyDescent="0.2">
      <c r="A89" s="39">
        <v>11</v>
      </c>
      <c r="B89" s="38">
        <v>7.7</v>
      </c>
      <c r="C89" s="38">
        <v>4.3</v>
      </c>
      <c r="D89" s="38">
        <v>5.9</v>
      </c>
      <c r="E89" s="38">
        <v>5.0999999999999996</v>
      </c>
      <c r="F89" s="38">
        <v>6.7</v>
      </c>
      <c r="G89" s="39">
        <v>1</v>
      </c>
      <c r="H89" s="38">
        <v>8.1999999999999993</v>
      </c>
    </row>
    <row r="90" spans="1:8" ht="15" x14ac:dyDescent="0.2">
      <c r="A90" s="39">
        <v>8</v>
      </c>
      <c r="B90" s="38">
        <v>9.1</v>
      </c>
      <c r="C90" s="38">
        <v>4.5999999999999996</v>
      </c>
      <c r="D90" s="38">
        <v>8.3000000000000007</v>
      </c>
      <c r="E90" s="38">
        <v>4.5999999999999996</v>
      </c>
      <c r="F90" s="38">
        <v>5.4</v>
      </c>
      <c r="G90" s="39">
        <v>0</v>
      </c>
      <c r="H90" s="38">
        <v>7.4</v>
      </c>
    </row>
    <row r="91" spans="1:8" ht="15" x14ac:dyDescent="0.2">
      <c r="A91" s="39">
        <v>14</v>
      </c>
      <c r="B91" s="38">
        <v>5.5</v>
      </c>
      <c r="C91" s="38">
        <v>8.1999999999999993</v>
      </c>
      <c r="D91" s="38">
        <v>6.3</v>
      </c>
      <c r="E91" s="38">
        <v>5.5</v>
      </c>
      <c r="F91" s="38">
        <v>7</v>
      </c>
      <c r="G91" s="39">
        <v>1</v>
      </c>
      <c r="H91" s="38">
        <v>9.3000000000000007</v>
      </c>
    </row>
    <row r="92" spans="1:8" ht="15" x14ac:dyDescent="0.2">
      <c r="A92" s="39">
        <v>15</v>
      </c>
      <c r="B92" s="38">
        <v>9.1</v>
      </c>
      <c r="C92" s="38">
        <v>5.4</v>
      </c>
      <c r="D92" s="38">
        <v>7.3</v>
      </c>
      <c r="E92" s="38">
        <v>4.4000000000000004</v>
      </c>
      <c r="F92" s="38">
        <v>4.0999999999999996</v>
      </c>
      <c r="G92" s="39">
        <v>1</v>
      </c>
      <c r="H92" s="38">
        <v>7.9</v>
      </c>
    </row>
    <row r="93" spans="1:8" ht="15" x14ac:dyDescent="0.2">
      <c r="A93" s="39">
        <v>7</v>
      </c>
      <c r="B93" s="38">
        <v>7.1</v>
      </c>
      <c r="C93" s="38">
        <v>4.5</v>
      </c>
      <c r="D93" s="38">
        <v>9.9</v>
      </c>
      <c r="E93" s="38">
        <v>2</v>
      </c>
      <c r="F93" s="38">
        <v>2.6</v>
      </c>
      <c r="G93" s="39">
        <v>0</v>
      </c>
      <c r="H93" s="38">
        <v>6.5</v>
      </c>
    </row>
    <row r="94" spans="1:8" ht="15" x14ac:dyDescent="0.2">
      <c r="A94" s="39">
        <v>14</v>
      </c>
      <c r="B94" s="38">
        <v>9.1999999999999993</v>
      </c>
      <c r="C94" s="38">
        <v>4.8</v>
      </c>
      <c r="D94" s="38">
        <v>7.1</v>
      </c>
      <c r="E94" s="38">
        <v>4.4000000000000004</v>
      </c>
      <c r="F94" s="38">
        <v>5.3</v>
      </c>
      <c r="G94" s="39">
        <v>1</v>
      </c>
      <c r="H94" s="38">
        <v>8.6</v>
      </c>
    </row>
    <row r="95" spans="1:8" ht="15" x14ac:dyDescent="0.2">
      <c r="A95" s="39">
        <v>11</v>
      </c>
      <c r="B95" s="38">
        <v>9.3000000000000007</v>
      </c>
      <c r="C95" s="38">
        <v>5.9</v>
      </c>
      <c r="D95" s="38">
        <v>4.5999999999999996</v>
      </c>
      <c r="E95" s="38">
        <v>4.8</v>
      </c>
      <c r="F95" s="38">
        <v>7</v>
      </c>
      <c r="G95" s="39">
        <v>1</v>
      </c>
      <c r="H95" s="38">
        <v>8.9</v>
      </c>
    </row>
    <row r="96" spans="1:8" ht="15" x14ac:dyDescent="0.2">
      <c r="A96" s="39">
        <v>8</v>
      </c>
      <c r="B96" s="38">
        <v>9.3000000000000007</v>
      </c>
      <c r="C96" s="38">
        <v>5.5</v>
      </c>
      <c r="D96" s="38">
        <v>7.4</v>
      </c>
      <c r="E96" s="38">
        <v>3.6</v>
      </c>
      <c r="F96" s="38">
        <v>4.5999999999999996</v>
      </c>
      <c r="G96" s="39">
        <v>1</v>
      </c>
      <c r="H96" s="38">
        <v>8.4</v>
      </c>
    </row>
    <row r="97" spans="1:8" ht="15" x14ac:dyDescent="0.2">
      <c r="A97" s="39">
        <v>12</v>
      </c>
      <c r="B97" s="38">
        <v>8.6</v>
      </c>
      <c r="C97" s="38">
        <v>5.7</v>
      </c>
      <c r="D97" s="38">
        <v>6.7</v>
      </c>
      <c r="E97" s="38">
        <v>4.9000000000000004</v>
      </c>
      <c r="F97" s="38">
        <v>5.3</v>
      </c>
      <c r="G97" s="39">
        <v>1</v>
      </c>
      <c r="H97" s="38">
        <v>8.1</v>
      </c>
    </row>
    <row r="98" spans="1:8" ht="15" x14ac:dyDescent="0.2">
      <c r="A98" s="39">
        <v>10</v>
      </c>
      <c r="B98" s="38">
        <v>7.4</v>
      </c>
      <c r="C98" s="38">
        <v>4.8</v>
      </c>
      <c r="D98" s="38">
        <v>7.2</v>
      </c>
      <c r="E98" s="38">
        <v>4.2</v>
      </c>
      <c r="F98" s="38">
        <v>5</v>
      </c>
      <c r="G98" s="39">
        <v>0</v>
      </c>
      <c r="H98" s="38">
        <v>7.2</v>
      </c>
    </row>
    <row r="99" spans="1:8" ht="15" x14ac:dyDescent="0.2">
      <c r="A99" s="39">
        <v>11</v>
      </c>
      <c r="B99" s="38">
        <v>8.6999999999999993</v>
      </c>
      <c r="C99" s="38">
        <v>2.9</v>
      </c>
      <c r="D99" s="38">
        <v>5.6</v>
      </c>
      <c r="E99" s="38">
        <v>3.1</v>
      </c>
      <c r="F99" s="38">
        <v>3.2</v>
      </c>
      <c r="G99" s="39">
        <v>1</v>
      </c>
      <c r="H99" s="38">
        <v>7.7</v>
      </c>
    </row>
    <row r="100" spans="1:8" ht="15" x14ac:dyDescent="0.2">
      <c r="A100" s="39">
        <v>1</v>
      </c>
      <c r="B100" s="38">
        <v>7.8</v>
      </c>
      <c r="C100" s="38">
        <v>7.1</v>
      </c>
      <c r="D100" s="38">
        <v>7.9</v>
      </c>
      <c r="E100" s="38">
        <v>4.3</v>
      </c>
      <c r="F100" s="38">
        <v>5.3</v>
      </c>
      <c r="G100" s="39">
        <v>1</v>
      </c>
      <c r="H100" s="38">
        <v>7.4</v>
      </c>
    </row>
    <row r="101" spans="1:8" ht="15" x14ac:dyDescent="0.2">
      <c r="A101" s="39">
        <v>6</v>
      </c>
      <c r="B101" s="38">
        <v>7.9</v>
      </c>
      <c r="C101" s="38">
        <v>4.8</v>
      </c>
      <c r="D101" s="38">
        <v>9.6999999999999993</v>
      </c>
      <c r="E101" s="38">
        <v>3.4</v>
      </c>
      <c r="F101" s="38">
        <v>5.0999999999999996</v>
      </c>
      <c r="G101" s="39">
        <v>1</v>
      </c>
      <c r="H101" s="38">
        <v>7</v>
      </c>
    </row>
    <row r="102" spans="1:8" ht="15" x14ac:dyDescent="0.2">
      <c r="A102" s="39">
        <v>8</v>
      </c>
      <c r="B102" s="38">
        <v>7.6</v>
      </c>
      <c r="C102" s="38">
        <v>4.5999999999999996</v>
      </c>
      <c r="D102" s="38">
        <v>7.7</v>
      </c>
      <c r="E102" s="38">
        <v>3.1</v>
      </c>
      <c r="F102" s="38">
        <v>4.9000000000000004</v>
      </c>
      <c r="G102" s="39">
        <v>0</v>
      </c>
      <c r="H102" s="38">
        <v>6.1</v>
      </c>
    </row>
    <row r="103" spans="1:8" ht="15" x14ac:dyDescent="0.2">
      <c r="A103" s="39">
        <v>14</v>
      </c>
      <c r="B103" s="38">
        <v>9.1999999999999993</v>
      </c>
      <c r="C103" s="38">
        <v>6.2</v>
      </c>
      <c r="D103" s="38">
        <v>7.3</v>
      </c>
      <c r="E103" s="38">
        <v>5.0999999999999996</v>
      </c>
      <c r="F103" s="38">
        <v>5.2</v>
      </c>
      <c r="G103" s="39">
        <v>1</v>
      </c>
      <c r="H103" s="38">
        <v>7.1</v>
      </c>
    </row>
    <row r="104" spans="1:8" ht="15" x14ac:dyDescent="0.2">
      <c r="A104" s="39">
        <v>14</v>
      </c>
      <c r="B104" s="38">
        <v>7.7</v>
      </c>
      <c r="C104" s="38">
        <v>7</v>
      </c>
      <c r="D104" s="38">
        <v>7.7</v>
      </c>
      <c r="E104" s="38">
        <v>4</v>
      </c>
      <c r="F104" s="38">
        <v>4.7</v>
      </c>
      <c r="G104" s="39">
        <v>1</v>
      </c>
      <c r="H104" s="38">
        <v>7.6</v>
      </c>
    </row>
    <row r="105" spans="1:8" ht="15" x14ac:dyDescent="0.2">
      <c r="A105" s="39">
        <v>12</v>
      </c>
      <c r="B105" s="38">
        <v>9.5</v>
      </c>
      <c r="C105" s="38">
        <v>6.6</v>
      </c>
      <c r="D105" s="38">
        <v>7.6</v>
      </c>
      <c r="E105" s="38">
        <v>5.6</v>
      </c>
      <c r="F105" s="38">
        <v>5.5</v>
      </c>
      <c r="G105" s="39">
        <v>1</v>
      </c>
      <c r="H105" s="38">
        <v>9</v>
      </c>
    </row>
    <row r="106" spans="1:8" ht="15" x14ac:dyDescent="0.2">
      <c r="A106" s="39">
        <v>15</v>
      </c>
      <c r="B106" s="38">
        <v>6.5</v>
      </c>
      <c r="C106" s="38">
        <v>6</v>
      </c>
      <c r="D106" s="38">
        <v>8.6999999999999993</v>
      </c>
      <c r="E106" s="38">
        <v>5</v>
      </c>
      <c r="F106" s="38">
        <v>6.8</v>
      </c>
      <c r="G106" s="39">
        <v>1</v>
      </c>
      <c r="H106" s="38">
        <v>8.9</v>
      </c>
    </row>
    <row r="107" spans="1:8" ht="15" x14ac:dyDescent="0.2">
      <c r="A107" s="39">
        <v>13</v>
      </c>
      <c r="B107" s="38">
        <v>8.3000000000000007</v>
      </c>
      <c r="C107" s="38">
        <v>5.2</v>
      </c>
      <c r="D107" s="38">
        <v>9.1</v>
      </c>
      <c r="E107" s="38">
        <v>4.2</v>
      </c>
      <c r="F107" s="38">
        <v>5.9</v>
      </c>
      <c r="G107" s="39">
        <v>1</v>
      </c>
      <c r="H107" s="38">
        <v>7.5</v>
      </c>
    </row>
    <row r="108" spans="1:8" ht="15" x14ac:dyDescent="0.2">
      <c r="A108" s="39">
        <v>15</v>
      </c>
      <c r="B108" s="38">
        <v>9.6</v>
      </c>
      <c r="C108" s="38">
        <v>5.5</v>
      </c>
      <c r="D108" s="38">
        <v>7.7</v>
      </c>
      <c r="E108" s="38">
        <v>4.4000000000000004</v>
      </c>
      <c r="F108" s="38">
        <v>6.5</v>
      </c>
      <c r="G108" s="39">
        <v>1</v>
      </c>
      <c r="H108" s="38">
        <v>9.3000000000000007</v>
      </c>
    </row>
    <row r="109" spans="1:8" ht="15" x14ac:dyDescent="0.2">
      <c r="A109" s="39">
        <v>1</v>
      </c>
      <c r="B109" s="38">
        <v>5.9</v>
      </c>
      <c r="C109" s="38">
        <v>6.2</v>
      </c>
      <c r="D109" s="38">
        <v>8.4</v>
      </c>
      <c r="E109" s="38">
        <v>5.8</v>
      </c>
      <c r="F109" s="38">
        <v>8.6999999999999993</v>
      </c>
      <c r="G109" s="39">
        <v>1</v>
      </c>
      <c r="H109" s="38">
        <v>8</v>
      </c>
    </row>
    <row r="110" spans="1:8" ht="15" x14ac:dyDescent="0.2">
      <c r="A110" s="39">
        <v>7</v>
      </c>
      <c r="B110" s="38">
        <v>8.6999999999999993</v>
      </c>
      <c r="C110" s="38">
        <v>4.8</v>
      </c>
      <c r="D110" s="38">
        <v>3.8</v>
      </c>
      <c r="E110" s="38">
        <v>4.5999999999999996</v>
      </c>
      <c r="F110" s="38">
        <v>5.5</v>
      </c>
      <c r="G110" s="39">
        <v>1</v>
      </c>
      <c r="H110" s="38">
        <v>7.6</v>
      </c>
    </row>
    <row r="111" spans="1:8" ht="15" x14ac:dyDescent="0.2">
      <c r="A111" s="39">
        <v>2</v>
      </c>
      <c r="B111" s="38">
        <v>6.7</v>
      </c>
      <c r="C111" s="38">
        <v>4.5</v>
      </c>
      <c r="D111" s="38">
        <v>5</v>
      </c>
      <c r="E111" s="38">
        <v>3.8</v>
      </c>
      <c r="F111" s="38">
        <v>5.5</v>
      </c>
      <c r="G111" s="39">
        <v>0</v>
      </c>
      <c r="H111" s="38">
        <v>7.1</v>
      </c>
    </row>
    <row r="112" spans="1:8" ht="15" x14ac:dyDescent="0.2">
      <c r="A112" s="39">
        <v>7</v>
      </c>
      <c r="B112" s="38">
        <v>9.6999999999999993</v>
      </c>
      <c r="C112" s="38">
        <v>6.1</v>
      </c>
      <c r="D112" s="38">
        <v>6.7</v>
      </c>
      <c r="E112" s="38">
        <v>3.7</v>
      </c>
      <c r="F112" s="38">
        <v>7.1</v>
      </c>
      <c r="G112" s="39">
        <v>1</v>
      </c>
      <c r="H112" s="38">
        <v>8.1</v>
      </c>
    </row>
    <row r="113" spans="1:8" ht="15" x14ac:dyDescent="0.2">
      <c r="A113" s="39">
        <v>12</v>
      </c>
      <c r="B113" s="38">
        <v>8.8000000000000007</v>
      </c>
      <c r="C113" s="38">
        <v>4.5</v>
      </c>
      <c r="D113" s="38">
        <v>6.7</v>
      </c>
      <c r="E113" s="38">
        <v>4</v>
      </c>
      <c r="F113" s="38">
        <v>6.6</v>
      </c>
      <c r="G113" s="39">
        <v>0</v>
      </c>
      <c r="H113" s="38">
        <v>7.9</v>
      </c>
    </row>
    <row r="114" spans="1:8" ht="15" x14ac:dyDescent="0.2">
      <c r="A114" s="39">
        <v>7</v>
      </c>
      <c r="B114" s="38">
        <v>8.1999999999999993</v>
      </c>
      <c r="C114" s="38">
        <v>5</v>
      </c>
      <c r="D114" s="38">
        <v>9</v>
      </c>
      <c r="E114" s="38">
        <v>4.5</v>
      </c>
      <c r="F114" s="38">
        <v>5.2</v>
      </c>
      <c r="G114" s="39">
        <v>1</v>
      </c>
      <c r="H114" s="38">
        <v>7.2</v>
      </c>
    </row>
    <row r="115" spans="1:8" ht="15" x14ac:dyDescent="0.2">
      <c r="A115" s="39">
        <v>14</v>
      </c>
      <c r="B115" s="38">
        <v>8.9</v>
      </c>
      <c r="C115" s="38">
        <v>6.9</v>
      </c>
      <c r="D115" s="38">
        <v>8.1999999999999993</v>
      </c>
      <c r="E115" s="38">
        <v>4.2</v>
      </c>
      <c r="F115" s="38">
        <v>5.6</v>
      </c>
      <c r="G115" s="39">
        <v>1</v>
      </c>
      <c r="H115" s="38">
        <v>7.7</v>
      </c>
    </row>
    <row r="116" spans="1:8" ht="15" x14ac:dyDescent="0.2">
      <c r="A116" s="39">
        <v>14</v>
      </c>
      <c r="B116" s="38">
        <v>8.4</v>
      </c>
      <c r="C116" s="38">
        <v>5.9</v>
      </c>
      <c r="D116" s="38">
        <v>6.7</v>
      </c>
      <c r="E116" s="38">
        <v>4</v>
      </c>
      <c r="F116" s="38">
        <v>4.9000000000000004</v>
      </c>
      <c r="G116" s="39">
        <v>1</v>
      </c>
      <c r="H116" s="38">
        <v>7.9</v>
      </c>
    </row>
    <row r="117" spans="1:8" ht="15" x14ac:dyDescent="0.2">
      <c r="A117" s="39">
        <v>11</v>
      </c>
      <c r="B117" s="38">
        <v>7.7</v>
      </c>
      <c r="C117" s="38">
        <v>7</v>
      </c>
      <c r="D117" s="38">
        <v>7.7</v>
      </c>
      <c r="E117" s="38">
        <v>5.0999999999999996</v>
      </c>
      <c r="F117" s="38">
        <v>5.4</v>
      </c>
      <c r="G117" s="39">
        <v>0</v>
      </c>
      <c r="H117" s="38">
        <v>6.9</v>
      </c>
    </row>
    <row r="118" spans="1:8" ht="15" x14ac:dyDescent="0.2">
      <c r="A118" s="39">
        <v>10</v>
      </c>
      <c r="B118" s="38">
        <v>9.1999999999999993</v>
      </c>
      <c r="C118" s="38">
        <v>6.2</v>
      </c>
      <c r="D118" s="38">
        <v>7.3</v>
      </c>
      <c r="E118" s="38">
        <v>4.2</v>
      </c>
      <c r="F118" s="38">
        <v>7.7</v>
      </c>
      <c r="G118" s="39">
        <v>1</v>
      </c>
      <c r="H118" s="38">
        <v>9.5</v>
      </c>
    </row>
    <row r="119" spans="1:8" ht="15" x14ac:dyDescent="0.2">
      <c r="A119" s="39">
        <v>5</v>
      </c>
      <c r="B119" s="38">
        <v>7.3</v>
      </c>
      <c r="C119" s="38">
        <v>6.1</v>
      </c>
      <c r="D119" s="38">
        <v>8</v>
      </c>
      <c r="E119" s="38">
        <v>2.8</v>
      </c>
      <c r="F119" s="38">
        <v>4.0999999999999996</v>
      </c>
      <c r="G119" s="39">
        <v>0</v>
      </c>
      <c r="H119" s="38">
        <v>7.5</v>
      </c>
    </row>
    <row r="120" spans="1:8" ht="15" x14ac:dyDescent="0.2">
      <c r="A120" s="39">
        <v>11</v>
      </c>
      <c r="B120" s="38">
        <v>9</v>
      </c>
      <c r="C120" s="38">
        <v>5</v>
      </c>
      <c r="D120" s="38">
        <v>6</v>
      </c>
      <c r="E120" s="38">
        <v>3.3</v>
      </c>
      <c r="F120" s="38">
        <v>4.2</v>
      </c>
      <c r="G120" s="39">
        <v>1</v>
      </c>
      <c r="H120" s="38">
        <v>8</v>
      </c>
    </row>
    <row r="121" spans="1:8" ht="15" x14ac:dyDescent="0.2">
      <c r="A121" s="39">
        <v>6</v>
      </c>
      <c r="B121" s="38">
        <v>8.1</v>
      </c>
      <c r="C121" s="38">
        <v>3.8</v>
      </c>
      <c r="D121" s="38">
        <v>6.6</v>
      </c>
      <c r="E121" s="38">
        <v>2.6</v>
      </c>
      <c r="F121" s="38">
        <v>3.9</v>
      </c>
      <c r="G121" s="39">
        <v>0</v>
      </c>
      <c r="H121" s="38">
        <v>7.1</v>
      </c>
    </row>
    <row r="122" spans="1:8" ht="15" x14ac:dyDescent="0.2">
      <c r="A122" s="39">
        <v>9</v>
      </c>
      <c r="B122" s="38">
        <v>7.4</v>
      </c>
      <c r="C122" s="38">
        <v>6.9</v>
      </c>
      <c r="D122" s="38">
        <v>9.6</v>
      </c>
      <c r="E122" s="38">
        <v>5.7</v>
      </c>
      <c r="F122" s="38">
        <v>7</v>
      </c>
      <c r="G122" s="39">
        <v>1</v>
      </c>
      <c r="H122" s="38">
        <v>8.8000000000000007</v>
      </c>
    </row>
    <row r="123" spans="1:8" ht="15" x14ac:dyDescent="0.2">
      <c r="A123" s="39">
        <v>9</v>
      </c>
      <c r="B123" s="38">
        <v>7.9</v>
      </c>
      <c r="C123" s="38">
        <v>4.8</v>
      </c>
      <c r="D123" s="38">
        <v>9.6999999999999993</v>
      </c>
      <c r="E123" s="38">
        <v>4.8</v>
      </c>
      <c r="F123" s="38">
        <v>6.2</v>
      </c>
      <c r="G123" s="39">
        <v>0</v>
      </c>
      <c r="H123" s="38">
        <v>8</v>
      </c>
    </row>
    <row r="124" spans="1:8" ht="15" x14ac:dyDescent="0.2">
      <c r="A124" s="39">
        <v>10</v>
      </c>
      <c r="B124" s="38">
        <v>7.7</v>
      </c>
      <c r="C124" s="38">
        <v>3.4</v>
      </c>
      <c r="D124" s="38">
        <v>6.2</v>
      </c>
      <c r="E124" s="38">
        <v>3.2</v>
      </c>
      <c r="F124" s="38">
        <v>3.4</v>
      </c>
      <c r="G124" s="39">
        <v>0</v>
      </c>
      <c r="H124" s="38">
        <v>7.7</v>
      </c>
    </row>
    <row r="125" spans="1:8" ht="15" x14ac:dyDescent="0.2">
      <c r="A125" s="39">
        <v>5</v>
      </c>
      <c r="B125" s="38">
        <v>9.4</v>
      </c>
      <c r="C125" s="38">
        <v>4.5999999999999996</v>
      </c>
      <c r="D125" s="38">
        <v>6.3</v>
      </c>
      <c r="E125" s="38">
        <v>5.8</v>
      </c>
      <c r="F125" s="38">
        <v>7</v>
      </c>
      <c r="G125" s="39">
        <v>1</v>
      </c>
      <c r="H125" s="38">
        <v>8.1999999999999993</v>
      </c>
    </row>
    <row r="126" spans="1:8" ht="15" x14ac:dyDescent="0.2">
      <c r="A126" s="39">
        <v>7</v>
      </c>
      <c r="B126" s="38">
        <v>7.2</v>
      </c>
      <c r="C126" s="38">
        <v>4.7</v>
      </c>
      <c r="D126" s="38">
        <v>10</v>
      </c>
      <c r="E126" s="38">
        <v>3.2</v>
      </c>
      <c r="F126" s="38">
        <v>4.2</v>
      </c>
      <c r="G126" s="39">
        <v>0</v>
      </c>
      <c r="H126" s="38">
        <v>6.5</v>
      </c>
    </row>
    <row r="127" spans="1:8" ht="15" x14ac:dyDescent="0.2">
      <c r="A127" s="39">
        <v>15</v>
      </c>
      <c r="B127" s="38">
        <v>8.3000000000000007</v>
      </c>
      <c r="C127" s="38">
        <v>6.1</v>
      </c>
      <c r="D127" s="38">
        <v>5.3</v>
      </c>
      <c r="E127" s="38">
        <v>4.0999999999999996</v>
      </c>
      <c r="F127" s="38">
        <v>4</v>
      </c>
      <c r="G127" s="39">
        <v>1</v>
      </c>
      <c r="H127" s="38">
        <v>8.1</v>
      </c>
    </row>
    <row r="128" spans="1:8" ht="15" x14ac:dyDescent="0.2">
      <c r="A128" s="39">
        <v>12</v>
      </c>
      <c r="B128" s="38">
        <v>7.9</v>
      </c>
      <c r="C128" s="38">
        <v>5.8</v>
      </c>
      <c r="D128" s="38">
        <v>4.7</v>
      </c>
      <c r="E128" s="38">
        <v>4.5999999999999996</v>
      </c>
      <c r="F128" s="38">
        <v>6.6</v>
      </c>
      <c r="G128" s="39">
        <v>0</v>
      </c>
      <c r="H128" s="38">
        <v>8.1</v>
      </c>
    </row>
    <row r="129" spans="1:8" ht="15" x14ac:dyDescent="0.2">
      <c r="A129" s="39">
        <v>7</v>
      </c>
      <c r="B129" s="38">
        <v>7.3</v>
      </c>
      <c r="C129" s="38">
        <v>6.1</v>
      </c>
      <c r="D129" s="38">
        <v>8</v>
      </c>
      <c r="E129" s="38">
        <v>3.3</v>
      </c>
      <c r="F129" s="38">
        <v>4</v>
      </c>
      <c r="G129" s="39">
        <v>0</v>
      </c>
      <c r="H129" s="38">
        <v>6.9</v>
      </c>
    </row>
    <row r="130" spans="1:8" ht="15" x14ac:dyDescent="0.2">
      <c r="A130" s="39">
        <v>11</v>
      </c>
      <c r="B130" s="38">
        <v>9.6</v>
      </c>
      <c r="C130" s="38">
        <v>7.8</v>
      </c>
      <c r="D130" s="38">
        <v>4.5</v>
      </c>
      <c r="E130" s="38">
        <v>4.4000000000000004</v>
      </c>
      <c r="F130" s="38">
        <v>6.2</v>
      </c>
      <c r="G130" s="39">
        <v>1</v>
      </c>
      <c r="H130" s="38">
        <v>9.3000000000000007</v>
      </c>
    </row>
    <row r="131" spans="1:8" ht="15" x14ac:dyDescent="0.2">
      <c r="A131" s="39">
        <v>4</v>
      </c>
      <c r="B131" s="38">
        <v>8.3000000000000007</v>
      </c>
      <c r="C131" s="38">
        <v>2.5</v>
      </c>
      <c r="D131" s="38">
        <v>5.2</v>
      </c>
      <c r="E131" s="38">
        <v>1.2</v>
      </c>
      <c r="F131" s="38">
        <v>2.6</v>
      </c>
      <c r="G131" s="39">
        <v>0</v>
      </c>
      <c r="H131" s="38">
        <v>6.2</v>
      </c>
    </row>
    <row r="132" spans="1:8" ht="15" x14ac:dyDescent="0.2">
      <c r="A132" s="39">
        <v>9</v>
      </c>
      <c r="B132" s="38">
        <v>8.6</v>
      </c>
      <c r="C132" s="38">
        <v>4.7</v>
      </c>
      <c r="D132" s="38">
        <v>3.7</v>
      </c>
      <c r="E132" s="38">
        <v>5</v>
      </c>
      <c r="F132" s="38">
        <v>6.1</v>
      </c>
      <c r="G132" s="39">
        <v>0</v>
      </c>
      <c r="H132" s="38">
        <v>8</v>
      </c>
    </row>
    <row r="133" spans="1:8" ht="15" x14ac:dyDescent="0.2">
      <c r="A133" s="39">
        <v>9</v>
      </c>
      <c r="B133" s="38">
        <v>8</v>
      </c>
      <c r="C133" s="38">
        <v>3</v>
      </c>
      <c r="D133" s="38">
        <v>5.2</v>
      </c>
      <c r="E133" s="38">
        <v>4.5999999999999996</v>
      </c>
      <c r="F133" s="38">
        <v>6.9</v>
      </c>
      <c r="G133" s="39">
        <v>0</v>
      </c>
      <c r="H133" s="38">
        <v>7.1</v>
      </c>
    </row>
    <row r="134" spans="1:8" ht="15" x14ac:dyDescent="0.2">
      <c r="A134" s="39">
        <v>2</v>
      </c>
      <c r="B134" s="38">
        <v>6.4</v>
      </c>
      <c r="C134" s="38">
        <v>5</v>
      </c>
      <c r="D134" s="38">
        <v>8.4</v>
      </c>
      <c r="E134" s="38">
        <v>2.4</v>
      </c>
      <c r="F134" s="38">
        <v>3.6</v>
      </c>
      <c r="G134" s="39">
        <v>0</v>
      </c>
      <c r="H134" s="38">
        <v>6.5</v>
      </c>
    </row>
    <row r="135" spans="1:8" ht="15" x14ac:dyDescent="0.2">
      <c r="A135" s="39">
        <v>10</v>
      </c>
      <c r="B135" s="38">
        <v>6.6</v>
      </c>
      <c r="C135" s="38">
        <v>6.6</v>
      </c>
      <c r="D135" s="38">
        <v>8.1999999999999993</v>
      </c>
      <c r="E135" s="38">
        <v>4.3</v>
      </c>
      <c r="F135" s="38">
        <v>6.3</v>
      </c>
      <c r="G135" s="39">
        <v>0</v>
      </c>
      <c r="H135" s="38">
        <v>7.1</v>
      </c>
    </row>
    <row r="136" spans="1:8" ht="15" x14ac:dyDescent="0.2">
      <c r="A136" s="39">
        <v>14</v>
      </c>
      <c r="B136" s="38">
        <v>7.6</v>
      </c>
      <c r="C136" s="38">
        <v>4.2</v>
      </c>
      <c r="D136" s="38">
        <v>5.8</v>
      </c>
      <c r="E136" s="38">
        <v>3.6</v>
      </c>
      <c r="F136" s="38">
        <v>6</v>
      </c>
      <c r="G136" s="39">
        <v>1</v>
      </c>
      <c r="H136" s="38">
        <v>8.1999999999999993</v>
      </c>
    </row>
    <row r="137" spans="1:8" ht="15" x14ac:dyDescent="0.2">
      <c r="A137" s="39">
        <v>1</v>
      </c>
      <c r="B137" s="38">
        <v>9.4</v>
      </c>
      <c r="C137" s="38">
        <v>4.7</v>
      </c>
      <c r="D137" s="38">
        <v>7.6</v>
      </c>
      <c r="E137" s="38">
        <v>5.0999999999999996</v>
      </c>
      <c r="F137" s="38">
        <v>5.6</v>
      </c>
      <c r="G137" s="39">
        <v>1</v>
      </c>
      <c r="H137" s="38">
        <v>7</v>
      </c>
    </row>
    <row r="138" spans="1:8" ht="15" x14ac:dyDescent="0.2">
      <c r="A138" s="39">
        <v>4</v>
      </c>
      <c r="B138" s="38">
        <v>8.3000000000000007</v>
      </c>
      <c r="C138" s="38">
        <v>2.5</v>
      </c>
      <c r="D138" s="38">
        <v>5.2</v>
      </c>
      <c r="E138" s="38">
        <v>1.8</v>
      </c>
      <c r="F138" s="38">
        <v>3.1</v>
      </c>
      <c r="G138" s="39">
        <v>0</v>
      </c>
      <c r="H138" s="38">
        <v>6.7</v>
      </c>
    </row>
    <row r="139" spans="1:8" ht="15" x14ac:dyDescent="0.2">
      <c r="A139" s="39">
        <v>13</v>
      </c>
      <c r="B139" s="38">
        <v>7.8</v>
      </c>
      <c r="C139" s="38">
        <v>7.1</v>
      </c>
      <c r="D139" s="38">
        <v>7.9</v>
      </c>
      <c r="E139" s="38">
        <v>4.0999999999999996</v>
      </c>
      <c r="F139" s="38">
        <v>5.7</v>
      </c>
      <c r="G139" s="39">
        <v>0</v>
      </c>
      <c r="H139" s="38">
        <v>7.5</v>
      </c>
    </row>
    <row r="140" spans="1:8" ht="15" x14ac:dyDescent="0.2">
      <c r="A140" s="39">
        <v>13</v>
      </c>
      <c r="B140" s="38">
        <v>7.1</v>
      </c>
      <c r="C140" s="38">
        <v>4.5</v>
      </c>
      <c r="D140" s="38">
        <v>9.9</v>
      </c>
      <c r="E140" s="38">
        <v>2.8</v>
      </c>
      <c r="F140" s="38">
        <v>3.3</v>
      </c>
      <c r="G140" s="39">
        <v>0</v>
      </c>
      <c r="H140" s="38">
        <v>7.4</v>
      </c>
    </row>
    <row r="141" spans="1:8" ht="15" x14ac:dyDescent="0.2">
      <c r="A141" s="39">
        <v>15</v>
      </c>
      <c r="B141" s="38">
        <v>7.6</v>
      </c>
      <c r="C141" s="38">
        <v>5</v>
      </c>
      <c r="D141" s="38">
        <v>7.4</v>
      </c>
      <c r="E141" s="38">
        <v>4.4000000000000004</v>
      </c>
      <c r="F141" s="38">
        <v>4.8</v>
      </c>
      <c r="G141" s="39">
        <v>0</v>
      </c>
      <c r="H141" s="38">
        <v>7.4</v>
      </c>
    </row>
    <row r="142" spans="1:8" ht="15" x14ac:dyDescent="0.2">
      <c r="A142" s="39">
        <v>12</v>
      </c>
      <c r="B142" s="38">
        <v>5.6</v>
      </c>
      <c r="C142" s="38">
        <v>5.6</v>
      </c>
      <c r="D142" s="38">
        <v>9.1</v>
      </c>
      <c r="E142" s="38">
        <v>4.5</v>
      </c>
      <c r="F142" s="38">
        <v>6.3</v>
      </c>
      <c r="G142" s="39">
        <v>0</v>
      </c>
      <c r="H142" s="38">
        <v>7.9</v>
      </c>
    </row>
    <row r="143" spans="1:8" ht="15" x14ac:dyDescent="0.2">
      <c r="A143" s="39">
        <v>3</v>
      </c>
      <c r="B143" s="38">
        <v>9.9</v>
      </c>
      <c r="C143" s="38">
        <v>3.5</v>
      </c>
      <c r="D143" s="38">
        <v>5.4</v>
      </c>
      <c r="E143" s="38">
        <v>4</v>
      </c>
      <c r="F143" s="38">
        <v>5.8</v>
      </c>
      <c r="G143" s="39">
        <v>1</v>
      </c>
      <c r="H143" s="38">
        <v>8</v>
      </c>
    </row>
    <row r="144" spans="1:8" ht="15" x14ac:dyDescent="0.2">
      <c r="A144" s="39">
        <v>3</v>
      </c>
      <c r="B144" s="38">
        <v>9.1999999999999993</v>
      </c>
      <c r="C144" s="38">
        <v>5.8</v>
      </c>
      <c r="D144" s="38">
        <v>4.5</v>
      </c>
      <c r="E144" s="38">
        <v>4.2</v>
      </c>
      <c r="F144" s="38">
        <v>6.9</v>
      </c>
      <c r="G144" s="39">
        <v>1</v>
      </c>
      <c r="H144" s="38">
        <v>8</v>
      </c>
    </row>
    <row r="145" spans="1:8" ht="15" x14ac:dyDescent="0.2">
      <c r="A145" s="39">
        <v>7</v>
      </c>
      <c r="B145" s="38">
        <v>9.1</v>
      </c>
      <c r="C145" s="38">
        <v>4.5</v>
      </c>
      <c r="D145" s="38">
        <v>7.3</v>
      </c>
      <c r="E145" s="38">
        <v>4.5</v>
      </c>
      <c r="F145" s="38">
        <v>5.0999999999999996</v>
      </c>
      <c r="G145" s="39">
        <v>0</v>
      </c>
      <c r="H145" s="38">
        <v>8.4</v>
      </c>
    </row>
    <row r="146" spans="1:8" ht="15" x14ac:dyDescent="0.2">
      <c r="A146" s="39">
        <v>7</v>
      </c>
      <c r="B146" s="38">
        <v>9.9</v>
      </c>
      <c r="C146" s="38">
        <v>4.5</v>
      </c>
      <c r="D146" s="38">
        <v>3.8</v>
      </c>
      <c r="E146" s="38">
        <v>3.8</v>
      </c>
      <c r="F146" s="38">
        <v>5.4</v>
      </c>
      <c r="G146" s="39">
        <v>1</v>
      </c>
      <c r="H146" s="38">
        <v>8.8000000000000007</v>
      </c>
    </row>
    <row r="147" spans="1:8" ht="15" x14ac:dyDescent="0.2">
      <c r="A147" s="39">
        <v>14</v>
      </c>
      <c r="B147" s="38">
        <v>9.9</v>
      </c>
      <c r="C147" s="38">
        <v>4.5</v>
      </c>
      <c r="D147" s="38">
        <v>3.8</v>
      </c>
      <c r="E147" s="38">
        <v>4.0999999999999996</v>
      </c>
      <c r="F147" s="38">
        <v>4.0999999999999996</v>
      </c>
      <c r="G147" s="39">
        <v>1</v>
      </c>
      <c r="H147" s="38">
        <v>7.9</v>
      </c>
    </row>
    <row r="148" spans="1:8" ht="15" x14ac:dyDescent="0.2">
      <c r="A148" s="39">
        <v>5</v>
      </c>
      <c r="B148" s="38">
        <v>6.6</v>
      </c>
      <c r="C148" s="38">
        <v>6.6</v>
      </c>
      <c r="D148" s="38">
        <v>8.1999999999999993</v>
      </c>
      <c r="E148" s="38">
        <v>4.5999999999999996</v>
      </c>
      <c r="F148" s="38">
        <v>4.7</v>
      </c>
      <c r="G148" s="39">
        <v>0</v>
      </c>
      <c r="H148" s="38">
        <v>6</v>
      </c>
    </row>
    <row r="149" spans="1:8" ht="15" x14ac:dyDescent="0.2">
      <c r="A149" s="39">
        <v>15</v>
      </c>
      <c r="B149" s="38">
        <v>9.1</v>
      </c>
      <c r="C149" s="38">
        <v>5.4</v>
      </c>
      <c r="D149" s="38">
        <v>7.3</v>
      </c>
      <c r="E149" s="38">
        <v>3.7</v>
      </c>
      <c r="F149" s="38">
        <v>4.7</v>
      </c>
      <c r="G149" s="39">
        <v>0</v>
      </c>
      <c r="H149" s="38">
        <v>8.1999999999999993</v>
      </c>
    </row>
    <row r="150" spans="1:8" ht="15" x14ac:dyDescent="0.2">
      <c r="A150" s="39">
        <v>7</v>
      </c>
      <c r="B150" s="38">
        <v>5.0999999999999996</v>
      </c>
      <c r="C150" s="38">
        <v>7.8</v>
      </c>
      <c r="D150" s="38">
        <v>5.9</v>
      </c>
      <c r="E150" s="38">
        <v>5.0999999999999996</v>
      </c>
      <c r="F150" s="38">
        <v>6.2</v>
      </c>
      <c r="G150" s="39">
        <v>1</v>
      </c>
      <c r="H150" s="38">
        <v>8.4</v>
      </c>
    </row>
    <row r="151" spans="1:8" ht="15" x14ac:dyDescent="0.2">
      <c r="A151" s="39">
        <v>13</v>
      </c>
      <c r="B151" s="38">
        <v>6</v>
      </c>
      <c r="C151" s="38">
        <v>5.3</v>
      </c>
      <c r="D151" s="38">
        <v>8</v>
      </c>
      <c r="E151" s="38">
        <v>4.3</v>
      </c>
      <c r="F151" s="38">
        <v>5.8</v>
      </c>
      <c r="G151" s="39">
        <v>0</v>
      </c>
      <c r="H151" s="38">
        <v>7.4</v>
      </c>
    </row>
    <row r="152" spans="1:8" ht="15" x14ac:dyDescent="0.2">
      <c r="A152" s="39">
        <v>8</v>
      </c>
      <c r="B152" s="38">
        <v>8.9</v>
      </c>
      <c r="C152" s="38">
        <v>6.9</v>
      </c>
      <c r="D152" s="38">
        <v>8.1999999999999993</v>
      </c>
      <c r="E152" s="38">
        <v>5</v>
      </c>
      <c r="F152" s="38">
        <v>5.7</v>
      </c>
      <c r="G152" s="39">
        <v>0</v>
      </c>
      <c r="H152" s="38">
        <v>8</v>
      </c>
    </row>
    <row r="153" spans="1:8" ht="15" x14ac:dyDescent="0.2">
      <c r="A153" s="39">
        <v>5</v>
      </c>
      <c r="B153" s="38">
        <v>6.2</v>
      </c>
      <c r="C153" s="38">
        <v>5.0999999999999996</v>
      </c>
      <c r="D153" s="38">
        <v>6.9</v>
      </c>
      <c r="E153" s="38">
        <v>4</v>
      </c>
      <c r="F153" s="38">
        <v>5.4</v>
      </c>
      <c r="G153" s="39">
        <v>0</v>
      </c>
      <c r="H153" s="38">
        <v>6.6</v>
      </c>
    </row>
    <row r="154" spans="1:8" ht="15" x14ac:dyDescent="0.2">
      <c r="A154" s="39">
        <v>9</v>
      </c>
      <c r="B154" s="38">
        <v>7.2</v>
      </c>
      <c r="C154" s="38">
        <v>4.7</v>
      </c>
      <c r="D154" s="38">
        <v>10</v>
      </c>
      <c r="E154" s="38">
        <v>3</v>
      </c>
      <c r="F154" s="38">
        <v>3.8</v>
      </c>
      <c r="G154" s="39">
        <v>0</v>
      </c>
      <c r="H154" s="38">
        <v>7.6</v>
      </c>
    </row>
    <row r="155" spans="1:8" ht="15" x14ac:dyDescent="0.2">
      <c r="A155" s="39">
        <v>6</v>
      </c>
      <c r="B155" s="38">
        <v>8.8000000000000007</v>
      </c>
      <c r="C155" s="38">
        <v>4.5</v>
      </c>
      <c r="D155" s="38">
        <v>6.7</v>
      </c>
      <c r="E155" s="38">
        <v>4.0999999999999996</v>
      </c>
      <c r="F155" s="38">
        <v>5.4</v>
      </c>
      <c r="G155" s="39">
        <v>0</v>
      </c>
      <c r="H155" s="38">
        <v>7.5</v>
      </c>
    </row>
    <row r="156" spans="1:8" ht="15" x14ac:dyDescent="0.2">
      <c r="A156" s="39">
        <v>3</v>
      </c>
      <c r="B156" s="38">
        <v>6.3</v>
      </c>
      <c r="C156" s="38">
        <v>6.6</v>
      </c>
      <c r="D156" s="38">
        <v>8.4</v>
      </c>
      <c r="E156" s="38">
        <v>4.4000000000000004</v>
      </c>
      <c r="F156" s="38">
        <v>5.3</v>
      </c>
      <c r="G156" s="39">
        <v>0</v>
      </c>
      <c r="H156" s="38">
        <v>7.1</v>
      </c>
    </row>
    <row r="157" spans="1:8" ht="15" x14ac:dyDescent="0.2">
      <c r="A157" s="39">
        <v>2</v>
      </c>
      <c r="B157" s="38">
        <v>9.6999999999999993</v>
      </c>
      <c r="C157" s="38">
        <v>4.7</v>
      </c>
      <c r="D157" s="38">
        <v>4.8</v>
      </c>
      <c r="E157" s="38">
        <v>4</v>
      </c>
      <c r="F157" s="38">
        <v>5.8</v>
      </c>
      <c r="G157" s="39">
        <v>0</v>
      </c>
      <c r="H157" s="38">
        <v>7.9</v>
      </c>
    </row>
    <row r="158" spans="1:8" ht="15" x14ac:dyDescent="0.2">
      <c r="A158" s="39">
        <v>1</v>
      </c>
      <c r="B158" s="38">
        <v>5</v>
      </c>
      <c r="C158" s="38">
        <v>4.9000000000000004</v>
      </c>
      <c r="D158" s="38">
        <v>8.1999999999999993</v>
      </c>
      <c r="E158" s="38">
        <v>3.7</v>
      </c>
      <c r="F158" s="38">
        <v>4.4000000000000004</v>
      </c>
      <c r="G158" s="39">
        <v>0</v>
      </c>
      <c r="H158" s="38">
        <v>7.6</v>
      </c>
    </row>
    <row r="159" spans="1:8" ht="15" x14ac:dyDescent="0.2">
      <c r="A159" s="39">
        <v>10</v>
      </c>
      <c r="B159" s="38">
        <v>7.4</v>
      </c>
      <c r="C159" s="38">
        <v>4.8</v>
      </c>
      <c r="D159" s="38">
        <v>7.2</v>
      </c>
      <c r="E159" s="38">
        <v>4</v>
      </c>
      <c r="F159" s="38">
        <v>4.3</v>
      </c>
      <c r="G159" s="39">
        <v>0</v>
      </c>
      <c r="H159" s="38">
        <v>7.1</v>
      </c>
    </row>
    <row r="160" spans="1:8" ht="15" x14ac:dyDescent="0.2">
      <c r="A160" s="39">
        <v>5</v>
      </c>
      <c r="B160" s="38">
        <v>5.5</v>
      </c>
      <c r="C160" s="38">
        <v>4.9000000000000004</v>
      </c>
      <c r="D160" s="38">
        <v>6</v>
      </c>
      <c r="E160" s="38">
        <v>4.3</v>
      </c>
      <c r="F160" s="38">
        <v>5.7</v>
      </c>
      <c r="G160" s="39">
        <v>0</v>
      </c>
      <c r="H160" s="38">
        <v>7.6</v>
      </c>
    </row>
    <row r="161" spans="1:8" ht="15" x14ac:dyDescent="0.2">
      <c r="A161" s="39">
        <v>13</v>
      </c>
      <c r="B161" s="38">
        <v>9.1</v>
      </c>
      <c r="C161" s="38">
        <v>4.5999999999999996</v>
      </c>
      <c r="D161" s="38">
        <v>8.3000000000000007</v>
      </c>
      <c r="E161" s="38">
        <v>4.5999999999999996</v>
      </c>
      <c r="F161" s="38">
        <v>4.8</v>
      </c>
      <c r="G161" s="39">
        <v>1</v>
      </c>
      <c r="H161" s="38">
        <v>8.1999999999999993</v>
      </c>
    </row>
    <row r="162" spans="1:8" ht="15" x14ac:dyDescent="0.2">
      <c r="A162" s="39">
        <v>5</v>
      </c>
      <c r="B162" s="38">
        <v>6.7</v>
      </c>
      <c r="C162" s="38">
        <v>4.9000000000000004</v>
      </c>
      <c r="D162" s="38">
        <v>9.1999999999999993</v>
      </c>
      <c r="E162" s="38">
        <v>3.7</v>
      </c>
      <c r="F162" s="38">
        <v>4.9000000000000004</v>
      </c>
      <c r="G162" s="39">
        <v>0</v>
      </c>
      <c r="H162" s="38">
        <v>6.9</v>
      </c>
    </row>
    <row r="163" spans="1:8" ht="15" x14ac:dyDescent="0.2">
      <c r="A163" s="39">
        <v>11</v>
      </c>
      <c r="B163" s="38">
        <v>6.3</v>
      </c>
      <c r="C163" s="38">
        <v>5.9</v>
      </c>
      <c r="D163" s="38">
        <v>8.8000000000000007</v>
      </c>
      <c r="E163" s="38">
        <v>6.4</v>
      </c>
      <c r="F163" s="38">
        <v>6.4</v>
      </c>
      <c r="G163" s="39">
        <v>1</v>
      </c>
      <c r="H163" s="38">
        <v>8.1</v>
      </c>
    </row>
    <row r="164" spans="1:8" ht="15" x14ac:dyDescent="0.2">
      <c r="A164" s="39">
        <v>13</v>
      </c>
      <c r="B164" s="38">
        <v>8.3000000000000007</v>
      </c>
      <c r="C164" s="38">
        <v>6.1</v>
      </c>
      <c r="D164" s="38">
        <v>5.3</v>
      </c>
      <c r="E164" s="38">
        <v>3.6</v>
      </c>
      <c r="F164" s="38">
        <v>4.9000000000000004</v>
      </c>
      <c r="G164" s="39">
        <v>1</v>
      </c>
      <c r="H164" s="38">
        <v>7.6</v>
      </c>
    </row>
    <row r="165" spans="1:8" ht="15" x14ac:dyDescent="0.2">
      <c r="A165" s="39">
        <v>12</v>
      </c>
      <c r="B165" s="38">
        <v>8.1999999999999993</v>
      </c>
      <c r="C165" s="38">
        <v>6</v>
      </c>
      <c r="D165" s="38">
        <v>5.2</v>
      </c>
      <c r="E165" s="38">
        <v>4.7</v>
      </c>
      <c r="F165" s="38">
        <v>4</v>
      </c>
      <c r="G165" s="39">
        <v>1</v>
      </c>
      <c r="H165" s="38">
        <v>8.4</v>
      </c>
    </row>
    <row r="166" spans="1:8" ht="15" x14ac:dyDescent="0.2">
      <c r="A166" s="39">
        <v>11</v>
      </c>
      <c r="B166" s="38">
        <v>8.1999999999999993</v>
      </c>
      <c r="C166" s="38">
        <v>6</v>
      </c>
      <c r="D166" s="38">
        <v>5.2</v>
      </c>
      <c r="E166" s="38">
        <v>4</v>
      </c>
      <c r="F166" s="38">
        <v>4</v>
      </c>
      <c r="G166" s="39">
        <v>0</v>
      </c>
      <c r="H166" s="38">
        <v>7.4</v>
      </c>
    </row>
    <row r="167" spans="1:8" ht="15" x14ac:dyDescent="0.2">
      <c r="A167" s="39">
        <v>10</v>
      </c>
      <c r="B167" s="38">
        <v>9</v>
      </c>
      <c r="C167" s="38">
        <v>5</v>
      </c>
      <c r="D167" s="38">
        <v>6</v>
      </c>
      <c r="E167" s="38">
        <v>4.3</v>
      </c>
      <c r="F167" s="38">
        <v>4.4000000000000004</v>
      </c>
      <c r="G167" s="39">
        <v>0</v>
      </c>
      <c r="H167" s="38">
        <v>7.9</v>
      </c>
    </row>
    <row r="168" spans="1:8" ht="15" x14ac:dyDescent="0.2">
      <c r="A168" s="39">
        <v>1</v>
      </c>
      <c r="B168" s="38">
        <v>7.1</v>
      </c>
      <c r="C168" s="38">
        <v>5.9</v>
      </c>
      <c r="D168" s="38">
        <v>7.8</v>
      </c>
      <c r="E168" s="38">
        <v>3.6</v>
      </c>
      <c r="F168" s="38">
        <v>3.7</v>
      </c>
      <c r="G168" s="39">
        <v>0</v>
      </c>
      <c r="H168" s="38">
        <v>7.2</v>
      </c>
    </row>
    <row r="169" spans="1:8" ht="15" x14ac:dyDescent="0.2">
      <c r="A169" s="39">
        <v>10</v>
      </c>
      <c r="B169" s="38">
        <v>6.9</v>
      </c>
      <c r="C169" s="38">
        <v>5.4</v>
      </c>
      <c r="D169" s="38">
        <v>8.9</v>
      </c>
      <c r="E169" s="38">
        <v>2.7</v>
      </c>
      <c r="F169" s="38">
        <v>3.4</v>
      </c>
      <c r="G169" s="39">
        <v>0</v>
      </c>
      <c r="H169" s="38">
        <v>7.6</v>
      </c>
    </row>
    <row r="170" spans="1:8" ht="15" x14ac:dyDescent="0.2">
      <c r="A170" s="39">
        <v>12</v>
      </c>
      <c r="B170" s="38">
        <v>8.6</v>
      </c>
      <c r="C170" s="38">
        <v>4</v>
      </c>
      <c r="D170" s="38">
        <v>6.3</v>
      </c>
      <c r="E170" s="38">
        <v>4</v>
      </c>
      <c r="F170" s="38">
        <v>4</v>
      </c>
      <c r="G170" s="39">
        <v>0</v>
      </c>
      <c r="H170" s="38">
        <v>6.7</v>
      </c>
    </row>
    <row r="171" spans="1:8" ht="15" x14ac:dyDescent="0.2">
      <c r="A171" s="39">
        <v>9</v>
      </c>
      <c r="B171" s="38">
        <v>6.7</v>
      </c>
      <c r="C171" s="38">
        <v>6.8</v>
      </c>
      <c r="D171" s="38">
        <v>8.4</v>
      </c>
      <c r="E171" s="38">
        <v>3.8</v>
      </c>
      <c r="F171" s="38">
        <v>4.3</v>
      </c>
      <c r="G171" s="39">
        <v>1</v>
      </c>
      <c r="H171" s="38">
        <v>7.4</v>
      </c>
    </row>
    <row r="172" spans="1:8" ht="15" x14ac:dyDescent="0.2">
      <c r="A172" s="39">
        <v>8</v>
      </c>
      <c r="B172" s="38">
        <v>7</v>
      </c>
      <c r="C172" s="38">
        <v>4.2</v>
      </c>
      <c r="D172" s="38">
        <v>9</v>
      </c>
      <c r="E172" s="38">
        <v>3.3</v>
      </c>
      <c r="F172" s="38">
        <v>5.6</v>
      </c>
      <c r="G172" s="39">
        <v>1</v>
      </c>
      <c r="H172" s="38">
        <v>6.2</v>
      </c>
    </row>
    <row r="173" spans="1:8" ht="15" x14ac:dyDescent="0.2">
      <c r="A173" s="39">
        <v>1</v>
      </c>
      <c r="B173" s="38">
        <v>9.6999999999999993</v>
      </c>
      <c r="C173" s="38">
        <v>3.3</v>
      </c>
      <c r="D173" s="38">
        <v>5.2</v>
      </c>
      <c r="E173" s="38">
        <v>4.5</v>
      </c>
      <c r="F173" s="38">
        <v>5.8</v>
      </c>
      <c r="G173" s="39">
        <v>1</v>
      </c>
      <c r="H173" s="38">
        <v>7.5</v>
      </c>
    </row>
    <row r="174" spans="1:8" ht="15" x14ac:dyDescent="0.2">
      <c r="A174" s="39">
        <v>4</v>
      </c>
      <c r="B174" s="38">
        <v>9.9</v>
      </c>
      <c r="C174" s="38">
        <v>6.7</v>
      </c>
      <c r="D174" s="38">
        <v>6.8</v>
      </c>
      <c r="E174" s="38">
        <v>5</v>
      </c>
      <c r="F174" s="38">
        <v>5.3</v>
      </c>
      <c r="G174" s="39">
        <v>1</v>
      </c>
      <c r="H174" s="38">
        <v>7.4</v>
      </c>
    </row>
    <row r="175" spans="1:8" ht="15" x14ac:dyDescent="0.2">
      <c r="A175" s="39">
        <v>1</v>
      </c>
      <c r="B175" s="38">
        <v>8.6</v>
      </c>
      <c r="C175" s="38">
        <v>5.7</v>
      </c>
      <c r="D175" s="38">
        <v>6.7</v>
      </c>
      <c r="E175" s="38">
        <v>4.8</v>
      </c>
      <c r="F175" s="38">
        <v>4.2</v>
      </c>
      <c r="G175" s="39">
        <v>0</v>
      </c>
      <c r="H175" s="38">
        <v>7.9</v>
      </c>
    </row>
    <row r="176" spans="1:8" ht="15" x14ac:dyDescent="0.2">
      <c r="A176" s="39">
        <v>8</v>
      </c>
      <c r="B176" s="38">
        <v>6.3</v>
      </c>
      <c r="C176" s="38">
        <v>6.6</v>
      </c>
      <c r="D176" s="38">
        <v>8.4</v>
      </c>
      <c r="E176" s="38">
        <v>2.8</v>
      </c>
      <c r="F176" s="38">
        <v>4.7</v>
      </c>
      <c r="G176" s="39">
        <v>0</v>
      </c>
      <c r="H176" s="38">
        <v>6.5</v>
      </c>
    </row>
    <row r="177" spans="1:8" ht="15" x14ac:dyDescent="0.2">
      <c r="A177" s="39">
        <v>11</v>
      </c>
      <c r="B177" s="38">
        <v>9.9</v>
      </c>
      <c r="C177" s="38">
        <v>6.7</v>
      </c>
      <c r="D177" s="38">
        <v>6.8</v>
      </c>
      <c r="E177" s="38">
        <v>4.3</v>
      </c>
      <c r="F177" s="38">
        <v>4.2</v>
      </c>
      <c r="G177" s="39">
        <v>1</v>
      </c>
      <c r="H177" s="38">
        <v>8.6</v>
      </c>
    </row>
    <row r="178" spans="1:8" ht="15" x14ac:dyDescent="0.2">
      <c r="A178" s="39">
        <v>7</v>
      </c>
      <c r="B178" s="38">
        <v>9.3000000000000007</v>
      </c>
      <c r="C178" s="38">
        <v>4.5</v>
      </c>
      <c r="D178" s="38">
        <v>6.2</v>
      </c>
      <c r="E178" s="38">
        <v>4</v>
      </c>
      <c r="F178" s="38">
        <v>5.8</v>
      </c>
      <c r="G178" s="39">
        <v>1</v>
      </c>
      <c r="H178" s="38">
        <v>8.6</v>
      </c>
    </row>
    <row r="179" spans="1:8" ht="15" x14ac:dyDescent="0.2">
      <c r="A179" s="39">
        <v>12</v>
      </c>
      <c r="B179" s="38">
        <v>9.6999999999999993</v>
      </c>
      <c r="C179" s="38">
        <v>6.1</v>
      </c>
      <c r="D179" s="38">
        <v>6.7</v>
      </c>
      <c r="E179" s="38">
        <v>4.9000000000000004</v>
      </c>
      <c r="F179" s="38">
        <v>5.8</v>
      </c>
      <c r="G179" s="39">
        <v>1</v>
      </c>
      <c r="H179" s="38">
        <v>8</v>
      </c>
    </row>
    <row r="180" spans="1:8" ht="15" x14ac:dyDescent="0.2">
      <c r="A180" s="39">
        <v>14</v>
      </c>
      <c r="B180" s="38">
        <v>9.6999999999999993</v>
      </c>
      <c r="C180" s="38">
        <v>3.3</v>
      </c>
      <c r="D180" s="38">
        <v>5.2</v>
      </c>
      <c r="E180" s="38">
        <v>4.5999999999999996</v>
      </c>
      <c r="F180" s="38">
        <v>5.3</v>
      </c>
      <c r="G180" s="39">
        <v>0</v>
      </c>
      <c r="H180" s="38">
        <v>8.1</v>
      </c>
    </row>
    <row r="181" spans="1:8" ht="15" x14ac:dyDescent="0.2">
      <c r="A181" s="39">
        <v>5</v>
      </c>
      <c r="B181" s="38">
        <v>9.6</v>
      </c>
      <c r="C181" s="38">
        <v>7.8</v>
      </c>
      <c r="D181" s="38">
        <v>4.5</v>
      </c>
      <c r="E181" s="38">
        <v>4</v>
      </c>
      <c r="F181" s="38">
        <v>6.1</v>
      </c>
      <c r="G181" s="39">
        <v>1</v>
      </c>
      <c r="H181" s="38">
        <v>8.1999999999999993</v>
      </c>
    </row>
    <row r="182" spans="1:8" ht="15" x14ac:dyDescent="0.2">
      <c r="A182" s="39">
        <v>10</v>
      </c>
      <c r="B182" s="38">
        <v>7.6</v>
      </c>
      <c r="C182" s="38">
        <v>4.2</v>
      </c>
      <c r="D182" s="38">
        <v>5.8</v>
      </c>
      <c r="E182" s="38">
        <v>4.4000000000000004</v>
      </c>
      <c r="F182" s="38">
        <v>6.3</v>
      </c>
      <c r="G182" s="39">
        <v>1</v>
      </c>
      <c r="H182" s="38">
        <v>7.2</v>
      </c>
    </row>
    <row r="183" spans="1:8" ht="15" x14ac:dyDescent="0.2">
      <c r="A183" s="39">
        <v>7</v>
      </c>
      <c r="B183" s="38">
        <v>9.4</v>
      </c>
      <c r="C183" s="38">
        <v>4.7</v>
      </c>
      <c r="D183" s="38">
        <v>7.6</v>
      </c>
      <c r="E183" s="38">
        <v>4.7</v>
      </c>
      <c r="F183" s="38">
        <v>6.4</v>
      </c>
      <c r="G183" s="39">
        <v>1</v>
      </c>
      <c r="H183" s="38">
        <v>8.4</v>
      </c>
    </row>
    <row r="184" spans="1:8" ht="15" x14ac:dyDescent="0.2">
      <c r="A184" s="39">
        <v>15</v>
      </c>
      <c r="B184" s="38">
        <v>9.6</v>
      </c>
      <c r="C184" s="38">
        <v>7.8</v>
      </c>
      <c r="D184" s="38">
        <v>4.5</v>
      </c>
      <c r="E184" s="38">
        <v>4.5999999999999996</v>
      </c>
      <c r="F184" s="38">
        <v>6.7</v>
      </c>
      <c r="G184" s="39">
        <v>1</v>
      </c>
      <c r="H184" s="38">
        <v>9.4</v>
      </c>
    </row>
    <row r="185" spans="1:8" ht="15" x14ac:dyDescent="0.2">
      <c r="A185" s="39">
        <v>14</v>
      </c>
      <c r="B185" s="38">
        <v>9.3000000000000007</v>
      </c>
      <c r="C185" s="38">
        <v>6.3</v>
      </c>
      <c r="D185" s="38">
        <v>7.4</v>
      </c>
      <c r="E185" s="38">
        <v>4.4000000000000004</v>
      </c>
      <c r="F185" s="38">
        <v>5.8</v>
      </c>
      <c r="G185" s="39">
        <v>1</v>
      </c>
      <c r="H185" s="38">
        <v>9.4</v>
      </c>
    </row>
    <row r="186" spans="1:8" ht="15" x14ac:dyDescent="0.2">
      <c r="A186" s="39">
        <v>4</v>
      </c>
      <c r="B186" s="38">
        <v>9.6999999999999993</v>
      </c>
      <c r="C186" s="38">
        <v>4.7</v>
      </c>
      <c r="D186" s="38">
        <v>4.8</v>
      </c>
      <c r="E186" s="38">
        <v>4.7</v>
      </c>
      <c r="F186" s="38">
        <v>5.0999999999999996</v>
      </c>
      <c r="G186" s="39">
        <v>0</v>
      </c>
      <c r="H186" s="38">
        <v>7.5</v>
      </c>
    </row>
    <row r="187" spans="1:8" ht="15" x14ac:dyDescent="0.2">
      <c r="A187" s="39">
        <v>1</v>
      </c>
      <c r="B187" s="38">
        <v>9.1</v>
      </c>
      <c r="C187" s="38">
        <v>4.5</v>
      </c>
      <c r="D187" s="38">
        <v>7.3</v>
      </c>
      <c r="E187" s="38">
        <v>6</v>
      </c>
      <c r="F187" s="38">
        <v>6.3</v>
      </c>
      <c r="G187" s="39">
        <v>0</v>
      </c>
      <c r="H187" s="38">
        <v>6.6</v>
      </c>
    </row>
    <row r="188" spans="1:8" ht="15" x14ac:dyDescent="0.2">
      <c r="A188" s="39">
        <v>2</v>
      </c>
      <c r="B188" s="38">
        <v>6.5</v>
      </c>
      <c r="C188" s="38">
        <v>3.7</v>
      </c>
      <c r="D188" s="38">
        <v>8.5</v>
      </c>
      <c r="E188" s="38">
        <v>4.3</v>
      </c>
      <c r="F188" s="38">
        <v>3.3</v>
      </c>
      <c r="G188" s="39">
        <v>0</v>
      </c>
      <c r="H188" s="38">
        <v>4.3</v>
      </c>
    </row>
    <row r="189" spans="1:8" ht="15" x14ac:dyDescent="0.2">
      <c r="A189" s="39">
        <v>2</v>
      </c>
      <c r="B189" s="38">
        <v>6.6</v>
      </c>
      <c r="C189" s="38">
        <v>4.8</v>
      </c>
      <c r="D189" s="38">
        <v>7.2</v>
      </c>
      <c r="E189" s="38">
        <v>3.2</v>
      </c>
      <c r="F189" s="38">
        <v>4</v>
      </c>
      <c r="G189" s="39">
        <v>1</v>
      </c>
      <c r="H189" s="38">
        <v>6.6</v>
      </c>
    </row>
    <row r="190" spans="1:8" ht="15" x14ac:dyDescent="0.2">
      <c r="A190" s="39">
        <v>13</v>
      </c>
      <c r="B190" s="38">
        <v>5.8</v>
      </c>
      <c r="C190" s="38">
        <v>5.8</v>
      </c>
      <c r="D190" s="38">
        <v>9.3000000000000007</v>
      </c>
      <c r="E190" s="38">
        <v>5.9</v>
      </c>
      <c r="F190" s="38">
        <v>6.6</v>
      </c>
      <c r="G190" s="39">
        <v>0</v>
      </c>
      <c r="H190" s="38">
        <v>7.4</v>
      </c>
    </row>
    <row r="191" spans="1:8" ht="15" x14ac:dyDescent="0.2">
      <c r="A191" s="39">
        <v>11</v>
      </c>
      <c r="B191" s="38">
        <v>8.6999999999999993</v>
      </c>
      <c r="C191" s="38">
        <v>4.8</v>
      </c>
      <c r="D191" s="38">
        <v>3.8</v>
      </c>
      <c r="E191" s="38">
        <v>5.5</v>
      </c>
      <c r="F191" s="38">
        <v>5.6</v>
      </c>
      <c r="G191" s="39">
        <v>0</v>
      </c>
      <c r="H191" s="38">
        <v>7.1</v>
      </c>
    </row>
    <row r="192" spans="1:8" ht="15" x14ac:dyDescent="0.2">
      <c r="A192" s="39">
        <v>2</v>
      </c>
      <c r="B192" s="38">
        <v>8.8000000000000007</v>
      </c>
      <c r="C192" s="38">
        <v>4.8</v>
      </c>
      <c r="D192" s="38">
        <v>5.8</v>
      </c>
      <c r="E192" s="38">
        <v>3.8</v>
      </c>
      <c r="F192" s="38">
        <v>4.2</v>
      </c>
      <c r="G192" s="39">
        <v>1</v>
      </c>
      <c r="H192" s="38">
        <v>6.7</v>
      </c>
    </row>
    <row r="193" spans="1:8" ht="15" x14ac:dyDescent="0.2">
      <c r="A193" s="39">
        <v>8</v>
      </c>
      <c r="B193" s="38">
        <v>6.4</v>
      </c>
      <c r="C193" s="38">
        <v>5.7</v>
      </c>
      <c r="D193" s="38">
        <v>8.4</v>
      </c>
      <c r="E193" s="38">
        <v>4</v>
      </c>
      <c r="F193" s="38">
        <v>5.8</v>
      </c>
      <c r="G193" s="39">
        <v>0</v>
      </c>
      <c r="H193" s="38">
        <v>6.7</v>
      </c>
    </row>
    <row r="194" spans="1:8" ht="15" x14ac:dyDescent="0.2">
      <c r="A194" s="39">
        <v>13</v>
      </c>
      <c r="B194" s="38">
        <v>6.7</v>
      </c>
      <c r="C194" s="38">
        <v>4.8</v>
      </c>
      <c r="D194" s="38">
        <v>7.2</v>
      </c>
      <c r="E194" s="38">
        <v>2.9</v>
      </c>
      <c r="F194" s="38">
        <v>3.2</v>
      </c>
      <c r="G194" s="39">
        <v>0</v>
      </c>
      <c r="H194" s="38">
        <v>7.2</v>
      </c>
    </row>
    <row r="195" spans="1:8" ht="15" x14ac:dyDescent="0.2">
      <c r="A195" s="39">
        <v>1</v>
      </c>
      <c r="B195" s="38">
        <v>5.2</v>
      </c>
      <c r="C195" s="38">
        <v>5</v>
      </c>
      <c r="D195" s="38">
        <v>8.4</v>
      </c>
      <c r="E195" s="38">
        <v>4.3</v>
      </c>
      <c r="F195" s="38">
        <v>4.7</v>
      </c>
      <c r="G195" s="39">
        <v>0</v>
      </c>
      <c r="H195" s="38">
        <v>7.1</v>
      </c>
    </row>
    <row r="196" spans="1:8" ht="15" x14ac:dyDescent="0.2">
      <c r="A196" s="39">
        <v>3</v>
      </c>
      <c r="B196" s="38">
        <v>6.4</v>
      </c>
      <c r="C196" s="38">
        <v>4.5</v>
      </c>
      <c r="D196" s="38">
        <v>8.8000000000000007</v>
      </c>
      <c r="E196" s="38">
        <v>3.6</v>
      </c>
      <c r="F196" s="38">
        <v>4</v>
      </c>
      <c r="G196" s="39">
        <v>0</v>
      </c>
      <c r="H196" s="38">
        <v>6</v>
      </c>
    </row>
    <row r="197" spans="1:8" ht="15" x14ac:dyDescent="0.2">
      <c r="A197" s="39">
        <v>10</v>
      </c>
      <c r="B197" s="38">
        <v>7.6</v>
      </c>
      <c r="C197" s="38">
        <v>5.4</v>
      </c>
      <c r="D197" s="38">
        <v>4.4000000000000004</v>
      </c>
      <c r="E197" s="38">
        <v>4.4000000000000004</v>
      </c>
      <c r="F197" s="38">
        <v>5.2</v>
      </c>
      <c r="G197" s="39">
        <v>0</v>
      </c>
      <c r="H197" s="38">
        <v>8.4</v>
      </c>
    </row>
    <row r="198" spans="1:8" ht="15" x14ac:dyDescent="0.2">
      <c r="A198" s="39">
        <v>8</v>
      </c>
      <c r="B198" s="38">
        <v>5.9</v>
      </c>
      <c r="C198" s="38">
        <v>6.2</v>
      </c>
      <c r="D198" s="38">
        <v>8.4</v>
      </c>
      <c r="E198" s="38">
        <v>6</v>
      </c>
      <c r="F198" s="38">
        <v>6</v>
      </c>
      <c r="G198" s="39">
        <v>1</v>
      </c>
      <c r="H198" s="38">
        <v>8.6</v>
      </c>
    </row>
    <row r="199" spans="1:8" ht="15" x14ac:dyDescent="0.2">
      <c r="A199" s="39">
        <v>9</v>
      </c>
      <c r="B199" s="38">
        <v>9.6999999999999993</v>
      </c>
      <c r="C199" s="38">
        <v>6.1</v>
      </c>
      <c r="D199" s="38">
        <v>6.8</v>
      </c>
      <c r="E199" s="38">
        <v>4.4000000000000004</v>
      </c>
      <c r="F199" s="38">
        <v>6.3</v>
      </c>
      <c r="G199" s="39">
        <v>1</v>
      </c>
      <c r="H199" s="38">
        <v>7.9</v>
      </c>
    </row>
    <row r="200" spans="1:8" ht="15" x14ac:dyDescent="0.2">
      <c r="A200" s="39">
        <v>6</v>
      </c>
      <c r="B200" s="38">
        <v>5.5</v>
      </c>
      <c r="C200" s="38">
        <v>8.1999999999999993</v>
      </c>
      <c r="D200" s="38">
        <v>6.3</v>
      </c>
      <c r="E200" s="38">
        <v>5.9</v>
      </c>
      <c r="F200" s="38">
        <v>6.6</v>
      </c>
      <c r="G200" s="39">
        <v>1</v>
      </c>
      <c r="H200" s="38">
        <v>7.6</v>
      </c>
    </row>
    <row r="201" spans="1:8" ht="15" x14ac:dyDescent="0.2">
      <c r="A201" s="39">
        <v>4</v>
      </c>
      <c r="B201" s="38">
        <v>9.6999999999999993</v>
      </c>
      <c r="C201" s="38">
        <v>6.1</v>
      </c>
      <c r="D201" s="38">
        <v>6.8</v>
      </c>
      <c r="E201" s="38">
        <v>4.3</v>
      </c>
      <c r="F201" s="38">
        <v>5.9</v>
      </c>
      <c r="G201" s="39">
        <v>1</v>
      </c>
      <c r="H201" s="38">
        <v>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2A9EE-D486-4842-84A8-47F8017CF73A}">
  <dimension ref="A1:R201"/>
  <sheetViews>
    <sheetView zoomScale="70" zoomScaleNormal="70" workbookViewId="0">
      <selection activeCell="L10" sqref="L10"/>
    </sheetView>
  </sheetViews>
  <sheetFormatPr defaultRowHeight="12.75" x14ac:dyDescent="0.2"/>
  <cols>
    <col min="1" max="7" width="8.7109375" style="27"/>
    <col min="9" max="9" width="18" bestFit="1" customWidth="1"/>
    <col min="11" max="11" width="13.140625" bestFit="1" customWidth="1"/>
    <col min="14" max="14" width="12.7109375" bestFit="1" customWidth="1"/>
    <col min="15" max="15" width="11.7109375" bestFit="1" customWidth="1"/>
    <col min="16" max="17" width="12.140625" bestFit="1" customWidth="1"/>
  </cols>
  <sheetData>
    <row r="1" spans="1:18" ht="15" x14ac:dyDescent="0.2">
      <c r="A1" s="24" t="s">
        <v>256</v>
      </c>
      <c r="B1" s="24" t="s">
        <v>44</v>
      </c>
      <c r="C1" s="24" t="s">
        <v>50</v>
      </c>
      <c r="D1" s="24" t="s">
        <v>257</v>
      </c>
      <c r="E1" s="24" t="s">
        <v>262</v>
      </c>
      <c r="F1" s="24" t="s">
        <v>290</v>
      </c>
      <c r="G1" s="24" t="s">
        <v>268</v>
      </c>
    </row>
    <row r="2" spans="1:18" ht="15" x14ac:dyDescent="0.2">
      <c r="A2" s="39">
        <v>3</v>
      </c>
      <c r="B2" s="38">
        <v>8.5</v>
      </c>
      <c r="C2" s="38">
        <v>6</v>
      </c>
      <c r="D2" s="38">
        <v>5</v>
      </c>
      <c r="E2" s="38">
        <v>5.9</v>
      </c>
      <c r="F2" s="39">
        <v>1</v>
      </c>
      <c r="G2" s="38">
        <v>8.4</v>
      </c>
      <c r="H2" s="58"/>
      <c r="I2" s="58"/>
      <c r="J2" s="58"/>
      <c r="K2" s="58"/>
      <c r="L2" s="58"/>
      <c r="M2" s="58"/>
      <c r="N2" s="58"/>
      <c r="O2" s="58"/>
      <c r="P2" s="58"/>
      <c r="Q2" s="58"/>
      <c r="R2" s="58"/>
    </row>
    <row r="3" spans="1:18" ht="15" x14ac:dyDescent="0.2">
      <c r="A3" s="39">
        <v>13</v>
      </c>
      <c r="B3" s="38">
        <v>8.1999999999999993</v>
      </c>
      <c r="C3" s="38">
        <v>3.1</v>
      </c>
      <c r="D3" s="38">
        <v>3.9</v>
      </c>
      <c r="E3" s="38">
        <v>7.2</v>
      </c>
      <c r="F3" s="39">
        <v>0</v>
      </c>
      <c r="G3" s="38">
        <v>7.5</v>
      </c>
      <c r="H3" s="58"/>
      <c r="I3" s="58" t="s">
        <v>312</v>
      </c>
      <c r="J3" s="58"/>
      <c r="K3" s="58"/>
      <c r="L3" s="58"/>
      <c r="M3" s="58"/>
      <c r="N3" s="58"/>
      <c r="O3" s="58"/>
      <c r="P3" s="58"/>
      <c r="Q3" s="58"/>
      <c r="R3" s="58"/>
    </row>
    <row r="4" spans="1:18" ht="15.75" thickBot="1" x14ac:dyDescent="0.25">
      <c r="A4" s="39">
        <v>12</v>
      </c>
      <c r="B4" s="38">
        <v>9.1999999999999993</v>
      </c>
      <c r="C4" s="38">
        <v>5.8</v>
      </c>
      <c r="D4" s="38">
        <v>5.4</v>
      </c>
      <c r="E4" s="38">
        <v>5.6</v>
      </c>
      <c r="F4" s="39">
        <v>1</v>
      </c>
      <c r="G4" s="38">
        <v>9</v>
      </c>
      <c r="H4" s="58"/>
      <c r="I4" s="58"/>
      <c r="J4" s="58"/>
      <c r="K4" s="58"/>
      <c r="L4" s="58"/>
      <c r="M4" s="58"/>
      <c r="N4" s="58"/>
      <c r="O4" s="58"/>
      <c r="P4" s="58"/>
      <c r="Q4" s="58"/>
      <c r="R4" s="58"/>
    </row>
    <row r="5" spans="1:18" ht="15" x14ac:dyDescent="0.2">
      <c r="A5" s="39">
        <v>14</v>
      </c>
      <c r="B5" s="38">
        <v>6.4</v>
      </c>
      <c r="C5" s="38">
        <v>4.5</v>
      </c>
      <c r="D5" s="38">
        <v>4.3</v>
      </c>
      <c r="E5" s="38">
        <v>3.7</v>
      </c>
      <c r="F5" s="39">
        <v>0</v>
      </c>
      <c r="G5" s="38">
        <v>7.2</v>
      </c>
      <c r="H5" s="58"/>
      <c r="I5" s="57" t="s">
        <v>313</v>
      </c>
      <c r="J5" s="57"/>
      <c r="K5" s="58"/>
      <c r="L5" s="58"/>
      <c r="M5" s="58"/>
      <c r="N5" s="58"/>
      <c r="O5" s="58"/>
      <c r="P5" s="58"/>
      <c r="Q5" s="58"/>
      <c r="R5" s="58"/>
    </row>
    <row r="6" spans="1:18" ht="15" x14ac:dyDescent="0.2">
      <c r="A6" s="39">
        <v>9</v>
      </c>
      <c r="B6" s="38">
        <v>9</v>
      </c>
      <c r="C6" s="38">
        <v>4.5</v>
      </c>
      <c r="D6" s="38">
        <v>4.5</v>
      </c>
      <c r="E6" s="38">
        <v>6.9</v>
      </c>
      <c r="F6" s="39">
        <v>0</v>
      </c>
      <c r="G6" s="38">
        <v>9</v>
      </c>
      <c r="H6" s="58"/>
      <c r="I6" s="55" t="s">
        <v>314</v>
      </c>
      <c r="J6" s="55">
        <v>0.74096810612884034</v>
      </c>
      <c r="K6" s="58"/>
      <c r="L6" s="58"/>
      <c r="M6" s="58"/>
      <c r="N6" s="58"/>
      <c r="O6" s="58"/>
      <c r="P6" s="58"/>
      <c r="Q6" s="58"/>
      <c r="R6" s="58"/>
    </row>
    <row r="7" spans="1:18" ht="15" x14ac:dyDescent="0.2">
      <c r="A7" s="39">
        <v>8</v>
      </c>
      <c r="B7" s="38">
        <v>6.5</v>
      </c>
      <c r="C7" s="38">
        <v>3.7</v>
      </c>
      <c r="D7" s="38">
        <v>3.6</v>
      </c>
      <c r="E7" s="38">
        <v>4.0999999999999996</v>
      </c>
      <c r="F7" s="39">
        <v>0</v>
      </c>
      <c r="G7" s="38">
        <v>6.1</v>
      </c>
      <c r="H7" s="58"/>
      <c r="I7" s="55" t="s">
        <v>315</v>
      </c>
      <c r="J7" s="55">
        <v>0.54903373430016045</v>
      </c>
      <c r="K7" s="58"/>
      <c r="L7" s="58"/>
      <c r="M7" s="58"/>
      <c r="N7" s="58"/>
      <c r="O7" s="58"/>
      <c r="P7" s="58"/>
      <c r="Q7" s="58"/>
      <c r="R7" s="58"/>
    </row>
    <row r="8" spans="1:18" ht="15" x14ac:dyDescent="0.2">
      <c r="A8" s="39">
        <v>2</v>
      </c>
      <c r="B8" s="38">
        <v>6.9</v>
      </c>
      <c r="C8" s="38">
        <v>5.4</v>
      </c>
      <c r="D8" s="38">
        <v>2.1</v>
      </c>
      <c r="E8" s="38">
        <v>2.6</v>
      </c>
      <c r="F8" s="39">
        <v>1</v>
      </c>
      <c r="G8" s="38">
        <v>7.2</v>
      </c>
      <c r="H8" s="58"/>
      <c r="I8" s="55" t="s">
        <v>316</v>
      </c>
      <c r="J8" s="55">
        <v>0.53501405764627941</v>
      </c>
      <c r="K8" s="58"/>
      <c r="L8" s="58"/>
      <c r="M8" s="58"/>
      <c r="N8" s="58"/>
      <c r="O8" s="58"/>
      <c r="P8" s="58"/>
      <c r="Q8" s="58"/>
      <c r="R8" s="58"/>
    </row>
    <row r="9" spans="1:18" ht="15" x14ac:dyDescent="0.2">
      <c r="A9" s="39">
        <v>9</v>
      </c>
      <c r="B9" s="38">
        <v>6.2</v>
      </c>
      <c r="C9" s="38">
        <v>5.0999999999999996</v>
      </c>
      <c r="D9" s="38">
        <v>4.3</v>
      </c>
      <c r="E9" s="38">
        <v>4.8</v>
      </c>
      <c r="F9" s="39">
        <v>0</v>
      </c>
      <c r="G9" s="38">
        <v>7.7</v>
      </c>
      <c r="H9" s="58"/>
      <c r="I9" s="55" t="s">
        <v>295</v>
      </c>
      <c r="J9" s="55">
        <v>0.60909415811787826</v>
      </c>
      <c r="K9" s="58"/>
      <c r="L9" s="58"/>
      <c r="M9" s="58"/>
      <c r="N9" s="58"/>
      <c r="O9" s="58"/>
      <c r="P9" s="58"/>
      <c r="Q9" s="58"/>
      <c r="R9" s="58"/>
    </row>
    <row r="10" spans="1:18" ht="15.75" thickBot="1" x14ac:dyDescent="0.25">
      <c r="A10" s="39">
        <v>7</v>
      </c>
      <c r="B10" s="38">
        <v>5.8</v>
      </c>
      <c r="C10" s="38">
        <v>5.8</v>
      </c>
      <c r="D10" s="38">
        <v>4.4000000000000004</v>
      </c>
      <c r="E10" s="38">
        <v>6.7</v>
      </c>
      <c r="F10" s="39">
        <v>1</v>
      </c>
      <c r="G10" s="38">
        <v>8.1999999999999993</v>
      </c>
      <c r="H10" s="58"/>
      <c r="I10" s="56" t="s">
        <v>317</v>
      </c>
      <c r="J10" s="56">
        <v>200</v>
      </c>
      <c r="K10" s="58"/>
      <c r="L10" s="58"/>
      <c r="M10" s="58"/>
      <c r="N10" s="58"/>
      <c r="O10" s="58"/>
      <c r="P10" s="58"/>
      <c r="Q10" s="58"/>
      <c r="R10" s="58"/>
    </row>
    <row r="11" spans="1:18" ht="15" x14ac:dyDescent="0.2">
      <c r="A11" s="39">
        <v>9</v>
      </c>
      <c r="B11" s="38">
        <v>6.4</v>
      </c>
      <c r="C11" s="38">
        <v>5.7</v>
      </c>
      <c r="D11" s="38">
        <v>4.0999999999999996</v>
      </c>
      <c r="E11" s="38">
        <v>6.1</v>
      </c>
      <c r="F11" s="39">
        <v>0</v>
      </c>
      <c r="G11" s="38">
        <v>6.7</v>
      </c>
      <c r="H11" s="58"/>
      <c r="I11" s="58"/>
      <c r="J11" s="58"/>
      <c r="K11" s="58"/>
      <c r="L11" s="58"/>
      <c r="M11" s="58"/>
      <c r="N11" s="58"/>
      <c r="O11" s="58"/>
      <c r="P11" s="58"/>
      <c r="Q11" s="58"/>
      <c r="R11" s="58"/>
    </row>
    <row r="12" spans="1:18" ht="15.75" thickBot="1" x14ac:dyDescent="0.25">
      <c r="A12" s="39">
        <v>10</v>
      </c>
      <c r="B12" s="38">
        <v>8.6999999999999993</v>
      </c>
      <c r="C12" s="38">
        <v>4.5999999999999996</v>
      </c>
      <c r="D12" s="38">
        <v>3.8</v>
      </c>
      <c r="E12" s="38">
        <v>4.8</v>
      </c>
      <c r="F12" s="39">
        <v>1</v>
      </c>
      <c r="G12" s="38">
        <v>8.4</v>
      </c>
      <c r="H12" s="58"/>
      <c r="I12" s="58" t="s">
        <v>318</v>
      </c>
      <c r="J12" s="58"/>
      <c r="K12" s="58"/>
      <c r="L12" s="58"/>
      <c r="M12" s="58"/>
      <c r="N12" s="58"/>
      <c r="O12" s="58"/>
      <c r="P12" s="58"/>
      <c r="Q12" s="58"/>
      <c r="R12" s="58"/>
    </row>
    <row r="13" spans="1:18" ht="15" x14ac:dyDescent="0.2">
      <c r="A13" s="39">
        <v>4</v>
      </c>
      <c r="B13" s="38">
        <v>6.1</v>
      </c>
      <c r="C13" s="38">
        <v>6.4</v>
      </c>
      <c r="D13" s="38">
        <v>3</v>
      </c>
      <c r="E13" s="38">
        <v>3.9</v>
      </c>
      <c r="F13" s="39">
        <v>0</v>
      </c>
      <c r="G13" s="38">
        <v>6.6</v>
      </c>
      <c r="H13" s="58"/>
      <c r="I13" s="54"/>
      <c r="J13" s="54" t="s">
        <v>323</v>
      </c>
      <c r="K13" s="54" t="s">
        <v>324</v>
      </c>
      <c r="L13" s="54" t="s">
        <v>325</v>
      </c>
      <c r="M13" s="54" t="s">
        <v>326</v>
      </c>
      <c r="N13" s="54" t="s">
        <v>327</v>
      </c>
      <c r="O13" s="58"/>
      <c r="P13" s="58"/>
      <c r="Q13" s="58"/>
      <c r="R13" s="58"/>
    </row>
    <row r="14" spans="1:18" ht="15" x14ac:dyDescent="0.2">
      <c r="A14" s="39">
        <v>13</v>
      </c>
      <c r="B14" s="38">
        <v>9.5</v>
      </c>
      <c r="C14" s="38">
        <v>6.6</v>
      </c>
      <c r="D14" s="38">
        <v>5.0999999999999996</v>
      </c>
      <c r="E14" s="38">
        <v>6.9</v>
      </c>
      <c r="F14" s="39">
        <v>1</v>
      </c>
      <c r="G14" s="38">
        <v>7.9</v>
      </c>
      <c r="H14" s="58"/>
      <c r="I14" s="55" t="s">
        <v>319</v>
      </c>
      <c r="J14" s="55">
        <v>6</v>
      </c>
      <c r="K14" s="55">
        <v>87.172831163508064</v>
      </c>
      <c r="L14" s="55">
        <v>14.528805193918011</v>
      </c>
      <c r="M14" s="55">
        <v>39.161654569841545</v>
      </c>
      <c r="N14" s="55">
        <v>6.2062135267619431E-31</v>
      </c>
      <c r="O14" s="58"/>
      <c r="P14" s="58"/>
      <c r="Q14" s="58"/>
      <c r="R14" s="58"/>
    </row>
    <row r="15" spans="1:18" ht="15" x14ac:dyDescent="0.2">
      <c r="A15" s="39">
        <v>7</v>
      </c>
      <c r="B15" s="38">
        <v>9.1999999999999993</v>
      </c>
      <c r="C15" s="38">
        <v>4.8</v>
      </c>
      <c r="D15" s="38">
        <v>4.5</v>
      </c>
      <c r="E15" s="38">
        <v>5.5</v>
      </c>
      <c r="F15" s="39">
        <v>0</v>
      </c>
      <c r="G15" s="38">
        <v>8.1999999999999993</v>
      </c>
      <c r="H15" s="58"/>
      <c r="I15" s="55" t="s">
        <v>320</v>
      </c>
      <c r="J15" s="55">
        <v>193</v>
      </c>
      <c r="K15" s="55">
        <v>71.602168836492083</v>
      </c>
      <c r="L15" s="55">
        <v>0.37099569345332684</v>
      </c>
      <c r="M15" s="55"/>
      <c r="N15" s="55"/>
      <c r="O15" s="58"/>
      <c r="P15" s="58"/>
      <c r="Q15" s="58"/>
      <c r="R15" s="58"/>
    </row>
    <row r="16" spans="1:18" ht="15.75" thickBot="1" x14ac:dyDescent="0.25">
      <c r="A16" s="39">
        <v>15</v>
      </c>
      <c r="B16" s="38">
        <v>6.3</v>
      </c>
      <c r="C16" s="38">
        <v>5.9</v>
      </c>
      <c r="D16" s="38">
        <v>4.8</v>
      </c>
      <c r="E16" s="38">
        <v>6.9</v>
      </c>
      <c r="F16" s="39">
        <v>1</v>
      </c>
      <c r="G16" s="38">
        <v>7.6</v>
      </c>
      <c r="H16" s="58"/>
      <c r="I16" s="56" t="s">
        <v>321</v>
      </c>
      <c r="J16" s="56">
        <v>199</v>
      </c>
      <c r="K16" s="56">
        <v>158.77500000000015</v>
      </c>
      <c r="L16" s="56"/>
      <c r="M16" s="56"/>
      <c r="N16" s="56"/>
      <c r="O16" s="58"/>
      <c r="P16" s="58"/>
      <c r="Q16" s="58"/>
      <c r="R16" s="58"/>
    </row>
    <row r="17" spans="1:18" ht="15.75" thickBot="1" x14ac:dyDescent="0.25">
      <c r="A17" s="39">
        <v>1</v>
      </c>
      <c r="B17" s="38">
        <v>8.6999999999999993</v>
      </c>
      <c r="C17" s="38">
        <v>3.8</v>
      </c>
      <c r="D17" s="38">
        <v>4.3</v>
      </c>
      <c r="E17" s="38">
        <v>6.8</v>
      </c>
      <c r="F17" s="39">
        <v>0</v>
      </c>
      <c r="G17" s="38">
        <v>7.1</v>
      </c>
      <c r="H17" s="58"/>
      <c r="I17" s="58"/>
      <c r="J17" s="58"/>
      <c r="K17" s="58"/>
      <c r="L17" s="58"/>
      <c r="M17" s="58"/>
      <c r="N17" s="58"/>
      <c r="O17" s="58"/>
      <c r="P17" s="58"/>
      <c r="Q17" s="58"/>
      <c r="R17" s="58"/>
    </row>
    <row r="18" spans="1:18" ht="15" x14ac:dyDescent="0.2">
      <c r="A18" s="39">
        <v>4</v>
      </c>
      <c r="B18" s="38">
        <v>5.7</v>
      </c>
      <c r="C18" s="38">
        <v>5.0999999999999996</v>
      </c>
      <c r="D18" s="38">
        <v>4.2</v>
      </c>
      <c r="E18" s="38">
        <v>6</v>
      </c>
      <c r="F18" s="39">
        <v>1</v>
      </c>
      <c r="G18" s="38">
        <v>7.2</v>
      </c>
      <c r="H18" s="58"/>
      <c r="I18" s="54"/>
      <c r="J18" s="54" t="s">
        <v>328</v>
      </c>
      <c r="K18" s="54" t="s">
        <v>295</v>
      </c>
      <c r="L18" s="54" t="s">
        <v>329</v>
      </c>
      <c r="M18" s="54" t="s">
        <v>330</v>
      </c>
      <c r="N18" s="54" t="s">
        <v>331</v>
      </c>
      <c r="O18" s="54" t="s">
        <v>332</v>
      </c>
      <c r="P18" s="54" t="s">
        <v>333</v>
      </c>
      <c r="Q18" s="54" t="s">
        <v>334</v>
      </c>
      <c r="R18" s="58"/>
    </row>
    <row r="19" spans="1:18" ht="15" x14ac:dyDescent="0.2">
      <c r="A19" s="39">
        <v>8</v>
      </c>
      <c r="B19" s="38">
        <v>5.9</v>
      </c>
      <c r="C19" s="38">
        <v>5.5</v>
      </c>
      <c r="D19" s="38">
        <v>5.7</v>
      </c>
      <c r="E19" s="38">
        <v>7.2</v>
      </c>
      <c r="F19" s="39">
        <v>0</v>
      </c>
      <c r="G19" s="38">
        <v>8.1999999999999993</v>
      </c>
      <c r="H19" s="58"/>
      <c r="I19" s="55" t="s">
        <v>322</v>
      </c>
      <c r="J19" s="55">
        <v>3.6755723783557404</v>
      </c>
      <c r="K19" s="55">
        <v>0.40503264199057354</v>
      </c>
      <c r="L19" s="55">
        <v>9.0747559512531417</v>
      </c>
      <c r="M19" s="55">
        <v>1.3268518879088429E-16</v>
      </c>
      <c r="N19" s="55">
        <v>2.8767136688264929</v>
      </c>
      <c r="O19" s="55">
        <v>4.4744310878849882</v>
      </c>
      <c r="P19" s="55">
        <v>2.8767136688264929</v>
      </c>
      <c r="Q19" s="55">
        <v>4.4744310878849882</v>
      </c>
      <c r="R19" s="58"/>
    </row>
    <row r="20" spans="1:18" ht="15" x14ac:dyDescent="0.2">
      <c r="A20" s="39">
        <v>12</v>
      </c>
      <c r="B20" s="38">
        <v>5.6</v>
      </c>
      <c r="C20" s="38">
        <v>5.6</v>
      </c>
      <c r="D20" s="38">
        <v>5</v>
      </c>
      <c r="E20" s="38">
        <v>6.4</v>
      </c>
      <c r="F20" s="39">
        <v>1</v>
      </c>
      <c r="G20" s="38">
        <v>7.9</v>
      </c>
      <c r="H20" s="58"/>
      <c r="I20" s="55" t="s">
        <v>256</v>
      </c>
      <c r="J20" s="55">
        <v>5.3965091483142859E-2</v>
      </c>
      <c r="K20" s="55">
        <v>1.087108987886677E-2</v>
      </c>
      <c r="L20" s="55">
        <v>4.9640921089292211</v>
      </c>
      <c r="M20" s="55">
        <v>1.5125873273276533E-6</v>
      </c>
      <c r="N20" s="55">
        <v>3.252369656463136E-2</v>
      </c>
      <c r="O20" s="55">
        <v>7.5406486401654357E-2</v>
      </c>
      <c r="P20" s="55">
        <v>3.252369656463136E-2</v>
      </c>
      <c r="Q20" s="55">
        <v>7.5406486401654357E-2</v>
      </c>
      <c r="R20" s="58"/>
    </row>
    <row r="21" spans="1:18" ht="15" x14ac:dyDescent="0.2">
      <c r="A21" s="39">
        <v>13</v>
      </c>
      <c r="B21" s="38">
        <v>9.1</v>
      </c>
      <c r="C21" s="38">
        <v>7.1</v>
      </c>
      <c r="D21" s="38">
        <v>4.5</v>
      </c>
      <c r="E21" s="38">
        <v>6</v>
      </c>
      <c r="F21" s="39">
        <v>1</v>
      </c>
      <c r="G21" s="38">
        <v>8.8000000000000007</v>
      </c>
      <c r="H21" s="58"/>
      <c r="I21" s="55" t="s">
        <v>44</v>
      </c>
      <c r="J21" s="55">
        <v>0.20606905940095441</v>
      </c>
      <c r="K21" s="55">
        <v>3.482956911434678E-2</v>
      </c>
      <c r="L21" s="55">
        <v>5.9164975232516364</v>
      </c>
      <c r="M21" s="55">
        <v>1.4745001619969031E-8</v>
      </c>
      <c r="N21" s="55">
        <v>0.13737359698241097</v>
      </c>
      <c r="O21" s="55">
        <v>0.27476452181949784</v>
      </c>
      <c r="P21" s="55">
        <v>0.13737359698241097</v>
      </c>
      <c r="Q21" s="55">
        <v>0.27476452181949784</v>
      </c>
      <c r="R21" s="58"/>
    </row>
    <row r="22" spans="1:18" ht="15" x14ac:dyDescent="0.2">
      <c r="A22" s="39">
        <v>8</v>
      </c>
      <c r="B22" s="38">
        <v>5.2</v>
      </c>
      <c r="C22" s="38">
        <v>5</v>
      </c>
      <c r="D22" s="38">
        <v>3.3</v>
      </c>
      <c r="E22" s="38">
        <v>5.2</v>
      </c>
      <c r="F22" s="39">
        <v>0</v>
      </c>
      <c r="G22" s="38">
        <v>7</v>
      </c>
      <c r="H22" s="58"/>
      <c r="I22" s="55" t="s">
        <v>50</v>
      </c>
      <c r="J22" s="55">
        <v>0.13647232555147112</v>
      </c>
      <c r="K22" s="55">
        <v>4.3776712261238949E-2</v>
      </c>
      <c r="L22" s="55">
        <v>3.1174640237272295</v>
      </c>
      <c r="M22" s="55">
        <v>2.1030181949721564E-3</v>
      </c>
      <c r="N22" s="55">
        <v>5.0130129296433401E-2</v>
      </c>
      <c r="O22" s="55">
        <v>0.22281452180650885</v>
      </c>
      <c r="P22" s="55">
        <v>5.0130129296433401E-2</v>
      </c>
      <c r="Q22" s="55">
        <v>0.22281452180650885</v>
      </c>
      <c r="R22" s="58"/>
    </row>
    <row r="23" spans="1:18" ht="15" x14ac:dyDescent="0.2">
      <c r="A23" s="39">
        <v>12</v>
      </c>
      <c r="B23" s="38">
        <v>9.6</v>
      </c>
      <c r="C23" s="38">
        <v>7.8</v>
      </c>
      <c r="D23" s="38">
        <v>4.3</v>
      </c>
      <c r="E23" s="38">
        <v>7.7</v>
      </c>
      <c r="F23" s="39">
        <v>1</v>
      </c>
      <c r="G23" s="38">
        <v>9.9</v>
      </c>
      <c r="H23" s="58"/>
      <c r="I23" s="55" t="s">
        <v>257</v>
      </c>
      <c r="J23" s="55">
        <v>-0.1132119930052069</v>
      </c>
      <c r="K23" s="55">
        <v>6.6494947909167185E-2</v>
      </c>
      <c r="L23" s="55">
        <v>-1.7025653311264444</v>
      </c>
      <c r="M23" s="59">
        <v>9.0259399957557246E-2</v>
      </c>
      <c r="N23" s="55">
        <v>-0.24436208504684565</v>
      </c>
      <c r="O23" s="55">
        <v>1.7938099036431843E-2</v>
      </c>
      <c r="P23" s="55">
        <v>-0.24436208504684565</v>
      </c>
      <c r="Q23" s="55">
        <v>1.7938099036431843E-2</v>
      </c>
      <c r="R23" s="58"/>
    </row>
    <row r="24" spans="1:18" ht="15" x14ac:dyDescent="0.2">
      <c r="A24" s="39">
        <v>3</v>
      </c>
      <c r="B24" s="38">
        <v>8.6</v>
      </c>
      <c r="C24" s="38">
        <v>4.7</v>
      </c>
      <c r="D24" s="38">
        <v>4.8</v>
      </c>
      <c r="E24" s="38">
        <v>5.0999999999999996</v>
      </c>
      <c r="F24" s="39">
        <v>1</v>
      </c>
      <c r="G24" s="38">
        <v>8.1</v>
      </c>
      <c r="H24" s="58"/>
      <c r="I24" s="55" t="s">
        <v>262</v>
      </c>
      <c r="J24" s="55">
        <v>0.27904913374592866</v>
      </c>
      <c r="K24" s="55">
        <v>5.2457465916087652E-2</v>
      </c>
      <c r="L24" s="55">
        <v>5.3195313359647036</v>
      </c>
      <c r="M24" s="55">
        <v>2.8656247936437964E-7</v>
      </c>
      <c r="N24" s="55">
        <v>0.17558561208765311</v>
      </c>
      <c r="O24" s="55">
        <v>0.3825126554042042</v>
      </c>
      <c r="P24" s="55">
        <v>0.17558561208765311</v>
      </c>
      <c r="Q24" s="55">
        <v>0.3825126554042042</v>
      </c>
      <c r="R24" s="58"/>
    </row>
    <row r="25" spans="1:18" ht="15.75" thickBot="1" x14ac:dyDescent="0.25">
      <c r="A25" s="39">
        <v>10</v>
      </c>
      <c r="B25" s="38">
        <v>9.3000000000000007</v>
      </c>
      <c r="C25" s="38">
        <v>4.5</v>
      </c>
      <c r="D25" s="38">
        <v>6.7</v>
      </c>
      <c r="E25" s="38">
        <v>7.2</v>
      </c>
      <c r="F25" s="39">
        <v>1</v>
      </c>
      <c r="G25" s="38">
        <v>8</v>
      </c>
      <c r="H25" s="58"/>
      <c r="I25" s="56" t="s">
        <v>290</v>
      </c>
      <c r="J25" s="56">
        <v>0.34801694719716353</v>
      </c>
      <c r="K25" s="56">
        <v>0.1038302868463096</v>
      </c>
      <c r="L25" s="56">
        <v>3.3517864369603538</v>
      </c>
      <c r="M25" s="56">
        <v>9.6604735208828251E-4</v>
      </c>
      <c r="N25" s="56">
        <v>0.14322918354322842</v>
      </c>
      <c r="O25" s="56">
        <v>0.55280471085109861</v>
      </c>
      <c r="P25" s="56">
        <v>0.14322918354322842</v>
      </c>
      <c r="Q25" s="56">
        <v>0.55280471085109861</v>
      </c>
      <c r="R25" s="58"/>
    </row>
    <row r="26" spans="1:18" ht="15" x14ac:dyDescent="0.2">
      <c r="A26" s="39">
        <v>5</v>
      </c>
      <c r="B26" s="38">
        <v>6</v>
      </c>
      <c r="C26" s="38">
        <v>5.3</v>
      </c>
      <c r="D26" s="38">
        <v>4.7</v>
      </c>
      <c r="E26" s="38">
        <v>4.7</v>
      </c>
      <c r="F26" s="39">
        <v>0</v>
      </c>
      <c r="G26" s="38">
        <v>5.5</v>
      </c>
      <c r="H26" s="58"/>
      <c r="I26" s="58"/>
      <c r="J26" s="58"/>
      <c r="K26" s="58"/>
      <c r="L26" s="58"/>
      <c r="M26" s="58"/>
      <c r="N26" s="58"/>
      <c r="O26" s="58"/>
      <c r="P26" s="58"/>
      <c r="Q26" s="58"/>
      <c r="R26" s="58"/>
    </row>
    <row r="27" spans="1:18" ht="15" x14ac:dyDescent="0.2">
      <c r="A27" s="39">
        <v>3</v>
      </c>
      <c r="B27" s="38">
        <v>6.4</v>
      </c>
      <c r="C27" s="38">
        <v>5.3</v>
      </c>
      <c r="D27" s="38">
        <v>5.6</v>
      </c>
      <c r="E27" s="38">
        <v>6.1</v>
      </c>
      <c r="F27" s="39">
        <v>0</v>
      </c>
      <c r="G27" s="38">
        <v>7</v>
      </c>
      <c r="H27" s="58"/>
      <c r="I27" s="58"/>
      <c r="J27" s="58"/>
      <c r="K27" s="58"/>
      <c r="L27" s="58"/>
      <c r="M27" s="58"/>
      <c r="N27" s="58"/>
      <c r="O27" s="58"/>
      <c r="P27" s="58"/>
      <c r="Q27" s="58"/>
      <c r="R27" s="58"/>
    </row>
    <row r="28" spans="1:18" ht="15" x14ac:dyDescent="0.2">
      <c r="A28" s="39">
        <v>9</v>
      </c>
      <c r="B28" s="38">
        <v>8.5</v>
      </c>
      <c r="C28" s="38">
        <v>3.7</v>
      </c>
      <c r="D28" s="38">
        <v>5.3</v>
      </c>
      <c r="E28" s="38">
        <v>5.8</v>
      </c>
      <c r="F28" s="39">
        <v>1</v>
      </c>
      <c r="G28" s="38">
        <v>7</v>
      </c>
      <c r="H28" s="58"/>
      <c r="I28" s="58"/>
      <c r="J28" s="58"/>
      <c r="K28" s="58"/>
      <c r="L28" s="58"/>
      <c r="M28" s="58"/>
      <c r="N28" s="58"/>
      <c r="O28" s="58"/>
      <c r="P28" s="58"/>
      <c r="Q28" s="58"/>
      <c r="R28" s="58"/>
    </row>
    <row r="29" spans="1:18" ht="15" x14ac:dyDescent="0.2">
      <c r="A29" s="39">
        <v>4</v>
      </c>
      <c r="B29" s="38">
        <v>7</v>
      </c>
      <c r="C29" s="38">
        <v>4.2</v>
      </c>
      <c r="D29" s="38">
        <v>4.3</v>
      </c>
      <c r="E29" s="38">
        <v>5.5</v>
      </c>
      <c r="F29" s="39">
        <v>0</v>
      </c>
      <c r="G29" s="38">
        <v>5.6</v>
      </c>
    </row>
    <row r="30" spans="1:18" ht="15" x14ac:dyDescent="0.2">
      <c r="A30" s="39">
        <v>13</v>
      </c>
      <c r="B30" s="38">
        <v>8.5</v>
      </c>
      <c r="C30" s="38">
        <v>3.7</v>
      </c>
      <c r="D30" s="38">
        <v>5.7</v>
      </c>
      <c r="E30" s="38">
        <v>6</v>
      </c>
      <c r="F30" s="39">
        <v>0</v>
      </c>
      <c r="G30" s="38">
        <v>7.2</v>
      </c>
    </row>
    <row r="31" spans="1:18" ht="15" x14ac:dyDescent="0.2">
      <c r="A31" s="39">
        <v>4</v>
      </c>
      <c r="B31" s="38">
        <v>7.6</v>
      </c>
      <c r="C31" s="38">
        <v>4.5999999999999996</v>
      </c>
      <c r="D31" s="38">
        <v>4.7</v>
      </c>
      <c r="E31" s="38">
        <v>4</v>
      </c>
      <c r="F31" s="39">
        <v>0</v>
      </c>
      <c r="G31" s="38">
        <v>6.2</v>
      </c>
    </row>
    <row r="32" spans="1:18" ht="15" x14ac:dyDescent="0.2">
      <c r="A32" s="39">
        <v>13</v>
      </c>
      <c r="B32" s="38">
        <v>6.9</v>
      </c>
      <c r="C32" s="38">
        <v>4.7</v>
      </c>
      <c r="D32" s="38">
        <v>3.7</v>
      </c>
      <c r="E32" s="38">
        <v>4.3</v>
      </c>
      <c r="F32" s="39">
        <v>0</v>
      </c>
      <c r="G32" s="38">
        <v>7.1</v>
      </c>
    </row>
    <row r="33" spans="1:7" ht="15" x14ac:dyDescent="0.2">
      <c r="A33" s="39">
        <v>2</v>
      </c>
      <c r="B33" s="38">
        <v>8.1</v>
      </c>
      <c r="C33" s="38">
        <v>3.8</v>
      </c>
      <c r="D33" s="38">
        <v>3</v>
      </c>
      <c r="E33" s="38">
        <v>4.5</v>
      </c>
      <c r="F33" s="39">
        <v>0</v>
      </c>
      <c r="G33" s="38">
        <v>6.2</v>
      </c>
    </row>
    <row r="34" spans="1:7" ht="15" x14ac:dyDescent="0.2">
      <c r="A34" s="39">
        <v>15</v>
      </c>
      <c r="B34" s="38">
        <v>6.7</v>
      </c>
      <c r="C34" s="38">
        <v>4.9000000000000004</v>
      </c>
      <c r="D34" s="38">
        <v>3.5</v>
      </c>
      <c r="E34" s="38">
        <v>5.3</v>
      </c>
      <c r="F34" s="39">
        <v>0</v>
      </c>
      <c r="G34" s="38">
        <v>7.6</v>
      </c>
    </row>
    <row r="35" spans="1:7" ht="15" x14ac:dyDescent="0.2">
      <c r="A35" s="39">
        <v>10</v>
      </c>
      <c r="B35" s="38">
        <v>8</v>
      </c>
      <c r="C35" s="38">
        <v>4.7</v>
      </c>
      <c r="D35" s="38">
        <v>4.7</v>
      </c>
      <c r="E35" s="38">
        <v>5.7</v>
      </c>
      <c r="F35" s="39">
        <v>1</v>
      </c>
      <c r="G35" s="38">
        <v>9</v>
      </c>
    </row>
    <row r="36" spans="1:7" ht="15" x14ac:dyDescent="0.2">
      <c r="A36" s="39">
        <v>6</v>
      </c>
      <c r="B36" s="38">
        <v>6.7</v>
      </c>
      <c r="C36" s="38">
        <v>6.8</v>
      </c>
      <c r="D36" s="38">
        <v>2.5</v>
      </c>
      <c r="E36" s="38">
        <v>5</v>
      </c>
      <c r="F36" s="39">
        <v>0</v>
      </c>
      <c r="G36" s="38">
        <v>6.7</v>
      </c>
    </row>
    <row r="37" spans="1:7" ht="15" x14ac:dyDescent="0.2">
      <c r="A37" s="39">
        <v>3</v>
      </c>
      <c r="B37" s="38">
        <v>8.6999999999999993</v>
      </c>
      <c r="C37" s="38">
        <v>2.9</v>
      </c>
      <c r="D37" s="38">
        <v>3.1</v>
      </c>
      <c r="E37" s="38">
        <v>4.3</v>
      </c>
      <c r="F37" s="39">
        <v>0</v>
      </c>
      <c r="G37" s="38">
        <v>7.1</v>
      </c>
    </row>
    <row r="38" spans="1:7" ht="15" x14ac:dyDescent="0.2">
      <c r="A38" s="39">
        <v>9</v>
      </c>
      <c r="B38" s="38">
        <v>9</v>
      </c>
      <c r="C38" s="38">
        <v>4.5</v>
      </c>
      <c r="D38" s="38">
        <v>3.9</v>
      </c>
      <c r="E38" s="38">
        <v>4.5999999999999996</v>
      </c>
      <c r="F38" s="39">
        <v>1</v>
      </c>
      <c r="G38" s="38">
        <v>7.2</v>
      </c>
    </row>
    <row r="39" spans="1:7" ht="15" x14ac:dyDescent="0.2">
      <c r="A39" s="39">
        <v>10</v>
      </c>
      <c r="B39" s="38">
        <v>9.6</v>
      </c>
      <c r="C39" s="38">
        <v>5.5</v>
      </c>
      <c r="D39" s="38">
        <v>5.2</v>
      </c>
      <c r="E39" s="38">
        <v>8.1</v>
      </c>
      <c r="F39" s="39">
        <v>1</v>
      </c>
      <c r="G39" s="38">
        <v>9.9</v>
      </c>
    </row>
    <row r="40" spans="1:7" ht="15" x14ac:dyDescent="0.2">
      <c r="A40" s="39">
        <v>12</v>
      </c>
      <c r="B40" s="38">
        <v>8.1999999999999993</v>
      </c>
      <c r="C40" s="38">
        <v>5</v>
      </c>
      <c r="D40" s="38">
        <v>4.7</v>
      </c>
      <c r="E40" s="38">
        <v>6.2</v>
      </c>
      <c r="F40" s="39">
        <v>0</v>
      </c>
      <c r="G40" s="38">
        <v>7.6</v>
      </c>
    </row>
    <row r="41" spans="1:7" ht="15" x14ac:dyDescent="0.2">
      <c r="A41" s="39">
        <v>9</v>
      </c>
      <c r="B41" s="38">
        <v>6.1</v>
      </c>
      <c r="C41" s="38">
        <v>6.4</v>
      </c>
      <c r="D41" s="38">
        <v>4.5</v>
      </c>
      <c r="E41" s="38">
        <v>4.8</v>
      </c>
      <c r="F41" s="39">
        <v>0</v>
      </c>
      <c r="G41" s="38">
        <v>5.8</v>
      </c>
    </row>
    <row r="42" spans="1:7" ht="15" x14ac:dyDescent="0.2">
      <c r="A42" s="39">
        <v>6</v>
      </c>
      <c r="B42" s="38">
        <v>8.3000000000000007</v>
      </c>
      <c r="C42" s="38">
        <v>5.2</v>
      </c>
      <c r="D42" s="38">
        <v>4.5999999999999996</v>
      </c>
      <c r="E42" s="38">
        <v>5.5</v>
      </c>
      <c r="F42" s="39">
        <v>1</v>
      </c>
      <c r="G42" s="38">
        <v>8.4</v>
      </c>
    </row>
    <row r="43" spans="1:7" ht="15" x14ac:dyDescent="0.2">
      <c r="A43" s="39">
        <v>2</v>
      </c>
      <c r="B43" s="38">
        <v>9.4</v>
      </c>
      <c r="C43" s="38">
        <v>4.9000000000000004</v>
      </c>
      <c r="D43" s="38">
        <v>4.0999999999999996</v>
      </c>
      <c r="E43" s="38">
        <v>5.4</v>
      </c>
      <c r="F43" s="39">
        <v>1</v>
      </c>
      <c r="G43" s="38">
        <v>7.9</v>
      </c>
    </row>
    <row r="44" spans="1:7" ht="15" x14ac:dyDescent="0.2">
      <c r="A44" s="39">
        <v>10</v>
      </c>
      <c r="B44" s="38">
        <v>9.3000000000000007</v>
      </c>
      <c r="C44" s="38">
        <v>6.3</v>
      </c>
      <c r="D44" s="38">
        <v>4.5999999999999996</v>
      </c>
      <c r="E44" s="38">
        <v>6.8</v>
      </c>
      <c r="F44" s="39">
        <v>1</v>
      </c>
      <c r="G44" s="38">
        <v>7.6</v>
      </c>
    </row>
    <row r="45" spans="1:7" ht="15" x14ac:dyDescent="0.2">
      <c r="A45" s="39">
        <v>15</v>
      </c>
      <c r="B45" s="38">
        <v>5.0999999999999996</v>
      </c>
      <c r="C45" s="38">
        <v>7.8</v>
      </c>
      <c r="D45" s="38">
        <v>4.9000000000000004</v>
      </c>
      <c r="E45" s="38">
        <v>6.9</v>
      </c>
      <c r="F45" s="39">
        <v>1</v>
      </c>
      <c r="G45" s="38">
        <v>8.4</v>
      </c>
    </row>
    <row r="46" spans="1:7" ht="15" x14ac:dyDescent="0.2">
      <c r="A46" s="39">
        <v>6</v>
      </c>
      <c r="B46" s="38">
        <v>8</v>
      </c>
      <c r="C46" s="38">
        <v>3</v>
      </c>
      <c r="D46" s="38">
        <v>4.3</v>
      </c>
      <c r="E46" s="38">
        <v>6.5</v>
      </c>
      <c r="F46" s="39">
        <v>0</v>
      </c>
      <c r="G46" s="38">
        <v>6.5</v>
      </c>
    </row>
    <row r="47" spans="1:7" ht="15" x14ac:dyDescent="0.2">
      <c r="A47" s="39">
        <v>5</v>
      </c>
      <c r="B47" s="38">
        <v>5.9</v>
      </c>
      <c r="C47" s="38">
        <v>5.5</v>
      </c>
      <c r="D47" s="38">
        <v>5.2</v>
      </c>
      <c r="E47" s="38">
        <v>5.9</v>
      </c>
      <c r="F47" s="39">
        <v>1</v>
      </c>
      <c r="G47" s="38">
        <v>7.7</v>
      </c>
    </row>
    <row r="48" spans="1:7" ht="15" x14ac:dyDescent="0.2">
      <c r="A48" s="39">
        <v>4</v>
      </c>
      <c r="B48" s="38">
        <v>10</v>
      </c>
      <c r="C48" s="38">
        <v>4.5</v>
      </c>
      <c r="D48" s="38">
        <v>5</v>
      </c>
      <c r="E48" s="38">
        <v>6.3</v>
      </c>
      <c r="F48" s="39">
        <v>1</v>
      </c>
      <c r="G48" s="38">
        <v>8</v>
      </c>
    </row>
    <row r="49" spans="1:7" ht="15" x14ac:dyDescent="0.2">
      <c r="A49" s="39">
        <v>8</v>
      </c>
      <c r="B49" s="38">
        <v>5.7</v>
      </c>
      <c r="C49" s="38">
        <v>6</v>
      </c>
      <c r="D49" s="38">
        <v>6.5</v>
      </c>
      <c r="E49" s="38">
        <v>7.5</v>
      </c>
      <c r="F49" s="39">
        <v>1</v>
      </c>
      <c r="G49" s="38">
        <v>7.1</v>
      </c>
    </row>
    <row r="50" spans="1:7" ht="15" x14ac:dyDescent="0.2">
      <c r="A50" s="39">
        <v>13</v>
      </c>
      <c r="B50" s="38">
        <v>9.9</v>
      </c>
      <c r="C50" s="38">
        <v>6.7</v>
      </c>
      <c r="D50" s="38">
        <v>4.5</v>
      </c>
      <c r="E50" s="38">
        <v>6.1</v>
      </c>
      <c r="F50" s="39">
        <v>1</v>
      </c>
      <c r="G50" s="38">
        <v>8.5</v>
      </c>
    </row>
    <row r="51" spans="1:7" ht="15" x14ac:dyDescent="0.2">
      <c r="A51" s="39">
        <v>3</v>
      </c>
      <c r="B51" s="38">
        <v>7.9</v>
      </c>
      <c r="C51" s="38">
        <v>5.8</v>
      </c>
      <c r="D51" s="38">
        <v>4.0999999999999996</v>
      </c>
      <c r="E51" s="38">
        <v>5.8</v>
      </c>
      <c r="F51" s="39">
        <v>1</v>
      </c>
      <c r="G51" s="38">
        <v>7.6</v>
      </c>
    </row>
    <row r="52" spans="1:7" ht="15" x14ac:dyDescent="0.2">
      <c r="A52" s="39">
        <v>10</v>
      </c>
      <c r="B52" s="38">
        <v>6.7</v>
      </c>
      <c r="C52" s="38">
        <v>4.8</v>
      </c>
      <c r="D52" s="38">
        <v>4</v>
      </c>
      <c r="E52" s="38">
        <v>4.2</v>
      </c>
      <c r="F52" s="39">
        <v>1</v>
      </c>
      <c r="G52" s="38">
        <v>7.2</v>
      </c>
    </row>
    <row r="53" spans="1:7" ht="15" x14ac:dyDescent="0.2">
      <c r="A53" s="39">
        <v>7</v>
      </c>
      <c r="B53" s="38">
        <v>8.1999999999999993</v>
      </c>
      <c r="C53" s="38">
        <v>3.1</v>
      </c>
      <c r="D53" s="38">
        <v>4.5</v>
      </c>
      <c r="E53" s="38">
        <v>7.4</v>
      </c>
      <c r="F53" s="39">
        <v>1</v>
      </c>
      <c r="G53" s="38">
        <v>8.1999999999999993</v>
      </c>
    </row>
    <row r="54" spans="1:7" ht="15" x14ac:dyDescent="0.2">
      <c r="A54" s="39">
        <v>8</v>
      </c>
      <c r="B54" s="38">
        <v>9.4</v>
      </c>
      <c r="C54" s="38">
        <v>4.5999999999999996</v>
      </c>
      <c r="D54" s="38">
        <v>4.7</v>
      </c>
      <c r="E54" s="38">
        <v>6.1</v>
      </c>
      <c r="F54" s="39">
        <v>1</v>
      </c>
      <c r="G54" s="38">
        <v>9</v>
      </c>
    </row>
    <row r="55" spans="1:7" ht="15" x14ac:dyDescent="0.2">
      <c r="A55" s="39">
        <v>11</v>
      </c>
      <c r="B55" s="38">
        <v>6.9</v>
      </c>
      <c r="C55" s="38">
        <v>4.7</v>
      </c>
      <c r="D55" s="38">
        <v>3.2</v>
      </c>
      <c r="E55" s="38">
        <v>4.4000000000000004</v>
      </c>
      <c r="F55" s="39">
        <v>1</v>
      </c>
      <c r="G55" s="38">
        <v>7.2</v>
      </c>
    </row>
    <row r="56" spans="1:7" ht="15" x14ac:dyDescent="0.2">
      <c r="A56" s="39">
        <v>14</v>
      </c>
      <c r="B56" s="38">
        <v>8</v>
      </c>
      <c r="C56" s="38">
        <v>4.7</v>
      </c>
      <c r="D56" s="38">
        <v>4.9000000000000004</v>
      </c>
      <c r="E56" s="38">
        <v>5.8</v>
      </c>
      <c r="F56" s="39">
        <v>1</v>
      </c>
      <c r="G56" s="38">
        <v>8.1</v>
      </c>
    </row>
    <row r="57" spans="1:7" ht="15" x14ac:dyDescent="0.2">
      <c r="A57" s="39">
        <v>11</v>
      </c>
      <c r="B57" s="38">
        <v>9.3000000000000007</v>
      </c>
      <c r="C57" s="38">
        <v>5.5</v>
      </c>
      <c r="D57" s="38">
        <v>4.0999999999999996</v>
      </c>
      <c r="E57" s="38">
        <v>5.7</v>
      </c>
      <c r="F57" s="39">
        <v>1</v>
      </c>
      <c r="G57" s="38">
        <v>8.9</v>
      </c>
    </row>
    <row r="58" spans="1:7" ht="15" x14ac:dyDescent="0.2">
      <c r="A58" s="39">
        <v>14</v>
      </c>
      <c r="B58" s="38">
        <v>7.4</v>
      </c>
      <c r="C58" s="38">
        <v>6.9</v>
      </c>
      <c r="D58" s="38">
        <v>5.7</v>
      </c>
      <c r="E58" s="38">
        <v>7.7</v>
      </c>
      <c r="F58" s="39">
        <v>1</v>
      </c>
      <c r="G58" s="38">
        <v>8.8000000000000007</v>
      </c>
    </row>
    <row r="59" spans="1:7" ht="15" x14ac:dyDescent="0.2">
      <c r="A59" s="39">
        <v>1</v>
      </c>
      <c r="B59" s="38">
        <v>7.6</v>
      </c>
      <c r="C59" s="38">
        <v>5.4</v>
      </c>
      <c r="D59" s="38">
        <v>4.5999999999999996</v>
      </c>
      <c r="E59" s="38">
        <v>5.8</v>
      </c>
      <c r="F59" s="39">
        <v>1</v>
      </c>
      <c r="G59" s="38">
        <v>7.5</v>
      </c>
    </row>
    <row r="60" spans="1:7" ht="15" x14ac:dyDescent="0.2">
      <c r="A60" s="39">
        <v>1</v>
      </c>
      <c r="B60" s="38">
        <v>10</v>
      </c>
      <c r="C60" s="38">
        <v>4.5</v>
      </c>
      <c r="D60" s="38">
        <v>3.7</v>
      </c>
      <c r="E60" s="38">
        <v>3.7</v>
      </c>
      <c r="F60" s="39">
        <v>0</v>
      </c>
      <c r="G60" s="38">
        <v>7</v>
      </c>
    </row>
    <row r="61" spans="1:7" ht="15" x14ac:dyDescent="0.2">
      <c r="A61" s="39">
        <v>6</v>
      </c>
      <c r="B61" s="38">
        <v>9.9</v>
      </c>
      <c r="C61" s="38">
        <v>3.5</v>
      </c>
      <c r="D61" s="38">
        <v>5.6</v>
      </c>
      <c r="E61" s="38">
        <v>6.9</v>
      </c>
      <c r="F61" s="39">
        <v>1</v>
      </c>
      <c r="G61" s="38">
        <v>8.5</v>
      </c>
    </row>
    <row r="62" spans="1:7" ht="15" x14ac:dyDescent="0.2">
      <c r="A62" s="39">
        <v>5</v>
      </c>
      <c r="B62" s="38">
        <v>8.6999999999999993</v>
      </c>
      <c r="C62" s="38">
        <v>3.8</v>
      </c>
      <c r="D62" s="38">
        <v>5.4</v>
      </c>
      <c r="E62" s="38">
        <v>6.1</v>
      </c>
      <c r="F62" s="39">
        <v>0</v>
      </c>
      <c r="G62" s="38">
        <v>7.2</v>
      </c>
    </row>
    <row r="63" spans="1:7" ht="15" x14ac:dyDescent="0.2">
      <c r="A63" s="39">
        <v>13</v>
      </c>
      <c r="B63" s="38">
        <v>8.4</v>
      </c>
      <c r="C63" s="38">
        <v>5.9</v>
      </c>
      <c r="D63" s="38">
        <v>2.7</v>
      </c>
      <c r="E63" s="38">
        <v>5</v>
      </c>
      <c r="F63" s="39">
        <v>1</v>
      </c>
      <c r="G63" s="38">
        <v>8.8000000000000007</v>
      </c>
    </row>
    <row r="64" spans="1:7" ht="15" x14ac:dyDescent="0.2">
      <c r="A64" s="39">
        <v>2</v>
      </c>
      <c r="B64" s="38">
        <v>8.8000000000000007</v>
      </c>
      <c r="C64" s="38">
        <v>4.8</v>
      </c>
      <c r="D64" s="38">
        <v>4.4000000000000004</v>
      </c>
      <c r="E64" s="38">
        <v>5.0999999999999996</v>
      </c>
      <c r="F64" s="39">
        <v>0</v>
      </c>
      <c r="G64" s="38">
        <v>8</v>
      </c>
    </row>
    <row r="65" spans="1:7" ht="15" x14ac:dyDescent="0.2">
      <c r="A65" s="39">
        <v>11</v>
      </c>
      <c r="B65" s="38">
        <v>7.7</v>
      </c>
      <c r="C65" s="38">
        <v>3.4</v>
      </c>
      <c r="D65" s="38">
        <v>3.3</v>
      </c>
      <c r="E65" s="38">
        <v>4.5</v>
      </c>
      <c r="F65" s="39">
        <v>0</v>
      </c>
      <c r="G65" s="38">
        <v>8.1</v>
      </c>
    </row>
    <row r="66" spans="1:7" ht="15" x14ac:dyDescent="0.2">
      <c r="A66" s="39">
        <v>7</v>
      </c>
      <c r="B66" s="38">
        <v>6.6</v>
      </c>
      <c r="C66" s="38">
        <v>4.8</v>
      </c>
      <c r="D66" s="38">
        <v>3.5</v>
      </c>
      <c r="E66" s="38">
        <v>4.0999999999999996</v>
      </c>
      <c r="F66" s="39">
        <v>0</v>
      </c>
      <c r="G66" s="38">
        <v>7.1</v>
      </c>
    </row>
    <row r="67" spans="1:7" ht="15" x14ac:dyDescent="0.2">
      <c r="A67" s="39">
        <v>12</v>
      </c>
      <c r="B67" s="38">
        <v>5.7</v>
      </c>
      <c r="C67" s="38">
        <v>6</v>
      </c>
      <c r="D67" s="38">
        <v>4.7</v>
      </c>
      <c r="E67" s="38">
        <v>6.7</v>
      </c>
      <c r="F67" s="39">
        <v>0</v>
      </c>
      <c r="G67" s="38">
        <v>9</v>
      </c>
    </row>
    <row r="68" spans="1:7" ht="15" x14ac:dyDescent="0.2">
      <c r="A68" s="39">
        <v>5</v>
      </c>
      <c r="B68" s="38">
        <v>5.7</v>
      </c>
      <c r="C68" s="38">
        <v>5.0999999999999996</v>
      </c>
      <c r="D68" s="38">
        <v>5</v>
      </c>
      <c r="E68" s="38">
        <v>5.5</v>
      </c>
      <c r="F68" s="39">
        <v>0</v>
      </c>
      <c r="G68" s="38">
        <v>6.2</v>
      </c>
    </row>
    <row r="69" spans="1:7" ht="15" x14ac:dyDescent="0.2">
      <c r="A69" s="39">
        <v>7</v>
      </c>
      <c r="B69" s="38">
        <v>5.5</v>
      </c>
      <c r="C69" s="38">
        <v>4.9000000000000004</v>
      </c>
      <c r="D69" s="38">
        <v>4.5</v>
      </c>
      <c r="E69" s="38">
        <v>5.4</v>
      </c>
      <c r="F69" s="39">
        <v>0</v>
      </c>
      <c r="G69" s="38">
        <v>8.1999999999999993</v>
      </c>
    </row>
    <row r="70" spans="1:7" ht="15" x14ac:dyDescent="0.2">
      <c r="A70" s="39">
        <v>5</v>
      </c>
      <c r="B70" s="38">
        <v>7.5</v>
      </c>
      <c r="C70" s="38">
        <v>4.5</v>
      </c>
      <c r="D70" s="38">
        <v>4</v>
      </c>
      <c r="E70" s="38">
        <v>3.5</v>
      </c>
      <c r="F70" s="39">
        <v>0</v>
      </c>
      <c r="G70" s="38">
        <v>5.8</v>
      </c>
    </row>
    <row r="71" spans="1:7" ht="15" x14ac:dyDescent="0.2">
      <c r="A71" s="39">
        <v>9</v>
      </c>
      <c r="B71" s="38">
        <v>6.4</v>
      </c>
      <c r="C71" s="38">
        <v>5.3</v>
      </c>
      <c r="D71" s="38">
        <v>4.7</v>
      </c>
      <c r="E71" s="38">
        <v>5.3</v>
      </c>
      <c r="F71" s="39">
        <v>0</v>
      </c>
      <c r="G71" s="38">
        <v>8</v>
      </c>
    </row>
    <row r="72" spans="1:7" ht="15" x14ac:dyDescent="0.2">
      <c r="A72" s="39">
        <v>13</v>
      </c>
      <c r="B72" s="38">
        <v>9.1</v>
      </c>
      <c r="C72" s="38">
        <v>7.1</v>
      </c>
      <c r="D72" s="38">
        <v>5.4</v>
      </c>
      <c r="E72" s="38">
        <v>5.9</v>
      </c>
      <c r="F72" s="39">
        <v>1</v>
      </c>
      <c r="G72" s="38">
        <v>7.7</v>
      </c>
    </row>
    <row r="73" spans="1:7" ht="15" x14ac:dyDescent="0.2">
      <c r="A73" s="39">
        <v>8</v>
      </c>
      <c r="B73" s="38">
        <v>6.7</v>
      </c>
      <c r="C73" s="38">
        <v>4.5</v>
      </c>
      <c r="D73" s="38">
        <v>2.9</v>
      </c>
      <c r="E73" s="38">
        <v>3.7</v>
      </c>
      <c r="F73" s="39">
        <v>0</v>
      </c>
      <c r="G73" s="38">
        <v>7</v>
      </c>
    </row>
    <row r="74" spans="1:7" ht="15" x14ac:dyDescent="0.2">
      <c r="A74" s="39">
        <v>13</v>
      </c>
      <c r="B74" s="38">
        <v>6.5</v>
      </c>
      <c r="C74" s="38">
        <v>6</v>
      </c>
      <c r="D74" s="38">
        <v>4.5999999999999996</v>
      </c>
      <c r="E74" s="38">
        <v>6.6</v>
      </c>
      <c r="F74" s="39">
        <v>0</v>
      </c>
      <c r="G74" s="38">
        <v>7.9</v>
      </c>
    </row>
    <row r="75" spans="1:7" ht="15" x14ac:dyDescent="0.2">
      <c r="A75" s="39">
        <v>14</v>
      </c>
      <c r="B75" s="38">
        <v>9.9</v>
      </c>
      <c r="C75" s="38">
        <v>6.7</v>
      </c>
      <c r="D75" s="38">
        <v>4.0999999999999996</v>
      </c>
      <c r="E75" s="38">
        <v>7.6</v>
      </c>
      <c r="F75" s="39">
        <v>1</v>
      </c>
      <c r="G75" s="38">
        <v>9.8000000000000007</v>
      </c>
    </row>
    <row r="76" spans="1:7" ht="15" x14ac:dyDescent="0.2">
      <c r="A76" s="39">
        <v>10</v>
      </c>
      <c r="B76" s="38">
        <v>8.5</v>
      </c>
      <c r="C76" s="38">
        <v>6</v>
      </c>
      <c r="D76" s="38">
        <v>4.4000000000000004</v>
      </c>
      <c r="E76" s="38">
        <v>5.5</v>
      </c>
      <c r="F76" s="39">
        <v>1</v>
      </c>
      <c r="G76" s="38">
        <v>8.4</v>
      </c>
    </row>
    <row r="77" spans="1:7" ht="15" x14ac:dyDescent="0.2">
      <c r="A77" s="39">
        <v>7</v>
      </c>
      <c r="B77" s="38">
        <v>9.9</v>
      </c>
      <c r="C77" s="38">
        <v>4.8</v>
      </c>
      <c r="D77" s="38">
        <v>3.1</v>
      </c>
      <c r="E77" s="38">
        <v>5</v>
      </c>
      <c r="F77" s="39">
        <v>0</v>
      </c>
      <c r="G77" s="38">
        <v>8.9</v>
      </c>
    </row>
    <row r="78" spans="1:7" ht="15" x14ac:dyDescent="0.2">
      <c r="A78" s="39">
        <v>3</v>
      </c>
      <c r="B78" s="38">
        <v>7.6</v>
      </c>
      <c r="C78" s="38">
        <v>5</v>
      </c>
      <c r="D78" s="38">
        <v>4.5</v>
      </c>
      <c r="E78" s="38">
        <v>4.5999999999999996</v>
      </c>
      <c r="F78" s="39">
        <v>0</v>
      </c>
      <c r="G78" s="38">
        <v>7.5</v>
      </c>
    </row>
    <row r="79" spans="1:7" ht="15" x14ac:dyDescent="0.2">
      <c r="A79" s="39">
        <v>5</v>
      </c>
      <c r="B79" s="38">
        <v>9.4</v>
      </c>
      <c r="C79" s="38">
        <v>4.9000000000000004</v>
      </c>
      <c r="D79" s="38">
        <v>4.3</v>
      </c>
      <c r="E79" s="38">
        <v>6.2</v>
      </c>
      <c r="F79" s="39">
        <v>1</v>
      </c>
      <c r="G79" s="38">
        <v>8</v>
      </c>
    </row>
    <row r="80" spans="1:7" ht="15" x14ac:dyDescent="0.2">
      <c r="A80" s="39">
        <v>10</v>
      </c>
      <c r="B80" s="38">
        <v>9.3000000000000007</v>
      </c>
      <c r="C80" s="38">
        <v>5.9</v>
      </c>
      <c r="D80" s="38">
        <v>5.2</v>
      </c>
      <c r="E80" s="38">
        <v>7.6</v>
      </c>
      <c r="F80" s="39">
        <v>1</v>
      </c>
      <c r="G80" s="38">
        <v>8.1</v>
      </c>
    </row>
    <row r="81" spans="1:7" ht="15" x14ac:dyDescent="0.2">
      <c r="A81" s="39">
        <v>10</v>
      </c>
      <c r="B81" s="38">
        <v>7.1</v>
      </c>
      <c r="C81" s="38">
        <v>5.9</v>
      </c>
      <c r="D81" s="38">
        <v>2.6</v>
      </c>
      <c r="E81" s="38">
        <v>4.0999999999999996</v>
      </c>
      <c r="F81" s="39">
        <v>0</v>
      </c>
      <c r="G81" s="38">
        <v>7.6</v>
      </c>
    </row>
    <row r="82" spans="1:7" ht="15" x14ac:dyDescent="0.2">
      <c r="A82" s="39">
        <v>8</v>
      </c>
      <c r="B82" s="38">
        <v>9.9</v>
      </c>
      <c r="C82" s="38">
        <v>4.8</v>
      </c>
      <c r="D82" s="38">
        <v>3.2</v>
      </c>
      <c r="E82" s="38">
        <v>4.8</v>
      </c>
      <c r="F82" s="39">
        <v>1</v>
      </c>
      <c r="G82" s="38">
        <v>8.8000000000000007</v>
      </c>
    </row>
    <row r="83" spans="1:7" ht="15" x14ac:dyDescent="0.2">
      <c r="A83" s="39">
        <v>2</v>
      </c>
      <c r="B83" s="38">
        <v>8.6999999999999993</v>
      </c>
      <c r="C83" s="38">
        <v>4.5999999999999996</v>
      </c>
      <c r="D83" s="38">
        <v>4.3</v>
      </c>
      <c r="E83" s="38">
        <v>4.9000000000000004</v>
      </c>
      <c r="F83" s="39">
        <v>1</v>
      </c>
      <c r="G83" s="38">
        <v>8</v>
      </c>
    </row>
    <row r="84" spans="1:7" ht="15" x14ac:dyDescent="0.2">
      <c r="A84" s="39">
        <v>6</v>
      </c>
      <c r="B84" s="38">
        <v>8.6</v>
      </c>
      <c r="C84" s="38">
        <v>4</v>
      </c>
      <c r="D84" s="38">
        <v>2.7</v>
      </c>
      <c r="E84" s="38">
        <v>3.9</v>
      </c>
      <c r="F84" s="39">
        <v>0</v>
      </c>
      <c r="G84" s="38">
        <v>8.5</v>
      </c>
    </row>
    <row r="85" spans="1:7" ht="15" x14ac:dyDescent="0.2">
      <c r="A85" s="39">
        <v>5</v>
      </c>
      <c r="B85" s="38">
        <v>6.4</v>
      </c>
      <c r="C85" s="38">
        <v>5</v>
      </c>
      <c r="D85" s="38">
        <v>2</v>
      </c>
      <c r="E85" s="38">
        <v>3.6</v>
      </c>
      <c r="F85" s="39">
        <v>0</v>
      </c>
      <c r="G85" s="38">
        <v>6.5</v>
      </c>
    </row>
    <row r="86" spans="1:7" ht="15" x14ac:dyDescent="0.2">
      <c r="A86" s="39">
        <v>4</v>
      </c>
      <c r="B86" s="38">
        <v>7.7</v>
      </c>
      <c r="C86" s="38">
        <v>4.3</v>
      </c>
      <c r="D86" s="38">
        <v>4.7</v>
      </c>
      <c r="E86" s="38">
        <v>6.6</v>
      </c>
      <c r="F86" s="39">
        <v>1</v>
      </c>
      <c r="G86" s="38">
        <v>7.7</v>
      </c>
    </row>
    <row r="87" spans="1:7" ht="15" x14ac:dyDescent="0.2">
      <c r="A87" s="39">
        <v>13</v>
      </c>
      <c r="B87" s="38">
        <v>7.5</v>
      </c>
      <c r="C87" s="38">
        <v>4.5</v>
      </c>
      <c r="D87" s="38">
        <v>3.4</v>
      </c>
      <c r="E87" s="38">
        <v>4.5</v>
      </c>
      <c r="F87" s="39">
        <v>0</v>
      </c>
      <c r="G87" s="38">
        <v>7.2</v>
      </c>
    </row>
    <row r="88" spans="1:7" ht="15" x14ac:dyDescent="0.2">
      <c r="A88" s="39">
        <v>4</v>
      </c>
      <c r="B88" s="38">
        <v>5</v>
      </c>
      <c r="C88" s="38">
        <v>4.9000000000000004</v>
      </c>
      <c r="D88" s="38">
        <v>2.4</v>
      </c>
      <c r="E88" s="38">
        <v>3</v>
      </c>
      <c r="F88" s="39">
        <v>0</v>
      </c>
      <c r="G88" s="38">
        <v>6</v>
      </c>
    </row>
    <row r="89" spans="1:7" ht="15" x14ac:dyDescent="0.2">
      <c r="A89" s="39">
        <v>11</v>
      </c>
      <c r="B89" s="38">
        <v>7.7</v>
      </c>
      <c r="C89" s="38">
        <v>4.3</v>
      </c>
      <c r="D89" s="38">
        <v>5.0999999999999996</v>
      </c>
      <c r="E89" s="38">
        <v>6.7</v>
      </c>
      <c r="F89" s="39">
        <v>1</v>
      </c>
      <c r="G89" s="38">
        <v>8.1999999999999993</v>
      </c>
    </row>
    <row r="90" spans="1:7" ht="15" x14ac:dyDescent="0.2">
      <c r="A90" s="39">
        <v>8</v>
      </c>
      <c r="B90" s="38">
        <v>9.1</v>
      </c>
      <c r="C90" s="38">
        <v>4.5999999999999996</v>
      </c>
      <c r="D90" s="38">
        <v>4.5999999999999996</v>
      </c>
      <c r="E90" s="38">
        <v>5.4</v>
      </c>
      <c r="F90" s="39">
        <v>0</v>
      </c>
      <c r="G90" s="38">
        <v>7.4</v>
      </c>
    </row>
    <row r="91" spans="1:7" ht="15" x14ac:dyDescent="0.2">
      <c r="A91" s="39">
        <v>14</v>
      </c>
      <c r="B91" s="38">
        <v>5.5</v>
      </c>
      <c r="C91" s="38">
        <v>8.1999999999999993</v>
      </c>
      <c r="D91" s="38">
        <v>5.5</v>
      </c>
      <c r="E91" s="38">
        <v>7</v>
      </c>
      <c r="F91" s="39">
        <v>1</v>
      </c>
      <c r="G91" s="38">
        <v>9.3000000000000007</v>
      </c>
    </row>
    <row r="92" spans="1:7" ht="15" x14ac:dyDescent="0.2">
      <c r="A92" s="39">
        <v>15</v>
      </c>
      <c r="B92" s="38">
        <v>9.1</v>
      </c>
      <c r="C92" s="38">
        <v>5.4</v>
      </c>
      <c r="D92" s="38">
        <v>4.4000000000000004</v>
      </c>
      <c r="E92" s="38">
        <v>4.0999999999999996</v>
      </c>
      <c r="F92" s="39">
        <v>1</v>
      </c>
      <c r="G92" s="38">
        <v>7.9</v>
      </c>
    </row>
    <row r="93" spans="1:7" ht="15" x14ac:dyDescent="0.2">
      <c r="A93" s="39">
        <v>7</v>
      </c>
      <c r="B93" s="38">
        <v>7.1</v>
      </c>
      <c r="C93" s="38">
        <v>4.5</v>
      </c>
      <c r="D93" s="38">
        <v>2</v>
      </c>
      <c r="E93" s="38">
        <v>2.6</v>
      </c>
      <c r="F93" s="39">
        <v>0</v>
      </c>
      <c r="G93" s="38">
        <v>6.5</v>
      </c>
    </row>
    <row r="94" spans="1:7" ht="15" x14ac:dyDescent="0.2">
      <c r="A94" s="39">
        <v>14</v>
      </c>
      <c r="B94" s="38">
        <v>9.1999999999999993</v>
      </c>
      <c r="C94" s="38">
        <v>4.8</v>
      </c>
      <c r="D94" s="38">
        <v>4.4000000000000004</v>
      </c>
      <c r="E94" s="38">
        <v>5.3</v>
      </c>
      <c r="F94" s="39">
        <v>1</v>
      </c>
      <c r="G94" s="38">
        <v>8.6</v>
      </c>
    </row>
    <row r="95" spans="1:7" ht="15" x14ac:dyDescent="0.2">
      <c r="A95" s="39">
        <v>11</v>
      </c>
      <c r="B95" s="38">
        <v>9.3000000000000007</v>
      </c>
      <c r="C95" s="38">
        <v>5.9</v>
      </c>
      <c r="D95" s="38">
        <v>4.8</v>
      </c>
      <c r="E95" s="38">
        <v>7</v>
      </c>
      <c r="F95" s="39">
        <v>1</v>
      </c>
      <c r="G95" s="38">
        <v>8.9</v>
      </c>
    </row>
    <row r="96" spans="1:7" ht="15" x14ac:dyDescent="0.2">
      <c r="A96" s="39">
        <v>8</v>
      </c>
      <c r="B96" s="38">
        <v>9.3000000000000007</v>
      </c>
      <c r="C96" s="38">
        <v>5.5</v>
      </c>
      <c r="D96" s="38">
        <v>3.6</v>
      </c>
      <c r="E96" s="38">
        <v>4.5999999999999996</v>
      </c>
      <c r="F96" s="39">
        <v>1</v>
      </c>
      <c r="G96" s="38">
        <v>8.4</v>
      </c>
    </row>
    <row r="97" spans="1:7" ht="15" x14ac:dyDescent="0.2">
      <c r="A97" s="39">
        <v>12</v>
      </c>
      <c r="B97" s="38">
        <v>8.6</v>
      </c>
      <c r="C97" s="38">
        <v>5.7</v>
      </c>
      <c r="D97" s="38">
        <v>4.9000000000000004</v>
      </c>
      <c r="E97" s="38">
        <v>5.3</v>
      </c>
      <c r="F97" s="39">
        <v>1</v>
      </c>
      <c r="G97" s="38">
        <v>8.1</v>
      </c>
    </row>
    <row r="98" spans="1:7" ht="15" x14ac:dyDescent="0.2">
      <c r="A98" s="39">
        <v>10</v>
      </c>
      <c r="B98" s="38">
        <v>7.4</v>
      </c>
      <c r="C98" s="38">
        <v>4.8</v>
      </c>
      <c r="D98" s="38">
        <v>4.2</v>
      </c>
      <c r="E98" s="38">
        <v>5</v>
      </c>
      <c r="F98" s="39">
        <v>0</v>
      </c>
      <c r="G98" s="38">
        <v>7.2</v>
      </c>
    </row>
    <row r="99" spans="1:7" ht="15" x14ac:dyDescent="0.2">
      <c r="A99" s="39">
        <v>11</v>
      </c>
      <c r="B99" s="38">
        <v>8.6999999999999993</v>
      </c>
      <c r="C99" s="38">
        <v>2.9</v>
      </c>
      <c r="D99" s="38">
        <v>3.1</v>
      </c>
      <c r="E99" s="38">
        <v>3.2</v>
      </c>
      <c r="F99" s="39">
        <v>1</v>
      </c>
      <c r="G99" s="38">
        <v>7.7</v>
      </c>
    </row>
    <row r="100" spans="1:7" ht="15" x14ac:dyDescent="0.2">
      <c r="A100" s="39">
        <v>1</v>
      </c>
      <c r="B100" s="38">
        <v>7.8</v>
      </c>
      <c r="C100" s="38">
        <v>7.1</v>
      </c>
      <c r="D100" s="38">
        <v>4.3</v>
      </c>
      <c r="E100" s="38">
        <v>5.3</v>
      </c>
      <c r="F100" s="39">
        <v>1</v>
      </c>
      <c r="G100" s="38">
        <v>7.4</v>
      </c>
    </row>
    <row r="101" spans="1:7" ht="15" x14ac:dyDescent="0.2">
      <c r="A101" s="39">
        <v>6</v>
      </c>
      <c r="B101" s="38">
        <v>7.9</v>
      </c>
      <c r="C101" s="38">
        <v>4.8</v>
      </c>
      <c r="D101" s="38">
        <v>3.4</v>
      </c>
      <c r="E101" s="38">
        <v>5.0999999999999996</v>
      </c>
      <c r="F101" s="39">
        <v>1</v>
      </c>
      <c r="G101" s="38">
        <v>7</v>
      </c>
    </row>
    <row r="102" spans="1:7" ht="15" x14ac:dyDescent="0.2">
      <c r="A102" s="39">
        <v>8</v>
      </c>
      <c r="B102" s="38">
        <v>7.6</v>
      </c>
      <c r="C102" s="38">
        <v>4.5999999999999996</v>
      </c>
      <c r="D102" s="38">
        <v>3.1</v>
      </c>
      <c r="E102" s="38">
        <v>4.9000000000000004</v>
      </c>
      <c r="F102" s="39">
        <v>0</v>
      </c>
      <c r="G102" s="38">
        <v>6.1</v>
      </c>
    </row>
    <row r="103" spans="1:7" ht="15" x14ac:dyDescent="0.2">
      <c r="A103" s="39">
        <v>14</v>
      </c>
      <c r="B103" s="38">
        <v>9.1999999999999993</v>
      </c>
      <c r="C103" s="38">
        <v>6.2</v>
      </c>
      <c r="D103" s="38">
        <v>5.0999999999999996</v>
      </c>
      <c r="E103" s="38">
        <v>5.2</v>
      </c>
      <c r="F103" s="39">
        <v>1</v>
      </c>
      <c r="G103" s="38">
        <v>7.1</v>
      </c>
    </row>
    <row r="104" spans="1:7" ht="15" x14ac:dyDescent="0.2">
      <c r="A104" s="39">
        <v>14</v>
      </c>
      <c r="B104" s="38">
        <v>7.7</v>
      </c>
      <c r="C104" s="38">
        <v>7</v>
      </c>
      <c r="D104" s="38">
        <v>4</v>
      </c>
      <c r="E104" s="38">
        <v>4.7</v>
      </c>
      <c r="F104" s="39">
        <v>1</v>
      </c>
      <c r="G104" s="38">
        <v>7.6</v>
      </c>
    </row>
    <row r="105" spans="1:7" ht="15" x14ac:dyDescent="0.2">
      <c r="A105" s="39">
        <v>12</v>
      </c>
      <c r="B105" s="38">
        <v>9.5</v>
      </c>
      <c r="C105" s="38">
        <v>6.6</v>
      </c>
      <c r="D105" s="38">
        <v>5.6</v>
      </c>
      <c r="E105" s="38">
        <v>5.5</v>
      </c>
      <c r="F105" s="39">
        <v>1</v>
      </c>
      <c r="G105" s="38">
        <v>9</v>
      </c>
    </row>
    <row r="106" spans="1:7" ht="15" x14ac:dyDescent="0.2">
      <c r="A106" s="39">
        <v>15</v>
      </c>
      <c r="B106" s="38">
        <v>6.5</v>
      </c>
      <c r="C106" s="38">
        <v>6</v>
      </c>
      <c r="D106" s="38">
        <v>5</v>
      </c>
      <c r="E106" s="38">
        <v>6.8</v>
      </c>
      <c r="F106" s="39">
        <v>1</v>
      </c>
      <c r="G106" s="38">
        <v>8.9</v>
      </c>
    </row>
    <row r="107" spans="1:7" ht="15" x14ac:dyDescent="0.2">
      <c r="A107" s="39">
        <v>13</v>
      </c>
      <c r="B107" s="38">
        <v>8.3000000000000007</v>
      </c>
      <c r="C107" s="38">
        <v>5.2</v>
      </c>
      <c r="D107" s="38">
        <v>4.2</v>
      </c>
      <c r="E107" s="38">
        <v>5.9</v>
      </c>
      <c r="F107" s="39">
        <v>1</v>
      </c>
      <c r="G107" s="38">
        <v>7.5</v>
      </c>
    </row>
    <row r="108" spans="1:7" ht="15" x14ac:dyDescent="0.2">
      <c r="A108" s="39">
        <v>15</v>
      </c>
      <c r="B108" s="38">
        <v>9.6</v>
      </c>
      <c r="C108" s="38">
        <v>5.5</v>
      </c>
      <c r="D108" s="38">
        <v>4.4000000000000004</v>
      </c>
      <c r="E108" s="38">
        <v>6.5</v>
      </c>
      <c r="F108" s="39">
        <v>1</v>
      </c>
      <c r="G108" s="38">
        <v>9.3000000000000007</v>
      </c>
    </row>
    <row r="109" spans="1:7" ht="15" x14ac:dyDescent="0.2">
      <c r="A109" s="39">
        <v>1</v>
      </c>
      <c r="B109" s="38">
        <v>5.9</v>
      </c>
      <c r="C109" s="38">
        <v>6.2</v>
      </c>
      <c r="D109" s="38">
        <v>5.8</v>
      </c>
      <c r="E109" s="38">
        <v>8.6999999999999993</v>
      </c>
      <c r="F109" s="39">
        <v>1</v>
      </c>
      <c r="G109" s="38">
        <v>8</v>
      </c>
    </row>
    <row r="110" spans="1:7" ht="15" x14ac:dyDescent="0.2">
      <c r="A110" s="39">
        <v>7</v>
      </c>
      <c r="B110" s="38">
        <v>8.6999999999999993</v>
      </c>
      <c r="C110" s="38">
        <v>4.8</v>
      </c>
      <c r="D110" s="38">
        <v>4.5999999999999996</v>
      </c>
      <c r="E110" s="38">
        <v>5.5</v>
      </c>
      <c r="F110" s="39">
        <v>1</v>
      </c>
      <c r="G110" s="38">
        <v>7.6</v>
      </c>
    </row>
    <row r="111" spans="1:7" ht="15" x14ac:dyDescent="0.2">
      <c r="A111" s="39">
        <v>2</v>
      </c>
      <c r="B111" s="38">
        <v>6.7</v>
      </c>
      <c r="C111" s="38">
        <v>4.5</v>
      </c>
      <c r="D111" s="38">
        <v>3.8</v>
      </c>
      <c r="E111" s="38">
        <v>5.5</v>
      </c>
      <c r="F111" s="39">
        <v>0</v>
      </c>
      <c r="G111" s="38">
        <v>7.1</v>
      </c>
    </row>
    <row r="112" spans="1:7" ht="15" x14ac:dyDescent="0.2">
      <c r="A112" s="39">
        <v>7</v>
      </c>
      <c r="B112" s="38">
        <v>9.6999999999999993</v>
      </c>
      <c r="C112" s="38">
        <v>6.1</v>
      </c>
      <c r="D112" s="38">
        <v>3.7</v>
      </c>
      <c r="E112" s="38">
        <v>7.1</v>
      </c>
      <c r="F112" s="39">
        <v>1</v>
      </c>
      <c r="G112" s="38">
        <v>8.1</v>
      </c>
    </row>
    <row r="113" spans="1:7" ht="15" x14ac:dyDescent="0.2">
      <c r="A113" s="39">
        <v>12</v>
      </c>
      <c r="B113" s="38">
        <v>8.8000000000000007</v>
      </c>
      <c r="C113" s="38">
        <v>4.5</v>
      </c>
      <c r="D113" s="38">
        <v>4</v>
      </c>
      <c r="E113" s="38">
        <v>6.6</v>
      </c>
      <c r="F113" s="39">
        <v>0</v>
      </c>
      <c r="G113" s="38">
        <v>7.9</v>
      </c>
    </row>
    <row r="114" spans="1:7" ht="15" x14ac:dyDescent="0.2">
      <c r="A114" s="39">
        <v>7</v>
      </c>
      <c r="B114" s="38">
        <v>8.1999999999999993</v>
      </c>
      <c r="C114" s="38">
        <v>5</v>
      </c>
      <c r="D114" s="38">
        <v>4.5</v>
      </c>
      <c r="E114" s="38">
        <v>5.2</v>
      </c>
      <c r="F114" s="39">
        <v>1</v>
      </c>
      <c r="G114" s="38">
        <v>7.2</v>
      </c>
    </row>
    <row r="115" spans="1:7" ht="15" x14ac:dyDescent="0.2">
      <c r="A115" s="39">
        <v>14</v>
      </c>
      <c r="B115" s="38">
        <v>8.9</v>
      </c>
      <c r="C115" s="38">
        <v>6.9</v>
      </c>
      <c r="D115" s="38">
        <v>4.2</v>
      </c>
      <c r="E115" s="38">
        <v>5.6</v>
      </c>
      <c r="F115" s="39">
        <v>1</v>
      </c>
      <c r="G115" s="38">
        <v>7.7</v>
      </c>
    </row>
    <row r="116" spans="1:7" ht="15" x14ac:dyDescent="0.2">
      <c r="A116" s="39">
        <v>14</v>
      </c>
      <c r="B116" s="38">
        <v>8.4</v>
      </c>
      <c r="C116" s="38">
        <v>5.9</v>
      </c>
      <c r="D116" s="38">
        <v>4</v>
      </c>
      <c r="E116" s="38">
        <v>4.9000000000000004</v>
      </c>
      <c r="F116" s="39">
        <v>1</v>
      </c>
      <c r="G116" s="38">
        <v>7.9</v>
      </c>
    </row>
    <row r="117" spans="1:7" ht="15" x14ac:dyDescent="0.2">
      <c r="A117" s="39">
        <v>11</v>
      </c>
      <c r="B117" s="38">
        <v>7.7</v>
      </c>
      <c r="C117" s="38">
        <v>7</v>
      </c>
      <c r="D117" s="38">
        <v>5.0999999999999996</v>
      </c>
      <c r="E117" s="38">
        <v>5.4</v>
      </c>
      <c r="F117" s="39">
        <v>0</v>
      </c>
      <c r="G117" s="38">
        <v>6.9</v>
      </c>
    </row>
    <row r="118" spans="1:7" ht="15" x14ac:dyDescent="0.2">
      <c r="A118" s="39">
        <v>10</v>
      </c>
      <c r="B118" s="38">
        <v>9.1999999999999993</v>
      </c>
      <c r="C118" s="38">
        <v>6.2</v>
      </c>
      <c r="D118" s="38">
        <v>4.2</v>
      </c>
      <c r="E118" s="38">
        <v>7.7</v>
      </c>
      <c r="F118" s="39">
        <v>1</v>
      </c>
      <c r="G118" s="38">
        <v>9.5</v>
      </c>
    </row>
    <row r="119" spans="1:7" ht="15" x14ac:dyDescent="0.2">
      <c r="A119" s="39">
        <v>5</v>
      </c>
      <c r="B119" s="38">
        <v>7.3</v>
      </c>
      <c r="C119" s="38">
        <v>6.1</v>
      </c>
      <c r="D119" s="38">
        <v>2.8</v>
      </c>
      <c r="E119" s="38">
        <v>4.0999999999999996</v>
      </c>
      <c r="F119" s="39">
        <v>0</v>
      </c>
      <c r="G119" s="38">
        <v>7.5</v>
      </c>
    </row>
    <row r="120" spans="1:7" ht="15" x14ac:dyDescent="0.2">
      <c r="A120" s="39">
        <v>11</v>
      </c>
      <c r="B120" s="38">
        <v>9</v>
      </c>
      <c r="C120" s="38">
        <v>5</v>
      </c>
      <c r="D120" s="38">
        <v>3.3</v>
      </c>
      <c r="E120" s="38">
        <v>4.2</v>
      </c>
      <c r="F120" s="39">
        <v>1</v>
      </c>
      <c r="G120" s="38">
        <v>8</v>
      </c>
    </row>
    <row r="121" spans="1:7" ht="15" x14ac:dyDescent="0.2">
      <c r="A121" s="39">
        <v>6</v>
      </c>
      <c r="B121" s="38">
        <v>8.1</v>
      </c>
      <c r="C121" s="38">
        <v>3.8</v>
      </c>
      <c r="D121" s="38">
        <v>2.6</v>
      </c>
      <c r="E121" s="38">
        <v>3.9</v>
      </c>
      <c r="F121" s="39">
        <v>0</v>
      </c>
      <c r="G121" s="38">
        <v>7.1</v>
      </c>
    </row>
    <row r="122" spans="1:7" ht="15" x14ac:dyDescent="0.2">
      <c r="A122" s="39">
        <v>9</v>
      </c>
      <c r="B122" s="38">
        <v>7.4</v>
      </c>
      <c r="C122" s="38">
        <v>6.9</v>
      </c>
      <c r="D122" s="38">
        <v>5.7</v>
      </c>
      <c r="E122" s="38">
        <v>7</v>
      </c>
      <c r="F122" s="39">
        <v>1</v>
      </c>
      <c r="G122" s="38">
        <v>8.8000000000000007</v>
      </c>
    </row>
    <row r="123" spans="1:7" ht="15" x14ac:dyDescent="0.2">
      <c r="A123" s="39">
        <v>9</v>
      </c>
      <c r="B123" s="38">
        <v>7.9</v>
      </c>
      <c r="C123" s="38">
        <v>4.8</v>
      </c>
      <c r="D123" s="38">
        <v>4.8</v>
      </c>
      <c r="E123" s="38">
        <v>6.2</v>
      </c>
      <c r="F123" s="39">
        <v>0</v>
      </c>
      <c r="G123" s="38">
        <v>8</v>
      </c>
    </row>
    <row r="124" spans="1:7" ht="15" x14ac:dyDescent="0.2">
      <c r="A124" s="39">
        <v>10</v>
      </c>
      <c r="B124" s="38">
        <v>7.7</v>
      </c>
      <c r="C124" s="38">
        <v>3.4</v>
      </c>
      <c r="D124" s="38">
        <v>3.2</v>
      </c>
      <c r="E124" s="38">
        <v>3.4</v>
      </c>
      <c r="F124" s="39">
        <v>0</v>
      </c>
      <c r="G124" s="38">
        <v>7.7</v>
      </c>
    </row>
    <row r="125" spans="1:7" ht="15" x14ac:dyDescent="0.2">
      <c r="A125" s="39">
        <v>5</v>
      </c>
      <c r="B125" s="38">
        <v>9.4</v>
      </c>
      <c r="C125" s="38">
        <v>4.5999999999999996</v>
      </c>
      <c r="D125" s="38">
        <v>5.8</v>
      </c>
      <c r="E125" s="38">
        <v>7</v>
      </c>
      <c r="F125" s="39">
        <v>1</v>
      </c>
      <c r="G125" s="38">
        <v>8.1999999999999993</v>
      </c>
    </row>
    <row r="126" spans="1:7" ht="15" x14ac:dyDescent="0.2">
      <c r="A126" s="39">
        <v>7</v>
      </c>
      <c r="B126" s="38">
        <v>7.2</v>
      </c>
      <c r="C126" s="38">
        <v>4.7</v>
      </c>
      <c r="D126" s="38">
        <v>3.2</v>
      </c>
      <c r="E126" s="38">
        <v>4.2</v>
      </c>
      <c r="F126" s="39">
        <v>0</v>
      </c>
      <c r="G126" s="38">
        <v>6.5</v>
      </c>
    </row>
    <row r="127" spans="1:7" ht="15" x14ac:dyDescent="0.2">
      <c r="A127" s="39">
        <v>15</v>
      </c>
      <c r="B127" s="38">
        <v>8.3000000000000007</v>
      </c>
      <c r="C127" s="38">
        <v>6.1</v>
      </c>
      <c r="D127" s="38">
        <v>4.0999999999999996</v>
      </c>
      <c r="E127" s="38">
        <v>4</v>
      </c>
      <c r="F127" s="39">
        <v>1</v>
      </c>
      <c r="G127" s="38">
        <v>8.1</v>
      </c>
    </row>
    <row r="128" spans="1:7" ht="15" x14ac:dyDescent="0.2">
      <c r="A128" s="39">
        <v>12</v>
      </c>
      <c r="B128" s="38">
        <v>7.9</v>
      </c>
      <c r="C128" s="38">
        <v>5.8</v>
      </c>
      <c r="D128" s="38">
        <v>4.5999999999999996</v>
      </c>
      <c r="E128" s="38">
        <v>6.6</v>
      </c>
      <c r="F128" s="39">
        <v>0</v>
      </c>
      <c r="G128" s="38">
        <v>8.1</v>
      </c>
    </row>
    <row r="129" spans="1:7" ht="15" x14ac:dyDescent="0.2">
      <c r="A129" s="39">
        <v>7</v>
      </c>
      <c r="B129" s="38">
        <v>7.3</v>
      </c>
      <c r="C129" s="38">
        <v>6.1</v>
      </c>
      <c r="D129" s="38">
        <v>3.3</v>
      </c>
      <c r="E129" s="38">
        <v>4</v>
      </c>
      <c r="F129" s="39">
        <v>0</v>
      </c>
      <c r="G129" s="38">
        <v>6.9</v>
      </c>
    </row>
    <row r="130" spans="1:7" ht="15" x14ac:dyDescent="0.2">
      <c r="A130" s="39">
        <v>11</v>
      </c>
      <c r="B130" s="38">
        <v>9.6</v>
      </c>
      <c r="C130" s="38">
        <v>7.8</v>
      </c>
      <c r="D130" s="38">
        <v>4.4000000000000004</v>
      </c>
      <c r="E130" s="38">
        <v>6.2</v>
      </c>
      <c r="F130" s="39">
        <v>1</v>
      </c>
      <c r="G130" s="38">
        <v>9.3000000000000007</v>
      </c>
    </row>
    <row r="131" spans="1:7" ht="15" x14ac:dyDescent="0.2">
      <c r="A131" s="39">
        <v>4</v>
      </c>
      <c r="B131" s="38">
        <v>8.3000000000000007</v>
      </c>
      <c r="C131" s="38">
        <v>2.5</v>
      </c>
      <c r="D131" s="38">
        <v>1.2</v>
      </c>
      <c r="E131" s="38">
        <v>2.6</v>
      </c>
      <c r="F131" s="39">
        <v>0</v>
      </c>
      <c r="G131" s="38">
        <v>6.2</v>
      </c>
    </row>
    <row r="132" spans="1:7" ht="15" x14ac:dyDescent="0.2">
      <c r="A132" s="39">
        <v>9</v>
      </c>
      <c r="B132" s="38">
        <v>8.6</v>
      </c>
      <c r="C132" s="38">
        <v>4.7</v>
      </c>
      <c r="D132" s="38">
        <v>5</v>
      </c>
      <c r="E132" s="38">
        <v>6.1</v>
      </c>
      <c r="F132" s="39">
        <v>0</v>
      </c>
      <c r="G132" s="38">
        <v>8</v>
      </c>
    </row>
    <row r="133" spans="1:7" ht="15" x14ac:dyDescent="0.2">
      <c r="A133" s="39">
        <v>9</v>
      </c>
      <c r="B133" s="38">
        <v>8</v>
      </c>
      <c r="C133" s="38">
        <v>3</v>
      </c>
      <c r="D133" s="38">
        <v>4.5999999999999996</v>
      </c>
      <c r="E133" s="38">
        <v>6.9</v>
      </c>
      <c r="F133" s="39">
        <v>0</v>
      </c>
      <c r="G133" s="38">
        <v>7.1</v>
      </c>
    </row>
    <row r="134" spans="1:7" ht="15" x14ac:dyDescent="0.2">
      <c r="A134" s="39">
        <v>2</v>
      </c>
      <c r="B134" s="38">
        <v>6.4</v>
      </c>
      <c r="C134" s="38">
        <v>5</v>
      </c>
      <c r="D134" s="38">
        <v>2.4</v>
      </c>
      <c r="E134" s="38">
        <v>3.6</v>
      </c>
      <c r="F134" s="39">
        <v>0</v>
      </c>
      <c r="G134" s="38">
        <v>6.5</v>
      </c>
    </row>
    <row r="135" spans="1:7" ht="15" x14ac:dyDescent="0.2">
      <c r="A135" s="39">
        <v>10</v>
      </c>
      <c r="B135" s="38">
        <v>6.6</v>
      </c>
      <c r="C135" s="38">
        <v>6.6</v>
      </c>
      <c r="D135" s="38">
        <v>4.3</v>
      </c>
      <c r="E135" s="38">
        <v>6.3</v>
      </c>
      <c r="F135" s="39">
        <v>0</v>
      </c>
      <c r="G135" s="38">
        <v>7.1</v>
      </c>
    </row>
    <row r="136" spans="1:7" ht="15" x14ac:dyDescent="0.2">
      <c r="A136" s="39">
        <v>14</v>
      </c>
      <c r="B136" s="38">
        <v>7.6</v>
      </c>
      <c r="C136" s="38">
        <v>4.2</v>
      </c>
      <c r="D136" s="38">
        <v>3.6</v>
      </c>
      <c r="E136" s="38">
        <v>6</v>
      </c>
      <c r="F136" s="39">
        <v>1</v>
      </c>
      <c r="G136" s="38">
        <v>8.1999999999999993</v>
      </c>
    </row>
    <row r="137" spans="1:7" ht="15" x14ac:dyDescent="0.2">
      <c r="A137" s="39">
        <v>1</v>
      </c>
      <c r="B137" s="38">
        <v>9.4</v>
      </c>
      <c r="C137" s="38">
        <v>4.7</v>
      </c>
      <c r="D137" s="38">
        <v>5.0999999999999996</v>
      </c>
      <c r="E137" s="38">
        <v>5.6</v>
      </c>
      <c r="F137" s="39">
        <v>1</v>
      </c>
      <c r="G137" s="38">
        <v>7</v>
      </c>
    </row>
    <row r="138" spans="1:7" ht="15" x14ac:dyDescent="0.2">
      <c r="A138" s="39">
        <v>4</v>
      </c>
      <c r="B138" s="38">
        <v>8.3000000000000007</v>
      </c>
      <c r="C138" s="38">
        <v>2.5</v>
      </c>
      <c r="D138" s="38">
        <v>1.8</v>
      </c>
      <c r="E138" s="38">
        <v>3.1</v>
      </c>
      <c r="F138" s="39">
        <v>0</v>
      </c>
      <c r="G138" s="38">
        <v>6.7</v>
      </c>
    </row>
    <row r="139" spans="1:7" ht="15" x14ac:dyDescent="0.2">
      <c r="A139" s="39">
        <v>13</v>
      </c>
      <c r="B139" s="38">
        <v>7.8</v>
      </c>
      <c r="C139" s="38">
        <v>7.1</v>
      </c>
      <c r="D139" s="38">
        <v>4.0999999999999996</v>
      </c>
      <c r="E139" s="38">
        <v>5.7</v>
      </c>
      <c r="F139" s="39">
        <v>0</v>
      </c>
      <c r="G139" s="38">
        <v>7.5</v>
      </c>
    </row>
    <row r="140" spans="1:7" ht="15" x14ac:dyDescent="0.2">
      <c r="A140" s="39">
        <v>13</v>
      </c>
      <c r="B140" s="38">
        <v>7.1</v>
      </c>
      <c r="C140" s="38">
        <v>4.5</v>
      </c>
      <c r="D140" s="38">
        <v>2.8</v>
      </c>
      <c r="E140" s="38">
        <v>3.3</v>
      </c>
      <c r="F140" s="39">
        <v>0</v>
      </c>
      <c r="G140" s="38">
        <v>7.4</v>
      </c>
    </row>
    <row r="141" spans="1:7" ht="15" x14ac:dyDescent="0.2">
      <c r="A141" s="39">
        <v>15</v>
      </c>
      <c r="B141" s="38">
        <v>7.6</v>
      </c>
      <c r="C141" s="38">
        <v>5</v>
      </c>
      <c r="D141" s="38">
        <v>4.4000000000000004</v>
      </c>
      <c r="E141" s="38">
        <v>4.8</v>
      </c>
      <c r="F141" s="39">
        <v>0</v>
      </c>
      <c r="G141" s="38">
        <v>7.4</v>
      </c>
    </row>
    <row r="142" spans="1:7" ht="15" x14ac:dyDescent="0.2">
      <c r="A142" s="39">
        <v>12</v>
      </c>
      <c r="B142" s="38">
        <v>5.6</v>
      </c>
      <c r="C142" s="38">
        <v>5.6</v>
      </c>
      <c r="D142" s="38">
        <v>4.5</v>
      </c>
      <c r="E142" s="38">
        <v>6.3</v>
      </c>
      <c r="F142" s="39">
        <v>0</v>
      </c>
      <c r="G142" s="38">
        <v>7.9</v>
      </c>
    </row>
    <row r="143" spans="1:7" ht="15" x14ac:dyDescent="0.2">
      <c r="A143" s="39">
        <v>3</v>
      </c>
      <c r="B143" s="38">
        <v>9.9</v>
      </c>
      <c r="C143" s="38">
        <v>3.5</v>
      </c>
      <c r="D143" s="38">
        <v>4</v>
      </c>
      <c r="E143" s="38">
        <v>5.8</v>
      </c>
      <c r="F143" s="39">
        <v>1</v>
      </c>
      <c r="G143" s="38">
        <v>8</v>
      </c>
    </row>
    <row r="144" spans="1:7" ht="15" x14ac:dyDescent="0.2">
      <c r="A144" s="39">
        <v>3</v>
      </c>
      <c r="B144" s="38">
        <v>9.1999999999999993</v>
      </c>
      <c r="C144" s="38">
        <v>5.8</v>
      </c>
      <c r="D144" s="38">
        <v>4.2</v>
      </c>
      <c r="E144" s="38">
        <v>6.9</v>
      </c>
      <c r="F144" s="39">
        <v>1</v>
      </c>
      <c r="G144" s="38">
        <v>8</v>
      </c>
    </row>
    <row r="145" spans="1:7" ht="15" x14ac:dyDescent="0.2">
      <c r="A145" s="39">
        <v>7</v>
      </c>
      <c r="B145" s="38">
        <v>9.1</v>
      </c>
      <c r="C145" s="38">
        <v>4.5</v>
      </c>
      <c r="D145" s="38">
        <v>4.5</v>
      </c>
      <c r="E145" s="38">
        <v>5.0999999999999996</v>
      </c>
      <c r="F145" s="39">
        <v>0</v>
      </c>
      <c r="G145" s="38">
        <v>8.4</v>
      </c>
    </row>
    <row r="146" spans="1:7" ht="15" x14ac:dyDescent="0.2">
      <c r="A146" s="39">
        <v>7</v>
      </c>
      <c r="B146" s="38">
        <v>9.9</v>
      </c>
      <c r="C146" s="38">
        <v>4.5</v>
      </c>
      <c r="D146" s="38">
        <v>3.8</v>
      </c>
      <c r="E146" s="38">
        <v>5.4</v>
      </c>
      <c r="F146" s="39">
        <v>1</v>
      </c>
      <c r="G146" s="38">
        <v>8.8000000000000007</v>
      </c>
    </row>
    <row r="147" spans="1:7" ht="15" x14ac:dyDescent="0.2">
      <c r="A147" s="39">
        <v>14</v>
      </c>
      <c r="B147" s="38">
        <v>9.9</v>
      </c>
      <c r="C147" s="38">
        <v>4.5</v>
      </c>
      <c r="D147" s="38">
        <v>4.0999999999999996</v>
      </c>
      <c r="E147" s="38">
        <v>4.0999999999999996</v>
      </c>
      <c r="F147" s="39">
        <v>1</v>
      </c>
      <c r="G147" s="38">
        <v>7.9</v>
      </c>
    </row>
    <row r="148" spans="1:7" ht="15" x14ac:dyDescent="0.2">
      <c r="A148" s="39">
        <v>5</v>
      </c>
      <c r="B148" s="38">
        <v>6.6</v>
      </c>
      <c r="C148" s="38">
        <v>6.6</v>
      </c>
      <c r="D148" s="38">
        <v>4.5999999999999996</v>
      </c>
      <c r="E148" s="38">
        <v>4.7</v>
      </c>
      <c r="F148" s="39">
        <v>0</v>
      </c>
      <c r="G148" s="38">
        <v>6</v>
      </c>
    </row>
    <row r="149" spans="1:7" ht="15" x14ac:dyDescent="0.2">
      <c r="A149" s="39">
        <v>15</v>
      </c>
      <c r="B149" s="38">
        <v>9.1</v>
      </c>
      <c r="C149" s="38">
        <v>5.4</v>
      </c>
      <c r="D149" s="38">
        <v>3.7</v>
      </c>
      <c r="E149" s="38">
        <v>4.7</v>
      </c>
      <c r="F149" s="39">
        <v>0</v>
      </c>
      <c r="G149" s="38">
        <v>8.1999999999999993</v>
      </c>
    </row>
    <row r="150" spans="1:7" ht="15" x14ac:dyDescent="0.2">
      <c r="A150" s="39">
        <v>7</v>
      </c>
      <c r="B150" s="38">
        <v>5.0999999999999996</v>
      </c>
      <c r="C150" s="38">
        <v>7.8</v>
      </c>
      <c r="D150" s="38">
        <v>5.0999999999999996</v>
      </c>
      <c r="E150" s="38">
        <v>6.2</v>
      </c>
      <c r="F150" s="39">
        <v>1</v>
      </c>
      <c r="G150" s="38">
        <v>8.4</v>
      </c>
    </row>
    <row r="151" spans="1:7" ht="15" x14ac:dyDescent="0.2">
      <c r="A151" s="39">
        <v>13</v>
      </c>
      <c r="B151" s="38">
        <v>6</v>
      </c>
      <c r="C151" s="38">
        <v>5.3</v>
      </c>
      <c r="D151" s="38">
        <v>4.3</v>
      </c>
      <c r="E151" s="38">
        <v>5.8</v>
      </c>
      <c r="F151" s="39">
        <v>0</v>
      </c>
      <c r="G151" s="38">
        <v>7.4</v>
      </c>
    </row>
    <row r="152" spans="1:7" ht="15" x14ac:dyDescent="0.2">
      <c r="A152" s="39">
        <v>8</v>
      </c>
      <c r="B152" s="38">
        <v>8.9</v>
      </c>
      <c r="C152" s="38">
        <v>6.9</v>
      </c>
      <c r="D152" s="38">
        <v>5</v>
      </c>
      <c r="E152" s="38">
        <v>5.7</v>
      </c>
      <c r="F152" s="39">
        <v>0</v>
      </c>
      <c r="G152" s="38">
        <v>8</v>
      </c>
    </row>
    <row r="153" spans="1:7" ht="15" x14ac:dyDescent="0.2">
      <c r="A153" s="39">
        <v>5</v>
      </c>
      <c r="B153" s="38">
        <v>6.2</v>
      </c>
      <c r="C153" s="38">
        <v>5.0999999999999996</v>
      </c>
      <c r="D153" s="38">
        <v>4</v>
      </c>
      <c r="E153" s="38">
        <v>5.4</v>
      </c>
      <c r="F153" s="39">
        <v>0</v>
      </c>
      <c r="G153" s="38">
        <v>6.6</v>
      </c>
    </row>
    <row r="154" spans="1:7" ht="15" x14ac:dyDescent="0.2">
      <c r="A154" s="39">
        <v>9</v>
      </c>
      <c r="B154" s="38">
        <v>7.2</v>
      </c>
      <c r="C154" s="38">
        <v>4.7</v>
      </c>
      <c r="D154" s="38">
        <v>3</v>
      </c>
      <c r="E154" s="38">
        <v>3.8</v>
      </c>
      <c r="F154" s="39">
        <v>0</v>
      </c>
      <c r="G154" s="38">
        <v>7.6</v>
      </c>
    </row>
    <row r="155" spans="1:7" ht="15" x14ac:dyDescent="0.2">
      <c r="A155" s="39">
        <v>6</v>
      </c>
      <c r="B155" s="38">
        <v>8.8000000000000007</v>
      </c>
      <c r="C155" s="38">
        <v>4.5</v>
      </c>
      <c r="D155" s="38">
        <v>4.0999999999999996</v>
      </c>
      <c r="E155" s="38">
        <v>5.4</v>
      </c>
      <c r="F155" s="39">
        <v>0</v>
      </c>
      <c r="G155" s="38">
        <v>7.5</v>
      </c>
    </row>
    <row r="156" spans="1:7" ht="15" x14ac:dyDescent="0.2">
      <c r="A156" s="39">
        <v>3</v>
      </c>
      <c r="B156" s="38">
        <v>6.3</v>
      </c>
      <c r="C156" s="38">
        <v>6.6</v>
      </c>
      <c r="D156" s="38">
        <v>4.4000000000000004</v>
      </c>
      <c r="E156" s="38">
        <v>5.3</v>
      </c>
      <c r="F156" s="39">
        <v>0</v>
      </c>
      <c r="G156" s="38">
        <v>7.1</v>
      </c>
    </row>
    <row r="157" spans="1:7" ht="15" x14ac:dyDescent="0.2">
      <c r="A157" s="39">
        <v>2</v>
      </c>
      <c r="B157" s="38">
        <v>9.6999999999999993</v>
      </c>
      <c r="C157" s="38">
        <v>4.7</v>
      </c>
      <c r="D157" s="38">
        <v>4</v>
      </c>
      <c r="E157" s="38">
        <v>5.8</v>
      </c>
      <c r="F157" s="39">
        <v>0</v>
      </c>
      <c r="G157" s="38">
        <v>7.9</v>
      </c>
    </row>
    <row r="158" spans="1:7" ht="15" x14ac:dyDescent="0.2">
      <c r="A158" s="39">
        <v>1</v>
      </c>
      <c r="B158" s="38">
        <v>5</v>
      </c>
      <c r="C158" s="38">
        <v>4.9000000000000004</v>
      </c>
      <c r="D158" s="38">
        <v>3.7</v>
      </c>
      <c r="E158" s="38">
        <v>4.4000000000000004</v>
      </c>
      <c r="F158" s="39">
        <v>0</v>
      </c>
      <c r="G158" s="38">
        <v>7.6</v>
      </c>
    </row>
    <row r="159" spans="1:7" ht="15" x14ac:dyDescent="0.2">
      <c r="A159" s="39">
        <v>10</v>
      </c>
      <c r="B159" s="38">
        <v>7.4</v>
      </c>
      <c r="C159" s="38">
        <v>4.8</v>
      </c>
      <c r="D159" s="38">
        <v>4</v>
      </c>
      <c r="E159" s="38">
        <v>4.3</v>
      </c>
      <c r="F159" s="39">
        <v>0</v>
      </c>
      <c r="G159" s="38">
        <v>7.1</v>
      </c>
    </row>
    <row r="160" spans="1:7" ht="15" x14ac:dyDescent="0.2">
      <c r="A160" s="39">
        <v>5</v>
      </c>
      <c r="B160" s="38">
        <v>5.5</v>
      </c>
      <c r="C160" s="38">
        <v>4.9000000000000004</v>
      </c>
      <c r="D160" s="38">
        <v>4.3</v>
      </c>
      <c r="E160" s="38">
        <v>5.7</v>
      </c>
      <c r="F160" s="39">
        <v>0</v>
      </c>
      <c r="G160" s="38">
        <v>7.6</v>
      </c>
    </row>
    <row r="161" spans="1:7" ht="15" x14ac:dyDescent="0.2">
      <c r="A161" s="39">
        <v>13</v>
      </c>
      <c r="B161" s="38">
        <v>9.1</v>
      </c>
      <c r="C161" s="38">
        <v>4.5999999999999996</v>
      </c>
      <c r="D161" s="38">
        <v>4.5999999999999996</v>
      </c>
      <c r="E161" s="38">
        <v>4.8</v>
      </c>
      <c r="F161" s="39">
        <v>1</v>
      </c>
      <c r="G161" s="38">
        <v>8.1999999999999993</v>
      </c>
    </row>
    <row r="162" spans="1:7" ht="15" x14ac:dyDescent="0.2">
      <c r="A162" s="39">
        <v>5</v>
      </c>
      <c r="B162" s="38">
        <v>6.7</v>
      </c>
      <c r="C162" s="38">
        <v>4.9000000000000004</v>
      </c>
      <c r="D162" s="38">
        <v>3.7</v>
      </c>
      <c r="E162" s="38">
        <v>4.9000000000000004</v>
      </c>
      <c r="F162" s="39">
        <v>0</v>
      </c>
      <c r="G162" s="38">
        <v>6.9</v>
      </c>
    </row>
    <row r="163" spans="1:7" ht="15" x14ac:dyDescent="0.2">
      <c r="A163" s="39">
        <v>11</v>
      </c>
      <c r="B163" s="38">
        <v>6.3</v>
      </c>
      <c r="C163" s="38">
        <v>5.9</v>
      </c>
      <c r="D163" s="38">
        <v>6.4</v>
      </c>
      <c r="E163" s="38">
        <v>6.4</v>
      </c>
      <c r="F163" s="39">
        <v>1</v>
      </c>
      <c r="G163" s="38">
        <v>8.1</v>
      </c>
    </row>
    <row r="164" spans="1:7" ht="15" x14ac:dyDescent="0.2">
      <c r="A164" s="39">
        <v>13</v>
      </c>
      <c r="B164" s="38">
        <v>8.3000000000000007</v>
      </c>
      <c r="C164" s="38">
        <v>6.1</v>
      </c>
      <c r="D164" s="38">
        <v>3.6</v>
      </c>
      <c r="E164" s="38">
        <v>4.9000000000000004</v>
      </c>
      <c r="F164" s="39">
        <v>1</v>
      </c>
      <c r="G164" s="38">
        <v>7.6</v>
      </c>
    </row>
    <row r="165" spans="1:7" ht="15" x14ac:dyDescent="0.2">
      <c r="A165" s="39">
        <v>12</v>
      </c>
      <c r="B165" s="38">
        <v>8.1999999999999993</v>
      </c>
      <c r="C165" s="38">
        <v>6</v>
      </c>
      <c r="D165" s="38">
        <v>4.7</v>
      </c>
      <c r="E165" s="38">
        <v>4</v>
      </c>
      <c r="F165" s="39">
        <v>1</v>
      </c>
      <c r="G165" s="38">
        <v>8.4</v>
      </c>
    </row>
    <row r="166" spans="1:7" ht="15" x14ac:dyDescent="0.2">
      <c r="A166" s="39">
        <v>11</v>
      </c>
      <c r="B166" s="38">
        <v>8.1999999999999993</v>
      </c>
      <c r="C166" s="38">
        <v>6</v>
      </c>
      <c r="D166" s="38">
        <v>4</v>
      </c>
      <c r="E166" s="38">
        <v>4</v>
      </c>
      <c r="F166" s="39">
        <v>0</v>
      </c>
      <c r="G166" s="38">
        <v>7.4</v>
      </c>
    </row>
    <row r="167" spans="1:7" ht="15" x14ac:dyDescent="0.2">
      <c r="A167" s="39">
        <v>10</v>
      </c>
      <c r="B167" s="38">
        <v>9</v>
      </c>
      <c r="C167" s="38">
        <v>5</v>
      </c>
      <c r="D167" s="38">
        <v>4.3</v>
      </c>
      <c r="E167" s="38">
        <v>4.4000000000000004</v>
      </c>
      <c r="F167" s="39">
        <v>0</v>
      </c>
      <c r="G167" s="38">
        <v>7.9</v>
      </c>
    </row>
    <row r="168" spans="1:7" ht="15" x14ac:dyDescent="0.2">
      <c r="A168" s="39">
        <v>1</v>
      </c>
      <c r="B168" s="38">
        <v>7.1</v>
      </c>
      <c r="C168" s="38">
        <v>5.9</v>
      </c>
      <c r="D168" s="38">
        <v>3.6</v>
      </c>
      <c r="E168" s="38">
        <v>3.7</v>
      </c>
      <c r="F168" s="39">
        <v>0</v>
      </c>
      <c r="G168" s="38">
        <v>7.2</v>
      </c>
    </row>
    <row r="169" spans="1:7" ht="15" x14ac:dyDescent="0.2">
      <c r="A169" s="39">
        <v>10</v>
      </c>
      <c r="B169" s="38">
        <v>6.9</v>
      </c>
      <c r="C169" s="38">
        <v>5.4</v>
      </c>
      <c r="D169" s="38">
        <v>2.7</v>
      </c>
      <c r="E169" s="38">
        <v>3.4</v>
      </c>
      <c r="F169" s="39">
        <v>0</v>
      </c>
      <c r="G169" s="38">
        <v>7.6</v>
      </c>
    </row>
    <row r="170" spans="1:7" ht="15" x14ac:dyDescent="0.2">
      <c r="A170" s="39">
        <v>12</v>
      </c>
      <c r="B170" s="38">
        <v>8.6</v>
      </c>
      <c r="C170" s="38">
        <v>4</v>
      </c>
      <c r="D170" s="38">
        <v>4</v>
      </c>
      <c r="E170" s="38">
        <v>4</v>
      </c>
      <c r="F170" s="39">
        <v>0</v>
      </c>
      <c r="G170" s="38">
        <v>6.7</v>
      </c>
    </row>
    <row r="171" spans="1:7" ht="15" x14ac:dyDescent="0.2">
      <c r="A171" s="39">
        <v>9</v>
      </c>
      <c r="B171" s="38">
        <v>6.7</v>
      </c>
      <c r="C171" s="38">
        <v>6.8</v>
      </c>
      <c r="D171" s="38">
        <v>3.8</v>
      </c>
      <c r="E171" s="38">
        <v>4.3</v>
      </c>
      <c r="F171" s="39">
        <v>1</v>
      </c>
      <c r="G171" s="38">
        <v>7.4</v>
      </c>
    </row>
    <row r="172" spans="1:7" ht="15" x14ac:dyDescent="0.2">
      <c r="A172" s="39">
        <v>8</v>
      </c>
      <c r="B172" s="38">
        <v>7</v>
      </c>
      <c r="C172" s="38">
        <v>4.2</v>
      </c>
      <c r="D172" s="38">
        <v>3.3</v>
      </c>
      <c r="E172" s="38">
        <v>5.6</v>
      </c>
      <c r="F172" s="39">
        <v>1</v>
      </c>
      <c r="G172" s="38">
        <v>6.2</v>
      </c>
    </row>
    <row r="173" spans="1:7" ht="15" x14ac:dyDescent="0.2">
      <c r="A173" s="39">
        <v>1</v>
      </c>
      <c r="B173" s="38">
        <v>9.6999999999999993</v>
      </c>
      <c r="C173" s="38">
        <v>3.3</v>
      </c>
      <c r="D173" s="38">
        <v>4.5</v>
      </c>
      <c r="E173" s="38">
        <v>5.8</v>
      </c>
      <c r="F173" s="39">
        <v>1</v>
      </c>
      <c r="G173" s="38">
        <v>7.5</v>
      </c>
    </row>
    <row r="174" spans="1:7" ht="15" x14ac:dyDescent="0.2">
      <c r="A174" s="39">
        <v>4</v>
      </c>
      <c r="B174" s="38">
        <v>9.9</v>
      </c>
      <c r="C174" s="38">
        <v>6.7</v>
      </c>
      <c r="D174" s="38">
        <v>5</v>
      </c>
      <c r="E174" s="38">
        <v>5.3</v>
      </c>
      <c r="F174" s="39">
        <v>1</v>
      </c>
      <c r="G174" s="38">
        <v>7.4</v>
      </c>
    </row>
    <row r="175" spans="1:7" ht="15" x14ac:dyDescent="0.2">
      <c r="A175" s="39">
        <v>1</v>
      </c>
      <c r="B175" s="38">
        <v>8.6</v>
      </c>
      <c r="C175" s="38">
        <v>5.7</v>
      </c>
      <c r="D175" s="38">
        <v>4.8</v>
      </c>
      <c r="E175" s="38">
        <v>4.2</v>
      </c>
      <c r="F175" s="39">
        <v>0</v>
      </c>
      <c r="G175" s="38">
        <v>7.9</v>
      </c>
    </row>
    <row r="176" spans="1:7" ht="15" x14ac:dyDescent="0.2">
      <c r="A176" s="39">
        <v>8</v>
      </c>
      <c r="B176" s="38">
        <v>6.3</v>
      </c>
      <c r="C176" s="38">
        <v>6.6</v>
      </c>
      <c r="D176" s="38">
        <v>2.8</v>
      </c>
      <c r="E176" s="38">
        <v>4.7</v>
      </c>
      <c r="F176" s="39">
        <v>0</v>
      </c>
      <c r="G176" s="38">
        <v>6.5</v>
      </c>
    </row>
    <row r="177" spans="1:7" ht="15" x14ac:dyDescent="0.2">
      <c r="A177" s="39">
        <v>11</v>
      </c>
      <c r="B177" s="38">
        <v>9.9</v>
      </c>
      <c r="C177" s="38">
        <v>6.7</v>
      </c>
      <c r="D177" s="38">
        <v>4.3</v>
      </c>
      <c r="E177" s="38">
        <v>4.2</v>
      </c>
      <c r="F177" s="39">
        <v>1</v>
      </c>
      <c r="G177" s="38">
        <v>8.6</v>
      </c>
    </row>
    <row r="178" spans="1:7" ht="15" x14ac:dyDescent="0.2">
      <c r="A178" s="39">
        <v>7</v>
      </c>
      <c r="B178" s="38">
        <v>9.3000000000000007</v>
      </c>
      <c r="C178" s="38">
        <v>4.5</v>
      </c>
      <c r="D178" s="38">
        <v>4</v>
      </c>
      <c r="E178" s="38">
        <v>5.8</v>
      </c>
      <c r="F178" s="39">
        <v>1</v>
      </c>
      <c r="G178" s="38">
        <v>8.6</v>
      </c>
    </row>
    <row r="179" spans="1:7" ht="15" x14ac:dyDescent="0.2">
      <c r="A179" s="39">
        <v>12</v>
      </c>
      <c r="B179" s="38">
        <v>9.6999999999999993</v>
      </c>
      <c r="C179" s="38">
        <v>6.1</v>
      </c>
      <c r="D179" s="38">
        <v>4.9000000000000004</v>
      </c>
      <c r="E179" s="38">
        <v>5.8</v>
      </c>
      <c r="F179" s="39">
        <v>1</v>
      </c>
      <c r="G179" s="38">
        <v>8</v>
      </c>
    </row>
    <row r="180" spans="1:7" ht="15" x14ac:dyDescent="0.2">
      <c r="A180" s="39">
        <v>14</v>
      </c>
      <c r="B180" s="38">
        <v>9.6999999999999993</v>
      </c>
      <c r="C180" s="38">
        <v>3.3</v>
      </c>
      <c r="D180" s="38">
        <v>4.5999999999999996</v>
      </c>
      <c r="E180" s="38">
        <v>5.3</v>
      </c>
      <c r="F180" s="39">
        <v>0</v>
      </c>
      <c r="G180" s="38">
        <v>8.1</v>
      </c>
    </row>
    <row r="181" spans="1:7" ht="15" x14ac:dyDescent="0.2">
      <c r="A181" s="39">
        <v>5</v>
      </c>
      <c r="B181" s="38">
        <v>9.6</v>
      </c>
      <c r="C181" s="38">
        <v>7.8</v>
      </c>
      <c r="D181" s="38">
        <v>4</v>
      </c>
      <c r="E181" s="38">
        <v>6.1</v>
      </c>
      <c r="F181" s="39">
        <v>1</v>
      </c>
      <c r="G181" s="38">
        <v>8.1999999999999993</v>
      </c>
    </row>
    <row r="182" spans="1:7" ht="15" x14ac:dyDescent="0.2">
      <c r="A182" s="39">
        <v>10</v>
      </c>
      <c r="B182" s="38">
        <v>7.6</v>
      </c>
      <c r="C182" s="38">
        <v>4.2</v>
      </c>
      <c r="D182" s="38">
        <v>4.4000000000000004</v>
      </c>
      <c r="E182" s="38">
        <v>6.3</v>
      </c>
      <c r="F182" s="39">
        <v>1</v>
      </c>
      <c r="G182" s="38">
        <v>7.2</v>
      </c>
    </row>
    <row r="183" spans="1:7" ht="15" x14ac:dyDescent="0.2">
      <c r="A183" s="39">
        <v>7</v>
      </c>
      <c r="B183" s="38">
        <v>9.4</v>
      </c>
      <c r="C183" s="38">
        <v>4.7</v>
      </c>
      <c r="D183" s="38">
        <v>4.7</v>
      </c>
      <c r="E183" s="38">
        <v>6.4</v>
      </c>
      <c r="F183" s="39">
        <v>1</v>
      </c>
      <c r="G183" s="38">
        <v>8.4</v>
      </c>
    </row>
    <row r="184" spans="1:7" ht="15" x14ac:dyDescent="0.2">
      <c r="A184" s="39">
        <v>15</v>
      </c>
      <c r="B184" s="38">
        <v>9.6</v>
      </c>
      <c r="C184" s="38">
        <v>7.8</v>
      </c>
      <c r="D184" s="38">
        <v>4.5999999999999996</v>
      </c>
      <c r="E184" s="38">
        <v>6.7</v>
      </c>
      <c r="F184" s="39">
        <v>1</v>
      </c>
      <c r="G184" s="38">
        <v>9.4</v>
      </c>
    </row>
    <row r="185" spans="1:7" ht="15" x14ac:dyDescent="0.2">
      <c r="A185" s="39">
        <v>14</v>
      </c>
      <c r="B185" s="38">
        <v>9.3000000000000007</v>
      </c>
      <c r="C185" s="38">
        <v>6.3</v>
      </c>
      <c r="D185" s="38">
        <v>4.4000000000000004</v>
      </c>
      <c r="E185" s="38">
        <v>5.8</v>
      </c>
      <c r="F185" s="39">
        <v>1</v>
      </c>
      <c r="G185" s="38">
        <v>9.4</v>
      </c>
    </row>
    <row r="186" spans="1:7" ht="15" x14ac:dyDescent="0.2">
      <c r="A186" s="39">
        <v>4</v>
      </c>
      <c r="B186" s="38">
        <v>9.6999999999999993</v>
      </c>
      <c r="C186" s="38">
        <v>4.7</v>
      </c>
      <c r="D186" s="38">
        <v>4.7</v>
      </c>
      <c r="E186" s="38">
        <v>5.0999999999999996</v>
      </c>
      <c r="F186" s="39">
        <v>0</v>
      </c>
      <c r="G186" s="38">
        <v>7.5</v>
      </c>
    </row>
    <row r="187" spans="1:7" ht="15" x14ac:dyDescent="0.2">
      <c r="A187" s="39">
        <v>1</v>
      </c>
      <c r="B187" s="38">
        <v>9.1</v>
      </c>
      <c r="C187" s="38">
        <v>4.5</v>
      </c>
      <c r="D187" s="38">
        <v>6</v>
      </c>
      <c r="E187" s="38">
        <v>6.3</v>
      </c>
      <c r="F187" s="39">
        <v>0</v>
      </c>
      <c r="G187" s="38">
        <v>6.6</v>
      </c>
    </row>
    <row r="188" spans="1:7" ht="15" x14ac:dyDescent="0.2">
      <c r="A188" s="39">
        <v>2</v>
      </c>
      <c r="B188" s="38">
        <v>6.5</v>
      </c>
      <c r="C188" s="38">
        <v>3.7</v>
      </c>
      <c r="D188" s="38">
        <v>4.3</v>
      </c>
      <c r="E188" s="38">
        <v>3.3</v>
      </c>
      <c r="F188" s="39">
        <v>0</v>
      </c>
      <c r="G188" s="38">
        <v>4.3</v>
      </c>
    </row>
    <row r="189" spans="1:7" ht="15" x14ac:dyDescent="0.2">
      <c r="A189" s="39">
        <v>2</v>
      </c>
      <c r="B189" s="38">
        <v>6.6</v>
      </c>
      <c r="C189" s="38">
        <v>4.8</v>
      </c>
      <c r="D189" s="38">
        <v>3.2</v>
      </c>
      <c r="E189" s="38">
        <v>4</v>
      </c>
      <c r="F189" s="39">
        <v>1</v>
      </c>
      <c r="G189" s="38">
        <v>6.6</v>
      </c>
    </row>
    <row r="190" spans="1:7" ht="15" x14ac:dyDescent="0.2">
      <c r="A190" s="39">
        <v>13</v>
      </c>
      <c r="B190" s="38">
        <v>5.8</v>
      </c>
      <c r="C190" s="38">
        <v>5.8</v>
      </c>
      <c r="D190" s="38">
        <v>5.9</v>
      </c>
      <c r="E190" s="38">
        <v>6.6</v>
      </c>
      <c r="F190" s="39">
        <v>0</v>
      </c>
      <c r="G190" s="38">
        <v>7.4</v>
      </c>
    </row>
    <row r="191" spans="1:7" ht="15" x14ac:dyDescent="0.2">
      <c r="A191" s="39">
        <v>11</v>
      </c>
      <c r="B191" s="38">
        <v>8.6999999999999993</v>
      </c>
      <c r="C191" s="38">
        <v>4.8</v>
      </c>
      <c r="D191" s="38">
        <v>5.5</v>
      </c>
      <c r="E191" s="38">
        <v>5.6</v>
      </c>
      <c r="F191" s="39">
        <v>0</v>
      </c>
      <c r="G191" s="38">
        <v>7.1</v>
      </c>
    </row>
    <row r="192" spans="1:7" ht="15" x14ac:dyDescent="0.2">
      <c r="A192" s="39">
        <v>2</v>
      </c>
      <c r="B192" s="38">
        <v>8.8000000000000007</v>
      </c>
      <c r="C192" s="38">
        <v>4.8</v>
      </c>
      <c r="D192" s="38">
        <v>3.8</v>
      </c>
      <c r="E192" s="38">
        <v>4.2</v>
      </c>
      <c r="F192" s="39">
        <v>1</v>
      </c>
      <c r="G192" s="38">
        <v>6.7</v>
      </c>
    </row>
    <row r="193" spans="1:7" ht="15" x14ac:dyDescent="0.2">
      <c r="A193" s="39">
        <v>8</v>
      </c>
      <c r="B193" s="38">
        <v>6.4</v>
      </c>
      <c r="C193" s="38">
        <v>5.7</v>
      </c>
      <c r="D193" s="38">
        <v>4</v>
      </c>
      <c r="E193" s="38">
        <v>5.8</v>
      </c>
      <c r="F193" s="39">
        <v>0</v>
      </c>
      <c r="G193" s="38">
        <v>6.7</v>
      </c>
    </row>
    <row r="194" spans="1:7" ht="15" x14ac:dyDescent="0.2">
      <c r="A194" s="39">
        <v>13</v>
      </c>
      <c r="B194" s="38">
        <v>6.7</v>
      </c>
      <c r="C194" s="38">
        <v>4.8</v>
      </c>
      <c r="D194" s="38">
        <v>2.9</v>
      </c>
      <c r="E194" s="38">
        <v>3.2</v>
      </c>
      <c r="F194" s="39">
        <v>0</v>
      </c>
      <c r="G194" s="38">
        <v>7.2</v>
      </c>
    </row>
    <row r="195" spans="1:7" ht="15" x14ac:dyDescent="0.2">
      <c r="A195" s="39">
        <v>1</v>
      </c>
      <c r="B195" s="38">
        <v>5.2</v>
      </c>
      <c r="C195" s="38">
        <v>5</v>
      </c>
      <c r="D195" s="38">
        <v>4.3</v>
      </c>
      <c r="E195" s="38">
        <v>4.7</v>
      </c>
      <c r="F195" s="39">
        <v>0</v>
      </c>
      <c r="G195" s="38">
        <v>7.1</v>
      </c>
    </row>
    <row r="196" spans="1:7" ht="15" x14ac:dyDescent="0.2">
      <c r="A196" s="39">
        <v>3</v>
      </c>
      <c r="B196" s="38">
        <v>6.4</v>
      </c>
      <c r="C196" s="38">
        <v>4.5</v>
      </c>
      <c r="D196" s="38">
        <v>3.6</v>
      </c>
      <c r="E196" s="38">
        <v>4</v>
      </c>
      <c r="F196" s="39">
        <v>0</v>
      </c>
      <c r="G196" s="38">
        <v>6</v>
      </c>
    </row>
    <row r="197" spans="1:7" ht="15" x14ac:dyDescent="0.2">
      <c r="A197" s="39">
        <v>10</v>
      </c>
      <c r="B197" s="38">
        <v>7.6</v>
      </c>
      <c r="C197" s="38">
        <v>5.4</v>
      </c>
      <c r="D197" s="38">
        <v>4.4000000000000004</v>
      </c>
      <c r="E197" s="38">
        <v>5.2</v>
      </c>
      <c r="F197" s="39">
        <v>0</v>
      </c>
      <c r="G197" s="38">
        <v>8.4</v>
      </c>
    </row>
    <row r="198" spans="1:7" ht="15" x14ac:dyDescent="0.2">
      <c r="A198" s="39">
        <v>8</v>
      </c>
      <c r="B198" s="38">
        <v>5.9</v>
      </c>
      <c r="C198" s="38">
        <v>6.2</v>
      </c>
      <c r="D198" s="38">
        <v>6</v>
      </c>
      <c r="E198" s="38">
        <v>6</v>
      </c>
      <c r="F198" s="39">
        <v>1</v>
      </c>
      <c r="G198" s="38">
        <v>8.6</v>
      </c>
    </row>
    <row r="199" spans="1:7" ht="15" x14ac:dyDescent="0.2">
      <c r="A199" s="39">
        <v>9</v>
      </c>
      <c r="B199" s="38">
        <v>9.6999999999999993</v>
      </c>
      <c r="C199" s="38">
        <v>6.1</v>
      </c>
      <c r="D199" s="38">
        <v>4.4000000000000004</v>
      </c>
      <c r="E199" s="38">
        <v>6.3</v>
      </c>
      <c r="F199" s="39">
        <v>1</v>
      </c>
      <c r="G199" s="38">
        <v>7.9</v>
      </c>
    </row>
    <row r="200" spans="1:7" ht="15" x14ac:dyDescent="0.2">
      <c r="A200" s="39">
        <v>6</v>
      </c>
      <c r="B200" s="38">
        <v>5.5</v>
      </c>
      <c r="C200" s="38">
        <v>8.1999999999999993</v>
      </c>
      <c r="D200" s="38">
        <v>5.9</v>
      </c>
      <c r="E200" s="38">
        <v>6.6</v>
      </c>
      <c r="F200" s="39">
        <v>1</v>
      </c>
      <c r="G200" s="38">
        <v>7.6</v>
      </c>
    </row>
    <row r="201" spans="1:7" ht="15" x14ac:dyDescent="0.2">
      <c r="A201" s="39">
        <v>4</v>
      </c>
      <c r="B201" s="38">
        <v>9.6999999999999993</v>
      </c>
      <c r="C201" s="38">
        <v>6.1</v>
      </c>
      <c r="D201" s="38">
        <v>4.3</v>
      </c>
      <c r="E201" s="38">
        <v>5.9</v>
      </c>
      <c r="F201" s="39">
        <v>1</v>
      </c>
      <c r="G201" s="38">
        <v>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583EC-B55E-44E7-9F87-8FE853E7CC13}">
  <dimension ref="A1:AQ229"/>
  <sheetViews>
    <sheetView topLeftCell="A11" zoomScale="48" zoomScaleNormal="70" workbookViewId="0">
      <selection activeCell="V99" sqref="V99"/>
    </sheetView>
  </sheetViews>
  <sheetFormatPr defaultRowHeight="12.75" x14ac:dyDescent="0.2"/>
  <cols>
    <col min="1" max="2" width="8.7109375" style="27"/>
    <col min="3" max="3" width="12" style="27" bestFit="1" customWidth="1"/>
    <col min="4" max="4" width="12.85546875" style="27" bestFit="1" customWidth="1"/>
    <col min="5" max="6" width="8.7109375" style="27"/>
    <col min="8" max="8" width="18" bestFit="1" customWidth="1"/>
    <col min="9" max="9" width="13.42578125" customWidth="1"/>
    <col min="10" max="10" width="13.140625" bestFit="1" customWidth="1"/>
    <col min="11" max="11" width="17.140625" bestFit="1" customWidth="1"/>
    <col min="12" max="12" width="7.5703125" bestFit="1" customWidth="1"/>
    <col min="13" max="13" width="15.140625" customWidth="1"/>
    <col min="14" max="14" width="10.5703125" bestFit="1" customWidth="1"/>
    <col min="15" max="16" width="12.140625" bestFit="1" customWidth="1"/>
    <col min="44" max="44" width="12.5703125" bestFit="1" customWidth="1"/>
  </cols>
  <sheetData>
    <row r="1" spans="1:43" ht="15" x14ac:dyDescent="0.2">
      <c r="A1" s="24" t="s">
        <v>256</v>
      </c>
      <c r="B1" s="24" t="s">
        <v>44</v>
      </c>
      <c r="C1" s="24" t="s">
        <v>50</v>
      </c>
      <c r="D1" s="24" t="s">
        <v>262</v>
      </c>
      <c r="E1" s="24" t="s">
        <v>290</v>
      </c>
      <c r="F1" s="24" t="s">
        <v>268</v>
      </c>
    </row>
    <row r="2" spans="1:43" ht="15" x14ac:dyDescent="0.2">
      <c r="A2" s="39">
        <v>3</v>
      </c>
      <c r="B2" s="38">
        <v>8.5</v>
      </c>
      <c r="C2" s="38">
        <v>6</v>
      </c>
      <c r="D2" s="38">
        <v>5.9</v>
      </c>
      <c r="E2" s="39">
        <v>1</v>
      </c>
      <c r="F2" s="38">
        <v>8.4</v>
      </c>
      <c r="H2" s="58" t="s">
        <v>312</v>
      </c>
      <c r="I2" s="58"/>
      <c r="J2" s="58"/>
      <c r="K2" s="58"/>
      <c r="L2" s="58"/>
      <c r="M2" s="58"/>
      <c r="N2" s="58"/>
      <c r="O2" s="58"/>
      <c r="P2" s="58"/>
    </row>
    <row r="3" spans="1:43" ht="15.75" thickBot="1" x14ac:dyDescent="0.25">
      <c r="A3" s="39">
        <v>13</v>
      </c>
      <c r="B3" s="38">
        <v>8.1999999999999993</v>
      </c>
      <c r="C3" s="38">
        <v>3.1</v>
      </c>
      <c r="D3" s="38">
        <v>7.2</v>
      </c>
      <c r="E3" s="39">
        <v>0</v>
      </c>
      <c r="F3" s="38">
        <v>7.5</v>
      </c>
      <c r="H3" s="58"/>
      <c r="I3" s="58"/>
      <c r="J3" s="58"/>
      <c r="K3" s="58"/>
      <c r="L3" s="58"/>
      <c r="M3" s="58"/>
      <c r="N3" s="58"/>
      <c r="O3" s="58"/>
      <c r="P3" s="58"/>
    </row>
    <row r="4" spans="1:43" ht="15" x14ac:dyDescent="0.2">
      <c r="A4" s="39">
        <v>12</v>
      </c>
      <c r="B4" s="38">
        <v>9.1999999999999993</v>
      </c>
      <c r="C4" s="38">
        <v>5.8</v>
      </c>
      <c r="D4" s="38">
        <v>5.6</v>
      </c>
      <c r="E4" s="39">
        <v>1</v>
      </c>
      <c r="F4" s="38">
        <v>9</v>
      </c>
      <c r="H4" s="57" t="s">
        <v>313</v>
      </c>
      <c r="I4" s="57"/>
      <c r="J4" s="58"/>
      <c r="K4" s="58"/>
      <c r="L4" s="58"/>
      <c r="M4" s="58"/>
      <c r="N4" s="58"/>
      <c r="O4" s="58"/>
      <c r="P4" s="58"/>
    </row>
    <row r="5" spans="1:43" ht="15" x14ac:dyDescent="0.2">
      <c r="A5" s="39">
        <v>14</v>
      </c>
      <c r="B5" s="38">
        <v>6.4</v>
      </c>
      <c r="C5" s="38">
        <v>4.5</v>
      </c>
      <c r="D5" s="38">
        <v>3.7</v>
      </c>
      <c r="E5" s="39">
        <v>0</v>
      </c>
      <c r="F5" s="38">
        <v>7.2</v>
      </c>
      <c r="H5" s="55" t="s">
        <v>314</v>
      </c>
      <c r="I5" s="55">
        <v>0.73638341084711123</v>
      </c>
      <c r="J5" s="58"/>
      <c r="K5" s="58"/>
      <c r="L5" s="58"/>
      <c r="M5" s="58"/>
      <c r="N5" s="58"/>
      <c r="O5" s="58"/>
      <c r="P5" s="58"/>
    </row>
    <row r="6" spans="1:43" ht="15" x14ac:dyDescent="0.2">
      <c r="A6" s="39">
        <v>9</v>
      </c>
      <c r="B6" s="38">
        <v>9</v>
      </c>
      <c r="C6" s="38">
        <v>4.5</v>
      </c>
      <c r="D6" s="38">
        <v>6.9</v>
      </c>
      <c r="E6" s="39">
        <v>0</v>
      </c>
      <c r="F6" s="38">
        <v>9</v>
      </c>
      <c r="H6" s="55" t="s">
        <v>315</v>
      </c>
      <c r="I6" s="55">
        <v>0.54226052777082545</v>
      </c>
      <c r="J6" s="58"/>
      <c r="K6" s="58"/>
      <c r="L6" s="58"/>
      <c r="M6" s="58"/>
      <c r="N6" s="58"/>
      <c r="O6" s="58"/>
      <c r="P6" s="58"/>
    </row>
    <row r="7" spans="1:43" ht="15" x14ac:dyDescent="0.2">
      <c r="A7" s="39">
        <v>8</v>
      </c>
      <c r="B7" s="38">
        <v>6.5</v>
      </c>
      <c r="C7" s="38">
        <v>3.7</v>
      </c>
      <c r="D7" s="38">
        <v>4.0999999999999996</v>
      </c>
      <c r="E7" s="39">
        <v>0</v>
      </c>
      <c r="F7" s="38">
        <v>6.1</v>
      </c>
      <c r="H7" s="55" t="s">
        <v>316</v>
      </c>
      <c r="I7" s="55">
        <v>0.53046311869275398</v>
      </c>
      <c r="J7" s="58"/>
      <c r="K7" s="58"/>
      <c r="L7" s="58"/>
      <c r="M7" s="58"/>
      <c r="N7" s="58"/>
      <c r="O7" s="58"/>
      <c r="P7" s="58"/>
    </row>
    <row r="8" spans="1:43" ht="15" x14ac:dyDescent="0.2">
      <c r="A8" s="39">
        <v>2</v>
      </c>
      <c r="B8" s="38">
        <v>6.9</v>
      </c>
      <c r="C8" s="38">
        <v>5.4</v>
      </c>
      <c r="D8" s="38">
        <v>2.6</v>
      </c>
      <c r="E8" s="39">
        <v>1</v>
      </c>
      <c r="F8" s="38">
        <v>7.2</v>
      </c>
      <c r="H8" s="55" t="s">
        <v>295</v>
      </c>
      <c r="I8" s="55">
        <v>0.61206758227679492</v>
      </c>
      <c r="J8" s="58"/>
      <c r="K8" s="58"/>
      <c r="L8" s="58"/>
      <c r="M8" s="58"/>
      <c r="N8" s="58"/>
      <c r="O8" s="58"/>
      <c r="P8" s="58"/>
    </row>
    <row r="9" spans="1:43" ht="15.75" thickBot="1" x14ac:dyDescent="0.25">
      <c r="A9" s="39">
        <v>9</v>
      </c>
      <c r="B9" s="38">
        <v>6.2</v>
      </c>
      <c r="C9" s="38">
        <v>5.0999999999999996</v>
      </c>
      <c r="D9" s="38">
        <v>4.8</v>
      </c>
      <c r="E9" s="39">
        <v>0</v>
      </c>
      <c r="F9" s="38">
        <v>7.7</v>
      </c>
      <c r="H9" s="56" t="s">
        <v>317</v>
      </c>
      <c r="I9" s="56">
        <v>200</v>
      </c>
      <c r="J9" s="58"/>
      <c r="K9" s="58"/>
      <c r="L9" s="58"/>
      <c r="M9" s="58"/>
      <c r="N9" s="58"/>
      <c r="O9" s="58"/>
      <c r="P9" s="58"/>
    </row>
    <row r="10" spans="1:43" ht="15" x14ac:dyDescent="0.2">
      <c r="A10" s="39">
        <v>7</v>
      </c>
      <c r="B10" s="38">
        <v>5.8</v>
      </c>
      <c r="C10" s="38">
        <v>5.8</v>
      </c>
      <c r="D10" s="38">
        <v>6.7</v>
      </c>
      <c r="E10" s="39">
        <v>1</v>
      </c>
      <c r="F10" s="38">
        <v>8.1999999999999993</v>
      </c>
      <c r="H10" s="58"/>
      <c r="I10" s="58"/>
      <c r="J10" s="58"/>
      <c r="K10" s="58"/>
      <c r="L10" s="58"/>
      <c r="M10" s="58"/>
      <c r="N10" s="58"/>
      <c r="O10" s="58"/>
      <c r="P10" s="58"/>
    </row>
    <row r="11" spans="1:43" ht="15.75" thickBot="1" x14ac:dyDescent="0.25">
      <c r="A11" s="39">
        <v>9</v>
      </c>
      <c r="B11" s="38">
        <v>6.4</v>
      </c>
      <c r="C11" s="38">
        <v>5.7</v>
      </c>
      <c r="D11" s="38">
        <v>6.1</v>
      </c>
      <c r="E11" s="39">
        <v>0</v>
      </c>
      <c r="F11" s="38">
        <v>6.7</v>
      </c>
      <c r="H11" s="58" t="s">
        <v>318</v>
      </c>
      <c r="I11" s="58"/>
      <c r="J11" s="58"/>
      <c r="K11" s="58"/>
      <c r="L11" s="58"/>
      <c r="M11" s="58"/>
      <c r="N11" s="58"/>
      <c r="O11" s="58"/>
      <c r="P11" s="58"/>
    </row>
    <row r="12" spans="1:43" ht="15" x14ac:dyDescent="0.2">
      <c r="A12" s="39">
        <v>10</v>
      </c>
      <c r="B12" s="38">
        <v>8.6999999999999993</v>
      </c>
      <c r="C12" s="38">
        <v>4.5999999999999996</v>
      </c>
      <c r="D12" s="38">
        <v>4.8</v>
      </c>
      <c r="E12" s="39">
        <v>1</v>
      </c>
      <c r="F12" s="38">
        <v>8.4</v>
      </c>
      <c r="H12" s="54"/>
      <c r="I12" s="54" t="s">
        <v>323</v>
      </c>
      <c r="J12" s="54" t="s">
        <v>324</v>
      </c>
      <c r="K12" s="54" t="s">
        <v>325</v>
      </c>
      <c r="L12" s="54" t="s">
        <v>326</v>
      </c>
      <c r="M12" s="54" t="s">
        <v>327</v>
      </c>
      <c r="N12" s="58"/>
      <c r="O12" s="58"/>
      <c r="P12" s="58"/>
    </row>
    <row r="13" spans="1:43" ht="15" x14ac:dyDescent="0.2">
      <c r="A13" s="39">
        <v>4</v>
      </c>
      <c r="B13" s="38">
        <v>6.1</v>
      </c>
      <c r="C13" s="38">
        <v>6.4</v>
      </c>
      <c r="D13" s="38">
        <v>3.9</v>
      </c>
      <c r="E13" s="39">
        <v>0</v>
      </c>
      <c r="F13" s="38">
        <v>6.6</v>
      </c>
      <c r="H13" s="55" t="s">
        <v>319</v>
      </c>
      <c r="I13" s="55">
        <v>5</v>
      </c>
      <c r="J13" s="55">
        <v>86.097415296812883</v>
      </c>
      <c r="K13" s="55">
        <v>17.219483059362577</v>
      </c>
      <c r="L13" s="55">
        <v>45.964374396303235</v>
      </c>
      <c r="M13" s="55">
        <v>3.5624707225331875E-31</v>
      </c>
      <c r="N13" s="58"/>
      <c r="O13" s="58"/>
      <c r="P13" s="58"/>
    </row>
    <row r="14" spans="1:43" ht="15" x14ac:dyDescent="0.2">
      <c r="A14" s="39">
        <v>13</v>
      </c>
      <c r="B14" s="38">
        <v>9.5</v>
      </c>
      <c r="C14" s="38">
        <v>6.6</v>
      </c>
      <c r="D14" s="38">
        <v>6.9</v>
      </c>
      <c r="E14" s="39">
        <v>1</v>
      </c>
      <c r="F14" s="38">
        <v>7.9</v>
      </c>
      <c r="H14" s="55" t="s">
        <v>320</v>
      </c>
      <c r="I14" s="55">
        <v>194</v>
      </c>
      <c r="J14" s="55">
        <v>72.677584703187264</v>
      </c>
      <c r="K14" s="55">
        <v>0.37462672527416113</v>
      </c>
      <c r="L14" s="55"/>
      <c r="M14" s="55"/>
      <c r="N14" s="58"/>
      <c r="O14" s="58"/>
      <c r="P14" s="58"/>
      <c r="AN14" s="27"/>
      <c r="AO14" s="27"/>
      <c r="AP14" s="27"/>
      <c r="AQ14" s="27"/>
    </row>
    <row r="15" spans="1:43" ht="15.75" thickBot="1" x14ac:dyDescent="0.25">
      <c r="A15" s="39">
        <v>7</v>
      </c>
      <c r="B15" s="38">
        <v>9.1999999999999993</v>
      </c>
      <c r="C15" s="38">
        <v>4.8</v>
      </c>
      <c r="D15" s="38">
        <v>5.5</v>
      </c>
      <c r="E15" s="39">
        <v>0</v>
      </c>
      <c r="F15" s="38">
        <v>8.1999999999999993</v>
      </c>
      <c r="H15" s="56" t="s">
        <v>321</v>
      </c>
      <c r="I15" s="56">
        <v>199</v>
      </c>
      <c r="J15" s="56">
        <v>158.77500000000015</v>
      </c>
      <c r="K15" s="56"/>
      <c r="L15" s="56"/>
      <c r="M15" s="56"/>
      <c r="N15" s="58"/>
      <c r="O15" s="58"/>
      <c r="P15" s="58"/>
      <c r="AN15" s="27"/>
      <c r="AO15" s="27"/>
      <c r="AP15" s="27"/>
      <c r="AQ15" s="27"/>
    </row>
    <row r="16" spans="1:43" ht="15.75" thickBot="1" x14ac:dyDescent="0.25">
      <c r="A16" s="39">
        <v>15</v>
      </c>
      <c r="B16" s="38">
        <v>6.3</v>
      </c>
      <c r="C16" s="38">
        <v>5.9</v>
      </c>
      <c r="D16" s="38">
        <v>6.9</v>
      </c>
      <c r="E16" s="39">
        <v>1</v>
      </c>
      <c r="F16" s="38">
        <v>7.6</v>
      </c>
      <c r="H16" s="58"/>
      <c r="I16" s="58"/>
      <c r="J16" s="58"/>
      <c r="K16" s="58"/>
      <c r="L16" s="58"/>
      <c r="M16" s="58"/>
      <c r="N16" s="58"/>
      <c r="O16" s="58"/>
      <c r="P16" s="58"/>
      <c r="AN16" s="27"/>
      <c r="AO16" s="27"/>
      <c r="AP16" s="27"/>
      <c r="AQ16" s="27"/>
    </row>
    <row r="17" spans="1:43" ht="15" x14ac:dyDescent="0.2">
      <c r="A17" s="39">
        <v>1</v>
      </c>
      <c r="B17" s="38">
        <v>8.6999999999999993</v>
      </c>
      <c r="C17" s="38">
        <v>3.8</v>
      </c>
      <c r="D17" s="38">
        <v>6.8</v>
      </c>
      <c r="E17" s="39">
        <v>0</v>
      </c>
      <c r="F17" s="38">
        <v>7.1</v>
      </c>
      <c r="H17" s="54"/>
      <c r="I17" s="54" t="s">
        <v>328</v>
      </c>
      <c r="J17" s="54" t="s">
        <v>295</v>
      </c>
      <c r="K17" s="54" t="s">
        <v>329</v>
      </c>
      <c r="L17" s="54" t="s">
        <v>330</v>
      </c>
      <c r="M17" s="54" t="s">
        <v>331</v>
      </c>
      <c r="N17" s="54" t="s">
        <v>332</v>
      </c>
      <c r="O17" s="54" t="s">
        <v>333</v>
      </c>
      <c r="P17" s="54" t="s">
        <v>334</v>
      </c>
      <c r="AN17" s="27"/>
      <c r="AO17" s="27"/>
      <c r="AP17" s="27"/>
      <c r="AQ17" s="27"/>
    </row>
    <row r="18" spans="1:43" ht="15" x14ac:dyDescent="0.2">
      <c r="A18" s="39">
        <v>4</v>
      </c>
      <c r="B18" s="38">
        <v>5.7</v>
      </c>
      <c r="C18" s="38">
        <v>5.0999999999999996</v>
      </c>
      <c r="D18" s="38">
        <v>6</v>
      </c>
      <c r="E18" s="39">
        <v>1</v>
      </c>
      <c r="F18" s="38">
        <v>7.2</v>
      </c>
      <c r="H18" s="55" t="s">
        <v>322</v>
      </c>
      <c r="I18" s="55">
        <v>3.5305433925903853</v>
      </c>
      <c r="J18" s="55">
        <v>0.39790697216413806</v>
      </c>
      <c r="K18" s="55">
        <v>8.8727859514208856</v>
      </c>
      <c r="L18" s="55">
        <v>4.7122140543813979E-16</v>
      </c>
      <c r="M18" s="55">
        <v>2.7457643904029916</v>
      </c>
      <c r="N18" s="55">
        <v>4.3153223947777786</v>
      </c>
      <c r="O18" s="55">
        <v>2.7457643904029916</v>
      </c>
      <c r="P18" s="55">
        <v>4.3153223947777786</v>
      </c>
      <c r="AN18" s="27"/>
      <c r="AO18" s="27"/>
      <c r="AP18" s="27"/>
      <c r="AQ18" s="27"/>
    </row>
    <row r="19" spans="1:43" ht="15" x14ac:dyDescent="0.2">
      <c r="A19" s="39">
        <v>8</v>
      </c>
      <c r="B19" s="38">
        <v>5.9</v>
      </c>
      <c r="C19" s="38">
        <v>5.5</v>
      </c>
      <c r="D19" s="38">
        <v>7.2</v>
      </c>
      <c r="E19" s="39">
        <v>0</v>
      </c>
      <c r="F19" s="38">
        <v>8.1999999999999993</v>
      </c>
      <c r="H19" s="55" t="s">
        <v>256</v>
      </c>
      <c r="I19" s="55">
        <v>5.4008734894055423E-2</v>
      </c>
      <c r="J19" s="55">
        <v>1.0924129072835532E-2</v>
      </c>
      <c r="K19" s="55">
        <v>4.9439854229071818</v>
      </c>
      <c r="L19" s="55">
        <v>1.6517438744057475E-6</v>
      </c>
      <c r="M19" s="55">
        <v>3.2463429801965302E-2</v>
      </c>
      <c r="N19" s="55">
        <v>7.5554039986145544E-2</v>
      </c>
      <c r="O19" s="55">
        <v>3.2463429801965302E-2</v>
      </c>
      <c r="P19" s="55">
        <v>7.5554039986145544E-2</v>
      </c>
      <c r="AN19" s="27"/>
      <c r="AO19" s="27"/>
      <c r="AP19" s="27"/>
      <c r="AQ19" s="27"/>
    </row>
    <row r="20" spans="1:43" ht="15" x14ac:dyDescent="0.2">
      <c r="A20" s="39">
        <v>12</v>
      </c>
      <c r="B20" s="38">
        <v>5.6</v>
      </c>
      <c r="C20" s="38">
        <v>5.6</v>
      </c>
      <c r="D20" s="38">
        <v>6.4</v>
      </c>
      <c r="E20" s="39">
        <v>1</v>
      </c>
      <c r="F20" s="38">
        <v>7.9</v>
      </c>
      <c r="H20" s="55" t="s">
        <v>44</v>
      </c>
      <c r="I20" s="55">
        <v>0.20758198853915963</v>
      </c>
      <c r="J20" s="55">
        <v>3.4988204173489502E-2</v>
      </c>
      <c r="K20" s="55">
        <v>5.9329134902111988</v>
      </c>
      <c r="L20" s="55">
        <v>1.3455702069212223E-8</v>
      </c>
      <c r="M20" s="55">
        <v>0.13857588942443147</v>
      </c>
      <c r="N20" s="55">
        <v>0.27658808765388776</v>
      </c>
      <c r="O20" s="55">
        <v>0.13857588942443147</v>
      </c>
      <c r="P20" s="55">
        <v>0.27658808765388776</v>
      </c>
    </row>
    <row r="21" spans="1:43" ht="15" x14ac:dyDescent="0.2">
      <c r="A21" s="39">
        <v>13</v>
      </c>
      <c r="B21" s="38">
        <v>9.1</v>
      </c>
      <c r="C21" s="38">
        <v>7.1</v>
      </c>
      <c r="D21" s="38">
        <v>6</v>
      </c>
      <c r="E21" s="39">
        <v>1</v>
      </c>
      <c r="F21" s="38">
        <v>8.8000000000000007</v>
      </c>
      <c r="H21" s="55" t="s">
        <v>50</v>
      </c>
      <c r="I21" s="55">
        <v>0.13002797013528078</v>
      </c>
      <c r="J21" s="55">
        <v>4.3825674620694019E-2</v>
      </c>
      <c r="K21" s="55">
        <v>2.966935963009294</v>
      </c>
      <c r="L21" s="55">
        <v>3.3861515650369998E-3</v>
      </c>
      <c r="M21" s="55">
        <v>4.3592014987377012E-2</v>
      </c>
      <c r="N21" s="55">
        <v>0.21646392528318453</v>
      </c>
      <c r="O21" s="55">
        <v>4.3592014987377012E-2</v>
      </c>
      <c r="P21" s="55">
        <v>0.21646392528318453</v>
      </c>
    </row>
    <row r="22" spans="1:43" ht="15" x14ac:dyDescent="0.2">
      <c r="A22" s="39">
        <v>8</v>
      </c>
      <c r="B22" s="38">
        <v>5.2</v>
      </c>
      <c r="C22" s="38">
        <v>5</v>
      </c>
      <c r="D22" s="38">
        <v>5.2</v>
      </c>
      <c r="E22" s="39">
        <v>0</v>
      </c>
      <c r="F22" s="38">
        <v>7</v>
      </c>
      <c r="H22" s="55" t="s">
        <v>262</v>
      </c>
      <c r="I22" s="55">
        <v>0.22181648889321806</v>
      </c>
      <c r="J22" s="55">
        <v>4.046794190302154E-2</v>
      </c>
      <c r="K22" s="55">
        <v>5.4812891010070404</v>
      </c>
      <c r="L22" s="55">
        <v>1.3025813509289684E-7</v>
      </c>
      <c r="M22" s="55">
        <v>0.14200288096746849</v>
      </c>
      <c r="N22" s="55">
        <v>0.30163009681896763</v>
      </c>
      <c r="O22" s="55">
        <v>0.14200288096746849</v>
      </c>
      <c r="P22" s="55">
        <v>0.30163009681896763</v>
      </c>
    </row>
    <row r="23" spans="1:43" ht="15.75" thickBot="1" x14ac:dyDescent="0.25">
      <c r="A23" s="39">
        <v>12</v>
      </c>
      <c r="B23" s="38">
        <v>9.6</v>
      </c>
      <c r="C23" s="38">
        <v>7.8</v>
      </c>
      <c r="D23" s="38">
        <v>7.7</v>
      </c>
      <c r="E23" s="39">
        <v>1</v>
      </c>
      <c r="F23" s="38">
        <v>9.9</v>
      </c>
      <c r="H23" s="56" t="s">
        <v>290</v>
      </c>
      <c r="I23" s="56">
        <v>0.3372882882525946</v>
      </c>
      <c r="J23" s="56">
        <v>0.10414482777600882</v>
      </c>
      <c r="K23" s="56">
        <v>3.2386465603267678</v>
      </c>
      <c r="L23" s="56">
        <v>1.4128619806627338E-3</v>
      </c>
      <c r="M23" s="56">
        <v>0.1318868257436141</v>
      </c>
      <c r="N23" s="56">
        <v>0.54268975076157511</v>
      </c>
      <c r="O23" s="56">
        <v>0.1318868257436141</v>
      </c>
      <c r="P23" s="56">
        <v>0.54268975076157511</v>
      </c>
    </row>
    <row r="24" spans="1:43" ht="15" x14ac:dyDescent="0.2">
      <c r="A24" s="39">
        <v>3</v>
      </c>
      <c r="B24" s="38">
        <v>8.6</v>
      </c>
      <c r="C24" s="38">
        <v>4.7</v>
      </c>
      <c r="D24" s="38">
        <v>5.0999999999999996</v>
      </c>
      <c r="E24" s="39">
        <v>1</v>
      </c>
      <c r="F24" s="38">
        <v>8.1</v>
      </c>
      <c r="H24" s="58"/>
      <c r="I24" s="58"/>
      <c r="J24" s="58"/>
      <c r="K24" s="58"/>
      <c r="L24" s="58"/>
      <c r="M24" s="58"/>
      <c r="N24" s="58"/>
      <c r="O24" s="58"/>
      <c r="P24" s="58"/>
    </row>
    <row r="25" spans="1:43" ht="15" x14ac:dyDescent="0.2">
      <c r="A25" s="39">
        <v>10</v>
      </c>
      <c r="B25" s="38">
        <v>9.3000000000000007</v>
      </c>
      <c r="C25" s="38">
        <v>4.5</v>
      </c>
      <c r="D25" s="38">
        <v>7.2</v>
      </c>
      <c r="E25" s="39">
        <v>1</v>
      </c>
      <c r="F25" s="38">
        <v>8</v>
      </c>
      <c r="H25" s="58"/>
      <c r="I25" s="58"/>
      <c r="J25" s="58"/>
      <c r="K25" s="58"/>
      <c r="L25" s="58"/>
      <c r="M25" s="58"/>
      <c r="N25" s="58"/>
      <c r="O25" s="58"/>
      <c r="P25" s="58"/>
    </row>
    <row r="26" spans="1:43" ht="15" x14ac:dyDescent="0.2">
      <c r="A26" s="39">
        <v>5</v>
      </c>
      <c r="B26" s="38">
        <v>6</v>
      </c>
      <c r="C26" s="38">
        <v>5.3</v>
      </c>
      <c r="D26" s="38">
        <v>4.7</v>
      </c>
      <c r="E26" s="39">
        <v>0</v>
      </c>
      <c r="F26" s="38">
        <v>5.5</v>
      </c>
      <c r="H26" s="58"/>
      <c r="I26" s="58"/>
      <c r="J26" s="58"/>
      <c r="K26" s="58"/>
      <c r="L26" s="58"/>
      <c r="M26" s="58"/>
      <c r="N26" s="58"/>
      <c r="O26" s="58"/>
      <c r="P26" s="58"/>
    </row>
    <row r="27" spans="1:43" ht="15" x14ac:dyDescent="0.2">
      <c r="A27" s="39">
        <v>3</v>
      </c>
      <c r="B27" s="38">
        <v>6.4</v>
      </c>
      <c r="C27" s="38">
        <v>5.3</v>
      </c>
      <c r="D27" s="38">
        <v>6.1</v>
      </c>
      <c r="E27" s="39">
        <v>0</v>
      </c>
      <c r="F27" s="38">
        <v>7</v>
      </c>
      <c r="H27" s="58" t="s">
        <v>335</v>
      </c>
      <c r="I27" s="58"/>
      <c r="J27" s="58"/>
      <c r="K27" s="58"/>
      <c r="L27" s="58"/>
      <c r="M27" s="58" t="s">
        <v>340</v>
      </c>
      <c r="N27" s="58"/>
      <c r="O27" s="58"/>
      <c r="P27" s="58"/>
    </row>
    <row r="28" spans="1:43" ht="15.75" thickBot="1" x14ac:dyDescent="0.25">
      <c r="A28" s="39">
        <v>9</v>
      </c>
      <c r="B28" s="38">
        <v>8.5</v>
      </c>
      <c r="C28" s="38">
        <v>3.7</v>
      </c>
      <c r="D28" s="38">
        <v>5.8</v>
      </c>
      <c r="E28" s="39">
        <v>1</v>
      </c>
      <c r="F28" s="38">
        <v>7</v>
      </c>
      <c r="H28" s="58"/>
      <c r="I28" s="58"/>
      <c r="J28" s="58"/>
      <c r="K28" s="58"/>
      <c r="L28" s="58"/>
      <c r="M28" s="58"/>
      <c r="N28" s="58"/>
      <c r="O28" s="58"/>
      <c r="P28" s="58"/>
    </row>
    <row r="29" spans="1:43" ht="15" x14ac:dyDescent="0.2">
      <c r="A29" s="39">
        <v>4</v>
      </c>
      <c r="B29" s="38">
        <v>7</v>
      </c>
      <c r="C29" s="38">
        <v>4.2</v>
      </c>
      <c r="D29" s="38">
        <v>5.5</v>
      </c>
      <c r="E29" s="39">
        <v>0</v>
      </c>
      <c r="F29" s="38">
        <v>5.6</v>
      </c>
      <c r="H29" s="54" t="s">
        <v>336</v>
      </c>
      <c r="I29" s="54" t="s">
        <v>337</v>
      </c>
      <c r="J29" s="54" t="s">
        <v>338</v>
      </c>
      <c r="K29" s="54" t="s">
        <v>339</v>
      </c>
      <c r="L29" s="58"/>
      <c r="M29" s="54" t="s">
        <v>341</v>
      </c>
      <c r="N29" s="54" t="s">
        <v>268</v>
      </c>
      <c r="O29" s="58"/>
      <c r="P29" s="58"/>
    </row>
    <row r="30" spans="1:43" ht="15" x14ac:dyDescent="0.2">
      <c r="A30" s="39">
        <v>13</v>
      </c>
      <c r="B30" s="38">
        <v>8.5</v>
      </c>
      <c r="C30" s="38">
        <v>3.7</v>
      </c>
      <c r="D30" s="38">
        <v>6</v>
      </c>
      <c r="E30" s="39">
        <v>0</v>
      </c>
      <c r="F30" s="38">
        <v>7.2</v>
      </c>
      <c r="H30" s="55">
        <v>1</v>
      </c>
      <c r="I30" s="55">
        <v>7.883189893389674</v>
      </c>
      <c r="J30" s="55">
        <v>0.51681010661032634</v>
      </c>
      <c r="K30" s="55">
        <v>0.85517952294398591</v>
      </c>
      <c r="L30" s="58"/>
      <c r="M30" s="55">
        <v>0.25</v>
      </c>
      <c r="N30" s="55">
        <v>4.3</v>
      </c>
      <c r="O30" s="58"/>
      <c r="P30" s="58"/>
    </row>
    <row r="31" spans="1:43" ht="15" x14ac:dyDescent="0.2">
      <c r="A31" s="39">
        <v>4</v>
      </c>
      <c r="B31" s="38">
        <v>7.6</v>
      </c>
      <c r="C31" s="38">
        <v>4.5999999999999996</v>
      </c>
      <c r="D31" s="38">
        <v>4</v>
      </c>
      <c r="E31" s="39">
        <v>0</v>
      </c>
      <c r="F31" s="38">
        <v>6.2</v>
      </c>
      <c r="H31" s="55">
        <v>2</v>
      </c>
      <c r="I31" s="55">
        <v>7.9349946796847544</v>
      </c>
      <c r="J31" s="55">
        <v>-0.43499467968475436</v>
      </c>
      <c r="K31" s="55">
        <v>-0.71979734509423265</v>
      </c>
      <c r="L31" s="58"/>
      <c r="M31" s="55">
        <v>0.75</v>
      </c>
      <c r="N31" s="55">
        <v>5.5</v>
      </c>
      <c r="O31" s="58"/>
      <c r="P31" s="58"/>
    </row>
    <row r="32" spans="1:43" ht="15" x14ac:dyDescent="0.2">
      <c r="A32" s="39">
        <v>13</v>
      </c>
      <c r="B32" s="38">
        <v>6.9</v>
      </c>
      <c r="C32" s="38">
        <v>4.7</v>
      </c>
      <c r="D32" s="38">
        <v>4.3</v>
      </c>
      <c r="E32" s="39">
        <v>0</v>
      </c>
      <c r="F32" s="38">
        <v>7.1</v>
      </c>
      <c r="H32" s="55">
        <v>3</v>
      </c>
      <c r="I32" s="55">
        <v>8.4220253587185621</v>
      </c>
      <c r="J32" s="55">
        <v>0.57797464128143794</v>
      </c>
      <c r="K32" s="55">
        <v>0.95639011637491356</v>
      </c>
      <c r="L32" s="58"/>
      <c r="M32" s="55">
        <v>1.25</v>
      </c>
      <c r="N32" s="55">
        <v>5.6</v>
      </c>
      <c r="O32" s="58"/>
      <c r="P32" s="58"/>
    </row>
    <row r="33" spans="1:16" ht="15" x14ac:dyDescent="0.2">
      <c r="A33" s="39">
        <v>2</v>
      </c>
      <c r="B33" s="38">
        <v>8.1</v>
      </c>
      <c r="C33" s="38">
        <v>3.8</v>
      </c>
      <c r="D33" s="38">
        <v>4.5</v>
      </c>
      <c r="E33" s="39">
        <v>0</v>
      </c>
      <c r="F33" s="38">
        <v>6.2</v>
      </c>
      <c r="H33" s="55">
        <v>4</v>
      </c>
      <c r="I33" s="55">
        <v>7.0210372822714531</v>
      </c>
      <c r="J33" s="55">
        <v>0.1789627177285471</v>
      </c>
      <c r="K33" s="55">
        <v>0.29613440142581016</v>
      </c>
      <c r="L33" s="58"/>
      <c r="M33" s="55">
        <v>1.75</v>
      </c>
      <c r="N33" s="55">
        <v>5.8</v>
      </c>
      <c r="O33" s="58"/>
      <c r="P33" s="58"/>
    </row>
    <row r="34" spans="1:16" ht="15" x14ac:dyDescent="0.2">
      <c r="A34" s="39">
        <v>15</v>
      </c>
      <c r="B34" s="38">
        <v>6.7</v>
      </c>
      <c r="C34" s="38">
        <v>4.9000000000000004</v>
      </c>
      <c r="D34" s="38">
        <v>5.3</v>
      </c>
      <c r="E34" s="39">
        <v>0</v>
      </c>
      <c r="F34" s="38">
        <v>7.6</v>
      </c>
      <c r="H34" s="55">
        <v>5</v>
      </c>
      <c r="I34" s="55">
        <v>8.0005195424612889</v>
      </c>
      <c r="J34" s="55">
        <v>0.99948045753871106</v>
      </c>
      <c r="K34" s="55">
        <v>1.6538670779406026</v>
      </c>
      <c r="L34" s="58"/>
      <c r="M34" s="55">
        <v>2.25</v>
      </c>
      <c r="N34" s="55">
        <v>5.8</v>
      </c>
      <c r="O34" s="58"/>
      <c r="P34" s="58"/>
    </row>
    <row r="35" spans="1:16" ht="15" x14ac:dyDescent="0.2">
      <c r="A35" s="39">
        <v>10</v>
      </c>
      <c r="B35" s="38">
        <v>8</v>
      </c>
      <c r="C35" s="38">
        <v>4.7</v>
      </c>
      <c r="D35" s="38">
        <v>5.7</v>
      </c>
      <c r="E35" s="39">
        <v>1</v>
      </c>
      <c r="F35" s="38">
        <v>9</v>
      </c>
      <c r="H35" s="55">
        <v>6</v>
      </c>
      <c r="I35" s="55">
        <v>6.702447291210099</v>
      </c>
      <c r="J35" s="55">
        <v>-0.60244729121009932</v>
      </c>
      <c r="K35" s="55">
        <v>-0.99688566555918656</v>
      </c>
      <c r="L35" s="58"/>
      <c r="M35" s="55">
        <v>2.75</v>
      </c>
      <c r="N35" s="55">
        <v>6</v>
      </c>
      <c r="O35" s="58"/>
      <c r="P35" s="58"/>
    </row>
    <row r="36" spans="1:16" ht="15" x14ac:dyDescent="0.2">
      <c r="A36" s="39">
        <v>6</v>
      </c>
      <c r="B36" s="38">
        <v>6.7</v>
      </c>
      <c r="C36" s="38">
        <v>6.8</v>
      </c>
      <c r="D36" s="38">
        <v>5</v>
      </c>
      <c r="E36" s="39">
        <v>0</v>
      </c>
      <c r="F36" s="38">
        <v>6.7</v>
      </c>
      <c r="H36" s="55">
        <v>7</v>
      </c>
      <c r="I36" s="55">
        <v>6.6870387814041754</v>
      </c>
      <c r="J36" s="55">
        <v>0.51296121859582477</v>
      </c>
      <c r="K36" s="55">
        <v>0.84881066487792645</v>
      </c>
      <c r="L36" s="58"/>
      <c r="M36" s="55">
        <v>3.25</v>
      </c>
      <c r="N36" s="55">
        <v>6</v>
      </c>
      <c r="O36" s="58"/>
      <c r="P36" s="58"/>
    </row>
    <row r="37" spans="1:16" ht="15" x14ac:dyDescent="0.2">
      <c r="A37" s="39">
        <v>3</v>
      </c>
      <c r="B37" s="38">
        <v>8.6999999999999993</v>
      </c>
      <c r="C37" s="38">
        <v>2.9</v>
      </c>
      <c r="D37" s="38">
        <v>4.3</v>
      </c>
      <c r="E37" s="39">
        <v>0</v>
      </c>
      <c r="F37" s="38">
        <v>7.1</v>
      </c>
      <c r="H37" s="55">
        <v>8</v>
      </c>
      <c r="I37" s="55">
        <v>7.0314921299570514</v>
      </c>
      <c r="J37" s="55">
        <v>0.66850787004294876</v>
      </c>
      <c r="K37" s="55">
        <v>1.1061978743745529</v>
      </c>
      <c r="L37" s="58"/>
      <c r="M37" s="55">
        <v>3.75</v>
      </c>
      <c r="N37" s="55">
        <v>6</v>
      </c>
      <c r="O37" s="58"/>
      <c r="P37" s="58"/>
    </row>
    <row r="38" spans="1:16" ht="15" x14ac:dyDescent="0.2">
      <c r="A38" s="39">
        <v>9</v>
      </c>
      <c r="B38" s="38">
        <v>9</v>
      </c>
      <c r="C38" s="38">
        <v>4.5</v>
      </c>
      <c r="D38" s="38">
        <v>4.5999999999999996</v>
      </c>
      <c r="E38" s="39">
        <v>1</v>
      </c>
      <c r="F38" s="38">
        <v>7.2</v>
      </c>
      <c r="H38" s="55">
        <v>9</v>
      </c>
      <c r="I38" s="55">
        <v>7.6902010609976834</v>
      </c>
      <c r="J38" s="55">
        <v>0.50979893900231588</v>
      </c>
      <c r="K38" s="55">
        <v>0.84357795615260833</v>
      </c>
      <c r="L38" s="58"/>
      <c r="M38" s="55">
        <v>4.25</v>
      </c>
      <c r="N38" s="55">
        <v>6.1</v>
      </c>
      <c r="O38" s="58"/>
      <c r="P38" s="58"/>
    </row>
    <row r="39" spans="1:16" ht="15" x14ac:dyDescent="0.2">
      <c r="A39" s="39">
        <v>10</v>
      </c>
      <c r="B39" s="38">
        <v>9.6</v>
      </c>
      <c r="C39" s="38">
        <v>5.5</v>
      </c>
      <c r="D39" s="38">
        <v>8.1</v>
      </c>
      <c r="E39" s="39">
        <v>1</v>
      </c>
      <c r="F39" s="38">
        <v>9.9</v>
      </c>
      <c r="H39" s="55">
        <v>10</v>
      </c>
      <c r="I39" s="55">
        <v>7.4393867453072353</v>
      </c>
      <c r="J39" s="55">
        <v>-0.73938674530723514</v>
      </c>
      <c r="K39" s="55">
        <v>-1.2234830473230411</v>
      </c>
      <c r="L39" s="58"/>
      <c r="M39" s="55">
        <v>4.75</v>
      </c>
      <c r="N39" s="55">
        <v>6.1</v>
      </c>
      <c r="O39" s="58"/>
      <c r="P39" s="58"/>
    </row>
    <row r="40" spans="1:16" ht="15" x14ac:dyDescent="0.2">
      <c r="A40" s="39">
        <v>12</v>
      </c>
      <c r="B40" s="38">
        <v>8.1999999999999993</v>
      </c>
      <c r="C40" s="38">
        <v>5</v>
      </c>
      <c r="D40" s="38">
        <v>6.2</v>
      </c>
      <c r="E40" s="39">
        <v>0</v>
      </c>
      <c r="F40" s="38">
        <v>7.6</v>
      </c>
      <c r="H40" s="55">
        <v>11</v>
      </c>
      <c r="I40" s="55">
        <v>7.8767301393839597</v>
      </c>
      <c r="J40" s="55">
        <v>0.52326986061604064</v>
      </c>
      <c r="K40" s="55">
        <v>0.86586865088146947</v>
      </c>
      <c r="L40" s="58"/>
      <c r="M40" s="55">
        <v>5.25</v>
      </c>
      <c r="N40" s="55">
        <v>6.2</v>
      </c>
      <c r="O40" s="58"/>
      <c r="P40" s="58"/>
    </row>
    <row r="41" spans="1:16" ht="15" x14ac:dyDescent="0.2">
      <c r="A41" s="39">
        <v>9</v>
      </c>
      <c r="B41" s="38">
        <v>6.1</v>
      </c>
      <c r="C41" s="38">
        <v>6.4</v>
      </c>
      <c r="D41" s="38">
        <v>4.8</v>
      </c>
      <c r="E41" s="39">
        <v>0</v>
      </c>
      <c r="F41" s="38">
        <v>5.8</v>
      </c>
      <c r="H41" s="55">
        <v>12</v>
      </c>
      <c r="I41" s="55">
        <v>6.7100917778048279</v>
      </c>
      <c r="J41" s="55">
        <v>-0.11009177780482826</v>
      </c>
      <c r="K41" s="55">
        <v>-0.18217181285538578</v>
      </c>
      <c r="L41" s="58"/>
      <c r="M41" s="55">
        <v>5.75</v>
      </c>
      <c r="N41" s="55">
        <v>6.2</v>
      </c>
      <c r="O41" s="58"/>
      <c r="P41" s="58"/>
    </row>
    <row r="42" spans="1:16" ht="15" x14ac:dyDescent="0.2">
      <c r="A42" s="39">
        <v>6</v>
      </c>
      <c r="B42" s="38">
        <v>8.3000000000000007</v>
      </c>
      <c r="C42" s="38">
        <v>5.2</v>
      </c>
      <c r="D42" s="38">
        <v>5.5</v>
      </c>
      <c r="E42" s="39">
        <v>1</v>
      </c>
      <c r="F42" s="38">
        <v>8.4</v>
      </c>
      <c r="H42" s="55">
        <v>13</v>
      </c>
      <c r="I42" s="55">
        <v>8.9306925018437742</v>
      </c>
      <c r="J42" s="55">
        <v>-1.0306925018437738</v>
      </c>
      <c r="K42" s="55">
        <v>-1.7055144834721585</v>
      </c>
      <c r="L42" s="58"/>
      <c r="M42" s="55">
        <v>6.25</v>
      </c>
      <c r="N42" s="55">
        <v>6.2</v>
      </c>
      <c r="O42" s="58"/>
      <c r="P42" s="58"/>
    </row>
    <row r="43" spans="1:16" ht="15" x14ac:dyDescent="0.2">
      <c r="A43" s="39">
        <v>2</v>
      </c>
      <c r="B43" s="38">
        <v>9.4</v>
      </c>
      <c r="C43" s="38">
        <v>4.9000000000000004</v>
      </c>
      <c r="D43" s="38">
        <v>5.4</v>
      </c>
      <c r="E43" s="39">
        <v>1</v>
      </c>
      <c r="F43" s="38">
        <v>7.9</v>
      </c>
      <c r="H43" s="55">
        <v>14</v>
      </c>
      <c r="I43" s="55">
        <v>7.6624837769710892</v>
      </c>
      <c r="J43" s="55">
        <v>0.53751622302891011</v>
      </c>
      <c r="K43" s="55">
        <v>0.88944248826602157</v>
      </c>
      <c r="L43" s="58"/>
      <c r="M43" s="55">
        <v>6.75</v>
      </c>
      <c r="N43" s="55">
        <v>6.2</v>
      </c>
      <c r="O43" s="58"/>
      <c r="P43" s="58"/>
    </row>
    <row r="44" spans="1:16" ht="15" x14ac:dyDescent="0.2">
      <c r="A44" s="39">
        <v>10</v>
      </c>
      <c r="B44" s="38">
        <v>9.3000000000000007</v>
      </c>
      <c r="C44" s="38">
        <v>6.3</v>
      </c>
      <c r="D44" s="38">
        <v>6.8</v>
      </c>
      <c r="E44" s="39">
        <v>1</v>
      </c>
      <c r="F44" s="38">
        <v>7.6</v>
      </c>
      <c r="H44" s="55">
        <v>15</v>
      </c>
      <c r="I44" s="55">
        <v>8.283428029211878</v>
      </c>
      <c r="J44" s="55">
        <v>-0.6834280292118784</v>
      </c>
      <c r="K44" s="55">
        <v>-1.1308866612948021</v>
      </c>
      <c r="L44" s="58"/>
      <c r="M44" s="55">
        <v>7.25</v>
      </c>
      <c r="N44" s="55">
        <v>6.2</v>
      </c>
      <c r="O44" s="58"/>
      <c r="P44" s="58"/>
    </row>
    <row r="45" spans="1:16" ht="15" x14ac:dyDescent="0.2">
      <c r="A45" s="39">
        <v>15</v>
      </c>
      <c r="B45" s="38">
        <v>5.0999999999999996</v>
      </c>
      <c r="C45" s="38">
        <v>7.8</v>
      </c>
      <c r="D45" s="38">
        <v>6.9</v>
      </c>
      <c r="E45" s="39">
        <v>1</v>
      </c>
      <c r="F45" s="38">
        <v>8.4</v>
      </c>
      <c r="H45" s="55">
        <v>16</v>
      </c>
      <c r="I45" s="55">
        <v>7.3929738387630799</v>
      </c>
      <c r="J45" s="55">
        <v>-0.29297383876308025</v>
      </c>
      <c r="K45" s="55">
        <v>-0.48479165647855599</v>
      </c>
      <c r="L45" s="58"/>
      <c r="M45" s="55">
        <v>7.75</v>
      </c>
      <c r="N45" s="55">
        <v>6.5</v>
      </c>
      <c r="O45" s="58"/>
      <c r="P45" s="58"/>
    </row>
    <row r="46" spans="1:16" ht="15" x14ac:dyDescent="0.2">
      <c r="A46" s="39">
        <v>6</v>
      </c>
      <c r="B46" s="38">
        <v>8</v>
      </c>
      <c r="C46" s="38">
        <v>3</v>
      </c>
      <c r="D46" s="38">
        <v>6.5</v>
      </c>
      <c r="E46" s="39">
        <v>0</v>
      </c>
      <c r="F46" s="38">
        <v>6.5</v>
      </c>
      <c r="H46" s="55">
        <v>17</v>
      </c>
      <c r="I46" s="55">
        <v>7.2611255361416518</v>
      </c>
      <c r="J46" s="55">
        <v>-6.1125536141651615E-2</v>
      </c>
      <c r="K46" s="55">
        <v>-0.10114606151989779</v>
      </c>
      <c r="L46" s="58"/>
      <c r="M46" s="55">
        <v>8.25</v>
      </c>
      <c r="N46" s="55">
        <v>6.5</v>
      </c>
      <c r="O46" s="58"/>
      <c r="P46" s="58"/>
    </row>
    <row r="47" spans="1:16" ht="15" x14ac:dyDescent="0.2">
      <c r="A47" s="39">
        <v>5</v>
      </c>
      <c r="B47" s="38">
        <v>5.9</v>
      </c>
      <c r="C47" s="38">
        <v>5.5</v>
      </c>
      <c r="D47" s="38">
        <v>5.9</v>
      </c>
      <c r="E47" s="39">
        <v>1</v>
      </c>
      <c r="F47" s="38">
        <v>7.7</v>
      </c>
      <c r="H47" s="55">
        <v>18</v>
      </c>
      <c r="I47" s="55">
        <v>7.499579559899086</v>
      </c>
      <c r="J47" s="55">
        <v>0.70042044010091331</v>
      </c>
      <c r="K47" s="55">
        <v>1.1590044586286492</v>
      </c>
      <c r="L47" s="58"/>
      <c r="M47" s="55">
        <v>8.75</v>
      </c>
      <c r="N47" s="55">
        <v>6.5</v>
      </c>
      <c r="O47" s="58"/>
      <c r="P47" s="58"/>
    </row>
    <row r="48" spans="1:16" ht="15" x14ac:dyDescent="0.2">
      <c r="A48" s="39">
        <v>4</v>
      </c>
      <c r="B48" s="38">
        <v>10</v>
      </c>
      <c r="C48" s="38">
        <v>4.5</v>
      </c>
      <c r="D48" s="38">
        <v>6.3</v>
      </c>
      <c r="E48" s="39">
        <v>1</v>
      </c>
      <c r="F48" s="38">
        <v>8</v>
      </c>
      <c r="H48" s="55">
        <v>19</v>
      </c>
      <c r="I48" s="55">
        <v>7.8261777970651067</v>
      </c>
      <c r="J48" s="55">
        <v>7.382220293489361E-2</v>
      </c>
      <c r="K48" s="55">
        <v>0.12215557606371899</v>
      </c>
      <c r="L48" s="58"/>
      <c r="M48" s="55">
        <v>9.25</v>
      </c>
      <c r="N48" s="55">
        <v>6.5</v>
      </c>
      <c r="O48" s="58"/>
      <c r="P48" s="58"/>
    </row>
    <row r="49" spans="1:16" ht="15" x14ac:dyDescent="0.2">
      <c r="A49" s="39">
        <v>8</v>
      </c>
      <c r="B49" s="38">
        <v>5.7</v>
      </c>
      <c r="C49" s="38">
        <v>6</v>
      </c>
      <c r="D49" s="38">
        <v>7.5</v>
      </c>
      <c r="E49" s="39">
        <v>1</v>
      </c>
      <c r="F49" s="38">
        <v>7.1</v>
      </c>
      <c r="H49" s="55">
        <v>20</v>
      </c>
      <c r="I49" s="55">
        <v>8.7130388514918558</v>
      </c>
      <c r="J49" s="55">
        <v>8.6961148508144959E-2</v>
      </c>
      <c r="K49" s="55">
        <v>0.14389694114850074</v>
      </c>
      <c r="L49" s="58"/>
      <c r="M49" s="55">
        <v>9.75</v>
      </c>
      <c r="N49" s="55">
        <v>6.5</v>
      </c>
      <c r="O49" s="58"/>
      <c r="P49" s="58"/>
    </row>
    <row r="50" spans="1:16" ht="15" x14ac:dyDescent="0.2">
      <c r="A50" s="39">
        <v>13</v>
      </c>
      <c r="B50" s="38">
        <v>9.9</v>
      </c>
      <c r="C50" s="38">
        <v>6.7</v>
      </c>
      <c r="D50" s="38">
        <v>6.1</v>
      </c>
      <c r="E50" s="39">
        <v>1</v>
      </c>
      <c r="F50" s="38">
        <v>8.5</v>
      </c>
      <c r="H50" s="55">
        <v>21</v>
      </c>
      <c r="I50" s="55">
        <v>6.8456252050675968</v>
      </c>
      <c r="J50" s="55">
        <v>0.15437479493240325</v>
      </c>
      <c r="K50" s="55">
        <v>0.25544810714084909</v>
      </c>
      <c r="L50" s="58"/>
      <c r="M50" s="55">
        <v>10.25</v>
      </c>
      <c r="N50" s="55">
        <v>6.5</v>
      </c>
      <c r="O50" s="58"/>
      <c r="P50" s="58"/>
    </row>
    <row r="51" spans="1:16" ht="15" x14ac:dyDescent="0.2">
      <c r="A51" s="39">
        <v>3</v>
      </c>
      <c r="B51" s="38">
        <v>7.9</v>
      </c>
      <c r="C51" s="38">
        <v>5.8</v>
      </c>
      <c r="D51" s="38">
        <v>5.8</v>
      </c>
      <c r="E51" s="39">
        <v>1</v>
      </c>
      <c r="F51" s="38">
        <v>7.6</v>
      </c>
      <c r="H51" s="55">
        <v>22</v>
      </c>
      <c r="I51" s="55">
        <v>9.2309287210805451</v>
      </c>
      <c r="J51" s="55">
        <v>0.66907127891945528</v>
      </c>
      <c r="K51" s="55">
        <v>1.1071301621299017</v>
      </c>
      <c r="L51" s="58"/>
      <c r="M51" s="55">
        <v>10.75</v>
      </c>
      <c r="N51" s="55">
        <v>6.6</v>
      </c>
      <c r="O51" s="58"/>
      <c r="P51" s="58"/>
    </row>
    <row r="52" spans="1:16" ht="15" x14ac:dyDescent="0.2">
      <c r="A52" s="39">
        <v>10</v>
      </c>
      <c r="B52" s="38">
        <v>6.7</v>
      </c>
      <c r="C52" s="38">
        <v>4.8</v>
      </c>
      <c r="D52" s="38">
        <v>4.2</v>
      </c>
      <c r="E52" s="39">
        <v>1</v>
      </c>
      <c r="F52" s="38">
        <v>7.2</v>
      </c>
      <c r="H52" s="55">
        <v>23</v>
      </c>
      <c r="I52" s="55">
        <v>7.5574585399531502</v>
      </c>
      <c r="J52" s="55">
        <v>0.54254146004684944</v>
      </c>
      <c r="K52" s="55">
        <v>0.89775788252924194</v>
      </c>
      <c r="L52" s="58"/>
      <c r="M52" s="55">
        <v>11.25</v>
      </c>
      <c r="N52" s="55">
        <v>6.6</v>
      </c>
      <c r="O52" s="58"/>
      <c r="P52" s="58"/>
    </row>
    <row r="53" spans="1:16" ht="15" x14ac:dyDescent="0.2">
      <c r="A53" s="39">
        <v>7</v>
      </c>
      <c r="B53" s="38">
        <v>8.1999999999999993</v>
      </c>
      <c r="C53" s="38">
        <v>3.1</v>
      </c>
      <c r="D53" s="38">
        <v>7.4</v>
      </c>
      <c r="E53" s="39">
        <v>1</v>
      </c>
      <c r="F53" s="38">
        <v>8.1999999999999993</v>
      </c>
      <c r="H53" s="55">
        <v>24</v>
      </c>
      <c r="I53" s="55">
        <v>8.5206361088376514</v>
      </c>
      <c r="J53" s="55">
        <v>-0.52063610883765143</v>
      </c>
      <c r="K53" s="55">
        <v>-0.86151051128515155</v>
      </c>
      <c r="L53" s="58"/>
      <c r="M53" s="55">
        <v>11.75</v>
      </c>
      <c r="N53" s="55">
        <v>6.6</v>
      </c>
      <c r="O53" s="58"/>
      <c r="P53" s="58"/>
    </row>
    <row r="54" spans="1:16" ht="15" x14ac:dyDescent="0.2">
      <c r="A54" s="39">
        <v>8</v>
      </c>
      <c r="B54" s="38">
        <v>9.4</v>
      </c>
      <c r="C54" s="38">
        <v>4.5999999999999996</v>
      </c>
      <c r="D54" s="38">
        <v>6.1</v>
      </c>
      <c r="E54" s="39">
        <v>1</v>
      </c>
      <c r="F54" s="38">
        <v>9</v>
      </c>
      <c r="H54" s="55">
        <v>25</v>
      </c>
      <c r="I54" s="55">
        <v>6.7777647378107329</v>
      </c>
      <c r="J54" s="55">
        <v>-1.2777647378107329</v>
      </c>
      <c r="K54" s="55">
        <v>-2.1143515286157841</v>
      </c>
      <c r="L54" s="58"/>
      <c r="M54" s="55">
        <v>12.25</v>
      </c>
      <c r="N54" s="55">
        <v>6.6</v>
      </c>
      <c r="O54" s="58"/>
      <c r="P54" s="58"/>
    </row>
    <row r="55" spans="1:16" ht="15" x14ac:dyDescent="0.2">
      <c r="A55" s="39">
        <v>11</v>
      </c>
      <c r="B55" s="38">
        <v>6.9</v>
      </c>
      <c r="C55" s="38">
        <v>4.7</v>
      </c>
      <c r="D55" s="38">
        <v>4.4000000000000004</v>
      </c>
      <c r="E55" s="39">
        <v>1</v>
      </c>
      <c r="F55" s="38">
        <v>7.2</v>
      </c>
      <c r="H55" s="55">
        <v>26</v>
      </c>
      <c r="I55" s="55">
        <v>7.0633231478887915</v>
      </c>
      <c r="J55" s="55">
        <v>-6.3323147888791453E-2</v>
      </c>
      <c r="K55" s="55">
        <v>-0.10478250852721642</v>
      </c>
      <c r="L55" s="58"/>
      <c r="M55" s="55">
        <v>12.75</v>
      </c>
      <c r="N55" s="55">
        <v>6.7</v>
      </c>
      <c r="O55" s="58"/>
      <c r="P55" s="58"/>
    </row>
    <row r="56" spans="1:16" ht="15" x14ac:dyDescent="0.2">
      <c r="A56" s="39">
        <v>14</v>
      </c>
      <c r="B56" s="38">
        <v>8</v>
      </c>
      <c r="C56" s="38">
        <v>4.7</v>
      </c>
      <c r="D56" s="38">
        <v>5.8</v>
      </c>
      <c r="E56" s="39">
        <v>1</v>
      </c>
      <c r="F56" s="38">
        <v>8.1</v>
      </c>
      <c r="H56" s="55">
        <v>27</v>
      </c>
      <c r="I56" s="55">
        <v>7.8859963225535381</v>
      </c>
      <c r="J56" s="55">
        <v>-0.88599632255353811</v>
      </c>
      <c r="K56" s="55">
        <v>-1.4660818408157681</v>
      </c>
      <c r="L56" s="58"/>
      <c r="M56" s="55">
        <v>13.25</v>
      </c>
      <c r="N56" s="55">
        <v>6.7</v>
      </c>
      <c r="O56" s="58"/>
      <c r="P56" s="58"/>
    </row>
    <row r="57" spans="1:16" ht="15" x14ac:dyDescent="0.2">
      <c r="A57" s="39">
        <v>11</v>
      </c>
      <c r="B57" s="38">
        <v>9.3000000000000007</v>
      </c>
      <c r="C57" s="38">
        <v>5.5</v>
      </c>
      <c r="D57" s="38">
        <v>5.7</v>
      </c>
      <c r="E57" s="39">
        <v>1</v>
      </c>
      <c r="F57" s="38">
        <v>8.9</v>
      </c>
      <c r="H57" s="55">
        <v>28</v>
      </c>
      <c r="I57" s="55">
        <v>6.9657604154216033</v>
      </c>
      <c r="J57" s="55">
        <v>-1.3657604154216036</v>
      </c>
      <c r="K57" s="55">
        <v>-2.2599603327739759</v>
      </c>
      <c r="L57" s="58"/>
      <c r="M57" s="55">
        <v>13.75</v>
      </c>
      <c r="N57" s="55">
        <v>6.7</v>
      </c>
      <c r="O57" s="58"/>
      <c r="P57" s="58"/>
    </row>
    <row r="58" spans="1:16" ht="15" x14ac:dyDescent="0.2">
      <c r="A58" s="39">
        <v>14</v>
      </c>
      <c r="B58" s="38">
        <v>7.4</v>
      </c>
      <c r="C58" s="38">
        <v>6.9</v>
      </c>
      <c r="D58" s="38">
        <v>7.7</v>
      </c>
      <c r="E58" s="39">
        <v>1</v>
      </c>
      <c r="F58" s="38">
        <v>8.8000000000000007</v>
      </c>
      <c r="H58" s="55">
        <v>29</v>
      </c>
      <c r="I58" s="55">
        <v>7.8091062716558097</v>
      </c>
      <c r="J58" s="55">
        <v>-0.60910627165580955</v>
      </c>
      <c r="K58" s="55">
        <v>-1.0079044588219692</v>
      </c>
      <c r="L58" s="58"/>
      <c r="M58" s="55">
        <v>14.25</v>
      </c>
      <c r="N58" s="55">
        <v>6.7</v>
      </c>
      <c r="O58" s="58"/>
      <c r="P58" s="58"/>
    </row>
    <row r="59" spans="1:16" ht="15" x14ac:dyDescent="0.2">
      <c r="A59" s="39">
        <v>1</v>
      </c>
      <c r="B59" s="38">
        <v>7.6</v>
      </c>
      <c r="C59" s="38">
        <v>5.4</v>
      </c>
      <c r="D59" s="38">
        <v>5.8</v>
      </c>
      <c r="E59" s="39">
        <v>1</v>
      </c>
      <c r="F59" s="38">
        <v>7.5</v>
      </c>
      <c r="H59" s="55">
        <v>30</v>
      </c>
      <c r="I59" s="55">
        <v>6.8095960632593844</v>
      </c>
      <c r="J59" s="55">
        <v>-0.6095960632593842</v>
      </c>
      <c r="K59" s="55">
        <v>-1.0087149301044178</v>
      </c>
      <c r="L59" s="58"/>
      <c r="M59" s="55">
        <v>14.75</v>
      </c>
      <c r="N59" s="55">
        <v>6.7</v>
      </c>
      <c r="O59" s="58"/>
      <c r="P59" s="58"/>
    </row>
    <row r="60" spans="1:16" ht="15" x14ac:dyDescent="0.2">
      <c r="A60" s="39">
        <v>1</v>
      </c>
      <c r="B60" s="38">
        <v>10</v>
      </c>
      <c r="C60" s="38">
        <v>4.5</v>
      </c>
      <c r="D60" s="38">
        <v>3.7</v>
      </c>
      <c r="E60" s="39">
        <v>0</v>
      </c>
      <c r="F60" s="38">
        <v>7</v>
      </c>
      <c r="H60" s="55">
        <v>31</v>
      </c>
      <c r="I60" s="55">
        <v>7.2299150290099643</v>
      </c>
      <c r="J60" s="55">
        <v>-0.12991502900996466</v>
      </c>
      <c r="K60" s="55">
        <v>-0.21497387746669075</v>
      </c>
      <c r="L60" s="58"/>
      <c r="M60" s="55">
        <v>15.25</v>
      </c>
      <c r="N60" s="55">
        <v>6.7</v>
      </c>
      <c r="O60" s="58"/>
      <c r="P60" s="58"/>
    </row>
    <row r="61" spans="1:16" ht="15" x14ac:dyDescent="0.2">
      <c r="A61" s="39">
        <v>6</v>
      </c>
      <c r="B61" s="38">
        <v>9.9</v>
      </c>
      <c r="C61" s="38">
        <v>3.5</v>
      </c>
      <c r="D61" s="38">
        <v>6.9</v>
      </c>
      <c r="E61" s="39">
        <v>1</v>
      </c>
      <c r="F61" s="38">
        <v>8.5</v>
      </c>
      <c r="H61" s="55">
        <v>32</v>
      </c>
      <c r="I61" s="55">
        <v>6.8122554560792379</v>
      </c>
      <c r="J61" s="55">
        <v>-0.6122554560792377</v>
      </c>
      <c r="K61" s="55">
        <v>-1.0131154986186821</v>
      </c>
      <c r="L61" s="58"/>
      <c r="M61" s="55">
        <v>15.75</v>
      </c>
      <c r="N61" s="55">
        <v>6.9</v>
      </c>
      <c r="O61" s="58"/>
      <c r="P61" s="58"/>
    </row>
    <row r="62" spans="1:16" ht="15" x14ac:dyDescent="0.2">
      <c r="A62" s="39">
        <v>5</v>
      </c>
      <c r="B62" s="38">
        <v>8.6999999999999993</v>
      </c>
      <c r="C62" s="38">
        <v>3.8</v>
      </c>
      <c r="D62" s="38">
        <v>6.1</v>
      </c>
      <c r="E62" s="39">
        <v>0</v>
      </c>
      <c r="F62" s="38">
        <v>7.2</v>
      </c>
      <c r="H62" s="55">
        <v>33</v>
      </c>
      <c r="I62" s="55">
        <v>7.544238184010517</v>
      </c>
      <c r="J62" s="55">
        <v>5.5761815989482599E-2</v>
      </c>
      <c r="K62" s="55">
        <v>9.2270570150307582E-2</v>
      </c>
      <c r="L62" s="58"/>
      <c r="M62" s="55">
        <v>16.25</v>
      </c>
      <c r="N62" s="55">
        <v>6.9</v>
      </c>
      <c r="O62" s="58"/>
      <c r="P62" s="58"/>
    </row>
    <row r="63" spans="1:16" ht="15" x14ac:dyDescent="0.2">
      <c r="A63" s="39">
        <v>13</v>
      </c>
      <c r="B63" s="38">
        <v>8.4</v>
      </c>
      <c r="C63" s="38">
        <v>5.9</v>
      </c>
      <c r="D63" s="38">
        <v>5</v>
      </c>
      <c r="E63" s="39">
        <v>1</v>
      </c>
      <c r="F63" s="38">
        <v>8.8000000000000007</v>
      </c>
      <c r="H63" s="55">
        <v>34</v>
      </c>
      <c r="I63" s="55">
        <v>7.944060384423973</v>
      </c>
      <c r="J63" s="55">
        <v>1.055939615576027</v>
      </c>
      <c r="K63" s="55">
        <v>1.7472915586514182</v>
      </c>
      <c r="L63" s="58"/>
      <c r="M63" s="55">
        <v>16.75</v>
      </c>
      <c r="N63" s="55">
        <v>6.9</v>
      </c>
      <c r="O63" s="58"/>
      <c r="P63" s="58"/>
    </row>
    <row r="64" spans="1:16" ht="15" x14ac:dyDescent="0.2">
      <c r="A64" s="39">
        <v>2</v>
      </c>
      <c r="B64" s="38">
        <v>8.8000000000000007</v>
      </c>
      <c r="C64" s="38">
        <v>4.8</v>
      </c>
      <c r="D64" s="38">
        <v>5.0999999999999996</v>
      </c>
      <c r="E64" s="39">
        <v>0</v>
      </c>
      <c r="F64" s="38">
        <v>8</v>
      </c>
      <c r="H64" s="55">
        <v>35</v>
      </c>
      <c r="I64" s="55">
        <v>7.2386677665530872</v>
      </c>
      <c r="J64" s="55">
        <v>-0.53866776655308701</v>
      </c>
      <c r="K64" s="55">
        <v>-0.89134797817238931</v>
      </c>
      <c r="L64" s="58"/>
      <c r="M64" s="55">
        <v>17.25</v>
      </c>
      <c r="N64" s="55">
        <v>7</v>
      </c>
      <c r="O64" s="58"/>
      <c r="P64" s="58"/>
    </row>
    <row r="65" spans="1:16" ht="15" x14ac:dyDescent="0.2">
      <c r="A65" s="39">
        <v>11</v>
      </c>
      <c r="B65" s="38">
        <v>7.7</v>
      </c>
      <c r="C65" s="38">
        <v>3.4</v>
      </c>
      <c r="D65" s="38">
        <v>4.5</v>
      </c>
      <c r="E65" s="39">
        <v>0</v>
      </c>
      <c r="F65" s="38">
        <v>8.1</v>
      </c>
      <c r="H65" s="55">
        <v>36</v>
      </c>
      <c r="I65" s="55">
        <v>6.8294249131963927</v>
      </c>
      <c r="J65" s="55">
        <v>0.27057508680360698</v>
      </c>
      <c r="K65" s="55">
        <v>0.44772784180032293</v>
      </c>
      <c r="L65" s="58"/>
      <c r="M65" s="55">
        <v>17.75</v>
      </c>
      <c r="N65" s="55">
        <v>7</v>
      </c>
      <c r="O65" s="58"/>
      <c r="P65" s="58"/>
    </row>
    <row r="66" spans="1:16" ht="15" x14ac:dyDescent="0.2">
      <c r="A66" s="39">
        <v>7</v>
      </c>
      <c r="B66" s="38">
        <v>6.6</v>
      </c>
      <c r="C66" s="38">
        <v>4.8</v>
      </c>
      <c r="D66" s="38">
        <v>4.0999999999999996</v>
      </c>
      <c r="E66" s="39">
        <v>0</v>
      </c>
      <c r="F66" s="38">
        <v>7.1</v>
      </c>
      <c r="H66" s="55">
        <v>37</v>
      </c>
      <c r="I66" s="55">
        <v>7.8276299062594816</v>
      </c>
      <c r="J66" s="55">
        <v>-0.62762990625948145</v>
      </c>
      <c r="K66" s="55">
        <v>-1.0385560130407046</v>
      </c>
      <c r="L66" s="58"/>
      <c r="M66" s="55">
        <v>18.25</v>
      </c>
      <c r="N66" s="55">
        <v>7</v>
      </c>
      <c r="O66" s="58"/>
      <c r="P66" s="58"/>
    </row>
    <row r="67" spans="1:16" ht="15" x14ac:dyDescent="0.2">
      <c r="A67" s="39">
        <v>12</v>
      </c>
      <c r="B67" s="38">
        <v>5.7</v>
      </c>
      <c r="C67" s="38">
        <v>6</v>
      </c>
      <c r="D67" s="38">
        <v>6.7</v>
      </c>
      <c r="E67" s="39">
        <v>0</v>
      </c>
      <c r="F67" s="38">
        <v>9</v>
      </c>
      <c r="H67" s="55">
        <v>38</v>
      </c>
      <c r="I67" s="55">
        <v>8.9125735155385772</v>
      </c>
      <c r="J67" s="55">
        <v>0.98742648446142312</v>
      </c>
      <c r="K67" s="55">
        <v>1.633921045899114</v>
      </c>
      <c r="L67" s="58"/>
      <c r="M67" s="55">
        <v>18.75</v>
      </c>
      <c r="N67" s="55">
        <v>7</v>
      </c>
      <c r="O67" s="58"/>
      <c r="P67" s="58"/>
    </row>
    <row r="68" spans="1:16" ht="15" x14ac:dyDescent="0.2">
      <c r="A68" s="39">
        <v>5</v>
      </c>
      <c r="B68" s="38">
        <v>5.7</v>
      </c>
      <c r="C68" s="38">
        <v>5.0999999999999996</v>
      </c>
      <c r="D68" s="38">
        <v>5.5</v>
      </c>
      <c r="E68" s="39">
        <v>0</v>
      </c>
      <c r="F68" s="38">
        <v>6.2</v>
      </c>
      <c r="H68" s="55">
        <v>39</v>
      </c>
      <c r="I68" s="55">
        <v>7.9062225991545159</v>
      </c>
      <c r="J68" s="55">
        <v>-0.30622259915451622</v>
      </c>
      <c r="K68" s="55">
        <v>-0.50671473508369291</v>
      </c>
      <c r="L68" s="58"/>
      <c r="M68" s="55">
        <v>19.25</v>
      </c>
      <c r="N68" s="55">
        <v>7</v>
      </c>
      <c r="O68" s="58"/>
      <c r="P68" s="58"/>
    </row>
    <row r="69" spans="1:16" ht="15" x14ac:dyDescent="0.2">
      <c r="A69" s="39">
        <v>7</v>
      </c>
      <c r="B69" s="38">
        <v>5.5</v>
      </c>
      <c r="C69" s="38">
        <v>4.9000000000000004</v>
      </c>
      <c r="D69" s="38">
        <v>5.4</v>
      </c>
      <c r="E69" s="39">
        <v>0</v>
      </c>
      <c r="F69" s="38">
        <v>8.1999999999999993</v>
      </c>
      <c r="H69" s="55">
        <v>40</v>
      </c>
      <c r="I69" s="55">
        <v>7.1797702922790005</v>
      </c>
      <c r="J69" s="55">
        <v>-1.3797702922790007</v>
      </c>
      <c r="K69" s="55">
        <v>-2.283142851177097</v>
      </c>
      <c r="L69" s="58"/>
      <c r="M69" s="55">
        <v>19.75</v>
      </c>
      <c r="N69" s="55">
        <v>7</v>
      </c>
      <c r="O69" s="58"/>
      <c r="P69" s="58"/>
    </row>
    <row r="70" spans="1:16" ht="15" x14ac:dyDescent="0.2">
      <c r="A70" s="39">
        <v>5</v>
      </c>
      <c r="B70" s="38">
        <v>7.5</v>
      </c>
      <c r="C70" s="38">
        <v>4.5</v>
      </c>
      <c r="D70" s="38">
        <v>3.5</v>
      </c>
      <c r="E70" s="39">
        <v>0</v>
      </c>
      <c r="F70" s="38">
        <v>5.8</v>
      </c>
      <c r="H70" s="55">
        <v>41</v>
      </c>
      <c r="I70" s="55">
        <v>7.8109507286984963</v>
      </c>
      <c r="J70" s="55">
        <v>0.58904927130150408</v>
      </c>
      <c r="K70" s="55">
        <v>0.97471560323402073</v>
      </c>
      <c r="L70" s="58"/>
      <c r="M70" s="55">
        <v>20.25</v>
      </c>
      <c r="N70" s="55">
        <v>7</v>
      </c>
      <c r="O70" s="58"/>
      <c r="P70" s="58"/>
    </row>
    <row r="71" spans="1:16" ht="15" x14ac:dyDescent="0.2">
      <c r="A71" s="39">
        <v>9</v>
      </c>
      <c r="B71" s="38">
        <v>6.4</v>
      </c>
      <c r="C71" s="38">
        <v>5.3</v>
      </c>
      <c r="D71" s="38">
        <v>5.3</v>
      </c>
      <c r="E71" s="39">
        <v>0</v>
      </c>
      <c r="F71" s="38">
        <v>8</v>
      </c>
      <c r="H71" s="55">
        <v>42</v>
      </c>
      <c r="I71" s="55">
        <v>7.7620659365854454</v>
      </c>
      <c r="J71" s="55">
        <v>0.13793406341455494</v>
      </c>
      <c r="K71" s="55">
        <v>0.22824318843579613</v>
      </c>
      <c r="L71" s="58"/>
      <c r="M71" s="55">
        <v>20.75</v>
      </c>
      <c r="N71" s="55">
        <v>7.1</v>
      </c>
      <c r="O71" s="58"/>
      <c r="P71" s="58"/>
    </row>
    <row r="72" spans="1:16" ht="15" x14ac:dyDescent="0.2">
      <c r="A72" s="39">
        <v>13</v>
      </c>
      <c r="B72" s="38">
        <v>9.1</v>
      </c>
      <c r="C72" s="38">
        <v>7.1</v>
      </c>
      <c r="D72" s="38">
        <v>5.9</v>
      </c>
      <c r="E72" s="39">
        <v>1</v>
      </c>
      <c r="F72" s="38">
        <v>7.7</v>
      </c>
      <c r="H72" s="55">
        <v>43</v>
      </c>
      <c r="I72" s="55">
        <v>8.6659598595238698</v>
      </c>
      <c r="J72" s="55">
        <v>-1.0659598595238702</v>
      </c>
      <c r="K72" s="55">
        <v>-1.7638723246416621</v>
      </c>
      <c r="L72" s="58"/>
      <c r="M72" s="55">
        <v>21.25</v>
      </c>
      <c r="N72" s="55">
        <v>7.1</v>
      </c>
      <c r="O72" s="58"/>
      <c r="P72" s="58"/>
    </row>
    <row r="73" spans="1:16" ht="15" x14ac:dyDescent="0.2">
      <c r="A73" s="39">
        <v>8</v>
      </c>
      <c r="B73" s="38">
        <v>6.7</v>
      </c>
      <c r="C73" s="38">
        <v>4.5</v>
      </c>
      <c r="D73" s="38">
        <v>3.7</v>
      </c>
      <c r="E73" s="39">
        <v>0</v>
      </c>
      <c r="F73" s="38">
        <v>7</v>
      </c>
      <c r="H73" s="55">
        <v>44</v>
      </c>
      <c r="I73" s="55">
        <v>8.2813827862219203</v>
      </c>
      <c r="J73" s="55">
        <v>0.1186172137780801</v>
      </c>
      <c r="K73" s="55">
        <v>0.19627908006096353</v>
      </c>
      <c r="L73" s="58"/>
      <c r="M73" s="55">
        <v>21.75</v>
      </c>
      <c r="N73" s="55">
        <v>7.1</v>
      </c>
      <c r="O73" s="58"/>
      <c r="P73" s="58"/>
    </row>
    <row r="74" spans="1:16" ht="15" x14ac:dyDescent="0.2">
      <c r="A74" s="39">
        <v>13</v>
      </c>
      <c r="B74" s="38">
        <v>6.5</v>
      </c>
      <c r="C74" s="38">
        <v>6</v>
      </c>
      <c r="D74" s="38">
        <v>6.6</v>
      </c>
      <c r="E74" s="39">
        <v>0</v>
      </c>
      <c r="F74" s="38">
        <v>7.9</v>
      </c>
      <c r="H74" s="55">
        <v>45</v>
      </c>
      <c r="I74" s="55">
        <v>7.3471427984797542</v>
      </c>
      <c r="J74" s="55">
        <v>-0.84714279847975416</v>
      </c>
      <c r="K74" s="55">
        <v>-1.401789874081526</v>
      </c>
      <c r="L74" s="58"/>
      <c r="M74" s="55">
        <v>22.25</v>
      </c>
      <c r="N74" s="55">
        <v>7.1</v>
      </c>
      <c r="O74" s="58"/>
      <c r="P74" s="58"/>
    </row>
    <row r="75" spans="1:16" ht="15" x14ac:dyDescent="0.2">
      <c r="A75" s="39">
        <v>14</v>
      </c>
      <c r="B75" s="38">
        <v>9.9</v>
      </c>
      <c r="C75" s="38">
        <v>6.7</v>
      </c>
      <c r="D75" s="38">
        <v>7.6</v>
      </c>
      <c r="E75" s="39">
        <v>1</v>
      </c>
      <c r="F75" s="38">
        <v>9.8000000000000007</v>
      </c>
      <c r="H75" s="55">
        <v>46</v>
      </c>
      <c r="I75" s="55">
        <v>7.3864802079083303</v>
      </c>
      <c r="J75" s="55">
        <v>0.31351979209166991</v>
      </c>
      <c r="K75" s="55">
        <v>0.51878959564660876</v>
      </c>
      <c r="L75" s="58"/>
      <c r="M75" s="55">
        <v>22.75</v>
      </c>
      <c r="N75" s="55">
        <v>7.1</v>
      </c>
      <c r="O75" s="58"/>
      <c r="P75" s="58"/>
    </row>
    <row r="76" spans="1:16" ht="15" x14ac:dyDescent="0.2">
      <c r="A76" s="39">
        <v>10</v>
      </c>
      <c r="B76" s="38">
        <v>8.5</v>
      </c>
      <c r="C76" s="38">
        <v>6</v>
      </c>
      <c r="D76" s="38">
        <v>5.5</v>
      </c>
      <c r="E76" s="39">
        <v>1</v>
      </c>
      <c r="F76" s="38">
        <v>8.4</v>
      </c>
      <c r="H76" s="55">
        <v>47</v>
      </c>
      <c r="I76" s="55">
        <v>8.1422562514468346</v>
      </c>
      <c r="J76" s="55">
        <v>-0.14225625144683463</v>
      </c>
      <c r="K76" s="55">
        <v>-0.23539522871566262</v>
      </c>
      <c r="L76" s="58"/>
      <c r="M76" s="55">
        <v>23.25</v>
      </c>
      <c r="N76" s="55">
        <v>7.1</v>
      </c>
      <c r="O76" s="58"/>
      <c r="P76" s="58"/>
    </row>
    <row r="77" spans="1:16" ht="15" x14ac:dyDescent="0.2">
      <c r="A77" s="39">
        <v>7</v>
      </c>
      <c r="B77" s="38">
        <v>9.9</v>
      </c>
      <c r="C77" s="38">
        <v>4.8</v>
      </c>
      <c r="D77" s="38">
        <v>5</v>
      </c>
      <c r="E77" s="39">
        <v>0</v>
      </c>
      <c r="F77" s="38">
        <v>8.9</v>
      </c>
      <c r="H77" s="55">
        <v>48</v>
      </c>
      <c r="I77" s="55">
        <v>7.9269103821794538</v>
      </c>
      <c r="J77" s="55">
        <v>-0.82691038217945412</v>
      </c>
      <c r="K77" s="55">
        <v>-1.3683107530303182</v>
      </c>
      <c r="L77" s="58"/>
      <c r="M77" s="55">
        <v>23.75</v>
      </c>
      <c r="N77" s="55">
        <v>7.1</v>
      </c>
      <c r="O77" s="58"/>
      <c r="P77" s="58"/>
    </row>
    <row r="78" spans="1:16" ht="15" x14ac:dyDescent="0.2">
      <c r="A78" s="39">
        <v>3</v>
      </c>
      <c r="B78" s="38">
        <v>7.6</v>
      </c>
      <c r="C78" s="38">
        <v>5</v>
      </c>
      <c r="D78" s="38">
        <v>4.5999999999999996</v>
      </c>
      <c r="E78" s="39">
        <v>0</v>
      </c>
      <c r="F78" s="38">
        <v>7.5</v>
      </c>
      <c r="H78" s="55">
        <v>49</v>
      </c>
      <c r="I78" s="55">
        <v>8.8492749031583919</v>
      </c>
      <c r="J78" s="55">
        <v>-0.34927490315839194</v>
      </c>
      <c r="K78" s="55">
        <v>-0.57795453540639474</v>
      </c>
      <c r="L78" s="58"/>
      <c r="M78" s="55">
        <v>24.25</v>
      </c>
      <c r="N78" s="55">
        <v>7.1</v>
      </c>
      <c r="O78" s="58"/>
      <c r="P78" s="58"/>
    </row>
    <row r="79" spans="1:16" ht="15" x14ac:dyDescent="0.2">
      <c r="A79" s="39">
        <v>5</v>
      </c>
      <c r="B79" s="38">
        <v>9.4</v>
      </c>
      <c r="C79" s="38">
        <v>4.9000000000000004</v>
      </c>
      <c r="D79" s="38">
        <v>6.2</v>
      </c>
      <c r="E79" s="39">
        <v>1</v>
      </c>
      <c r="F79" s="38">
        <v>8</v>
      </c>
      <c r="H79" s="55">
        <v>50</v>
      </c>
      <c r="I79" s="55">
        <v>7.7104534573498</v>
      </c>
      <c r="J79" s="55">
        <v>-0.11045345734980039</v>
      </c>
      <c r="K79" s="55">
        <v>-0.18277029368378231</v>
      </c>
      <c r="L79" s="58"/>
      <c r="M79" s="55">
        <v>24.75</v>
      </c>
      <c r="N79" s="55">
        <v>7.1</v>
      </c>
      <c r="O79" s="58"/>
      <c r="P79" s="58"/>
    </row>
    <row r="80" spans="1:16" ht="15" x14ac:dyDescent="0.2">
      <c r="A80" s="39">
        <v>10</v>
      </c>
      <c r="B80" s="38">
        <v>9.3000000000000007</v>
      </c>
      <c r="C80" s="38">
        <v>5.9</v>
      </c>
      <c r="D80" s="38">
        <v>7.6</v>
      </c>
      <c r="E80" s="39">
        <v>1</v>
      </c>
      <c r="F80" s="38">
        <v>8.1</v>
      </c>
      <c r="H80" s="55">
        <v>51</v>
      </c>
      <c r="I80" s="55">
        <v>7.3544818629967672</v>
      </c>
      <c r="J80" s="55">
        <v>-0.15448186299676703</v>
      </c>
      <c r="K80" s="55">
        <v>-0.25562527553410225</v>
      </c>
      <c r="L80" s="58"/>
      <c r="M80" s="55">
        <v>25.25</v>
      </c>
      <c r="N80" s="55">
        <v>7.1</v>
      </c>
      <c r="O80" s="58"/>
      <c r="P80" s="58"/>
    </row>
    <row r="81" spans="1:16" ht="15" x14ac:dyDescent="0.2">
      <c r="A81" s="39">
        <v>10</v>
      </c>
      <c r="B81" s="38">
        <v>7.1</v>
      </c>
      <c r="C81" s="38">
        <v>5.9</v>
      </c>
      <c r="D81" s="38">
        <v>4.0999999999999996</v>
      </c>
      <c r="E81" s="39">
        <v>0</v>
      </c>
      <c r="F81" s="38">
        <v>7.6</v>
      </c>
      <c r="H81" s="55">
        <v>52</v>
      </c>
      <c r="I81" s="55">
        <v>7.9925938563516601</v>
      </c>
      <c r="J81" s="55">
        <v>0.2074061436483392</v>
      </c>
      <c r="K81" s="55">
        <v>0.34320049997508029</v>
      </c>
      <c r="L81" s="58"/>
      <c r="M81" s="55">
        <v>25.75</v>
      </c>
      <c r="N81" s="55">
        <v>7.1</v>
      </c>
      <c r="O81" s="58"/>
      <c r="P81" s="58"/>
    </row>
    <row r="82" spans="1:16" ht="15" x14ac:dyDescent="0.2">
      <c r="A82" s="39">
        <v>8</v>
      </c>
      <c r="B82" s="38">
        <v>9.9</v>
      </c>
      <c r="C82" s="38">
        <v>4.8</v>
      </c>
      <c r="D82" s="38">
        <v>4.8</v>
      </c>
      <c r="E82" s="39">
        <v>1</v>
      </c>
      <c r="F82" s="38">
        <v>8.8000000000000007</v>
      </c>
      <c r="H82" s="55">
        <v>53</v>
      </c>
      <c r="I82" s="55">
        <v>8.2023814971344464</v>
      </c>
      <c r="J82" s="55">
        <v>0.79761850286555358</v>
      </c>
      <c r="K82" s="55">
        <v>1.3198406959292837</v>
      </c>
      <c r="L82" s="58"/>
      <c r="M82" s="55">
        <v>26.25</v>
      </c>
      <c r="N82" s="55">
        <v>7.1</v>
      </c>
      <c r="O82" s="58"/>
      <c r="P82" s="58"/>
    </row>
    <row r="83" spans="1:16" ht="15" x14ac:dyDescent="0.2">
      <c r="A83" s="39">
        <v>2</v>
      </c>
      <c r="B83" s="38">
        <v>8.6999999999999993</v>
      </c>
      <c r="C83" s="38">
        <v>4.5999999999999996</v>
      </c>
      <c r="D83" s="38">
        <v>4.9000000000000004</v>
      </c>
      <c r="E83" s="39">
        <v>1</v>
      </c>
      <c r="F83" s="38">
        <v>8</v>
      </c>
      <c r="H83" s="55">
        <v>54</v>
      </c>
      <c r="I83" s="55">
        <v>7.4813674963637702</v>
      </c>
      <c r="J83" s="55">
        <v>-0.28136749636377001</v>
      </c>
      <c r="K83" s="55">
        <v>-0.46558633090691331</v>
      </c>
      <c r="L83" s="58"/>
      <c r="M83" s="55">
        <v>26.75</v>
      </c>
      <c r="N83" s="55">
        <v>7.1</v>
      </c>
      <c r="O83" s="58"/>
      <c r="P83" s="58"/>
    </row>
    <row r="84" spans="1:16" ht="15" x14ac:dyDescent="0.2">
      <c r="A84" s="39">
        <v>6</v>
      </c>
      <c r="B84" s="38">
        <v>8.6</v>
      </c>
      <c r="C84" s="38">
        <v>4</v>
      </c>
      <c r="D84" s="38">
        <v>3.9</v>
      </c>
      <c r="E84" s="39">
        <v>0</v>
      </c>
      <c r="F84" s="38">
        <v>8.5</v>
      </c>
      <c r="H84" s="55">
        <v>55</v>
      </c>
      <c r="I84" s="55">
        <v>8.1822769728895164</v>
      </c>
      <c r="J84" s="55">
        <v>-8.2276972889516742E-2</v>
      </c>
      <c r="K84" s="55">
        <v>-0.13614591031592319</v>
      </c>
      <c r="L84" s="58"/>
      <c r="M84" s="55">
        <v>27.25</v>
      </c>
      <c r="N84" s="55">
        <v>7.1</v>
      </c>
      <c r="O84" s="58"/>
      <c r="P84" s="58"/>
    </row>
    <row r="85" spans="1:16" ht="15" x14ac:dyDescent="0.2">
      <c r="A85" s="39">
        <v>5</v>
      </c>
      <c r="B85" s="38">
        <v>6.4</v>
      </c>
      <c r="C85" s="38">
        <v>5</v>
      </c>
      <c r="D85" s="38">
        <v>3.6</v>
      </c>
      <c r="E85" s="39">
        <v>0</v>
      </c>
      <c r="F85" s="38">
        <v>6.5</v>
      </c>
      <c r="H85" s="55">
        <v>56</v>
      </c>
      <c r="I85" s="55">
        <v>8.3719480805271616</v>
      </c>
      <c r="J85" s="55">
        <v>0.5280519194728388</v>
      </c>
      <c r="K85" s="55">
        <v>0.873781651729439</v>
      </c>
      <c r="L85" s="58"/>
      <c r="M85" s="55">
        <v>27.75</v>
      </c>
      <c r="N85" s="55">
        <v>7.2</v>
      </c>
      <c r="O85" s="58"/>
      <c r="P85" s="58"/>
    </row>
    <row r="86" spans="1:16" ht="15" x14ac:dyDescent="0.2">
      <c r="A86" s="39">
        <v>4</v>
      </c>
      <c r="B86" s="38">
        <v>7.7</v>
      </c>
      <c r="C86" s="38">
        <v>4.3</v>
      </c>
      <c r="D86" s="38">
        <v>6.6</v>
      </c>
      <c r="E86" s="39">
        <v>1</v>
      </c>
      <c r="F86" s="38">
        <v>7.7</v>
      </c>
      <c r="H86" s="55">
        <v>57</v>
      </c>
      <c r="I86" s="55">
        <v>8.7652406429607534</v>
      </c>
      <c r="J86" s="55">
        <v>3.4759357039247263E-2</v>
      </c>
      <c r="K86" s="55">
        <v>5.7517238905461475E-2</v>
      </c>
      <c r="L86" s="58"/>
      <c r="M86" s="55">
        <v>28.25</v>
      </c>
      <c r="N86" s="55">
        <v>7.2</v>
      </c>
      <c r="O86" s="58"/>
      <c r="P86" s="58"/>
    </row>
    <row r="87" spans="1:16" ht="15" x14ac:dyDescent="0.2">
      <c r="A87" s="39">
        <v>13</v>
      </c>
      <c r="B87" s="38">
        <v>7.5</v>
      </c>
      <c r="C87" s="38">
        <v>4.5</v>
      </c>
      <c r="D87" s="38">
        <v>4.5</v>
      </c>
      <c r="E87" s="39">
        <v>0</v>
      </c>
      <c r="F87" s="38">
        <v>7.2</v>
      </c>
      <c r="H87" s="55">
        <v>58</v>
      </c>
      <c r="I87" s="55">
        <v>7.4881502029458282</v>
      </c>
      <c r="J87" s="55">
        <v>1.1849797054171773E-2</v>
      </c>
      <c r="K87" s="55">
        <v>1.9608176508456823E-2</v>
      </c>
      <c r="L87" s="58"/>
      <c r="M87" s="55">
        <v>28.75</v>
      </c>
      <c r="N87" s="55">
        <v>7.2</v>
      </c>
      <c r="O87" s="58"/>
      <c r="P87" s="58"/>
    </row>
    <row r="88" spans="1:16" ht="15" x14ac:dyDescent="0.2">
      <c r="A88" s="39">
        <v>4</v>
      </c>
      <c r="B88" s="38">
        <v>5</v>
      </c>
      <c r="C88" s="38">
        <v>4.9000000000000004</v>
      </c>
      <c r="D88" s="38">
        <v>3</v>
      </c>
      <c r="E88" s="39">
        <v>0</v>
      </c>
      <c r="F88" s="38">
        <v>6</v>
      </c>
      <c r="H88" s="55">
        <v>59</v>
      </c>
      <c r="I88" s="55">
        <v>7.0662188873897067</v>
      </c>
      <c r="J88" s="55">
        <v>-6.6218887389706715E-2</v>
      </c>
      <c r="K88" s="55">
        <v>-0.10957416622370561</v>
      </c>
      <c r="L88" s="58"/>
      <c r="M88" s="55">
        <v>29.25</v>
      </c>
      <c r="N88" s="55">
        <v>7.2</v>
      </c>
      <c r="O88" s="58"/>
      <c r="P88" s="58"/>
    </row>
    <row r="89" spans="1:16" ht="15" x14ac:dyDescent="0.2">
      <c r="A89" s="39">
        <v>11</v>
      </c>
      <c r="B89" s="38">
        <v>7.7</v>
      </c>
      <c r="C89" s="38">
        <v>4.3</v>
      </c>
      <c r="D89" s="38">
        <v>6.7</v>
      </c>
      <c r="E89" s="39">
        <v>1</v>
      </c>
      <c r="F89" s="38">
        <v>8.1999999999999993</v>
      </c>
      <c r="H89" s="55">
        <v>60</v>
      </c>
      <c r="I89" s="55">
        <v>8.2325774455816791</v>
      </c>
      <c r="J89" s="55">
        <v>0.26742255441832086</v>
      </c>
      <c r="K89" s="55">
        <v>0.44251126204146923</v>
      </c>
      <c r="L89" s="58"/>
      <c r="M89" s="55">
        <v>29.75</v>
      </c>
      <c r="N89" s="55">
        <v>7.2</v>
      </c>
      <c r="O89" s="58"/>
      <c r="P89" s="58"/>
    </row>
    <row r="90" spans="1:16" ht="15" x14ac:dyDescent="0.2">
      <c r="A90" s="39">
        <v>8</v>
      </c>
      <c r="B90" s="38">
        <v>9.1</v>
      </c>
      <c r="C90" s="38">
        <v>4.5999999999999996</v>
      </c>
      <c r="D90" s="38">
        <v>5.4</v>
      </c>
      <c r="E90" s="39">
        <v>0</v>
      </c>
      <c r="F90" s="38">
        <v>7.4</v>
      </c>
      <c r="H90" s="55">
        <v>61</v>
      </c>
      <c r="I90" s="55">
        <v>7.4537372361140486</v>
      </c>
      <c r="J90" s="55">
        <v>-0.25373723611404841</v>
      </c>
      <c r="K90" s="55">
        <v>-0.41986579936748042</v>
      </c>
      <c r="L90" s="58"/>
      <c r="M90" s="55">
        <v>30.25</v>
      </c>
      <c r="N90" s="55">
        <v>7.2</v>
      </c>
      <c r="O90" s="58"/>
      <c r="P90" s="58"/>
    </row>
    <row r="91" spans="1:16" ht="15" x14ac:dyDescent="0.2">
      <c r="A91" s="39">
        <v>14</v>
      </c>
      <c r="B91" s="38">
        <v>5.5</v>
      </c>
      <c r="C91" s="38">
        <v>8.1999999999999993</v>
      </c>
      <c r="D91" s="38">
        <v>7</v>
      </c>
      <c r="E91" s="39">
        <v>1</v>
      </c>
      <c r="F91" s="38">
        <v>9.3000000000000007</v>
      </c>
      <c r="H91" s="55">
        <v>62</v>
      </c>
      <c r="I91" s="55">
        <v>8.1898814064588894</v>
      </c>
      <c r="J91" s="55">
        <v>0.61011859354111131</v>
      </c>
      <c r="K91" s="55">
        <v>1.0095795749543068</v>
      </c>
      <c r="L91" s="58"/>
      <c r="M91" s="55">
        <v>30.75</v>
      </c>
      <c r="N91" s="55">
        <v>7.2</v>
      </c>
      <c r="O91" s="58"/>
      <c r="P91" s="58"/>
    </row>
    <row r="92" spans="1:16" ht="15" x14ac:dyDescent="0.2">
      <c r="A92" s="39">
        <v>15</v>
      </c>
      <c r="B92" s="38">
        <v>9.1</v>
      </c>
      <c r="C92" s="38">
        <v>5.4</v>
      </c>
      <c r="D92" s="38">
        <v>4.0999999999999996</v>
      </c>
      <c r="E92" s="39">
        <v>1</v>
      </c>
      <c r="F92" s="38">
        <v>7.9</v>
      </c>
      <c r="H92" s="55">
        <v>63</v>
      </c>
      <c r="I92" s="55">
        <v>7.2206807115278613</v>
      </c>
      <c r="J92" s="55">
        <v>0.77931928847213872</v>
      </c>
      <c r="K92" s="55">
        <v>1.2895604958421565</v>
      </c>
      <c r="L92" s="58"/>
      <c r="M92" s="55">
        <v>31.25</v>
      </c>
      <c r="N92" s="55">
        <v>7.2</v>
      </c>
      <c r="O92" s="58"/>
      <c r="P92" s="58"/>
    </row>
    <row r="93" spans="1:16" ht="15" x14ac:dyDescent="0.2">
      <c r="A93" s="39">
        <v>7</v>
      </c>
      <c r="B93" s="38">
        <v>7.1</v>
      </c>
      <c r="C93" s="38">
        <v>4.5</v>
      </c>
      <c r="D93" s="38">
        <v>2.6</v>
      </c>
      <c r="E93" s="39">
        <v>0</v>
      </c>
      <c r="F93" s="38">
        <v>6.5</v>
      </c>
      <c r="H93" s="55">
        <v>64</v>
      </c>
      <c r="I93" s="55">
        <v>7.1632900866559606</v>
      </c>
      <c r="J93" s="55">
        <v>0.93670991334403908</v>
      </c>
      <c r="K93" s="55">
        <v>1.5499989775440897</v>
      </c>
      <c r="L93" s="58"/>
      <c r="M93" s="55">
        <v>31.75</v>
      </c>
      <c r="N93" s="55">
        <v>7.2</v>
      </c>
      <c r="O93" s="58"/>
      <c r="P93" s="58"/>
    </row>
    <row r="94" spans="1:16" ht="15" x14ac:dyDescent="0.2">
      <c r="A94" s="39">
        <v>14</v>
      </c>
      <c r="B94" s="38">
        <v>9.1999999999999993</v>
      </c>
      <c r="C94" s="38">
        <v>4.8</v>
      </c>
      <c r="D94" s="38">
        <v>5.3</v>
      </c>
      <c r="E94" s="39">
        <v>1</v>
      </c>
      <c r="F94" s="38">
        <v>8.6</v>
      </c>
      <c r="H94" s="55">
        <v>65</v>
      </c>
      <c r="I94" s="55">
        <v>6.8122275223187687</v>
      </c>
      <c r="J94" s="55">
        <v>0.28777247768123093</v>
      </c>
      <c r="K94" s="55">
        <v>0.47618482501039905</v>
      </c>
      <c r="L94" s="58"/>
      <c r="M94" s="55">
        <v>32.25</v>
      </c>
      <c r="N94" s="55">
        <v>7.2</v>
      </c>
      <c r="O94" s="58"/>
      <c r="P94" s="58"/>
    </row>
    <row r="95" spans="1:16" ht="15" x14ac:dyDescent="0.2">
      <c r="A95" s="39">
        <v>11</v>
      </c>
      <c r="B95" s="38">
        <v>9.3000000000000007</v>
      </c>
      <c r="C95" s="38">
        <v>5.9</v>
      </c>
      <c r="D95" s="38">
        <v>7</v>
      </c>
      <c r="E95" s="39">
        <v>1</v>
      </c>
      <c r="F95" s="38">
        <v>8.9</v>
      </c>
      <c r="H95" s="55">
        <v>66</v>
      </c>
      <c r="I95" s="55">
        <v>7.6282038423885066</v>
      </c>
      <c r="J95" s="55">
        <v>1.3717961576114934</v>
      </c>
      <c r="K95" s="55">
        <v>2.2699478370053021</v>
      </c>
      <c r="L95" s="58"/>
      <c r="M95" s="55">
        <v>32.75</v>
      </c>
      <c r="N95" s="55">
        <v>7.2</v>
      </c>
      <c r="O95" s="58"/>
      <c r="P95" s="58"/>
    </row>
    <row r="96" spans="1:16" ht="15" x14ac:dyDescent="0.2">
      <c r="A96" s="39">
        <v>8</v>
      </c>
      <c r="B96" s="38">
        <v>9.3000000000000007</v>
      </c>
      <c r="C96" s="38">
        <v>5.5</v>
      </c>
      <c r="D96" s="38">
        <v>4.5999999999999996</v>
      </c>
      <c r="E96" s="39">
        <v>1</v>
      </c>
      <c r="F96" s="38">
        <v>8.4</v>
      </c>
      <c r="H96" s="55">
        <v>67</v>
      </c>
      <c r="I96" s="55">
        <v>6.8669377383365031</v>
      </c>
      <c r="J96" s="55">
        <v>-0.66693773833650294</v>
      </c>
      <c r="K96" s="55">
        <v>-1.1035997353937106</v>
      </c>
      <c r="L96" s="58"/>
      <c r="M96" s="55">
        <v>33.25</v>
      </c>
      <c r="N96" s="55">
        <v>7.2</v>
      </c>
      <c r="O96" s="58"/>
      <c r="P96" s="58"/>
    </row>
    <row r="97" spans="1:16" ht="15" x14ac:dyDescent="0.2">
      <c r="A97" s="39">
        <v>12</v>
      </c>
      <c r="B97" s="38">
        <v>8.6</v>
      </c>
      <c r="C97" s="38">
        <v>5.7</v>
      </c>
      <c r="D97" s="38">
        <v>5.3</v>
      </c>
      <c r="E97" s="39">
        <v>1</v>
      </c>
      <c r="F97" s="38">
        <v>8.1</v>
      </c>
      <c r="H97" s="55">
        <v>68</v>
      </c>
      <c r="I97" s="55">
        <v>6.8852515675004051</v>
      </c>
      <c r="J97" s="55">
        <v>1.3147484324995942</v>
      </c>
      <c r="K97" s="55">
        <v>2.1755494385950751</v>
      </c>
      <c r="L97" s="58"/>
      <c r="M97" s="55">
        <v>33.75</v>
      </c>
      <c r="N97" s="55">
        <v>7.2</v>
      </c>
      <c r="O97" s="58"/>
      <c r="P97" s="58"/>
    </row>
    <row r="98" spans="1:16" ht="15" x14ac:dyDescent="0.2">
      <c r="A98" s="39">
        <v>10</v>
      </c>
      <c r="B98" s="38">
        <v>7.4</v>
      </c>
      <c r="C98" s="38">
        <v>4.8</v>
      </c>
      <c r="D98" s="38">
        <v>5</v>
      </c>
      <c r="E98" s="39">
        <v>0</v>
      </c>
      <c r="F98" s="38">
        <v>7.2</v>
      </c>
      <c r="H98" s="55">
        <v>69</v>
      </c>
      <c r="I98" s="55">
        <v>6.7189355578393855</v>
      </c>
      <c r="J98" s="55">
        <v>-0.91893555783938563</v>
      </c>
      <c r="K98" s="55">
        <v>-1.5205872755152683</v>
      </c>
      <c r="L98" s="58"/>
      <c r="M98" s="55">
        <v>34.25</v>
      </c>
      <c r="N98" s="55">
        <v>7.2</v>
      </c>
      <c r="O98" s="58"/>
      <c r="P98" s="58"/>
    </row>
    <row r="99" spans="1:16" ht="15" x14ac:dyDescent="0.2">
      <c r="A99" s="39">
        <v>11</v>
      </c>
      <c r="B99" s="38">
        <v>8.6999999999999993</v>
      </c>
      <c r="C99" s="38">
        <v>2.9</v>
      </c>
      <c r="D99" s="38">
        <v>3.2</v>
      </c>
      <c r="E99" s="39">
        <v>1</v>
      </c>
      <c r="F99" s="38">
        <v>7.7</v>
      </c>
      <c r="H99" s="55">
        <v>70</v>
      </c>
      <c r="I99" s="55">
        <v>7.2099223661385494</v>
      </c>
      <c r="J99" s="55">
        <v>0.79007763386145058</v>
      </c>
      <c r="K99" s="55">
        <v>1.3073626180530431</v>
      </c>
      <c r="L99" s="58"/>
      <c r="M99" s="55">
        <v>34.75</v>
      </c>
      <c r="N99" s="55">
        <v>7.4</v>
      </c>
      <c r="O99" s="58"/>
      <c r="P99" s="58"/>
    </row>
    <row r="100" spans="1:16" ht="15" x14ac:dyDescent="0.2">
      <c r="A100" s="39">
        <v>1</v>
      </c>
      <c r="B100" s="38">
        <v>7.8</v>
      </c>
      <c r="C100" s="38">
        <v>7.1</v>
      </c>
      <c r="D100" s="38">
        <v>5.3</v>
      </c>
      <c r="E100" s="39">
        <v>1</v>
      </c>
      <c r="F100" s="38">
        <v>7.4</v>
      </c>
      <c r="H100" s="55">
        <v>71</v>
      </c>
      <c r="I100" s="55">
        <v>8.6908572026025332</v>
      </c>
      <c r="J100" s="55">
        <v>-0.99085720260253307</v>
      </c>
      <c r="K100" s="55">
        <v>-1.6395979470776001</v>
      </c>
      <c r="L100" s="58"/>
      <c r="M100" s="55">
        <v>35.25</v>
      </c>
      <c r="N100" s="55">
        <v>7.4</v>
      </c>
      <c r="O100" s="58"/>
      <c r="P100" s="58"/>
    </row>
    <row r="101" spans="1:16" ht="15" x14ac:dyDescent="0.2">
      <c r="A101" s="39">
        <v>6</v>
      </c>
      <c r="B101" s="38">
        <v>7.9</v>
      </c>
      <c r="C101" s="38">
        <v>4.8</v>
      </c>
      <c r="D101" s="38">
        <v>5.0999999999999996</v>
      </c>
      <c r="E101" s="39">
        <v>1</v>
      </c>
      <c r="F101" s="38">
        <v>7</v>
      </c>
      <c r="H101" s="55">
        <v>72</v>
      </c>
      <c r="I101" s="55">
        <v>6.7592594694688684</v>
      </c>
      <c r="J101" s="55">
        <v>0.24074053053113165</v>
      </c>
      <c r="K101" s="55">
        <v>0.39835980260371645</v>
      </c>
      <c r="L101" s="58"/>
      <c r="M101" s="55">
        <v>35.75</v>
      </c>
      <c r="N101" s="55">
        <v>7.4</v>
      </c>
      <c r="O101" s="58"/>
      <c r="P101" s="58"/>
    </row>
    <row r="102" spans="1:16" ht="15" x14ac:dyDescent="0.2">
      <c r="A102" s="39">
        <v>8</v>
      </c>
      <c r="B102" s="38">
        <v>7.6</v>
      </c>
      <c r="C102" s="38">
        <v>4.5999999999999996</v>
      </c>
      <c r="D102" s="38">
        <v>4.9000000000000004</v>
      </c>
      <c r="E102" s="39">
        <v>0</v>
      </c>
      <c r="F102" s="38">
        <v>6.1</v>
      </c>
      <c r="H102" s="55">
        <v>73</v>
      </c>
      <c r="I102" s="55">
        <v>7.8260965192245671</v>
      </c>
      <c r="J102" s="55">
        <v>7.3903480775433295E-2</v>
      </c>
      <c r="K102" s="55">
        <v>0.12229006868298012</v>
      </c>
      <c r="L102" s="58"/>
      <c r="M102" s="55">
        <v>36.25</v>
      </c>
      <c r="N102" s="55">
        <v>7.4</v>
      </c>
      <c r="O102" s="58"/>
      <c r="P102" s="58"/>
    </row>
    <row r="103" spans="1:16" ht="15" x14ac:dyDescent="0.2">
      <c r="A103" s="39">
        <v>14</v>
      </c>
      <c r="B103" s="38">
        <v>9.1999999999999993</v>
      </c>
      <c r="C103" s="38">
        <v>6.2</v>
      </c>
      <c r="D103" s="38">
        <v>5.2</v>
      </c>
      <c r="E103" s="39">
        <v>1</v>
      </c>
      <c r="F103" s="38">
        <v>7.1</v>
      </c>
      <c r="H103" s="55">
        <v>74</v>
      </c>
      <c r="I103" s="55">
        <v>9.2360083713922734</v>
      </c>
      <c r="J103" s="55">
        <v>0.56399162860772734</v>
      </c>
      <c r="K103" s="55">
        <v>0.93325205085592822</v>
      </c>
      <c r="L103" s="58"/>
      <c r="M103" s="55">
        <v>36.75</v>
      </c>
      <c r="N103" s="55">
        <v>7.4</v>
      </c>
      <c r="O103" s="58"/>
      <c r="P103" s="58"/>
    </row>
    <row r="104" spans="1:16" ht="15" x14ac:dyDescent="0.2">
      <c r="A104" s="39">
        <v>14</v>
      </c>
      <c r="B104" s="38">
        <v>7.7</v>
      </c>
      <c r="C104" s="38">
        <v>7</v>
      </c>
      <c r="D104" s="38">
        <v>4.7</v>
      </c>
      <c r="E104" s="39">
        <v>1</v>
      </c>
      <c r="F104" s="38">
        <v>7.6</v>
      </c>
      <c r="H104" s="55">
        <v>75</v>
      </c>
      <c r="I104" s="55">
        <v>8.1725244420907757</v>
      </c>
      <c r="J104" s="55">
        <v>0.22747555790922469</v>
      </c>
      <c r="K104" s="55">
        <v>0.37640989718667567</v>
      </c>
      <c r="L104" s="58"/>
      <c r="M104" s="55">
        <v>37.25</v>
      </c>
      <c r="N104" s="55">
        <v>7.4</v>
      </c>
      <c r="O104" s="58"/>
      <c r="P104" s="58"/>
    </row>
    <row r="105" spans="1:16" ht="15" x14ac:dyDescent="0.2">
      <c r="A105" s="39">
        <v>12</v>
      </c>
      <c r="B105" s="38">
        <v>9.5</v>
      </c>
      <c r="C105" s="38">
        <v>6.6</v>
      </c>
      <c r="D105" s="38">
        <v>5.5</v>
      </c>
      <c r="E105" s="39">
        <v>1</v>
      </c>
      <c r="F105" s="38">
        <v>9</v>
      </c>
      <c r="H105" s="55">
        <v>76</v>
      </c>
      <c r="I105" s="55">
        <v>7.6968829245018924</v>
      </c>
      <c r="J105" s="55">
        <v>1.203117075498108</v>
      </c>
      <c r="K105" s="55">
        <v>1.9908300428149512</v>
      </c>
      <c r="L105" s="58"/>
      <c r="M105" s="55">
        <v>37.75</v>
      </c>
      <c r="N105" s="55">
        <v>7.4</v>
      </c>
      <c r="O105" s="58"/>
      <c r="P105" s="58"/>
    </row>
    <row r="106" spans="1:16" ht="15" x14ac:dyDescent="0.2">
      <c r="A106" s="39">
        <v>15</v>
      </c>
      <c r="B106" s="38">
        <v>6.5</v>
      </c>
      <c r="C106" s="38">
        <v>6</v>
      </c>
      <c r="D106" s="38">
        <v>6.8</v>
      </c>
      <c r="E106" s="39">
        <v>1</v>
      </c>
      <c r="F106" s="38">
        <v>8.9</v>
      </c>
      <c r="H106" s="55">
        <v>77</v>
      </c>
      <c r="I106" s="55">
        <v>6.9406884097553716</v>
      </c>
      <c r="J106" s="55">
        <v>0.5593115902446284</v>
      </c>
      <c r="K106" s="55">
        <v>0.92550786605086555</v>
      </c>
      <c r="L106" s="58"/>
      <c r="M106" s="55">
        <v>38.25</v>
      </c>
      <c r="N106" s="55">
        <v>7.4</v>
      </c>
      <c r="O106" s="58"/>
      <c r="P106" s="58"/>
    </row>
    <row r="107" spans="1:16" ht="15" x14ac:dyDescent="0.2">
      <c r="A107" s="39">
        <v>13</v>
      </c>
      <c r="B107" s="38">
        <v>8.3000000000000007</v>
      </c>
      <c r="C107" s="38">
        <v>5.2</v>
      </c>
      <c r="D107" s="38">
        <v>5.9</v>
      </c>
      <c r="E107" s="39">
        <v>1</v>
      </c>
      <c r="F107" s="38">
        <v>7.5</v>
      </c>
      <c r="H107" s="55">
        <v>78</v>
      </c>
      <c r="I107" s="55">
        <v>8.1015453323821855</v>
      </c>
      <c r="J107" s="55">
        <v>-0.10154533238218555</v>
      </c>
      <c r="K107" s="55">
        <v>-0.16802978075129385</v>
      </c>
      <c r="L107" s="58"/>
      <c r="M107" s="55">
        <v>38.75</v>
      </c>
      <c r="N107" s="55">
        <v>7.4</v>
      </c>
      <c r="O107" s="58"/>
      <c r="P107" s="58"/>
    </row>
    <row r="108" spans="1:16" ht="15" x14ac:dyDescent="0.2">
      <c r="A108" s="39">
        <v>15</v>
      </c>
      <c r="B108" s="38">
        <v>9.6</v>
      </c>
      <c r="C108" s="38">
        <v>5.5</v>
      </c>
      <c r="D108" s="38">
        <v>6.5</v>
      </c>
      <c r="E108" s="39">
        <v>1</v>
      </c>
      <c r="F108" s="38">
        <v>9.3000000000000007</v>
      </c>
      <c r="H108" s="55">
        <v>79</v>
      </c>
      <c r="I108" s="55">
        <v>8.7914018625843315</v>
      </c>
      <c r="J108" s="55">
        <v>-0.69140186258433189</v>
      </c>
      <c r="K108" s="55">
        <v>-1.144081176905603</v>
      </c>
      <c r="L108" s="58"/>
      <c r="M108" s="55">
        <v>39.25</v>
      </c>
      <c r="N108" s="55">
        <v>7.5</v>
      </c>
      <c r="O108" s="58"/>
      <c r="P108" s="58"/>
    </row>
    <row r="109" spans="1:16" ht="15" x14ac:dyDescent="0.2">
      <c r="A109" s="39">
        <v>1</v>
      </c>
      <c r="B109" s="38">
        <v>5.9</v>
      </c>
      <c r="C109" s="38">
        <v>6.2</v>
      </c>
      <c r="D109" s="38">
        <v>8.6999999999999993</v>
      </c>
      <c r="E109" s="39">
        <v>1</v>
      </c>
      <c r="F109" s="38">
        <v>8</v>
      </c>
      <c r="H109" s="55">
        <v>80</v>
      </c>
      <c r="I109" s="55">
        <v>7.2210754884193236</v>
      </c>
      <c r="J109" s="55">
        <v>0.37892451158067608</v>
      </c>
      <c r="K109" s="55">
        <v>0.62701653644261501</v>
      </c>
      <c r="L109" s="58"/>
      <c r="M109" s="55">
        <v>39.75</v>
      </c>
      <c r="N109" s="55">
        <v>7.5</v>
      </c>
      <c r="O109" s="58"/>
      <c r="P109" s="58"/>
    </row>
    <row r="110" spans="1:16" ht="15" x14ac:dyDescent="0.2">
      <c r="A110" s="39">
        <v>7</v>
      </c>
      <c r="B110" s="38">
        <v>8.6999999999999993</v>
      </c>
      <c r="C110" s="38">
        <v>4.8</v>
      </c>
      <c r="D110" s="38">
        <v>5.5</v>
      </c>
      <c r="E110" s="39">
        <v>1</v>
      </c>
      <c r="F110" s="38">
        <v>7.6</v>
      </c>
      <c r="H110" s="55">
        <v>81</v>
      </c>
      <c r="I110" s="55">
        <v>8.043816649869898</v>
      </c>
      <c r="J110" s="55">
        <v>0.75618335013010274</v>
      </c>
      <c r="K110" s="55">
        <v>1.2512768391157567</v>
      </c>
      <c r="L110" s="58"/>
      <c r="M110" s="55">
        <v>40.25</v>
      </c>
      <c r="N110" s="55">
        <v>7.5</v>
      </c>
      <c r="O110" s="58"/>
      <c r="P110" s="58"/>
    </row>
    <row r="111" spans="1:16" ht="15" x14ac:dyDescent="0.2">
      <c r="A111" s="39">
        <v>2</v>
      </c>
      <c r="B111" s="38">
        <v>6.7</v>
      </c>
      <c r="C111" s="38">
        <v>4.5</v>
      </c>
      <c r="D111" s="38">
        <v>5.5</v>
      </c>
      <c r="E111" s="39">
        <v>0</v>
      </c>
      <c r="F111" s="38">
        <v>7.1</v>
      </c>
      <c r="H111" s="55">
        <v>82</v>
      </c>
      <c r="I111" s="55">
        <v>7.4668419091208387</v>
      </c>
      <c r="J111" s="55">
        <v>0.53315809087916133</v>
      </c>
      <c r="K111" s="55">
        <v>0.88223097029243991</v>
      </c>
      <c r="L111" s="58"/>
      <c r="M111" s="55">
        <v>40.75</v>
      </c>
      <c r="N111" s="55">
        <v>7.5</v>
      </c>
      <c r="O111" s="58"/>
      <c r="P111" s="58"/>
    </row>
    <row r="112" spans="1:16" ht="15" x14ac:dyDescent="0.2">
      <c r="A112" s="39">
        <v>7</v>
      </c>
      <c r="B112" s="38">
        <v>9.6999999999999993</v>
      </c>
      <c r="C112" s="38">
        <v>6.1</v>
      </c>
      <c r="D112" s="38">
        <v>7.1</v>
      </c>
      <c r="E112" s="39">
        <v>1</v>
      </c>
      <c r="F112" s="38">
        <v>8.1</v>
      </c>
      <c r="H112" s="55">
        <v>83</v>
      </c>
      <c r="I112" s="55">
        <v>7.0249970906161634</v>
      </c>
      <c r="J112" s="55">
        <v>1.4750029093838366</v>
      </c>
      <c r="K112" s="55">
        <v>2.4407268129122475</v>
      </c>
      <c r="L112" s="58"/>
      <c r="M112" s="55">
        <v>41.25</v>
      </c>
      <c r="N112" s="55">
        <v>7.5</v>
      </c>
      <c r="O112" s="58"/>
      <c r="P112" s="58"/>
    </row>
    <row r="113" spans="1:16" ht="15" x14ac:dyDescent="0.2">
      <c r="A113" s="39">
        <v>12</v>
      </c>
      <c r="B113" s="38">
        <v>8.8000000000000007</v>
      </c>
      <c r="C113" s="38">
        <v>4.5</v>
      </c>
      <c r="D113" s="38">
        <v>6.6</v>
      </c>
      <c r="E113" s="39">
        <v>0</v>
      </c>
      <c r="F113" s="38">
        <v>7.9</v>
      </c>
      <c r="H113" s="55">
        <v>84</v>
      </c>
      <c r="I113" s="55">
        <v>6.5777910044032737</v>
      </c>
      <c r="J113" s="55">
        <v>-7.7791004403273689E-2</v>
      </c>
      <c r="K113" s="55">
        <v>-0.1287228581330454</v>
      </c>
      <c r="L113" s="58"/>
      <c r="M113" s="55">
        <v>41.75</v>
      </c>
      <c r="N113" s="55">
        <v>7.5</v>
      </c>
      <c r="O113" s="58"/>
      <c r="P113" s="58"/>
    </row>
    <row r="114" spans="1:16" ht="15" x14ac:dyDescent="0.2">
      <c r="A114" s="39">
        <v>7</v>
      </c>
      <c r="B114" s="38">
        <v>8.1999999999999993</v>
      </c>
      <c r="C114" s="38">
        <v>5</v>
      </c>
      <c r="D114" s="38">
        <v>5.2</v>
      </c>
      <c r="E114" s="39">
        <v>1</v>
      </c>
      <c r="F114" s="38">
        <v>7.2</v>
      </c>
      <c r="H114" s="55">
        <v>85</v>
      </c>
      <c r="I114" s="55">
        <v>7.7053570304476766</v>
      </c>
      <c r="J114" s="55">
        <v>-5.3570304476764363E-3</v>
      </c>
      <c r="K114" s="55">
        <v>-8.8644217364243112E-3</v>
      </c>
      <c r="L114" s="58"/>
      <c r="M114" s="55">
        <v>42.25</v>
      </c>
      <c r="N114" s="55">
        <v>7.5</v>
      </c>
      <c r="O114" s="58"/>
      <c r="P114" s="58"/>
    </row>
    <row r="115" spans="1:16" ht="15" x14ac:dyDescent="0.2">
      <c r="A115" s="39">
        <v>14</v>
      </c>
      <c r="B115" s="38">
        <v>8.9</v>
      </c>
      <c r="C115" s="38">
        <v>6.9</v>
      </c>
      <c r="D115" s="38">
        <v>5.6</v>
      </c>
      <c r="E115" s="39">
        <v>1</v>
      </c>
      <c r="F115" s="38">
        <v>7.7</v>
      </c>
      <c r="H115" s="55">
        <v>86</v>
      </c>
      <c r="I115" s="55">
        <v>7.3728219258850478</v>
      </c>
      <c r="J115" s="55">
        <v>-0.17282192588504763</v>
      </c>
      <c r="K115" s="55">
        <v>-0.28597306871955602</v>
      </c>
      <c r="L115" s="58"/>
      <c r="M115" s="55">
        <v>42.75</v>
      </c>
      <c r="N115" s="55">
        <v>7.5</v>
      </c>
      <c r="O115" s="58"/>
      <c r="P115" s="58"/>
    </row>
    <row r="116" spans="1:16" ht="15" x14ac:dyDescent="0.2">
      <c r="A116" s="39">
        <v>14</v>
      </c>
      <c r="B116" s="38">
        <v>8.4</v>
      </c>
      <c r="C116" s="38">
        <v>5.9</v>
      </c>
      <c r="D116" s="38">
        <v>4.9000000000000004</v>
      </c>
      <c r="E116" s="39">
        <v>1</v>
      </c>
      <c r="F116" s="38">
        <v>7.9</v>
      </c>
      <c r="H116" s="55">
        <v>87</v>
      </c>
      <c r="I116" s="55">
        <v>6.087074795204936</v>
      </c>
      <c r="J116" s="55">
        <v>-8.7074795204935995E-2</v>
      </c>
      <c r="K116" s="55">
        <v>-0.14408499538099895</v>
      </c>
      <c r="L116" s="58"/>
      <c r="M116" s="55">
        <v>43.25</v>
      </c>
      <c r="N116" s="55">
        <v>7.5</v>
      </c>
      <c r="O116" s="58"/>
      <c r="P116" s="58"/>
    </row>
    <row r="117" spans="1:16" ht="15" x14ac:dyDescent="0.2">
      <c r="A117" s="39">
        <v>11</v>
      </c>
      <c r="B117" s="38">
        <v>7.7</v>
      </c>
      <c r="C117" s="38">
        <v>7</v>
      </c>
      <c r="D117" s="38">
        <v>5.4</v>
      </c>
      <c r="E117" s="39">
        <v>0</v>
      </c>
      <c r="F117" s="38">
        <v>6.9</v>
      </c>
      <c r="H117" s="55">
        <v>88</v>
      </c>
      <c r="I117" s="55">
        <v>8.1055998235953872</v>
      </c>
      <c r="J117" s="55">
        <v>9.4400176404612068E-2</v>
      </c>
      <c r="K117" s="55">
        <v>0.15620649981675733</v>
      </c>
      <c r="L117" s="58"/>
      <c r="M117" s="55">
        <v>43.75</v>
      </c>
      <c r="N117" s="55">
        <v>7.6</v>
      </c>
      <c r="O117" s="58"/>
      <c r="P117" s="58"/>
    </row>
    <row r="118" spans="1:16" ht="15" x14ac:dyDescent="0.2">
      <c r="A118" s="39">
        <v>10</v>
      </c>
      <c r="B118" s="38">
        <v>9.1999999999999993</v>
      </c>
      <c r="C118" s="38">
        <v>6.2</v>
      </c>
      <c r="D118" s="38">
        <v>7.7</v>
      </c>
      <c r="E118" s="39">
        <v>1</v>
      </c>
      <c r="F118" s="38">
        <v>9.5</v>
      </c>
      <c r="H118" s="55">
        <v>89</v>
      </c>
      <c r="I118" s="55">
        <v>7.6475470700948502</v>
      </c>
      <c r="J118" s="55">
        <v>-0.24754707009484989</v>
      </c>
      <c r="K118" s="55">
        <v>-0.40962276589051766</v>
      </c>
      <c r="L118" s="58"/>
      <c r="M118" s="55">
        <v>44.25</v>
      </c>
      <c r="N118" s="55">
        <v>7.6</v>
      </c>
      <c r="O118" s="58"/>
      <c r="P118" s="58"/>
    </row>
    <row r="119" spans="1:16" ht="15" x14ac:dyDescent="0.2">
      <c r="A119" s="39">
        <v>5</v>
      </c>
      <c r="B119" s="38">
        <v>7.3</v>
      </c>
      <c r="C119" s="38">
        <v>6.1</v>
      </c>
      <c r="D119" s="38">
        <v>4.0999999999999996</v>
      </c>
      <c r="E119" s="39">
        <v>0</v>
      </c>
      <c r="F119" s="38">
        <v>7.5</v>
      </c>
      <c r="H119" s="55">
        <v>90</v>
      </c>
      <c r="I119" s="55">
        <v>8.384599683686961</v>
      </c>
      <c r="J119" s="55">
        <v>0.91540031631303975</v>
      </c>
      <c r="K119" s="55">
        <v>1.5147374166922252</v>
      </c>
      <c r="L119" s="58"/>
      <c r="M119" s="55">
        <v>44.75</v>
      </c>
      <c r="N119" s="55">
        <v>7.6</v>
      </c>
      <c r="O119" s="58"/>
      <c r="P119" s="58"/>
    </row>
    <row r="120" spans="1:16" ht="15" x14ac:dyDescent="0.2">
      <c r="A120" s="39">
        <v>11</v>
      </c>
      <c r="B120" s="38">
        <v>9</v>
      </c>
      <c r="C120" s="38">
        <v>5</v>
      </c>
      <c r="D120" s="38">
        <v>4.2</v>
      </c>
      <c r="E120" s="39">
        <v>1</v>
      </c>
      <c r="F120" s="38">
        <v>8</v>
      </c>
      <c r="H120" s="55">
        <v>91</v>
      </c>
      <c r="I120" s="55">
        <v>8.178557443152874</v>
      </c>
      <c r="J120" s="55">
        <v>-0.27855744315287367</v>
      </c>
      <c r="K120" s="55">
        <v>-0.46093646060909138</v>
      </c>
      <c r="L120" s="58"/>
      <c r="M120" s="55">
        <v>45.25</v>
      </c>
      <c r="N120" s="55">
        <v>7.6</v>
      </c>
      <c r="O120" s="58"/>
      <c r="P120" s="58"/>
    </row>
    <row r="121" spans="1:16" ht="15" x14ac:dyDescent="0.2">
      <c r="A121" s="39">
        <v>6</v>
      </c>
      <c r="B121" s="38">
        <v>8.1</v>
      </c>
      <c r="C121" s="38">
        <v>3.8</v>
      </c>
      <c r="D121" s="38">
        <v>3.9</v>
      </c>
      <c r="E121" s="39">
        <v>0</v>
      </c>
      <c r="F121" s="38">
        <v>7.1</v>
      </c>
      <c r="H121" s="55">
        <v>92</v>
      </c>
      <c r="I121" s="55">
        <v>6.5442853922079376</v>
      </c>
      <c r="J121" s="55">
        <v>-4.4285392207937591E-2</v>
      </c>
      <c r="K121" s="55">
        <v>-7.3280224394541016E-2</v>
      </c>
      <c r="L121" s="58"/>
      <c r="M121" s="55">
        <v>45.75</v>
      </c>
      <c r="N121" s="55">
        <v>7.6</v>
      </c>
      <c r="O121" s="58"/>
      <c r="P121" s="58"/>
    </row>
    <row r="122" spans="1:16" ht="15" x14ac:dyDescent="0.2">
      <c r="A122" s="39">
        <v>9</v>
      </c>
      <c r="B122" s="38">
        <v>7.4</v>
      </c>
      <c r="C122" s="38">
        <v>6.9</v>
      </c>
      <c r="D122" s="38">
        <v>7</v>
      </c>
      <c r="E122" s="39">
        <v>1</v>
      </c>
      <c r="F122" s="38">
        <v>8.8000000000000007</v>
      </c>
      <c r="H122" s="55">
        <v>93</v>
      </c>
      <c r="I122" s="55">
        <v>8.3334699117034265</v>
      </c>
      <c r="J122" s="55">
        <v>0.2665300882965731</v>
      </c>
      <c r="K122" s="55">
        <v>0.44103447445067356</v>
      </c>
      <c r="L122" s="58"/>
      <c r="M122" s="55">
        <v>46.25</v>
      </c>
      <c r="N122" s="55">
        <v>7.6</v>
      </c>
      <c r="O122" s="58"/>
      <c r="P122" s="58"/>
    </row>
    <row r="123" spans="1:16" ht="15" x14ac:dyDescent="0.2">
      <c r="A123" s="39">
        <v>9</v>
      </c>
      <c r="B123" s="38">
        <v>7.9</v>
      </c>
      <c r="C123" s="38">
        <v>4.8</v>
      </c>
      <c r="D123" s="38">
        <v>6.2</v>
      </c>
      <c r="E123" s="39">
        <v>0</v>
      </c>
      <c r="F123" s="38">
        <v>8</v>
      </c>
      <c r="H123" s="55">
        <v>94</v>
      </c>
      <c r="I123" s="55">
        <v>8.7123207041424564</v>
      </c>
      <c r="J123" s="55">
        <v>0.18767929585754395</v>
      </c>
      <c r="K123" s="55">
        <v>0.31055795667504987</v>
      </c>
      <c r="L123" s="58"/>
      <c r="M123" s="55">
        <v>46.75</v>
      </c>
      <c r="N123" s="55">
        <v>7.6</v>
      </c>
      <c r="O123" s="58"/>
      <c r="P123" s="58"/>
    </row>
    <row r="124" spans="1:16" ht="15" x14ac:dyDescent="0.2">
      <c r="A124" s="39">
        <v>10</v>
      </c>
      <c r="B124" s="38">
        <v>7.7</v>
      </c>
      <c r="C124" s="38">
        <v>3.4</v>
      </c>
      <c r="D124" s="38">
        <v>3.4</v>
      </c>
      <c r="E124" s="39">
        <v>0</v>
      </c>
      <c r="F124" s="38">
        <v>7.7</v>
      </c>
      <c r="H124" s="55">
        <v>95</v>
      </c>
      <c r="I124" s="55">
        <v>7.9659237380624557</v>
      </c>
      <c r="J124" s="55">
        <v>0.43407626193754467</v>
      </c>
      <c r="K124" s="55">
        <v>0.71827761465383266</v>
      </c>
      <c r="L124" s="58"/>
      <c r="M124" s="55">
        <v>47.25</v>
      </c>
      <c r="N124" s="55">
        <v>7.6</v>
      </c>
      <c r="O124" s="58"/>
      <c r="P124" s="58"/>
    </row>
    <row r="125" spans="1:16" ht="15" x14ac:dyDescent="0.2">
      <c r="A125" s="39">
        <v>5</v>
      </c>
      <c r="B125" s="38">
        <v>9.4</v>
      </c>
      <c r="C125" s="38">
        <v>4.5999999999999996</v>
      </c>
      <c r="D125" s="38">
        <v>7</v>
      </c>
      <c r="E125" s="39">
        <v>1</v>
      </c>
      <c r="F125" s="38">
        <v>8.1999999999999993</v>
      </c>
      <c r="H125" s="55">
        <v>96</v>
      </c>
      <c r="I125" s="55">
        <v>8.2179284219135731</v>
      </c>
      <c r="J125" s="55">
        <v>-0.11792842191357344</v>
      </c>
      <c r="K125" s="55">
        <v>-0.19513931771776957</v>
      </c>
      <c r="L125" s="58"/>
      <c r="M125" s="55">
        <v>47.75</v>
      </c>
      <c r="N125" s="55">
        <v>7.6</v>
      </c>
      <c r="O125" s="58"/>
      <c r="P125" s="58"/>
    </row>
    <row r="126" spans="1:16" ht="15" x14ac:dyDescent="0.2">
      <c r="A126" s="39">
        <v>7</v>
      </c>
      <c r="B126" s="38">
        <v>7.2</v>
      </c>
      <c r="C126" s="38">
        <v>4.7</v>
      </c>
      <c r="D126" s="38">
        <v>4.2</v>
      </c>
      <c r="E126" s="39">
        <v>0</v>
      </c>
      <c r="F126" s="38">
        <v>6.5</v>
      </c>
      <c r="H126" s="55">
        <v>97</v>
      </c>
      <c r="I126" s="55">
        <v>7.3399541578361589</v>
      </c>
      <c r="J126" s="55">
        <v>-0.13995415783615872</v>
      </c>
      <c r="K126" s="55">
        <v>-0.23158589277085567</v>
      </c>
      <c r="L126" s="58"/>
      <c r="M126" s="55">
        <v>48.25</v>
      </c>
      <c r="N126" s="55">
        <v>7.6</v>
      </c>
      <c r="O126" s="58"/>
      <c r="P126" s="58"/>
    </row>
    <row r="127" spans="1:16" ht="15" x14ac:dyDescent="0.2">
      <c r="A127" s="39">
        <v>15</v>
      </c>
      <c r="B127" s="38">
        <v>8.3000000000000007</v>
      </c>
      <c r="C127" s="38">
        <v>6.1</v>
      </c>
      <c r="D127" s="38">
        <v>4</v>
      </c>
      <c r="E127" s="39">
        <v>1</v>
      </c>
      <c r="F127" s="38">
        <v>8.1</v>
      </c>
      <c r="H127" s="55">
        <v>98</v>
      </c>
      <c r="I127" s="55">
        <v>7.3547849428188901</v>
      </c>
      <c r="J127" s="55">
        <v>0.34521505718111012</v>
      </c>
      <c r="K127" s="55">
        <v>0.57123659955012929</v>
      </c>
      <c r="L127" s="58"/>
      <c r="M127" s="55">
        <v>48.75</v>
      </c>
      <c r="N127" s="55">
        <v>7.6</v>
      </c>
      <c r="O127" s="58"/>
      <c r="P127" s="58"/>
    </row>
    <row r="128" spans="1:16" ht="15" x14ac:dyDescent="0.2">
      <c r="A128" s="39">
        <v>12</v>
      </c>
      <c r="B128" s="38">
        <v>7.9</v>
      </c>
      <c r="C128" s="38">
        <v>5.8</v>
      </c>
      <c r="D128" s="38">
        <v>6.6</v>
      </c>
      <c r="E128" s="39">
        <v>0</v>
      </c>
      <c r="F128" s="38">
        <v>8.1</v>
      </c>
      <c r="H128" s="55">
        <v>99</v>
      </c>
      <c r="I128" s="55">
        <v>7.6398059054370293</v>
      </c>
      <c r="J128" s="55">
        <v>-0.23980590543702895</v>
      </c>
      <c r="K128" s="55">
        <v>-0.39681325343239987</v>
      </c>
      <c r="L128" s="58"/>
      <c r="M128" s="55">
        <v>49.25</v>
      </c>
      <c r="N128" s="55">
        <v>7.6</v>
      </c>
      <c r="O128" s="58"/>
      <c r="P128" s="58"/>
    </row>
    <row r="129" spans="1:16" ht="15" x14ac:dyDescent="0.2">
      <c r="A129" s="39">
        <v>7</v>
      </c>
      <c r="B129" s="38">
        <v>7.3</v>
      </c>
      <c r="C129" s="38">
        <v>6.1</v>
      </c>
      <c r="D129" s="38">
        <v>4</v>
      </c>
      <c r="E129" s="39">
        <v>0</v>
      </c>
      <c r="F129" s="38">
        <v>6.9</v>
      </c>
      <c r="H129" s="55">
        <v>100</v>
      </c>
      <c r="I129" s="55">
        <v>7.5871801496714335</v>
      </c>
      <c r="J129" s="55">
        <v>-0.5871801496714335</v>
      </c>
      <c r="K129" s="55">
        <v>-0.97162271761997598</v>
      </c>
      <c r="L129" s="58"/>
      <c r="M129" s="55">
        <v>49.75</v>
      </c>
      <c r="N129" s="55">
        <v>7.6</v>
      </c>
      <c r="O129" s="58"/>
      <c r="P129" s="58"/>
    </row>
    <row r="130" spans="1:16" ht="15" x14ac:dyDescent="0.2">
      <c r="A130" s="39">
        <v>11</v>
      </c>
      <c r="B130" s="38">
        <v>9.6</v>
      </c>
      <c r="C130" s="38">
        <v>7.8</v>
      </c>
      <c r="D130" s="38">
        <v>6.2</v>
      </c>
      <c r="E130" s="39">
        <v>1</v>
      </c>
      <c r="F130" s="38">
        <v>9.3000000000000007</v>
      </c>
      <c r="H130" s="55">
        <v>101</v>
      </c>
      <c r="I130" s="55">
        <v>7.2252658428395025</v>
      </c>
      <c r="J130" s="55">
        <v>-1.1252658428395028</v>
      </c>
      <c r="K130" s="55">
        <v>-1.8620075233749707</v>
      </c>
      <c r="L130" s="58"/>
      <c r="M130" s="55">
        <v>50.25</v>
      </c>
      <c r="N130" s="55">
        <v>7.6</v>
      </c>
      <c r="O130" s="58"/>
      <c r="P130" s="58"/>
    </row>
    <row r="131" spans="1:16" ht="15" x14ac:dyDescent="0.2">
      <c r="A131" s="39">
        <v>4</v>
      </c>
      <c r="B131" s="38">
        <v>8.3000000000000007</v>
      </c>
      <c r="C131" s="38">
        <v>2.5</v>
      </c>
      <c r="D131" s="38">
        <v>2.6</v>
      </c>
      <c r="E131" s="39">
        <v>0</v>
      </c>
      <c r="F131" s="38">
        <v>6.2</v>
      </c>
      <c r="H131" s="55">
        <v>102</v>
      </c>
      <c r="I131" s="55">
        <v>8.4933274210034977</v>
      </c>
      <c r="J131" s="55">
        <v>-1.393327421003498</v>
      </c>
      <c r="K131" s="55">
        <v>-2.3055761951206732</v>
      </c>
      <c r="L131" s="58"/>
      <c r="M131" s="55">
        <v>50.75</v>
      </c>
      <c r="N131" s="55">
        <v>7.7</v>
      </c>
      <c r="O131" s="58"/>
      <c r="P131" s="58"/>
    </row>
    <row r="132" spans="1:16" ht="15" x14ac:dyDescent="0.2">
      <c r="A132" s="39">
        <v>9</v>
      </c>
      <c r="B132" s="38">
        <v>8.6</v>
      </c>
      <c r="C132" s="38">
        <v>4.7</v>
      </c>
      <c r="D132" s="38">
        <v>6.1</v>
      </c>
      <c r="E132" s="39">
        <v>0</v>
      </c>
      <c r="F132" s="38">
        <v>8</v>
      </c>
      <c r="H132" s="55">
        <v>103</v>
      </c>
      <c r="I132" s="55">
        <v>8.175068569856375</v>
      </c>
      <c r="J132" s="55">
        <v>-0.57506856985637533</v>
      </c>
      <c r="K132" s="55">
        <v>-0.95158136216686162</v>
      </c>
      <c r="L132" s="58"/>
      <c r="M132" s="55">
        <v>51.25</v>
      </c>
      <c r="N132" s="55">
        <v>7.7</v>
      </c>
      <c r="O132" s="58"/>
      <c r="P132" s="58"/>
    </row>
    <row r="133" spans="1:16" ht="15" x14ac:dyDescent="0.2">
      <c r="A133" s="39">
        <v>9</v>
      </c>
      <c r="B133" s="38">
        <v>8</v>
      </c>
      <c r="C133" s="38">
        <v>3</v>
      </c>
      <c r="D133" s="38">
        <v>6.9</v>
      </c>
      <c r="E133" s="39">
        <v>0</v>
      </c>
      <c r="F133" s="38">
        <v>7.1</v>
      </c>
      <c r="H133" s="55">
        <v>104</v>
      </c>
      <c r="I133" s="55">
        <v>8.5661406824992135</v>
      </c>
      <c r="J133" s="55">
        <v>0.43385931750078655</v>
      </c>
      <c r="K133" s="55">
        <v>0.7179186308848251</v>
      </c>
      <c r="L133" s="58"/>
      <c r="M133" s="55">
        <v>51.75</v>
      </c>
      <c r="N133" s="55">
        <v>7.7</v>
      </c>
      <c r="O133" s="58"/>
      <c r="P133" s="58"/>
    </row>
    <row r="134" spans="1:16" ht="15" x14ac:dyDescent="0.2">
      <c r="A134" s="39">
        <v>2</v>
      </c>
      <c r="B134" s="38">
        <v>6.4</v>
      </c>
      <c r="C134" s="38">
        <v>5</v>
      </c>
      <c r="D134" s="38">
        <v>3.6</v>
      </c>
      <c r="E134" s="39">
        <v>0</v>
      </c>
      <c r="F134" s="38">
        <v>6.5</v>
      </c>
      <c r="H134" s="55">
        <v>105</v>
      </c>
      <c r="I134" s="55">
        <v>8.3157655750439154</v>
      </c>
      <c r="J134" s="55">
        <v>0.58423442495608491</v>
      </c>
      <c r="K134" s="55">
        <v>0.96674834805062171</v>
      </c>
      <c r="L134" s="58"/>
      <c r="M134" s="55">
        <v>52.25</v>
      </c>
      <c r="N134" s="55">
        <v>7.7</v>
      </c>
      <c r="O134" s="58"/>
      <c r="P134" s="58"/>
    </row>
    <row r="135" spans="1:16" ht="15" x14ac:dyDescent="0.2">
      <c r="A135" s="39">
        <v>10</v>
      </c>
      <c r="B135" s="38">
        <v>6.6</v>
      </c>
      <c r="C135" s="38">
        <v>6.6</v>
      </c>
      <c r="D135" s="38">
        <v>6.3</v>
      </c>
      <c r="E135" s="39">
        <v>0</v>
      </c>
      <c r="F135" s="38">
        <v>7.1</v>
      </c>
      <c r="H135" s="55">
        <v>106</v>
      </c>
      <c r="I135" s="55">
        <v>8.2777384685141726</v>
      </c>
      <c r="J135" s="55">
        <v>-0.77773846851417261</v>
      </c>
      <c r="K135" s="55">
        <v>-1.2869446707253054</v>
      </c>
      <c r="L135" s="58"/>
      <c r="M135" s="55">
        <v>52.75</v>
      </c>
      <c r="N135" s="55">
        <v>7.7</v>
      </c>
      <c r="O135" s="58"/>
      <c r="P135" s="58"/>
    </row>
    <row r="136" spans="1:16" ht="15" x14ac:dyDescent="0.2">
      <c r="A136" s="39">
        <v>14</v>
      </c>
      <c r="B136" s="38">
        <v>7.6</v>
      </c>
      <c r="C136" s="38">
        <v>4.2</v>
      </c>
      <c r="D136" s="38">
        <v>6</v>
      </c>
      <c r="E136" s="39">
        <v>1</v>
      </c>
      <c r="F136" s="38">
        <v>8.1999999999999993</v>
      </c>
      <c r="H136" s="55">
        <v>107</v>
      </c>
      <c r="I136" s="55">
        <v>8.827710807779706</v>
      </c>
      <c r="J136" s="55">
        <v>0.47228919222029475</v>
      </c>
      <c r="K136" s="55">
        <v>0.7815095736877411</v>
      </c>
      <c r="L136" s="58"/>
      <c r="M136" s="55">
        <v>53.25</v>
      </c>
      <c r="N136" s="55">
        <v>7.7</v>
      </c>
      <c r="O136" s="58"/>
      <c r="P136" s="58"/>
    </row>
    <row r="137" spans="1:16" ht="15" x14ac:dyDescent="0.2">
      <c r="A137" s="39">
        <v>1</v>
      </c>
      <c r="B137" s="38">
        <v>9.4</v>
      </c>
      <c r="C137" s="38">
        <v>4.7</v>
      </c>
      <c r="D137" s="38">
        <v>5.6</v>
      </c>
      <c r="E137" s="39">
        <v>1</v>
      </c>
      <c r="F137" s="38">
        <v>7</v>
      </c>
      <c r="H137" s="55">
        <v>108</v>
      </c>
      <c r="I137" s="55">
        <v>7.882551016327815</v>
      </c>
      <c r="J137" s="55">
        <v>0.11744898367218504</v>
      </c>
      <c r="K137" s="55">
        <v>0.19434597842098067</v>
      </c>
      <c r="L137" s="58"/>
      <c r="M137" s="55">
        <v>53.75</v>
      </c>
      <c r="N137" s="55">
        <v>7.7</v>
      </c>
      <c r="O137" s="58"/>
      <c r="P137" s="58"/>
    </row>
    <row r="138" spans="1:16" ht="15" x14ac:dyDescent="0.2">
      <c r="A138" s="39">
        <v>4</v>
      </c>
      <c r="B138" s="38">
        <v>8.3000000000000007</v>
      </c>
      <c r="C138" s="38">
        <v>2.5</v>
      </c>
      <c r="D138" s="38">
        <v>3.1</v>
      </c>
      <c r="E138" s="39">
        <v>0</v>
      </c>
      <c r="F138" s="38">
        <v>6.7</v>
      </c>
      <c r="H138" s="55">
        <v>109</v>
      </c>
      <c r="I138" s="55">
        <v>7.8959810709541038</v>
      </c>
      <c r="J138" s="55">
        <v>-0.2959810709541042</v>
      </c>
      <c r="K138" s="55">
        <v>-0.48976780411500448</v>
      </c>
      <c r="L138" s="58"/>
      <c r="M138" s="55">
        <v>54.25</v>
      </c>
      <c r="N138" s="55">
        <v>7.9</v>
      </c>
      <c r="O138" s="58"/>
      <c r="P138" s="58"/>
    </row>
    <row r="139" spans="1:16" ht="15" x14ac:dyDescent="0.2">
      <c r="A139" s="39">
        <v>13</v>
      </c>
      <c r="B139" s="38">
        <v>7.8</v>
      </c>
      <c r="C139" s="38">
        <v>7.1</v>
      </c>
      <c r="D139" s="38">
        <v>5.7</v>
      </c>
      <c r="E139" s="39">
        <v>0</v>
      </c>
      <c r="F139" s="38">
        <v>7.5</v>
      </c>
      <c r="H139" s="55">
        <v>110</v>
      </c>
      <c r="I139" s="55">
        <v>6.8344767401123283</v>
      </c>
      <c r="J139" s="55">
        <v>0.26552325988767134</v>
      </c>
      <c r="K139" s="55">
        <v>0.43936844852084345</v>
      </c>
      <c r="L139" s="58"/>
      <c r="M139" s="55">
        <v>54.75</v>
      </c>
      <c r="N139" s="55">
        <v>7.9</v>
      </c>
      <c r="O139" s="58"/>
      <c r="P139" s="58"/>
    </row>
    <row r="140" spans="1:16" ht="15" x14ac:dyDescent="0.2">
      <c r="A140" s="39">
        <v>13</v>
      </c>
      <c r="B140" s="38">
        <v>7.1</v>
      </c>
      <c r="C140" s="38">
        <v>4.5</v>
      </c>
      <c r="D140" s="38">
        <v>3.3</v>
      </c>
      <c r="E140" s="39">
        <v>0</v>
      </c>
      <c r="F140" s="38">
        <v>7.4</v>
      </c>
      <c r="H140" s="55">
        <v>111</v>
      </c>
      <c r="I140" s="55">
        <v>8.627505802898277</v>
      </c>
      <c r="J140" s="55">
        <v>-0.52750580289827731</v>
      </c>
      <c r="K140" s="55">
        <v>-0.87287797800918521</v>
      </c>
      <c r="L140" s="58"/>
      <c r="M140" s="55">
        <v>55.25</v>
      </c>
      <c r="N140" s="55">
        <v>7.9</v>
      </c>
      <c r="O140" s="58"/>
      <c r="P140" s="58"/>
    </row>
    <row r="141" spans="1:16" ht="15" x14ac:dyDescent="0.2">
      <c r="A141" s="39">
        <v>15</v>
      </c>
      <c r="B141" s="38">
        <v>7.6</v>
      </c>
      <c r="C141" s="38">
        <v>5</v>
      </c>
      <c r="D141" s="38">
        <v>4.8</v>
      </c>
      <c r="E141" s="39">
        <v>0</v>
      </c>
      <c r="F141" s="38">
        <v>7.4</v>
      </c>
      <c r="H141" s="55">
        <v>112</v>
      </c>
      <c r="I141" s="55">
        <v>8.0544844027676579</v>
      </c>
      <c r="J141" s="55">
        <v>-0.15448440276765751</v>
      </c>
      <c r="K141" s="55">
        <v>-0.25562947816100667</v>
      </c>
      <c r="L141" s="58"/>
      <c r="M141" s="55">
        <v>55.75</v>
      </c>
      <c r="N141" s="55">
        <v>7.9</v>
      </c>
      <c r="O141" s="58"/>
      <c r="P141" s="58"/>
    </row>
    <row r="142" spans="1:16" ht="15" x14ac:dyDescent="0.2">
      <c r="A142" s="39">
        <v>12</v>
      </c>
      <c r="B142" s="38">
        <v>5.6</v>
      </c>
      <c r="C142" s="38">
        <v>5.6</v>
      </c>
      <c r="D142" s="38">
        <v>6.3</v>
      </c>
      <c r="E142" s="39">
        <v>0</v>
      </c>
      <c r="F142" s="38">
        <v>7.9</v>
      </c>
      <c r="H142" s="55">
        <v>113</v>
      </c>
      <c r="I142" s="55">
        <v>7.7516507240436141</v>
      </c>
      <c r="J142" s="55">
        <v>-0.55165072404361393</v>
      </c>
      <c r="K142" s="55">
        <v>-0.9128312255995189</v>
      </c>
      <c r="L142" s="58"/>
      <c r="M142" s="55">
        <v>56.25</v>
      </c>
      <c r="N142" s="55">
        <v>7.9</v>
      </c>
      <c r="O142" s="58"/>
      <c r="P142" s="58"/>
    </row>
    <row r="143" spans="1:16" ht="15" x14ac:dyDescent="0.2">
      <c r="A143" s="39">
        <v>3</v>
      </c>
      <c r="B143" s="38">
        <v>9.9</v>
      </c>
      <c r="C143" s="38">
        <v>3.5</v>
      </c>
      <c r="D143" s="38">
        <v>5.8</v>
      </c>
      <c r="E143" s="39">
        <v>1</v>
      </c>
      <c r="F143" s="38">
        <v>8</v>
      </c>
      <c r="H143" s="55">
        <v>114</v>
      </c>
      <c r="I143" s="55">
        <v>8.6107989990937348</v>
      </c>
      <c r="J143" s="55">
        <v>-0.91079899909373463</v>
      </c>
      <c r="K143" s="55">
        <v>-1.507123493871853</v>
      </c>
      <c r="L143" s="58"/>
      <c r="M143" s="55">
        <v>56.75</v>
      </c>
      <c r="N143" s="55">
        <v>7.9</v>
      </c>
      <c r="O143" s="58"/>
      <c r="P143" s="58"/>
    </row>
    <row r="144" spans="1:16" ht="15" x14ac:dyDescent="0.2">
      <c r="A144" s="39">
        <v>3</v>
      </c>
      <c r="B144" s="38">
        <v>9.1999999999999993</v>
      </c>
      <c r="C144" s="38">
        <v>5.8</v>
      </c>
      <c r="D144" s="38">
        <v>6.9</v>
      </c>
      <c r="E144" s="39">
        <v>1</v>
      </c>
      <c r="F144" s="38">
        <v>8</v>
      </c>
      <c r="H144" s="55">
        <v>115</v>
      </c>
      <c r="I144" s="55">
        <v>8.2217084924636215</v>
      </c>
      <c r="J144" s="55">
        <v>-0.3217084924636211</v>
      </c>
      <c r="K144" s="55">
        <v>-0.53233965743535105</v>
      </c>
      <c r="L144" s="58"/>
      <c r="M144" s="55">
        <v>57.25</v>
      </c>
      <c r="N144" s="55">
        <v>7.9</v>
      </c>
      <c r="O144" s="58"/>
      <c r="P144" s="58"/>
    </row>
    <row r="145" spans="1:16" ht="15" x14ac:dyDescent="0.2">
      <c r="A145" s="39">
        <v>7</v>
      </c>
      <c r="B145" s="38">
        <v>9.1</v>
      </c>
      <c r="C145" s="38">
        <v>4.5</v>
      </c>
      <c r="D145" s="38">
        <v>5.0999999999999996</v>
      </c>
      <c r="E145" s="39">
        <v>0</v>
      </c>
      <c r="F145" s="38">
        <v>8.4</v>
      </c>
      <c r="H145" s="55">
        <v>116</v>
      </c>
      <c r="I145" s="55">
        <v>7.8310256191468675</v>
      </c>
      <c r="J145" s="55">
        <v>-0.9310256191468671</v>
      </c>
      <c r="K145" s="55">
        <v>-1.5405930237176564</v>
      </c>
      <c r="L145" s="58"/>
      <c r="M145" s="55">
        <v>57.75</v>
      </c>
      <c r="N145" s="55">
        <v>7.9</v>
      </c>
      <c r="O145" s="58"/>
      <c r="P145" s="58"/>
    </row>
    <row r="146" spans="1:16" ht="15" x14ac:dyDescent="0.2">
      <c r="A146" s="39">
        <v>7</v>
      </c>
      <c r="B146" s="38">
        <v>9.9</v>
      </c>
      <c r="C146" s="38">
        <v>4.5</v>
      </c>
      <c r="D146" s="38">
        <v>5.4</v>
      </c>
      <c r="E146" s="39">
        <v>1</v>
      </c>
      <c r="F146" s="38">
        <v>8.8000000000000007</v>
      </c>
      <c r="H146" s="55">
        <v>117</v>
      </c>
      <c r="I146" s="55">
        <v>8.8318337036603207</v>
      </c>
      <c r="J146" s="55">
        <v>0.66816629633967928</v>
      </c>
      <c r="K146" s="55">
        <v>1.1056326632208313</v>
      </c>
      <c r="L146" s="58"/>
      <c r="M146" s="55">
        <v>58.25</v>
      </c>
      <c r="N146" s="55">
        <v>7.9</v>
      </c>
      <c r="O146" s="58"/>
      <c r="P146" s="58"/>
    </row>
    <row r="147" spans="1:16" ht="15" x14ac:dyDescent="0.2">
      <c r="A147" s="39">
        <v>14</v>
      </c>
      <c r="B147" s="38">
        <v>9.9</v>
      </c>
      <c r="C147" s="38">
        <v>4.5</v>
      </c>
      <c r="D147" s="38">
        <v>4.0999999999999996</v>
      </c>
      <c r="E147" s="39">
        <v>1</v>
      </c>
      <c r="F147" s="38">
        <v>7.9</v>
      </c>
      <c r="H147" s="55">
        <v>118</v>
      </c>
      <c r="I147" s="55">
        <v>7.0185538056839345</v>
      </c>
      <c r="J147" s="55">
        <v>0.4814461943160655</v>
      </c>
      <c r="K147" s="55">
        <v>0.79666191026881106</v>
      </c>
      <c r="L147" s="58"/>
      <c r="M147" s="55">
        <v>58.75</v>
      </c>
      <c r="N147" s="55">
        <v>7.9</v>
      </c>
      <c r="O147" s="58"/>
      <c r="P147" s="58"/>
    </row>
    <row r="148" spans="1:16" ht="15" x14ac:dyDescent="0.2">
      <c r="A148" s="39">
        <v>5</v>
      </c>
      <c r="B148" s="38">
        <v>6.6</v>
      </c>
      <c r="C148" s="38">
        <v>6.6</v>
      </c>
      <c r="D148" s="38">
        <v>4.7</v>
      </c>
      <c r="E148" s="39">
        <v>0</v>
      </c>
      <c r="F148" s="38">
        <v>6</v>
      </c>
      <c r="H148" s="55">
        <v>119</v>
      </c>
      <c r="I148" s="55">
        <v>7.9119347655579455</v>
      </c>
      <c r="J148" s="55">
        <v>8.8065234442054496E-2</v>
      </c>
      <c r="K148" s="55">
        <v>0.1457239017093975</v>
      </c>
      <c r="L148" s="58"/>
      <c r="M148" s="55">
        <v>59.25</v>
      </c>
      <c r="N148" s="55">
        <v>7.9</v>
      </c>
      <c r="O148" s="58"/>
      <c r="P148" s="58"/>
    </row>
    <row r="149" spans="1:16" ht="15" x14ac:dyDescent="0.2">
      <c r="A149" s="39">
        <v>15</v>
      </c>
      <c r="B149" s="38">
        <v>9.1</v>
      </c>
      <c r="C149" s="38">
        <v>5.4</v>
      </c>
      <c r="D149" s="38">
        <v>4.7</v>
      </c>
      <c r="E149" s="39">
        <v>0</v>
      </c>
      <c r="F149" s="38">
        <v>8.1999999999999993</v>
      </c>
      <c r="H149" s="55">
        <v>120</v>
      </c>
      <c r="I149" s="55">
        <v>6.8952005023195282</v>
      </c>
      <c r="J149" s="55">
        <v>0.20479949768047145</v>
      </c>
      <c r="K149" s="55">
        <v>0.33888721308929232</v>
      </c>
      <c r="L149" s="58"/>
      <c r="M149" s="55">
        <v>59.75</v>
      </c>
      <c r="N149" s="55">
        <v>7.9</v>
      </c>
      <c r="O149" s="58"/>
      <c r="P149" s="58"/>
    </row>
    <row r="150" spans="1:16" ht="15" x14ac:dyDescent="0.2">
      <c r="A150" s="39">
        <v>7</v>
      </c>
      <c r="B150" s="38">
        <v>5.0999999999999996</v>
      </c>
      <c r="C150" s="38">
        <v>7.8</v>
      </c>
      <c r="D150" s="38">
        <v>6.2</v>
      </c>
      <c r="E150" s="39">
        <v>1</v>
      </c>
      <c r="F150" s="38">
        <v>8.4</v>
      </c>
      <c r="H150" s="55">
        <v>121</v>
      </c>
      <c r="I150" s="55">
        <v>8.3399254262652232</v>
      </c>
      <c r="J150" s="55">
        <v>0.46007457373477756</v>
      </c>
      <c r="K150" s="55">
        <v>0.76129771738736995</v>
      </c>
      <c r="L150" s="58"/>
      <c r="M150" s="55">
        <v>60.25</v>
      </c>
      <c r="N150" s="55">
        <v>7.9</v>
      </c>
      <c r="O150" s="58"/>
      <c r="P150" s="58"/>
    </row>
    <row r="151" spans="1:16" ht="15" x14ac:dyDescent="0.2">
      <c r="A151" s="39">
        <v>13</v>
      </c>
      <c r="B151" s="38">
        <v>6</v>
      </c>
      <c r="C151" s="38">
        <v>5.3</v>
      </c>
      <c r="D151" s="38">
        <v>5.8</v>
      </c>
      <c r="E151" s="39">
        <v>0</v>
      </c>
      <c r="F151" s="38">
        <v>7.4</v>
      </c>
      <c r="H151" s="55">
        <v>122</v>
      </c>
      <c r="I151" s="55">
        <v>7.6559162038835442</v>
      </c>
      <c r="J151" s="55">
        <v>0.34408379611645579</v>
      </c>
      <c r="K151" s="55">
        <v>0.56936467157267268</v>
      </c>
      <c r="L151" s="58"/>
      <c r="M151" s="55">
        <v>60.75</v>
      </c>
      <c r="N151" s="55">
        <v>8</v>
      </c>
      <c r="O151" s="58"/>
      <c r="P151" s="58"/>
    </row>
    <row r="152" spans="1:16" ht="15" x14ac:dyDescent="0.2">
      <c r="A152" s="39">
        <v>8</v>
      </c>
      <c r="B152" s="38">
        <v>8.9</v>
      </c>
      <c r="C152" s="38">
        <v>6.9</v>
      </c>
      <c r="D152" s="38">
        <v>5.7</v>
      </c>
      <c r="E152" s="39">
        <v>0</v>
      </c>
      <c r="F152" s="38">
        <v>8</v>
      </c>
      <c r="H152" s="55">
        <v>123</v>
      </c>
      <c r="I152" s="55">
        <v>6.8652832139793647</v>
      </c>
      <c r="J152" s="55">
        <v>0.83471678602063548</v>
      </c>
      <c r="K152" s="55">
        <v>1.3812282185121671</v>
      </c>
      <c r="L152" s="58"/>
      <c r="M152" s="55">
        <v>61.25</v>
      </c>
      <c r="N152" s="55">
        <v>8</v>
      </c>
      <c r="O152" s="58"/>
      <c r="P152" s="58"/>
    </row>
    <row r="153" spans="1:16" ht="15" x14ac:dyDescent="0.2">
      <c r="A153" s="39">
        <v>5</v>
      </c>
      <c r="B153" s="38">
        <v>6.2</v>
      </c>
      <c r="C153" s="38">
        <v>5.0999999999999996</v>
      </c>
      <c r="D153" s="38">
        <v>5.4</v>
      </c>
      <c r="E153" s="39">
        <v>0</v>
      </c>
      <c r="F153" s="38">
        <v>6.6</v>
      </c>
      <c r="H153" s="55">
        <v>124</v>
      </c>
      <c r="I153" s="55">
        <v>8.2399901324561746</v>
      </c>
      <c r="J153" s="55">
        <v>-3.9990132456175331E-2</v>
      </c>
      <c r="K153" s="55">
        <v>-6.6172743061552783E-2</v>
      </c>
      <c r="L153" s="58"/>
      <c r="M153" s="55">
        <v>61.75</v>
      </c>
      <c r="N153" s="55">
        <v>8</v>
      </c>
      <c r="O153" s="58"/>
      <c r="P153" s="58"/>
    </row>
    <row r="154" spans="1:16" ht="15" x14ac:dyDescent="0.2">
      <c r="A154" s="39">
        <v>9</v>
      </c>
      <c r="B154" s="38">
        <v>7.2</v>
      </c>
      <c r="C154" s="38">
        <v>4.7</v>
      </c>
      <c r="D154" s="38">
        <v>3.8</v>
      </c>
      <c r="E154" s="39">
        <v>0</v>
      </c>
      <c r="F154" s="38">
        <v>7.6</v>
      </c>
      <c r="H154" s="55">
        <v>125</v>
      </c>
      <c r="I154" s="55">
        <v>6.945955567318058</v>
      </c>
      <c r="J154" s="55">
        <v>-0.44595556731805797</v>
      </c>
      <c r="K154" s="55">
        <v>-0.73793461938008331</v>
      </c>
      <c r="L154" s="58"/>
      <c r="M154" s="55">
        <v>62.25</v>
      </c>
      <c r="N154" s="55">
        <v>8</v>
      </c>
      <c r="O154" s="58"/>
      <c r="P154" s="58"/>
    </row>
    <row r="155" spans="1:16" ht="15" x14ac:dyDescent="0.2">
      <c r="A155" s="39">
        <v>6</v>
      </c>
      <c r="B155" s="38">
        <v>8.8000000000000007</v>
      </c>
      <c r="C155" s="38">
        <v>4.5</v>
      </c>
      <c r="D155" s="38">
        <v>5.4</v>
      </c>
      <c r="E155" s="39">
        <v>0</v>
      </c>
      <c r="F155" s="38">
        <v>7.5</v>
      </c>
      <c r="H155" s="55">
        <v>126</v>
      </c>
      <c r="I155" s="55">
        <v>8.0813297825269217</v>
      </c>
      <c r="J155" s="55">
        <v>1.8670217473077955E-2</v>
      </c>
      <c r="K155" s="55">
        <v>3.0894108818049677E-2</v>
      </c>
      <c r="L155" s="58"/>
      <c r="M155" s="55">
        <v>62.75</v>
      </c>
      <c r="N155" s="55">
        <v>8</v>
      </c>
      <c r="O155" s="58"/>
      <c r="P155" s="58"/>
    </row>
    <row r="156" spans="1:16" ht="15" x14ac:dyDescent="0.2">
      <c r="A156" s="39">
        <v>3</v>
      </c>
      <c r="B156" s="38">
        <v>6.3</v>
      </c>
      <c r="C156" s="38">
        <v>6.6</v>
      </c>
      <c r="D156" s="38">
        <v>5.3</v>
      </c>
      <c r="E156" s="39">
        <v>0</v>
      </c>
      <c r="F156" s="38">
        <v>7.1</v>
      </c>
      <c r="H156" s="55">
        <v>127</v>
      </c>
      <c r="I156" s="55">
        <v>8.0366969742582786</v>
      </c>
      <c r="J156" s="55">
        <v>6.3303025741721086E-2</v>
      </c>
      <c r="K156" s="55">
        <v>0.10474921187161286</v>
      </c>
      <c r="L156" s="58"/>
      <c r="M156" s="55">
        <v>63.25</v>
      </c>
      <c r="N156" s="55">
        <v>8</v>
      </c>
      <c r="O156" s="58"/>
      <c r="P156" s="58"/>
    </row>
    <row r="157" spans="1:16" ht="15" x14ac:dyDescent="0.2">
      <c r="A157" s="39">
        <v>2</v>
      </c>
      <c r="B157" s="38">
        <v>9.6999999999999993</v>
      </c>
      <c r="C157" s="38">
        <v>4.7</v>
      </c>
      <c r="D157" s="38">
        <v>5.8</v>
      </c>
      <c r="E157" s="39">
        <v>0</v>
      </c>
      <c r="F157" s="38">
        <v>7.9</v>
      </c>
      <c r="H157" s="55">
        <v>128</v>
      </c>
      <c r="I157" s="55">
        <v>7.1043896265827238</v>
      </c>
      <c r="J157" s="55">
        <v>-0.20438962658272342</v>
      </c>
      <c r="K157" s="55">
        <v>-0.33820898840800723</v>
      </c>
      <c r="L157" s="58"/>
      <c r="M157" s="55">
        <v>63.75</v>
      </c>
      <c r="N157" s="55">
        <v>8</v>
      </c>
      <c r="O157" s="58"/>
      <c r="P157" s="58"/>
    </row>
    <row r="158" spans="1:16" ht="15" x14ac:dyDescent="0.2">
      <c r="A158" s="39">
        <v>1</v>
      </c>
      <c r="B158" s="38">
        <v>5</v>
      </c>
      <c r="C158" s="38">
        <v>4.9000000000000004</v>
      </c>
      <c r="D158" s="38">
        <v>4.4000000000000004</v>
      </c>
      <c r="E158" s="39">
        <v>0</v>
      </c>
      <c r="F158" s="38">
        <v>7.6</v>
      </c>
      <c r="H158" s="55">
        <v>129</v>
      </c>
      <c r="I158" s="55">
        <v>8.8441952528466636</v>
      </c>
      <c r="J158" s="55">
        <v>0.45580474715333708</v>
      </c>
      <c r="K158" s="55">
        <v>0.75423232100238202</v>
      </c>
      <c r="L158" s="58"/>
      <c r="M158" s="55">
        <v>64.25</v>
      </c>
      <c r="N158" s="55">
        <v>8</v>
      </c>
      <c r="O158" s="58"/>
      <c r="P158" s="58"/>
    </row>
    <row r="159" spans="1:16" ht="15" x14ac:dyDescent="0.2">
      <c r="A159" s="39">
        <v>10</v>
      </c>
      <c r="B159" s="38">
        <v>7.4</v>
      </c>
      <c r="C159" s="38">
        <v>4.8</v>
      </c>
      <c r="D159" s="38">
        <v>4.3</v>
      </c>
      <c r="E159" s="39">
        <v>0</v>
      </c>
      <c r="F159" s="38">
        <v>7.1</v>
      </c>
      <c r="H159" s="55">
        <v>130</v>
      </c>
      <c r="I159" s="55">
        <v>6.3713016335022008</v>
      </c>
      <c r="J159" s="55">
        <v>-0.17130163350220062</v>
      </c>
      <c r="K159" s="55">
        <v>-0.28345740020210813</v>
      </c>
      <c r="L159" s="58"/>
      <c r="M159" s="55">
        <v>64.75</v>
      </c>
      <c r="N159" s="55">
        <v>8</v>
      </c>
      <c r="O159" s="58"/>
      <c r="P159" s="58"/>
    </row>
    <row r="160" spans="1:16" ht="15" x14ac:dyDescent="0.2">
      <c r="A160" s="39">
        <v>5</v>
      </c>
      <c r="B160" s="38">
        <v>5.5</v>
      </c>
      <c r="C160" s="38">
        <v>4.9000000000000004</v>
      </c>
      <c r="D160" s="38">
        <v>5.7</v>
      </c>
      <c r="E160" s="39">
        <v>0</v>
      </c>
      <c r="F160" s="38">
        <v>7.6</v>
      </c>
      <c r="H160" s="55">
        <v>131</v>
      </c>
      <c r="I160" s="55">
        <v>7.7660391499581056</v>
      </c>
      <c r="J160" s="55">
        <v>0.23396085004189437</v>
      </c>
      <c r="K160" s="55">
        <v>0.3871412837467117</v>
      </c>
      <c r="L160" s="58"/>
      <c r="M160" s="55">
        <v>65.25</v>
      </c>
      <c r="N160" s="55">
        <v>8</v>
      </c>
      <c r="O160" s="58"/>
      <c r="P160" s="58"/>
    </row>
    <row r="161" spans="1:16" ht="15" x14ac:dyDescent="0.2">
      <c r="A161" s="39">
        <v>13</v>
      </c>
      <c r="B161" s="38">
        <v>9.1</v>
      </c>
      <c r="C161" s="38">
        <v>4.5999999999999996</v>
      </c>
      <c r="D161" s="38">
        <v>4.8</v>
      </c>
      <c r="E161" s="39">
        <v>1</v>
      </c>
      <c r="F161" s="38">
        <v>8.1999999999999993</v>
      </c>
      <c r="H161" s="55">
        <v>132</v>
      </c>
      <c r="I161" s="55">
        <v>7.5978955987192078</v>
      </c>
      <c r="J161" s="55">
        <v>-0.49789559871920819</v>
      </c>
      <c r="K161" s="55">
        <v>-0.8238811802294097</v>
      </c>
      <c r="L161" s="58"/>
      <c r="M161" s="55">
        <v>65.75</v>
      </c>
      <c r="N161" s="55">
        <v>8</v>
      </c>
      <c r="O161" s="58"/>
      <c r="P161" s="58"/>
    </row>
    <row r="162" spans="1:16" ht="15" x14ac:dyDescent="0.2">
      <c r="A162" s="39">
        <v>5</v>
      </c>
      <c r="B162" s="38">
        <v>6.7</v>
      </c>
      <c r="C162" s="38">
        <v>4.9000000000000004</v>
      </c>
      <c r="D162" s="38">
        <v>4.9000000000000004</v>
      </c>
      <c r="E162" s="39">
        <v>0</v>
      </c>
      <c r="F162" s="38">
        <v>6.9</v>
      </c>
      <c r="H162" s="55">
        <v>133</v>
      </c>
      <c r="I162" s="55">
        <v>6.4157647997211074</v>
      </c>
      <c r="J162" s="55">
        <v>8.4235200278892641E-2</v>
      </c>
      <c r="K162" s="55">
        <v>0.13938624161603261</v>
      </c>
      <c r="L162" s="58"/>
      <c r="M162" s="55">
        <v>66.25</v>
      </c>
      <c r="N162" s="55">
        <v>8</v>
      </c>
      <c r="O162" s="58"/>
      <c r="P162" s="58"/>
    </row>
    <row r="163" spans="1:16" ht="15" x14ac:dyDescent="0.2">
      <c r="A163" s="39">
        <v>11</v>
      </c>
      <c r="B163" s="38">
        <v>6.3</v>
      </c>
      <c r="C163" s="38">
        <v>5.9</v>
      </c>
      <c r="D163" s="38">
        <v>6.4</v>
      </c>
      <c r="E163" s="39">
        <v>1</v>
      </c>
      <c r="F163" s="38">
        <v>8.1</v>
      </c>
      <c r="H163" s="55">
        <v>134</v>
      </c>
      <c r="I163" s="55">
        <v>7.696300348809519</v>
      </c>
      <c r="J163" s="55">
        <v>-0.59630034880951932</v>
      </c>
      <c r="K163" s="55">
        <v>-0.98671415536142693</v>
      </c>
      <c r="L163" s="58"/>
      <c r="M163" s="55">
        <v>66.75</v>
      </c>
      <c r="N163" s="55">
        <v>8</v>
      </c>
      <c r="O163" s="58"/>
      <c r="P163" s="58"/>
    </row>
    <row r="164" spans="1:16" ht="15" x14ac:dyDescent="0.2">
      <c r="A164" s="39">
        <v>13</v>
      </c>
      <c r="B164" s="38">
        <v>8.3000000000000007</v>
      </c>
      <c r="C164" s="38">
        <v>6.1</v>
      </c>
      <c r="D164" s="38">
        <v>4.9000000000000004</v>
      </c>
      <c r="E164" s="39">
        <v>1</v>
      </c>
      <c r="F164" s="38">
        <v>7.6</v>
      </c>
      <c r="H164" s="55">
        <v>135</v>
      </c>
      <c r="I164" s="55">
        <v>8.078593490184856</v>
      </c>
      <c r="J164" s="55">
        <v>0.12140650981514334</v>
      </c>
      <c r="K164" s="55">
        <v>0.20089460290739239</v>
      </c>
      <c r="L164" s="58"/>
      <c r="M164" s="55">
        <v>67.25</v>
      </c>
      <c r="N164" s="55">
        <v>8</v>
      </c>
      <c r="O164" s="58"/>
      <c r="P164" s="58"/>
    </row>
    <row r="165" spans="1:16" ht="15" x14ac:dyDescent="0.2">
      <c r="A165" s="39">
        <v>12</v>
      </c>
      <c r="B165" s="38">
        <v>8.1999999999999993</v>
      </c>
      <c r="C165" s="38">
        <v>6</v>
      </c>
      <c r="D165" s="38">
        <v>4</v>
      </c>
      <c r="E165" s="39">
        <v>1</v>
      </c>
      <c r="F165" s="38">
        <v>8.4</v>
      </c>
      <c r="H165" s="55">
        <v>136</v>
      </c>
      <c r="I165" s="55">
        <v>7.7264149054429758</v>
      </c>
      <c r="J165" s="55">
        <v>-0.72641490544297582</v>
      </c>
      <c r="K165" s="55">
        <v>-1.2020181965298127</v>
      </c>
      <c r="L165" s="58"/>
      <c r="M165" s="55">
        <v>67.75</v>
      </c>
      <c r="N165" s="55">
        <v>8.1</v>
      </c>
      <c r="O165" s="58"/>
      <c r="P165" s="58"/>
    </row>
    <row r="166" spans="1:16" ht="15" x14ac:dyDescent="0.2">
      <c r="A166" s="39">
        <v>11</v>
      </c>
      <c r="B166" s="38">
        <v>8.1999999999999993</v>
      </c>
      <c r="C166" s="38">
        <v>6</v>
      </c>
      <c r="D166" s="38">
        <v>4</v>
      </c>
      <c r="E166" s="39">
        <v>0</v>
      </c>
      <c r="F166" s="38">
        <v>7.4</v>
      </c>
      <c r="H166" s="55">
        <v>137</v>
      </c>
      <c r="I166" s="55">
        <v>6.4822098779488098</v>
      </c>
      <c r="J166" s="55">
        <v>0.21779012205119042</v>
      </c>
      <c r="K166" s="55">
        <v>0.36038314710838526</v>
      </c>
      <c r="L166" s="58"/>
      <c r="M166" s="55">
        <v>68.25</v>
      </c>
      <c r="N166" s="55">
        <v>8.1</v>
      </c>
      <c r="O166" s="58"/>
      <c r="P166" s="58"/>
    </row>
    <row r="167" spans="1:16" ht="15" x14ac:dyDescent="0.2">
      <c r="A167" s="39">
        <v>10</v>
      </c>
      <c r="B167" s="38">
        <v>9</v>
      </c>
      <c r="C167" s="38">
        <v>5</v>
      </c>
      <c r="D167" s="38">
        <v>4.4000000000000004</v>
      </c>
      <c r="E167" s="39">
        <v>0</v>
      </c>
      <c r="F167" s="38">
        <v>7.9</v>
      </c>
      <c r="H167" s="55">
        <v>138</v>
      </c>
      <c r="I167" s="55">
        <v>8.0393490314703886</v>
      </c>
      <c r="J167" s="55">
        <v>-0.5393490314703886</v>
      </c>
      <c r="K167" s="55">
        <v>-0.89247528547448063</v>
      </c>
      <c r="L167" s="58"/>
      <c r="M167" s="55">
        <v>68.75</v>
      </c>
      <c r="N167" s="55">
        <v>8.1</v>
      </c>
      <c r="O167" s="58"/>
      <c r="P167" s="58"/>
    </row>
    <row r="168" spans="1:16" ht="15" x14ac:dyDescent="0.2">
      <c r="A168" s="39">
        <v>1</v>
      </c>
      <c r="B168" s="38">
        <v>7.1</v>
      </c>
      <c r="C168" s="38">
        <v>5.9</v>
      </c>
      <c r="D168" s="38">
        <v>3.7</v>
      </c>
      <c r="E168" s="39">
        <v>0</v>
      </c>
      <c r="F168" s="38">
        <v>7.2</v>
      </c>
      <c r="H168" s="55">
        <v>139</v>
      </c>
      <c r="I168" s="55">
        <v>7.0236093437975224</v>
      </c>
      <c r="J168" s="55">
        <v>0.37639065620247791</v>
      </c>
      <c r="K168" s="55">
        <v>0.62282369809479532</v>
      </c>
      <c r="L168" s="58"/>
      <c r="M168" s="55">
        <v>69.25</v>
      </c>
      <c r="N168" s="55">
        <v>8.1</v>
      </c>
      <c r="O168" s="58"/>
      <c r="P168" s="58"/>
    </row>
    <row r="169" spans="1:16" ht="15" x14ac:dyDescent="0.2">
      <c r="A169" s="39">
        <v>10</v>
      </c>
      <c r="B169" s="38">
        <v>6.9</v>
      </c>
      <c r="C169" s="38">
        <v>5.4</v>
      </c>
      <c r="D169" s="38">
        <v>3.4</v>
      </c>
      <c r="E169" s="39">
        <v>0</v>
      </c>
      <c r="F169" s="38">
        <v>7.6</v>
      </c>
      <c r="H169" s="55">
        <v>140</v>
      </c>
      <c r="I169" s="55">
        <v>7.6331565262626802</v>
      </c>
      <c r="J169" s="55">
        <v>-0.2331565262626798</v>
      </c>
      <c r="K169" s="55">
        <v>-0.38581034765044869</v>
      </c>
      <c r="L169" s="58"/>
      <c r="M169" s="55">
        <v>69.75</v>
      </c>
      <c r="N169" s="55">
        <v>8.1</v>
      </c>
      <c r="O169" s="58"/>
      <c r="P169" s="58"/>
    </row>
    <row r="170" spans="1:16" ht="15" x14ac:dyDescent="0.2">
      <c r="A170" s="39">
        <v>12</v>
      </c>
      <c r="B170" s="38">
        <v>8.6</v>
      </c>
      <c r="C170" s="38">
        <v>4</v>
      </c>
      <c r="D170" s="38">
        <v>4</v>
      </c>
      <c r="E170" s="39">
        <v>0</v>
      </c>
      <c r="F170" s="38">
        <v>6.7</v>
      </c>
      <c r="H170" s="55">
        <v>141</v>
      </c>
      <c r="I170" s="55">
        <v>7.46670785992319</v>
      </c>
      <c r="J170" s="55">
        <v>0.43329214007681038</v>
      </c>
      <c r="K170" s="55">
        <v>0.71698010721306138</v>
      </c>
      <c r="L170" s="58"/>
      <c r="M170" s="55">
        <v>70.25</v>
      </c>
      <c r="N170" s="55">
        <v>8.1</v>
      </c>
      <c r="O170" s="58"/>
      <c r="P170" s="58"/>
    </row>
    <row r="171" spans="1:16" ht="15" x14ac:dyDescent="0.2">
      <c r="A171" s="39">
        <v>9</v>
      </c>
      <c r="B171" s="38">
        <v>6.7</v>
      </c>
      <c r="C171" s="38">
        <v>6.8</v>
      </c>
      <c r="D171" s="38">
        <v>4.3</v>
      </c>
      <c r="E171" s="39">
        <v>1</v>
      </c>
      <c r="F171" s="38">
        <v>7.4</v>
      </c>
      <c r="H171" s="55">
        <v>142</v>
      </c>
      <c r="I171" s="55">
        <v>7.8265531031169733</v>
      </c>
      <c r="J171" s="55">
        <v>0.17344689688302672</v>
      </c>
      <c r="K171" s="55">
        <v>0.28700722496586289</v>
      </c>
      <c r="L171" s="58"/>
      <c r="M171" s="55">
        <v>70.75</v>
      </c>
      <c r="N171" s="55">
        <v>8.1</v>
      </c>
      <c r="O171" s="58"/>
      <c r="P171" s="58"/>
    </row>
    <row r="172" spans="1:16" ht="15" x14ac:dyDescent="0.2">
      <c r="A172" s="39">
        <v>8</v>
      </c>
      <c r="B172" s="38">
        <v>7</v>
      </c>
      <c r="C172" s="38">
        <v>4.2</v>
      </c>
      <c r="D172" s="38">
        <v>5.6</v>
      </c>
      <c r="E172" s="39">
        <v>1</v>
      </c>
      <c r="F172" s="38">
        <v>6.2</v>
      </c>
      <c r="H172" s="55">
        <v>143</v>
      </c>
      <c r="I172" s="55">
        <v>8.2243081802332476</v>
      </c>
      <c r="J172" s="55">
        <v>-0.22430818023324761</v>
      </c>
      <c r="K172" s="55">
        <v>-0.37116875252777709</v>
      </c>
      <c r="L172" s="58"/>
      <c r="M172" s="55">
        <v>71.25</v>
      </c>
      <c r="N172" s="55">
        <v>8.1</v>
      </c>
      <c r="O172" s="58"/>
      <c r="P172" s="58"/>
    </row>
    <row r="173" spans="1:16" ht="15" x14ac:dyDescent="0.2">
      <c r="A173" s="39">
        <v>1</v>
      </c>
      <c r="B173" s="38">
        <v>9.6999999999999993</v>
      </c>
      <c r="C173" s="38">
        <v>3.3</v>
      </c>
      <c r="D173" s="38">
        <v>5.8</v>
      </c>
      <c r="E173" s="39">
        <v>1</v>
      </c>
      <c r="F173" s="38">
        <v>7.5</v>
      </c>
      <c r="H173" s="55">
        <v>144</v>
      </c>
      <c r="I173" s="55">
        <v>7.5139905915193008</v>
      </c>
      <c r="J173" s="55">
        <v>0.88600940848069953</v>
      </c>
      <c r="K173" s="55">
        <v>1.4661034944498672</v>
      </c>
      <c r="L173" s="58"/>
      <c r="M173" s="55">
        <v>71.75</v>
      </c>
      <c r="N173" s="55">
        <v>8.1</v>
      </c>
      <c r="O173" s="58"/>
      <c r="P173" s="58"/>
    </row>
    <row r="174" spans="1:16" ht="15" x14ac:dyDescent="0.2">
      <c r="A174" s="39">
        <v>4</v>
      </c>
      <c r="B174" s="38">
        <v>9.9</v>
      </c>
      <c r="C174" s="38">
        <v>6.7</v>
      </c>
      <c r="D174" s="38">
        <v>5.3</v>
      </c>
      <c r="E174" s="39">
        <v>1</v>
      </c>
      <c r="F174" s="38">
        <v>7.4</v>
      </c>
      <c r="H174" s="55">
        <v>145</v>
      </c>
      <c r="I174" s="55">
        <v>8.0838894172711893</v>
      </c>
      <c r="J174" s="55">
        <v>0.71611058272881145</v>
      </c>
      <c r="K174" s="55">
        <v>1.1849673577976589</v>
      </c>
      <c r="L174" s="58"/>
      <c r="M174" s="55">
        <v>72.25</v>
      </c>
      <c r="N174" s="55">
        <v>8.1</v>
      </c>
      <c r="O174" s="58"/>
      <c r="P174" s="58"/>
    </row>
    <row r="175" spans="1:16" ht="15" x14ac:dyDescent="0.2">
      <c r="A175" s="39">
        <v>1</v>
      </c>
      <c r="B175" s="38">
        <v>8.6</v>
      </c>
      <c r="C175" s="38">
        <v>5.7</v>
      </c>
      <c r="D175" s="38">
        <v>4.2</v>
      </c>
      <c r="E175" s="39">
        <v>0</v>
      </c>
      <c r="F175" s="38">
        <v>7.9</v>
      </c>
      <c r="H175" s="55">
        <v>146</v>
      </c>
      <c r="I175" s="55">
        <v>8.1735891259683928</v>
      </c>
      <c r="J175" s="55">
        <v>-0.27358912596839247</v>
      </c>
      <c r="K175" s="55">
        <v>-0.45271525311853694</v>
      </c>
      <c r="L175" s="58"/>
      <c r="M175" s="55">
        <v>72.75</v>
      </c>
      <c r="N175" s="55">
        <v>8.1999999999999993</v>
      </c>
      <c r="O175" s="58"/>
      <c r="P175" s="58"/>
    </row>
    <row r="176" spans="1:16" ht="15" x14ac:dyDescent="0.2">
      <c r="A176" s="39">
        <v>8</v>
      </c>
      <c r="B176" s="38">
        <v>6.3</v>
      </c>
      <c r="C176" s="38">
        <v>6.6</v>
      </c>
      <c r="D176" s="38">
        <v>4.7</v>
      </c>
      <c r="E176" s="39">
        <v>0</v>
      </c>
      <c r="F176" s="38">
        <v>6.5</v>
      </c>
      <c r="H176" s="55">
        <v>147</v>
      </c>
      <c r="I176" s="55">
        <v>7.0713502921100941</v>
      </c>
      <c r="J176" s="55">
        <v>-1.0713502921100941</v>
      </c>
      <c r="K176" s="55">
        <v>-1.7727920177912091</v>
      </c>
      <c r="L176" s="58"/>
      <c r="M176" s="55">
        <v>73.25</v>
      </c>
      <c r="N176" s="55">
        <v>8.1999999999999993</v>
      </c>
      <c r="O176" s="58"/>
      <c r="P176" s="58"/>
    </row>
    <row r="177" spans="1:16" ht="15" x14ac:dyDescent="0.2">
      <c r="A177" s="39">
        <v>11</v>
      </c>
      <c r="B177" s="38">
        <v>9.9</v>
      </c>
      <c r="C177" s="38">
        <v>6.7</v>
      </c>
      <c r="D177" s="38">
        <v>4.2</v>
      </c>
      <c r="E177" s="39">
        <v>1</v>
      </c>
      <c r="F177" s="38">
        <v>8.6</v>
      </c>
      <c r="H177" s="55">
        <v>148</v>
      </c>
      <c r="I177" s="55">
        <v>7.9743590482362103</v>
      </c>
      <c r="J177" s="55">
        <v>0.22564095176378896</v>
      </c>
      <c r="K177" s="55">
        <v>0.37337412526933816</v>
      </c>
      <c r="L177" s="58"/>
      <c r="M177" s="55">
        <v>73.75</v>
      </c>
      <c r="N177" s="55">
        <v>8.1999999999999993</v>
      </c>
      <c r="O177" s="58"/>
      <c r="P177" s="58"/>
    </row>
    <row r="178" spans="1:16" ht="15" x14ac:dyDescent="0.2">
      <c r="A178" s="39">
        <v>7</v>
      </c>
      <c r="B178" s="38">
        <v>9.3000000000000007</v>
      </c>
      <c r="C178" s="38">
        <v>4.5</v>
      </c>
      <c r="D178" s="38">
        <v>5.8</v>
      </c>
      <c r="E178" s="39">
        <v>1</v>
      </c>
      <c r="F178" s="38">
        <v>8.6</v>
      </c>
      <c r="H178" s="55">
        <v>149</v>
      </c>
      <c r="I178" s="55">
        <v>7.6940413648442227</v>
      </c>
      <c r="J178" s="55">
        <v>0.70595863515577761</v>
      </c>
      <c r="K178" s="55">
        <v>1.1681686582919515</v>
      </c>
      <c r="L178" s="58"/>
      <c r="M178" s="55">
        <v>74.25</v>
      </c>
      <c r="N178" s="55">
        <v>8.1999999999999993</v>
      </c>
      <c r="O178" s="58"/>
      <c r="P178" s="58"/>
    </row>
    <row r="179" spans="1:16" ht="15" x14ac:dyDescent="0.2">
      <c r="A179" s="39">
        <v>12</v>
      </c>
      <c r="B179" s="38">
        <v>9.6999999999999993</v>
      </c>
      <c r="C179" s="38">
        <v>6.1</v>
      </c>
      <c r="D179" s="38">
        <v>5.8</v>
      </c>
      <c r="E179" s="39">
        <v>1</v>
      </c>
      <c r="F179" s="38">
        <v>8</v>
      </c>
      <c r="H179" s="55">
        <v>150</v>
      </c>
      <c r="I179" s="55">
        <v>7.4538327547457168</v>
      </c>
      <c r="J179" s="55">
        <v>-5.3832754745716471E-2</v>
      </c>
      <c r="K179" s="55">
        <v>-8.9078500852371983E-2</v>
      </c>
      <c r="L179" s="58"/>
      <c r="M179" s="55">
        <v>74.75</v>
      </c>
      <c r="N179" s="55">
        <v>8.1999999999999993</v>
      </c>
      <c r="O179" s="58"/>
      <c r="P179" s="58"/>
    </row>
    <row r="180" spans="1:16" ht="15" x14ac:dyDescent="0.2">
      <c r="A180" s="39">
        <v>14</v>
      </c>
      <c r="B180" s="38">
        <v>9.6999999999999993</v>
      </c>
      <c r="C180" s="38">
        <v>3.3</v>
      </c>
      <c r="D180" s="38">
        <v>5.3</v>
      </c>
      <c r="E180" s="39">
        <v>0</v>
      </c>
      <c r="F180" s="38">
        <v>8.1</v>
      </c>
      <c r="H180" s="55">
        <v>151</v>
      </c>
      <c r="I180" s="55">
        <v>7.9716399503661295</v>
      </c>
      <c r="J180" s="55">
        <v>2.836004963387051E-2</v>
      </c>
      <c r="K180" s="55">
        <v>4.6928133576241773E-2</v>
      </c>
      <c r="L180" s="58"/>
      <c r="M180" s="55">
        <v>75.25</v>
      </c>
      <c r="N180" s="55">
        <v>8.1999999999999993</v>
      </c>
      <c r="O180" s="58"/>
      <c r="P180" s="58"/>
    </row>
    <row r="181" spans="1:16" ht="15" x14ac:dyDescent="0.2">
      <c r="A181" s="39">
        <v>5</v>
      </c>
      <c r="B181" s="38">
        <v>9.6</v>
      </c>
      <c r="C181" s="38">
        <v>7.8</v>
      </c>
      <c r="D181" s="38">
        <v>6.1</v>
      </c>
      <c r="E181" s="39">
        <v>1</v>
      </c>
      <c r="F181" s="38">
        <v>8.1999999999999993</v>
      </c>
      <c r="H181" s="55">
        <v>152</v>
      </c>
      <c r="I181" s="55">
        <v>6.948547083716762</v>
      </c>
      <c r="J181" s="55">
        <v>-0.34854708371676235</v>
      </c>
      <c r="K181" s="55">
        <v>-0.57675019308622522</v>
      </c>
      <c r="L181" s="58"/>
      <c r="M181" s="55">
        <v>75.75</v>
      </c>
      <c r="N181" s="55">
        <v>8.1999999999999993</v>
      </c>
      <c r="O181" s="58"/>
      <c r="P181" s="58"/>
    </row>
    <row r="182" spans="1:16" ht="15" x14ac:dyDescent="0.2">
      <c r="A182" s="39">
        <v>10</v>
      </c>
      <c r="B182" s="38">
        <v>7.6</v>
      </c>
      <c r="C182" s="38">
        <v>4.2</v>
      </c>
      <c r="D182" s="38">
        <v>6.3</v>
      </c>
      <c r="E182" s="39">
        <v>1</v>
      </c>
      <c r="F182" s="38">
        <v>7.2</v>
      </c>
      <c r="H182" s="55">
        <v>153</v>
      </c>
      <c r="I182" s="55">
        <v>6.9652464415488815</v>
      </c>
      <c r="J182" s="55">
        <v>0.63475355845111814</v>
      </c>
      <c r="K182" s="55">
        <v>1.0503437110848066</v>
      </c>
      <c r="L182" s="58"/>
      <c r="M182" s="55">
        <v>76.25</v>
      </c>
      <c r="N182" s="55">
        <v>8.1999999999999993</v>
      </c>
      <c r="O182" s="58"/>
      <c r="P182" s="58"/>
    </row>
    <row r="183" spans="1:16" ht="15" x14ac:dyDescent="0.2">
      <c r="A183" s="39">
        <v>7</v>
      </c>
      <c r="B183" s="38">
        <v>9.4</v>
      </c>
      <c r="C183" s="38">
        <v>4.7</v>
      </c>
      <c r="D183" s="38">
        <v>6.4</v>
      </c>
      <c r="E183" s="39">
        <v>1</v>
      </c>
      <c r="F183" s="38">
        <v>8.4</v>
      </c>
      <c r="H183" s="55">
        <v>154</v>
      </c>
      <c r="I183" s="55">
        <v>7.4642522067314641</v>
      </c>
      <c r="J183" s="55">
        <v>3.5747793268535943E-2</v>
      </c>
      <c r="K183" s="55">
        <v>5.9152830803165968E-2</v>
      </c>
      <c r="L183" s="58"/>
      <c r="M183" s="55">
        <v>76.75</v>
      </c>
      <c r="N183" s="55">
        <v>8.1999999999999993</v>
      </c>
      <c r="O183" s="58"/>
      <c r="P183" s="58"/>
    </row>
    <row r="184" spans="1:16" ht="15" x14ac:dyDescent="0.2">
      <c r="A184" s="39">
        <v>15</v>
      </c>
      <c r="B184" s="38">
        <v>9.6</v>
      </c>
      <c r="C184" s="38">
        <v>7.8</v>
      </c>
      <c r="D184" s="38">
        <v>6.7</v>
      </c>
      <c r="E184" s="39">
        <v>1</v>
      </c>
      <c r="F184" s="38">
        <v>9.4</v>
      </c>
      <c r="H184" s="55">
        <v>155</v>
      </c>
      <c r="I184" s="55">
        <v>7.0341481190961659</v>
      </c>
      <c r="J184" s="55">
        <v>6.5851880903833759E-2</v>
      </c>
      <c r="K184" s="55">
        <v>0.10896687076355156</v>
      </c>
      <c r="L184" s="58"/>
      <c r="M184" s="55">
        <v>77.25</v>
      </c>
      <c r="N184" s="55">
        <v>8.1999999999999993</v>
      </c>
      <c r="O184" s="58"/>
      <c r="P184" s="58"/>
    </row>
    <row r="185" spans="1:16" ht="15" x14ac:dyDescent="0.2">
      <c r="A185" s="39">
        <v>14</v>
      </c>
      <c r="B185" s="38">
        <v>9.3000000000000007</v>
      </c>
      <c r="C185" s="38">
        <v>6.3</v>
      </c>
      <c r="D185" s="38">
        <v>5.8</v>
      </c>
      <c r="E185" s="39">
        <v>1</v>
      </c>
      <c r="F185" s="38">
        <v>9.4</v>
      </c>
      <c r="H185" s="55">
        <v>156</v>
      </c>
      <c r="I185" s="55">
        <v>7.5497732464248291</v>
      </c>
      <c r="J185" s="55">
        <v>0.3502267535751713</v>
      </c>
      <c r="K185" s="55">
        <v>0.5795295877804173</v>
      </c>
      <c r="L185" s="58"/>
      <c r="M185" s="55">
        <v>77.75</v>
      </c>
      <c r="N185" s="55">
        <v>8.1999999999999993</v>
      </c>
      <c r="O185" s="58"/>
      <c r="P185" s="58"/>
    </row>
    <row r="186" spans="1:16" ht="15" x14ac:dyDescent="0.2">
      <c r="A186" s="39">
        <v>4</v>
      </c>
      <c r="B186" s="38">
        <v>9.6999999999999993</v>
      </c>
      <c r="C186" s="38">
        <v>4.7</v>
      </c>
      <c r="D186" s="38">
        <v>5.0999999999999996</v>
      </c>
      <c r="E186" s="39">
        <v>0</v>
      </c>
      <c r="F186" s="38">
        <v>7.5</v>
      </c>
      <c r="H186" s="55">
        <v>157</v>
      </c>
      <c r="I186" s="55">
        <v>6.2355916749732749</v>
      </c>
      <c r="J186" s="55">
        <v>1.3644083250267247</v>
      </c>
      <c r="K186" s="55">
        <v>2.25772299259026</v>
      </c>
      <c r="L186" s="58"/>
      <c r="M186" s="55">
        <v>78.25</v>
      </c>
      <c r="N186" s="55">
        <v>8.4</v>
      </c>
      <c r="O186" s="58"/>
      <c r="P186" s="58"/>
    </row>
    <row r="187" spans="1:16" ht="15" x14ac:dyDescent="0.2">
      <c r="A187" s="39">
        <v>1</v>
      </c>
      <c r="B187" s="38">
        <v>9.1</v>
      </c>
      <c r="C187" s="38">
        <v>4.5</v>
      </c>
      <c r="D187" s="38">
        <v>6.3</v>
      </c>
      <c r="E187" s="39">
        <v>0</v>
      </c>
      <c r="F187" s="38">
        <v>6.6</v>
      </c>
      <c r="H187" s="55">
        <v>158</v>
      </c>
      <c r="I187" s="55">
        <v>7.1846826156109058</v>
      </c>
      <c r="J187" s="55">
        <v>-8.4682615610906176E-2</v>
      </c>
      <c r="K187" s="55">
        <v>-0.14012659174714501</v>
      </c>
      <c r="L187" s="58"/>
      <c r="M187" s="55">
        <v>78.75</v>
      </c>
      <c r="N187" s="55">
        <v>8.4</v>
      </c>
      <c r="O187" s="58"/>
      <c r="P187" s="58"/>
    </row>
    <row r="188" spans="1:16" ht="15" x14ac:dyDescent="0.2">
      <c r="A188" s="39">
        <v>2</v>
      </c>
      <c r="B188" s="38">
        <v>6.5</v>
      </c>
      <c r="C188" s="38">
        <v>3.7</v>
      </c>
      <c r="D188" s="38">
        <v>3.3</v>
      </c>
      <c r="E188" s="39">
        <v>0</v>
      </c>
      <c r="F188" s="38">
        <v>4.3</v>
      </c>
      <c r="H188" s="55">
        <v>159</v>
      </c>
      <c r="I188" s="55">
        <v>6.8437790443802591</v>
      </c>
      <c r="J188" s="55">
        <v>0.75622095561974056</v>
      </c>
      <c r="K188" s="55">
        <v>1.2513390659264889</v>
      </c>
      <c r="L188" s="58"/>
      <c r="M188" s="55">
        <v>79.25</v>
      </c>
      <c r="N188" s="55">
        <v>8.4</v>
      </c>
      <c r="O188" s="58"/>
      <c r="P188" s="58"/>
    </row>
    <row r="189" spans="1:16" ht="15" x14ac:dyDescent="0.2">
      <c r="A189" s="39">
        <v>2</v>
      </c>
      <c r="B189" s="38">
        <v>6.6</v>
      </c>
      <c r="C189" s="38">
        <v>4.8</v>
      </c>
      <c r="D189" s="38">
        <v>4</v>
      </c>
      <c r="E189" s="39">
        <v>1</v>
      </c>
      <c r="F189" s="38">
        <v>6.6</v>
      </c>
      <c r="H189" s="55">
        <v>160</v>
      </c>
      <c r="I189" s="55">
        <v>8.1217891394817912</v>
      </c>
      <c r="J189" s="55">
        <v>7.8210860518208136E-2</v>
      </c>
      <c r="K189" s="55">
        <v>0.12941760528965524</v>
      </c>
      <c r="L189" s="58"/>
      <c r="M189" s="55">
        <v>79.75</v>
      </c>
      <c r="N189" s="55">
        <v>8.4</v>
      </c>
      <c r="O189" s="58"/>
      <c r="P189" s="58"/>
    </row>
    <row r="190" spans="1:16" ht="15" x14ac:dyDescent="0.2">
      <c r="A190" s="39">
        <v>13</v>
      </c>
      <c r="B190" s="38">
        <v>5.8</v>
      </c>
      <c r="C190" s="38">
        <v>5.8</v>
      </c>
      <c r="D190" s="38">
        <v>6.6</v>
      </c>
      <c r="E190" s="39">
        <v>0</v>
      </c>
      <c r="F190" s="38">
        <v>7.4</v>
      </c>
      <c r="H190" s="55">
        <v>161</v>
      </c>
      <c r="I190" s="55">
        <v>6.915424239512677</v>
      </c>
      <c r="J190" s="55">
        <v>-1.5424239512676685E-2</v>
      </c>
      <c r="K190" s="55">
        <v>-2.5522902163695939E-2</v>
      </c>
      <c r="L190" s="58"/>
      <c r="M190" s="55">
        <v>80.25</v>
      </c>
      <c r="N190" s="55">
        <v>8.4</v>
      </c>
      <c r="O190" s="58"/>
      <c r="P190" s="58"/>
    </row>
    <row r="191" spans="1:16" ht="15" x14ac:dyDescent="0.2">
      <c r="A191" s="39">
        <v>11</v>
      </c>
      <c r="B191" s="38">
        <v>8.6999999999999993</v>
      </c>
      <c r="C191" s="38">
        <v>4.8</v>
      </c>
      <c r="D191" s="38">
        <v>5.6</v>
      </c>
      <c r="E191" s="39">
        <v>0</v>
      </c>
      <c r="F191" s="38">
        <v>7.1</v>
      </c>
      <c r="H191" s="55">
        <v>162</v>
      </c>
      <c r="I191" s="55">
        <v>7.9564848451890473</v>
      </c>
      <c r="J191" s="55">
        <v>0.14351515481095234</v>
      </c>
      <c r="K191" s="55">
        <v>0.23747836982414428</v>
      </c>
      <c r="L191" s="58"/>
      <c r="M191" s="55">
        <v>80.75</v>
      </c>
      <c r="N191" s="55">
        <v>8.4</v>
      </c>
      <c r="O191" s="58"/>
      <c r="P191" s="58"/>
    </row>
    <row r="192" spans="1:16" ht="15" x14ac:dyDescent="0.2">
      <c r="A192" s="39">
        <v>2</v>
      </c>
      <c r="B192" s="38">
        <v>8.8000000000000007</v>
      </c>
      <c r="C192" s="38">
        <v>4.8</v>
      </c>
      <c r="D192" s="38">
        <v>4.2</v>
      </c>
      <c r="E192" s="39">
        <v>1</v>
      </c>
      <c r="F192" s="38">
        <v>6.7</v>
      </c>
      <c r="H192" s="55">
        <v>163</v>
      </c>
      <c r="I192" s="55">
        <v>8.1729471527427062</v>
      </c>
      <c r="J192" s="55">
        <v>-0.57294715274270658</v>
      </c>
      <c r="K192" s="55">
        <v>-0.94807099645994575</v>
      </c>
      <c r="L192" s="58"/>
      <c r="M192" s="55">
        <v>81.25</v>
      </c>
      <c r="N192" s="55">
        <v>8.4</v>
      </c>
      <c r="O192" s="58"/>
      <c r="P192" s="58"/>
    </row>
    <row r="193" spans="1:16" ht="15" x14ac:dyDescent="0.2">
      <c r="A193" s="39">
        <v>8</v>
      </c>
      <c r="B193" s="38">
        <v>6.4</v>
      </c>
      <c r="C193" s="38">
        <v>5.7</v>
      </c>
      <c r="D193" s="38">
        <v>5.8</v>
      </c>
      <c r="E193" s="39">
        <v>0</v>
      </c>
      <c r="F193" s="38">
        <v>6.7</v>
      </c>
      <c r="H193" s="55">
        <v>164</v>
      </c>
      <c r="I193" s="55">
        <v>7.8855425819773108</v>
      </c>
      <c r="J193" s="55">
        <v>0.51445741802268952</v>
      </c>
      <c r="K193" s="55">
        <v>0.85128646613593084</v>
      </c>
      <c r="L193" s="58"/>
      <c r="M193" s="55">
        <v>81.75</v>
      </c>
      <c r="N193" s="55">
        <v>8.4</v>
      </c>
      <c r="O193" s="58"/>
      <c r="P193" s="58"/>
    </row>
    <row r="194" spans="1:16" ht="15" x14ac:dyDescent="0.2">
      <c r="A194" s="39">
        <v>13</v>
      </c>
      <c r="B194" s="38">
        <v>6.7</v>
      </c>
      <c r="C194" s="38">
        <v>4.8</v>
      </c>
      <c r="D194" s="38">
        <v>3.2</v>
      </c>
      <c r="E194" s="39">
        <v>0</v>
      </c>
      <c r="F194" s="38">
        <v>7.2</v>
      </c>
      <c r="H194" s="55">
        <v>165</v>
      </c>
      <c r="I194" s="55">
        <v>7.4942455588306611</v>
      </c>
      <c r="J194" s="55">
        <v>-9.4245558830660769E-2</v>
      </c>
      <c r="K194" s="55">
        <v>-0.15595064997667257</v>
      </c>
      <c r="L194" s="58"/>
      <c r="M194" s="55">
        <v>82.25</v>
      </c>
      <c r="N194" s="55">
        <v>8.4</v>
      </c>
      <c r="O194" s="58"/>
      <c r="P194" s="58"/>
    </row>
    <row r="195" spans="1:16" ht="15" x14ac:dyDescent="0.2">
      <c r="A195" s="39">
        <v>1</v>
      </c>
      <c r="B195" s="38">
        <v>5.2</v>
      </c>
      <c r="C195" s="38">
        <v>5</v>
      </c>
      <c r="D195" s="38">
        <v>4.7</v>
      </c>
      <c r="E195" s="39">
        <v>0</v>
      </c>
      <c r="F195" s="38">
        <v>7.1</v>
      </c>
      <c r="H195" s="55">
        <v>166</v>
      </c>
      <c r="I195" s="55">
        <v>7.5650010401899399</v>
      </c>
      <c r="J195" s="55">
        <v>0.33499895981006045</v>
      </c>
      <c r="K195" s="55">
        <v>0.55433174965579279</v>
      </c>
      <c r="L195" s="58"/>
      <c r="M195" s="55">
        <v>82.75</v>
      </c>
      <c r="N195" s="55">
        <v>8.4</v>
      </c>
      <c r="O195" s="58"/>
      <c r="P195" s="58"/>
    </row>
    <row r="196" spans="1:16" ht="15" x14ac:dyDescent="0.2">
      <c r="A196" s="39">
        <v>3</v>
      </c>
      <c r="B196" s="38">
        <v>6.4</v>
      </c>
      <c r="C196" s="38">
        <v>4.5</v>
      </c>
      <c r="D196" s="38">
        <v>4</v>
      </c>
      <c r="E196" s="39">
        <v>0</v>
      </c>
      <c r="F196" s="38">
        <v>6</v>
      </c>
      <c r="H196" s="55">
        <v>167</v>
      </c>
      <c r="I196" s="55">
        <v>6.6462702788155372</v>
      </c>
      <c r="J196" s="55">
        <v>0.55372972118446295</v>
      </c>
      <c r="K196" s="55">
        <v>0.91627139784145561</v>
      </c>
      <c r="L196" s="58"/>
      <c r="M196" s="55">
        <v>83.25</v>
      </c>
      <c r="N196" s="55">
        <v>8.4</v>
      </c>
      <c r="O196" s="58"/>
      <c r="P196" s="58"/>
    </row>
    <row r="197" spans="1:16" ht="15" x14ac:dyDescent="0.2">
      <c r="A197" s="39">
        <v>10</v>
      </c>
      <c r="B197" s="38">
        <v>7.6</v>
      </c>
      <c r="C197" s="38">
        <v>5.4</v>
      </c>
      <c r="D197" s="38">
        <v>5.2</v>
      </c>
      <c r="E197" s="39">
        <v>0</v>
      </c>
      <c r="F197" s="38">
        <v>8.4</v>
      </c>
      <c r="H197" s="55">
        <v>168</v>
      </c>
      <c r="I197" s="55">
        <v>6.9592735634185985</v>
      </c>
      <c r="J197" s="55">
        <v>0.64072643658140116</v>
      </c>
      <c r="K197" s="55">
        <v>1.0602271924732798</v>
      </c>
      <c r="L197" s="58"/>
      <c r="M197" s="55">
        <v>83.75</v>
      </c>
      <c r="N197" s="55">
        <v>8.5</v>
      </c>
      <c r="O197" s="58"/>
      <c r="P197" s="58"/>
    </row>
    <row r="198" spans="1:16" ht="15" x14ac:dyDescent="0.2">
      <c r="A198" s="39">
        <v>8</v>
      </c>
      <c r="B198" s="38">
        <v>5.9</v>
      </c>
      <c r="C198" s="38">
        <v>6.2</v>
      </c>
      <c r="D198" s="38">
        <v>6</v>
      </c>
      <c r="E198" s="39">
        <v>1</v>
      </c>
      <c r="F198" s="38">
        <v>8.6</v>
      </c>
      <c r="H198" s="55">
        <v>169</v>
      </c>
      <c r="I198" s="55">
        <v>7.3712311488698186</v>
      </c>
      <c r="J198" s="55">
        <v>-0.67123114886981838</v>
      </c>
      <c r="K198" s="55">
        <v>-1.1107041567754152</v>
      </c>
      <c r="L198" s="58"/>
      <c r="M198" s="55">
        <v>84.25</v>
      </c>
      <c r="N198" s="55">
        <v>8.5</v>
      </c>
      <c r="O198" s="58"/>
      <c r="P198" s="58"/>
    </row>
    <row r="199" spans="1:16" ht="15" x14ac:dyDescent="0.2">
      <c r="A199" s="39">
        <v>9</v>
      </c>
      <c r="B199" s="38">
        <v>9.6999999999999993</v>
      </c>
      <c r="C199" s="38">
        <v>6.1</v>
      </c>
      <c r="D199" s="38">
        <v>6.3</v>
      </c>
      <c r="E199" s="39">
        <v>1</v>
      </c>
      <c r="F199" s="38">
        <v>7.9</v>
      </c>
      <c r="H199" s="55">
        <v>170</v>
      </c>
      <c r="I199" s="55">
        <v>7.5827107172625938</v>
      </c>
      <c r="J199" s="55">
        <v>-0.18271071726259347</v>
      </c>
      <c r="K199" s="55">
        <v>-0.30233631662159172</v>
      </c>
      <c r="L199" s="58"/>
      <c r="M199" s="55">
        <v>84.75</v>
      </c>
      <c r="N199" s="55">
        <v>8.5</v>
      </c>
      <c r="O199" s="58"/>
      <c r="P199" s="58"/>
    </row>
    <row r="200" spans="1:16" ht="15" x14ac:dyDescent="0.2">
      <c r="A200" s="39">
        <v>6</v>
      </c>
      <c r="B200" s="38">
        <v>5.5</v>
      </c>
      <c r="C200" s="38">
        <v>8.1999999999999993</v>
      </c>
      <c r="D200" s="38">
        <v>6.6</v>
      </c>
      <c r="E200" s="39">
        <v>1</v>
      </c>
      <c r="F200" s="38">
        <v>7.6</v>
      </c>
      <c r="H200" s="55">
        <v>171</v>
      </c>
      <c r="I200" s="55">
        <v>7.541265292139741</v>
      </c>
      <c r="J200" s="55">
        <v>-1.3412652921397408</v>
      </c>
      <c r="K200" s="55">
        <v>-2.2194275963303518</v>
      </c>
      <c r="L200" s="58"/>
      <c r="M200" s="55">
        <v>85.25</v>
      </c>
      <c r="N200" s="55">
        <v>8.5</v>
      </c>
      <c r="O200" s="58"/>
      <c r="P200" s="58"/>
    </row>
    <row r="201" spans="1:16" ht="15" x14ac:dyDescent="0.2">
      <c r="A201" s="39">
        <v>4</v>
      </c>
      <c r="B201" s="38">
        <v>9.6999999999999993</v>
      </c>
      <c r="C201" s="38">
        <v>6.1</v>
      </c>
      <c r="D201" s="38">
        <v>5.9</v>
      </c>
      <c r="E201" s="39">
        <v>1</v>
      </c>
      <c r="F201" s="38">
        <v>8.5</v>
      </c>
      <c r="H201" s="55">
        <v>172</v>
      </c>
      <c r="I201" s="55">
        <v>7.6510136415939751</v>
      </c>
      <c r="J201" s="55">
        <v>-0.15101364159397512</v>
      </c>
      <c r="K201" s="55">
        <v>-0.24988631670422001</v>
      </c>
      <c r="L201" s="58"/>
      <c r="M201" s="55">
        <v>85.75</v>
      </c>
      <c r="N201" s="55">
        <v>8.6</v>
      </c>
      <c r="O201" s="58"/>
      <c r="P201" s="58"/>
    </row>
    <row r="202" spans="1:16" x14ac:dyDescent="0.2">
      <c r="H202" s="55">
        <v>173</v>
      </c>
      <c r="I202" s="55">
        <v>8.1857430979973174</v>
      </c>
      <c r="J202" s="55">
        <v>-0.78574309799731701</v>
      </c>
      <c r="K202" s="55">
        <v>-1.3001901454851483</v>
      </c>
      <c r="L202" s="58"/>
      <c r="M202" s="55">
        <v>86.25</v>
      </c>
      <c r="N202" s="55">
        <v>8.6</v>
      </c>
      <c r="O202" s="58"/>
      <c r="P202" s="58"/>
    </row>
    <row r="203" spans="1:16" x14ac:dyDescent="0.2">
      <c r="H203" s="55">
        <v>174</v>
      </c>
      <c r="I203" s="55">
        <v>7.0425459120438294</v>
      </c>
      <c r="J203" s="55">
        <v>0.85745408795617095</v>
      </c>
      <c r="K203" s="55">
        <v>1.4188522409017403</v>
      </c>
      <c r="L203" s="58"/>
      <c r="M203" s="55">
        <v>86.75</v>
      </c>
      <c r="N203" s="55">
        <v>8.6</v>
      </c>
      <c r="O203" s="58"/>
      <c r="P203" s="58"/>
    </row>
    <row r="204" spans="1:16" x14ac:dyDescent="0.2">
      <c r="H204" s="55">
        <v>175</v>
      </c>
      <c r="I204" s="55">
        <v>7.1711019002305125</v>
      </c>
      <c r="J204" s="55">
        <v>-0.67110190023051253</v>
      </c>
      <c r="K204" s="55">
        <v>-1.110490285590837</v>
      </c>
      <c r="L204" s="58"/>
      <c r="M204" s="55">
        <v>87.25</v>
      </c>
      <c r="N204" s="55">
        <v>8.6</v>
      </c>
      <c r="O204" s="58"/>
      <c r="P204" s="58"/>
    </row>
    <row r="205" spans="1:16" x14ac:dyDescent="0.2">
      <c r="H205" s="55">
        <v>176</v>
      </c>
      <c r="I205" s="55">
        <v>8.3198061044731677</v>
      </c>
      <c r="J205" s="55">
        <v>0.28019389552683194</v>
      </c>
      <c r="K205" s="55">
        <v>0.46364434217445205</v>
      </c>
      <c r="L205" s="58"/>
      <c r="M205" s="55">
        <v>87.75</v>
      </c>
      <c r="N205" s="55">
        <v>8.8000000000000007</v>
      </c>
      <c r="O205" s="58"/>
      <c r="P205" s="58"/>
    </row>
    <row r="206" spans="1:16" x14ac:dyDescent="0.2">
      <c r="H206" s="55">
        <v>177</v>
      </c>
      <c r="I206" s="55">
        <v>8.0480668197049798</v>
      </c>
      <c r="J206" s="55">
        <v>0.55193318029501981</v>
      </c>
      <c r="K206" s="55">
        <v>0.91329861352254949</v>
      </c>
      <c r="L206" s="58"/>
      <c r="M206" s="55">
        <v>88.25</v>
      </c>
      <c r="N206" s="55">
        <v>8.8000000000000007</v>
      </c>
      <c r="O206" s="58"/>
      <c r="P206" s="58"/>
    </row>
    <row r="207" spans="1:16" x14ac:dyDescent="0.2">
      <c r="H207" s="55">
        <v>178</v>
      </c>
      <c r="I207" s="55">
        <v>8.6091880418073696</v>
      </c>
      <c r="J207" s="55">
        <v>-0.60918804180736963</v>
      </c>
      <c r="K207" s="55">
        <v>-1.0080397660814591</v>
      </c>
      <c r="L207" s="58"/>
      <c r="M207" s="55">
        <v>88.75</v>
      </c>
      <c r="N207" s="55">
        <v>8.8000000000000007</v>
      </c>
      <c r="O207" s="58"/>
      <c r="P207" s="58"/>
    </row>
    <row r="208" spans="1:16" x14ac:dyDescent="0.2">
      <c r="H208" s="55">
        <v>179</v>
      </c>
      <c r="I208" s="55">
        <v>7.9049306625174918</v>
      </c>
      <c r="J208" s="55">
        <v>0.19506933748250788</v>
      </c>
      <c r="K208" s="55">
        <v>0.32278645644805831</v>
      </c>
      <c r="L208" s="58"/>
      <c r="M208" s="55">
        <v>89.25</v>
      </c>
      <c r="N208" s="55">
        <v>8.8000000000000007</v>
      </c>
      <c r="O208" s="58"/>
      <c r="P208" s="58"/>
    </row>
    <row r="209" spans="8:16" x14ac:dyDescent="0.2">
      <c r="H209" s="55">
        <v>180</v>
      </c>
      <c r="I209" s="55">
        <v>8.4979611945930102</v>
      </c>
      <c r="J209" s="55">
        <v>-0.29796119459301096</v>
      </c>
      <c r="K209" s="55">
        <v>-0.49304436772556709</v>
      </c>
      <c r="L209" s="58"/>
      <c r="M209" s="55">
        <v>89.75</v>
      </c>
      <c r="N209" s="55">
        <v>8.8000000000000007</v>
      </c>
      <c r="O209" s="58"/>
      <c r="P209" s="58"/>
    </row>
    <row r="210" spans="8:16" x14ac:dyDescent="0.2">
      <c r="H210" s="55">
        <v>181</v>
      </c>
      <c r="I210" s="55">
        <v>7.9291034972765999</v>
      </c>
      <c r="J210" s="55">
        <v>-0.72910349727659973</v>
      </c>
      <c r="K210" s="55">
        <v>-1.2064670814340765</v>
      </c>
      <c r="L210" s="58"/>
      <c r="M210" s="55">
        <v>90.25</v>
      </c>
      <c r="N210" s="55">
        <v>8.8000000000000007</v>
      </c>
      <c r="O210" s="58"/>
      <c r="P210" s="58"/>
    </row>
    <row r="211" spans="8:16" x14ac:dyDescent="0.2">
      <c r="H211" s="55">
        <v>182</v>
      </c>
      <c r="I211" s="55">
        <v>8.2279205059218832</v>
      </c>
      <c r="J211" s="55">
        <v>0.17207949407811718</v>
      </c>
      <c r="K211" s="55">
        <v>0.28474454692722206</v>
      </c>
      <c r="L211" s="58"/>
      <c r="M211" s="55">
        <v>90.75</v>
      </c>
      <c r="N211" s="55">
        <v>8.9</v>
      </c>
      <c r="O211" s="58"/>
      <c r="P211" s="58"/>
    </row>
    <row r="212" spans="8:16" x14ac:dyDescent="0.2">
      <c r="H212" s="55">
        <v>183</v>
      </c>
      <c r="I212" s="55">
        <v>9.1711384368694944</v>
      </c>
      <c r="J212" s="55">
        <v>0.22886156313050598</v>
      </c>
      <c r="K212" s="55">
        <v>0.37870335714183656</v>
      </c>
      <c r="L212" s="58"/>
      <c r="M212" s="55">
        <v>91.25</v>
      </c>
      <c r="N212" s="55">
        <v>8.9</v>
      </c>
      <c r="O212" s="58"/>
      <c r="P212" s="58"/>
    </row>
    <row r="213" spans="8:16" x14ac:dyDescent="0.2">
      <c r="H213" s="55">
        <v>184</v>
      </c>
      <c r="I213" s="55">
        <v>8.6601783102068737</v>
      </c>
      <c r="J213" s="55">
        <v>0.73982168979312668</v>
      </c>
      <c r="K213" s="55">
        <v>1.2242027616111215</v>
      </c>
      <c r="L213" s="58"/>
      <c r="M213" s="55">
        <v>91.75</v>
      </c>
      <c r="N213" s="55">
        <v>8.9</v>
      </c>
      <c r="O213" s="58"/>
      <c r="P213" s="58"/>
    </row>
    <row r="214" spans="8:16" x14ac:dyDescent="0.2">
      <c r="H214" s="55">
        <v>185</v>
      </c>
      <c r="I214" s="55">
        <v>7.5025191739876869</v>
      </c>
      <c r="J214" s="55">
        <v>-2.5191739876868624E-3</v>
      </c>
      <c r="K214" s="55">
        <v>-4.1685446577911485E-3</v>
      </c>
      <c r="L214" s="58"/>
      <c r="M214" s="55">
        <v>92.25</v>
      </c>
      <c r="N214" s="55">
        <v>8.9</v>
      </c>
      <c r="O214" s="58"/>
      <c r="P214" s="58"/>
    </row>
    <row r="215" spans="8:16" x14ac:dyDescent="0.2">
      <c r="H215" s="55">
        <v>186</v>
      </c>
      <c r="I215" s="55">
        <v>7.4561179688268293</v>
      </c>
      <c r="J215" s="55">
        <v>-0.85611796882682967</v>
      </c>
      <c r="K215" s="55">
        <v>-1.4166413287988004</v>
      </c>
      <c r="L215" s="58"/>
      <c r="M215" s="55">
        <v>92.75</v>
      </c>
      <c r="N215" s="55">
        <v>9</v>
      </c>
      <c r="O215" s="58"/>
      <c r="P215" s="58"/>
    </row>
    <row r="216" spans="8:16" x14ac:dyDescent="0.2">
      <c r="H216" s="55">
        <v>187</v>
      </c>
      <c r="I216" s="55">
        <v>6.2009416907311916</v>
      </c>
      <c r="J216" s="55">
        <v>-1.9009416907311918</v>
      </c>
      <c r="K216" s="55">
        <v>-3.1455391205218213</v>
      </c>
      <c r="L216" s="58"/>
      <c r="M216" s="55">
        <v>93.25</v>
      </c>
      <c r="N216" s="55">
        <v>9</v>
      </c>
      <c r="O216" s="58"/>
      <c r="P216" s="58"/>
    </row>
    <row r="217" spans="8:16" x14ac:dyDescent="0.2">
      <c r="H217" s="55">
        <v>188</v>
      </c>
      <c r="I217" s="55">
        <v>6.8572904872117642</v>
      </c>
      <c r="J217" s="55">
        <v>-0.25729048721176451</v>
      </c>
      <c r="K217" s="55">
        <v>-0.42574545911054384</v>
      </c>
      <c r="L217" s="58"/>
      <c r="M217" s="55">
        <v>93.75</v>
      </c>
      <c r="N217" s="55">
        <v>9</v>
      </c>
      <c r="O217" s="58"/>
      <c r="P217" s="58"/>
    </row>
    <row r="218" spans="8:16" x14ac:dyDescent="0.2">
      <c r="H218" s="55">
        <v>189</v>
      </c>
      <c r="I218" s="55">
        <v>7.6547835332200984</v>
      </c>
      <c r="J218" s="55">
        <v>-0.25478353322009806</v>
      </c>
      <c r="K218" s="55">
        <v>-0.42159713520740405</v>
      </c>
      <c r="L218" s="58"/>
      <c r="M218" s="55">
        <v>94.25</v>
      </c>
      <c r="N218" s="55">
        <v>9</v>
      </c>
      <c r="O218" s="58"/>
      <c r="P218" s="58"/>
    </row>
    <row r="219" spans="8:16" x14ac:dyDescent="0.2">
      <c r="H219" s="55">
        <v>190</v>
      </c>
      <c r="I219" s="55">
        <v>7.7969093711670521</v>
      </c>
      <c r="J219" s="55">
        <v>-0.69690937116705243</v>
      </c>
      <c r="K219" s="55">
        <v>-1.1531945988417032</v>
      </c>
      <c r="L219" s="58"/>
      <c r="M219" s="55">
        <v>94.75</v>
      </c>
      <c r="N219" s="55">
        <v>9</v>
      </c>
      <c r="O219" s="58"/>
      <c r="P219" s="58"/>
    </row>
    <row r="220" spans="8:16" x14ac:dyDescent="0.2">
      <c r="H220" s="55">
        <v>191</v>
      </c>
      <c r="I220" s="55">
        <v>7.3583341597765592</v>
      </c>
      <c r="J220" s="55">
        <v>-0.65833415977655907</v>
      </c>
      <c r="K220" s="55">
        <v>-1.0893631635573717</v>
      </c>
      <c r="L220" s="58"/>
      <c r="M220" s="55">
        <v>95.25</v>
      </c>
      <c r="N220" s="55">
        <v>9</v>
      </c>
      <c r="O220" s="58"/>
      <c r="P220" s="58"/>
    </row>
    <row r="221" spans="8:16" x14ac:dyDescent="0.2">
      <c r="H221" s="55">
        <v>192</v>
      </c>
      <c r="I221" s="55">
        <v>7.318833063745215</v>
      </c>
      <c r="J221" s="55">
        <v>-0.61883306374521485</v>
      </c>
      <c r="K221" s="55">
        <v>-1.023999642163778</v>
      </c>
      <c r="L221" s="58"/>
      <c r="M221" s="55">
        <v>95.75</v>
      </c>
      <c r="N221" s="55">
        <v>9.3000000000000007</v>
      </c>
      <c r="O221" s="58"/>
      <c r="P221" s="58"/>
    </row>
    <row r="222" spans="8:16" x14ac:dyDescent="0.2">
      <c r="H222" s="55">
        <v>193</v>
      </c>
      <c r="I222" s="55">
        <v>6.9574032905331205</v>
      </c>
      <c r="J222" s="55">
        <v>0.24259670946687972</v>
      </c>
      <c r="K222" s="55">
        <v>0.40143127159487646</v>
      </c>
      <c r="L222" s="58"/>
      <c r="M222" s="55">
        <v>96.25</v>
      </c>
      <c r="N222" s="55">
        <v>9.3000000000000007</v>
      </c>
      <c r="O222" s="58"/>
      <c r="P222" s="58"/>
    </row>
    <row r="223" spans="8:16" x14ac:dyDescent="0.2">
      <c r="H223" s="55">
        <v>194</v>
      </c>
      <c r="I223" s="55">
        <v>6.3566558163625997</v>
      </c>
      <c r="J223" s="55">
        <v>0.74334418363739996</v>
      </c>
      <c r="K223" s="55">
        <v>1.230031526503272</v>
      </c>
      <c r="L223" s="58"/>
      <c r="M223" s="55">
        <v>96.75</v>
      </c>
      <c r="N223" s="55">
        <v>9.3000000000000007</v>
      </c>
      <c r="O223" s="58"/>
      <c r="P223" s="58"/>
    </row>
    <row r="224" spans="8:16" x14ac:dyDescent="0.2">
      <c r="H224" s="55">
        <v>195</v>
      </c>
      <c r="I224" s="55">
        <v>6.4934861451048098</v>
      </c>
      <c r="J224" s="55">
        <v>-0.49348614510480981</v>
      </c>
      <c r="K224" s="55">
        <v>-0.81658473925394703</v>
      </c>
      <c r="L224" s="58"/>
      <c r="M224" s="55">
        <v>97.25</v>
      </c>
      <c r="N224" s="55">
        <v>9.4</v>
      </c>
      <c r="O224" s="58"/>
      <c r="P224" s="58"/>
    </row>
    <row r="225" spans="8:16" x14ac:dyDescent="0.2">
      <c r="H225" s="55">
        <v>196</v>
      </c>
      <c r="I225" s="55">
        <v>7.5038506354038024</v>
      </c>
      <c r="J225" s="55">
        <v>0.89614936459619798</v>
      </c>
      <c r="K225" s="55">
        <v>1.4828823513696743</v>
      </c>
      <c r="L225" s="58"/>
      <c r="M225" s="55">
        <v>97.75</v>
      </c>
      <c r="N225" s="55">
        <v>9.4</v>
      </c>
      <c r="O225" s="58"/>
      <c r="P225" s="58"/>
    </row>
    <row r="226" spans="8:16" x14ac:dyDescent="0.2">
      <c r="H226" s="55">
        <v>197</v>
      </c>
      <c r="I226" s="55">
        <v>7.6617076405745141</v>
      </c>
      <c r="J226" s="55">
        <v>0.9382923594254855</v>
      </c>
      <c r="K226" s="55">
        <v>1.5526174934510091</v>
      </c>
      <c r="L226" s="58"/>
      <c r="M226" s="55">
        <v>98.25</v>
      </c>
      <c r="N226" s="55">
        <v>9.5</v>
      </c>
      <c r="O226" s="58"/>
      <c r="P226" s="58"/>
    </row>
    <row r="227" spans="8:16" x14ac:dyDescent="0.2">
      <c r="H227" s="55">
        <v>198</v>
      </c>
      <c r="I227" s="55">
        <v>8.5580700815718131</v>
      </c>
      <c r="J227" s="55">
        <v>-0.65807008157181279</v>
      </c>
      <c r="K227" s="55">
        <v>-1.0889261862802901</v>
      </c>
      <c r="L227" s="58"/>
      <c r="M227" s="55">
        <v>98.75</v>
      </c>
      <c r="N227" s="55">
        <v>9.8000000000000007</v>
      </c>
      <c r="O227" s="58"/>
      <c r="P227" s="58"/>
    </row>
    <row r="228" spans="8:16" x14ac:dyDescent="0.2">
      <c r="H228" s="55">
        <v>199</v>
      </c>
      <c r="I228" s="55">
        <v>7.863803208977231</v>
      </c>
      <c r="J228" s="55">
        <v>-0.26380320897723131</v>
      </c>
      <c r="K228" s="55">
        <v>-0.43652223421850095</v>
      </c>
      <c r="L228" s="58"/>
      <c r="M228" s="55">
        <v>99.25</v>
      </c>
      <c r="N228" s="55">
        <v>9.9</v>
      </c>
      <c r="O228" s="58"/>
      <c r="P228" s="58"/>
    </row>
    <row r="229" spans="8:16" ht="13.5" thickBot="1" x14ac:dyDescent="0.25">
      <c r="H229" s="56">
        <v>200</v>
      </c>
      <c r="I229" s="56">
        <v>8.1992998115442486</v>
      </c>
      <c r="J229" s="56">
        <v>0.30070018845575142</v>
      </c>
      <c r="K229" s="56">
        <v>0.497576654217114</v>
      </c>
      <c r="L229" s="58"/>
      <c r="M229" s="56">
        <v>99.75</v>
      </c>
      <c r="N229" s="56">
        <v>9.9</v>
      </c>
      <c r="O229" s="58"/>
      <c r="P229" s="58"/>
    </row>
  </sheetData>
  <sortState xmlns:xlrd2="http://schemas.microsoft.com/office/spreadsheetml/2017/richdata2" ref="N30:N229">
    <sortCondition ref="N30"/>
  </sortState>
  <conditionalFormatting sqref="K30:K229">
    <cfRule type="cellIs" dxfId="2" priority="2" operator="lessThan">
      <formula>-2</formula>
    </cfRule>
    <cfRule type="cellIs" dxfId="1" priority="3" operator="greaterThan">
      <formula>2</formula>
    </cfRule>
  </conditionalFormatting>
  <conditionalFormatting sqref="K29:K230">
    <cfRule type="cellIs" dxfId="0" priority="1" operator="greaterThan">
      <formula>2</formula>
    </cfRule>
  </conditionalFormatting>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01"/>
  <sheetViews>
    <sheetView topLeftCell="B1" zoomScale="60" zoomScaleNormal="60" workbookViewId="0">
      <selection activeCell="Q21" sqref="Q21"/>
    </sheetView>
  </sheetViews>
  <sheetFormatPr defaultColWidth="8.85546875" defaultRowHeight="12.75" x14ac:dyDescent="0.2"/>
  <cols>
    <col min="1" max="1" width="12" style="27" bestFit="1" customWidth="1"/>
    <col min="2" max="2" width="7" style="27" bestFit="1" customWidth="1"/>
    <col min="3" max="3" width="21.7109375" bestFit="1" customWidth="1"/>
    <col min="4" max="4" width="13.7109375" style="27" bestFit="1" customWidth="1"/>
    <col min="5" max="5" width="20.28515625" bestFit="1" customWidth="1"/>
    <col min="10" max="10" width="12.7109375" bestFit="1" customWidth="1"/>
  </cols>
  <sheetData>
    <row r="1" spans="1:13" ht="15" x14ac:dyDescent="0.2">
      <c r="A1" s="24" t="s">
        <v>50</v>
      </c>
      <c r="B1" s="24" t="s">
        <v>44</v>
      </c>
      <c r="C1" s="24" t="s">
        <v>342</v>
      </c>
      <c r="D1" s="24" t="s">
        <v>268</v>
      </c>
    </row>
    <row r="2" spans="1:13" ht="15" x14ac:dyDescent="0.2">
      <c r="A2" s="38">
        <v>6</v>
      </c>
      <c r="B2" s="38">
        <v>8.5</v>
      </c>
      <c r="C2">
        <f>A2*B2</f>
        <v>51</v>
      </c>
      <c r="D2" s="38">
        <v>8.4</v>
      </c>
    </row>
    <row r="3" spans="1:13" ht="15" x14ac:dyDescent="0.2">
      <c r="A3" s="38">
        <v>3.1</v>
      </c>
      <c r="B3" s="38">
        <v>8.1999999999999993</v>
      </c>
      <c r="C3" s="27">
        <f t="shared" ref="C3:C66" si="0">A3*B3</f>
        <v>25.419999999999998</v>
      </c>
      <c r="D3" s="38">
        <v>7.5</v>
      </c>
      <c r="E3" s="58" t="s">
        <v>312</v>
      </c>
      <c r="F3" s="58"/>
      <c r="G3" s="58"/>
      <c r="H3" s="61" t="s">
        <v>347</v>
      </c>
      <c r="I3" s="60"/>
      <c r="J3" s="60"/>
      <c r="K3" s="58">
        <f>AVERAGE($B$2:$B$201)</f>
        <v>7.8940000000000001</v>
      </c>
      <c r="L3" s="58"/>
      <c r="M3" s="58"/>
    </row>
    <row r="4" spans="1:13" ht="15.75" thickBot="1" x14ac:dyDescent="0.25">
      <c r="A4" s="38">
        <v>5.8</v>
      </c>
      <c r="B4" s="38">
        <v>9.1999999999999993</v>
      </c>
      <c r="C4" s="27">
        <f t="shared" si="0"/>
        <v>53.359999999999992</v>
      </c>
      <c r="D4" s="38">
        <v>9</v>
      </c>
      <c r="E4" s="58"/>
      <c r="F4" s="58"/>
      <c r="G4" s="58"/>
      <c r="H4" s="61" t="s">
        <v>348</v>
      </c>
      <c r="I4" s="60"/>
      <c r="J4" s="60"/>
      <c r="K4" s="58">
        <f>_xlfn.STDEV.S($B$2:$B$201)</f>
        <v>1.3830139689066567</v>
      </c>
      <c r="L4" s="58"/>
      <c r="M4" s="58"/>
    </row>
    <row r="5" spans="1:13" ht="15" x14ac:dyDescent="0.2">
      <c r="A5" s="38">
        <v>4.5</v>
      </c>
      <c r="B5" s="38">
        <v>6.4</v>
      </c>
      <c r="C5" s="27">
        <f t="shared" si="0"/>
        <v>28.8</v>
      </c>
      <c r="D5" s="38">
        <v>7.2</v>
      </c>
      <c r="E5" s="57" t="s">
        <v>313</v>
      </c>
      <c r="F5" s="57"/>
      <c r="G5" s="58"/>
      <c r="H5" s="58"/>
      <c r="I5" s="58"/>
      <c r="J5" s="58"/>
      <c r="K5" s="58"/>
      <c r="L5" s="58"/>
      <c r="M5" s="58"/>
    </row>
    <row r="6" spans="1:13" ht="15" x14ac:dyDescent="0.2">
      <c r="A6" s="38">
        <v>4.5</v>
      </c>
      <c r="B6" s="38">
        <v>9</v>
      </c>
      <c r="C6" s="27">
        <f t="shared" si="0"/>
        <v>40.5</v>
      </c>
      <c r="D6" s="38">
        <v>9</v>
      </c>
      <c r="E6" s="55" t="s">
        <v>314</v>
      </c>
      <c r="F6" s="55">
        <v>0.59575665974189762</v>
      </c>
      <c r="G6" s="58"/>
      <c r="H6" s="58" t="s">
        <v>345</v>
      </c>
      <c r="I6" s="58"/>
      <c r="J6" s="58"/>
      <c r="K6" s="58">
        <f>AVERAGE($A$2:$A$201)</f>
        <v>5.2479999999999993</v>
      </c>
      <c r="L6" s="58"/>
      <c r="M6" s="58"/>
    </row>
    <row r="7" spans="1:13" ht="15" x14ac:dyDescent="0.2">
      <c r="A7" s="38">
        <v>3.7</v>
      </c>
      <c r="B7" s="38">
        <v>6.5</v>
      </c>
      <c r="C7" s="27">
        <f t="shared" si="0"/>
        <v>24.05</v>
      </c>
      <c r="D7" s="38">
        <v>6.1</v>
      </c>
      <c r="E7" s="55" t="s">
        <v>315</v>
      </c>
      <c r="F7" s="55">
        <v>0.35492599762682314</v>
      </c>
      <c r="G7" s="58"/>
      <c r="H7" s="58" t="s">
        <v>346</v>
      </c>
      <c r="I7" s="58"/>
      <c r="J7" s="58"/>
      <c r="K7" s="58">
        <f>_xlfn.STDEV.S($A$2:$A$201)</f>
        <v>1.1285673757503583</v>
      </c>
      <c r="L7" s="58"/>
      <c r="M7" s="58"/>
    </row>
    <row r="8" spans="1:13" ht="15" x14ac:dyDescent="0.2">
      <c r="A8" s="38">
        <v>5.4</v>
      </c>
      <c r="B8" s="38">
        <v>6.9</v>
      </c>
      <c r="C8" s="27">
        <f t="shared" si="0"/>
        <v>37.260000000000005</v>
      </c>
      <c r="D8" s="38">
        <v>7.2</v>
      </c>
      <c r="E8" s="55" t="s">
        <v>316</v>
      </c>
      <c r="F8" s="55">
        <v>0.34505241595784591</v>
      </c>
      <c r="G8" s="58"/>
      <c r="K8" s="58"/>
      <c r="L8" s="58"/>
      <c r="M8" s="58"/>
    </row>
    <row r="9" spans="1:13" ht="15" x14ac:dyDescent="0.2">
      <c r="A9" s="38">
        <v>5.0999999999999996</v>
      </c>
      <c r="B9" s="38">
        <v>6.2</v>
      </c>
      <c r="C9" s="27">
        <f t="shared" si="0"/>
        <v>31.619999999999997</v>
      </c>
      <c r="D9" s="38">
        <v>7.7</v>
      </c>
      <c r="E9" s="55" t="s">
        <v>295</v>
      </c>
      <c r="F9" s="55">
        <v>0.72288263904358541</v>
      </c>
      <c r="G9" s="58"/>
      <c r="H9" s="58"/>
      <c r="I9" s="58"/>
      <c r="J9" s="58"/>
      <c r="K9" s="58"/>
      <c r="L9" s="58"/>
      <c r="M9" s="58"/>
    </row>
    <row r="10" spans="1:13" ht="15.75" thickBot="1" x14ac:dyDescent="0.25">
      <c r="A10" s="38">
        <v>5.8</v>
      </c>
      <c r="B10" s="38">
        <v>5.8</v>
      </c>
      <c r="C10" s="27">
        <f t="shared" si="0"/>
        <v>33.64</v>
      </c>
      <c r="D10" s="38">
        <v>8.1999999999999993</v>
      </c>
      <c r="E10" s="56" t="s">
        <v>317</v>
      </c>
      <c r="F10" s="56">
        <v>200</v>
      </c>
      <c r="G10" s="58"/>
      <c r="H10" s="58"/>
      <c r="I10" s="58"/>
      <c r="J10" s="58"/>
      <c r="K10" s="58"/>
      <c r="L10" s="58"/>
      <c r="M10" s="58"/>
    </row>
    <row r="11" spans="1:13" ht="15" x14ac:dyDescent="0.2">
      <c r="A11" s="38">
        <v>5.7</v>
      </c>
      <c r="B11" s="38">
        <v>6.4</v>
      </c>
      <c r="C11" s="27">
        <f t="shared" si="0"/>
        <v>36.480000000000004</v>
      </c>
      <c r="D11" s="38">
        <v>6.7</v>
      </c>
      <c r="E11" s="58"/>
      <c r="F11" s="58"/>
      <c r="G11" s="58"/>
      <c r="H11" s="58"/>
      <c r="I11" s="58"/>
      <c r="J11" s="58"/>
      <c r="K11" s="58"/>
      <c r="L11" s="58"/>
      <c r="M11" s="58"/>
    </row>
    <row r="12" spans="1:13" ht="15.75" thickBot="1" x14ac:dyDescent="0.25">
      <c r="A12" s="38">
        <v>4.5999999999999996</v>
      </c>
      <c r="B12" s="38">
        <v>8.6999999999999993</v>
      </c>
      <c r="C12" s="27">
        <f t="shared" si="0"/>
        <v>40.019999999999996</v>
      </c>
      <c r="D12" s="38">
        <v>8.4</v>
      </c>
      <c r="E12" s="58" t="s">
        <v>318</v>
      </c>
      <c r="F12" s="58"/>
      <c r="G12" s="58"/>
      <c r="H12" s="58"/>
      <c r="I12" s="58"/>
      <c r="J12" s="58"/>
      <c r="K12" s="58"/>
      <c r="L12" s="58"/>
      <c r="M12" s="58"/>
    </row>
    <row r="13" spans="1:13" ht="15" x14ac:dyDescent="0.2">
      <c r="A13" s="38">
        <v>6.4</v>
      </c>
      <c r="B13" s="38">
        <v>6.1</v>
      </c>
      <c r="C13" s="27">
        <f t="shared" si="0"/>
        <v>39.04</v>
      </c>
      <c r="D13" s="38">
        <v>6.6</v>
      </c>
      <c r="E13" s="54"/>
      <c r="F13" s="54" t="s">
        <v>323</v>
      </c>
      <c r="G13" s="54" t="s">
        <v>324</v>
      </c>
      <c r="H13" s="54" t="s">
        <v>325</v>
      </c>
      <c r="I13" s="54" t="s">
        <v>326</v>
      </c>
      <c r="J13" s="54" t="s">
        <v>327</v>
      </c>
      <c r="K13" s="58"/>
      <c r="L13" s="58"/>
      <c r="M13" s="58"/>
    </row>
    <row r="14" spans="1:13" ht="15" x14ac:dyDescent="0.2">
      <c r="A14" s="38">
        <v>6.6</v>
      </c>
      <c r="B14" s="38">
        <v>9.5</v>
      </c>
      <c r="C14" s="27">
        <f t="shared" si="0"/>
        <v>62.699999999999996</v>
      </c>
      <c r="D14" s="38">
        <v>7.9</v>
      </c>
      <c r="E14" s="55" t="s">
        <v>319</v>
      </c>
      <c r="F14" s="55">
        <v>3</v>
      </c>
      <c r="G14" s="55">
        <v>56.353375273198893</v>
      </c>
      <c r="H14" s="55">
        <v>18.784458424399631</v>
      </c>
      <c r="I14" s="55">
        <v>35.947036194778327</v>
      </c>
      <c r="J14" s="55">
        <v>1.4806806839049454E-18</v>
      </c>
      <c r="K14" s="58"/>
      <c r="L14" s="58"/>
      <c r="M14" s="58"/>
    </row>
    <row r="15" spans="1:13" ht="15" x14ac:dyDescent="0.2">
      <c r="A15" s="38">
        <v>4.8</v>
      </c>
      <c r="B15" s="38">
        <v>9.1999999999999993</v>
      </c>
      <c r="C15" s="27">
        <f t="shared" si="0"/>
        <v>44.16</v>
      </c>
      <c r="D15" s="38">
        <v>8.1999999999999993</v>
      </c>
      <c r="E15" s="55" t="s">
        <v>320</v>
      </c>
      <c r="F15" s="55">
        <v>196</v>
      </c>
      <c r="G15" s="55">
        <v>102.42162472680126</v>
      </c>
      <c r="H15" s="55">
        <v>0.5225593098306186</v>
      </c>
      <c r="I15" s="55"/>
      <c r="J15" s="55"/>
      <c r="K15" s="58"/>
      <c r="L15" s="58"/>
      <c r="M15" s="58"/>
    </row>
    <row r="16" spans="1:13" ht="15.75" thickBot="1" x14ac:dyDescent="0.25">
      <c r="A16" s="38">
        <v>5.9</v>
      </c>
      <c r="B16" s="38">
        <v>6.3</v>
      </c>
      <c r="C16" s="27">
        <f t="shared" si="0"/>
        <v>37.17</v>
      </c>
      <c r="D16" s="38">
        <v>7.6</v>
      </c>
      <c r="E16" s="56" t="s">
        <v>321</v>
      </c>
      <c r="F16" s="56">
        <v>199</v>
      </c>
      <c r="G16" s="56">
        <v>158.77500000000015</v>
      </c>
      <c r="H16" s="56"/>
      <c r="I16" s="56"/>
      <c r="J16" s="56"/>
      <c r="K16" s="58"/>
      <c r="L16" s="58"/>
      <c r="M16" s="58"/>
    </row>
    <row r="17" spans="1:15" ht="15.75" thickBot="1" x14ac:dyDescent="0.25">
      <c r="A17" s="38">
        <v>3.8</v>
      </c>
      <c r="B17" s="38">
        <v>8.6999999999999993</v>
      </c>
      <c r="C17" s="27">
        <f t="shared" si="0"/>
        <v>33.059999999999995</v>
      </c>
      <c r="D17" s="38">
        <v>7.1</v>
      </c>
      <c r="E17" s="58"/>
      <c r="F17" s="58"/>
      <c r="G17" s="58"/>
      <c r="H17" s="58"/>
      <c r="I17" s="58"/>
      <c r="J17" s="58"/>
      <c r="K17" s="58"/>
      <c r="L17" s="58"/>
      <c r="M17" s="58"/>
    </row>
    <row r="18" spans="1:15" ht="15" x14ac:dyDescent="0.2">
      <c r="A18" s="38">
        <v>5.0999999999999996</v>
      </c>
      <c r="B18" s="38">
        <v>5.7</v>
      </c>
      <c r="C18" s="27">
        <f t="shared" si="0"/>
        <v>29.07</v>
      </c>
      <c r="D18" s="38">
        <v>7.2</v>
      </c>
      <c r="E18" s="54"/>
      <c r="F18" s="54" t="s">
        <v>328</v>
      </c>
      <c r="G18" s="54" t="s">
        <v>295</v>
      </c>
      <c r="H18" s="54" t="s">
        <v>329</v>
      </c>
      <c r="I18" s="54" t="s">
        <v>330</v>
      </c>
      <c r="J18" s="54" t="s">
        <v>331</v>
      </c>
      <c r="K18" s="54" t="s">
        <v>332</v>
      </c>
      <c r="L18" s="54" t="s">
        <v>333</v>
      </c>
      <c r="M18" s="54" t="s">
        <v>334</v>
      </c>
    </row>
    <row r="19" spans="1:15" ht="15" x14ac:dyDescent="0.2">
      <c r="A19" s="38">
        <v>5.5</v>
      </c>
      <c r="B19" s="38">
        <v>5.9</v>
      </c>
      <c r="C19" s="27">
        <f t="shared" si="0"/>
        <v>32.450000000000003</v>
      </c>
      <c r="D19" s="38">
        <v>8.1999999999999993</v>
      </c>
      <c r="E19" s="55" t="s">
        <v>322</v>
      </c>
      <c r="F19" s="55">
        <v>0.50108690287343549</v>
      </c>
      <c r="G19" s="55">
        <v>1.5367697576774191</v>
      </c>
      <c r="H19" s="55">
        <v>0.32606504674502962</v>
      </c>
      <c r="I19" s="55">
        <v>0.74472301324805823</v>
      </c>
      <c r="J19" s="55">
        <v>-2.5296400844457883</v>
      </c>
      <c r="K19" s="55">
        <v>3.5318138901926592</v>
      </c>
      <c r="L19" s="55">
        <v>-2.5296400844457883</v>
      </c>
      <c r="M19" s="55">
        <v>3.5318138901926592</v>
      </c>
    </row>
    <row r="20" spans="1:15" ht="15" x14ac:dyDescent="0.2">
      <c r="A20" s="38">
        <v>5.6</v>
      </c>
      <c r="B20" s="38">
        <v>5.6</v>
      </c>
      <c r="C20" s="27">
        <f t="shared" si="0"/>
        <v>31.359999999999996</v>
      </c>
      <c r="D20" s="38">
        <v>7.9</v>
      </c>
      <c r="E20" s="55" t="s">
        <v>50</v>
      </c>
      <c r="F20" s="55">
        <v>0.86432712556401148</v>
      </c>
      <c r="G20" s="55">
        <v>0.26945851807337551</v>
      </c>
      <c r="H20" s="55">
        <v>3.20764447063666</v>
      </c>
      <c r="I20" s="55">
        <v>1.5632123804713105E-3</v>
      </c>
      <c r="J20" s="55">
        <v>0.33291687454354157</v>
      </c>
      <c r="K20" s="55">
        <v>1.3957373765844814</v>
      </c>
      <c r="L20" s="55">
        <v>0.33291687454354157</v>
      </c>
      <c r="M20" s="55">
        <v>1.3957373765844814</v>
      </c>
    </row>
    <row r="21" spans="1:15" ht="15" x14ac:dyDescent="0.2">
      <c r="A21" s="38">
        <v>7.1</v>
      </c>
      <c r="B21" s="38">
        <v>9.1</v>
      </c>
      <c r="C21" s="27">
        <f t="shared" si="0"/>
        <v>64.61</v>
      </c>
      <c r="D21" s="38">
        <v>8.8000000000000007</v>
      </c>
      <c r="E21" s="55" t="s">
        <v>44</v>
      </c>
      <c r="F21" s="55">
        <v>0.69111421384215588</v>
      </c>
      <c r="G21" s="55">
        <v>0.18712241163000606</v>
      </c>
      <c r="H21" s="55">
        <v>3.6933802200491312</v>
      </c>
      <c r="I21" s="55">
        <v>2.8692239266105222E-4</v>
      </c>
      <c r="J21" s="55">
        <v>0.32208239236980846</v>
      </c>
      <c r="K21" s="55">
        <v>1.0601460353145034</v>
      </c>
      <c r="L21" s="55">
        <v>0.32208239236980846</v>
      </c>
      <c r="M21" s="55">
        <v>1.0601460353145034</v>
      </c>
    </row>
    <row r="22" spans="1:15" ht="15.75" thickBot="1" x14ac:dyDescent="0.25">
      <c r="A22" s="38">
        <v>5</v>
      </c>
      <c r="B22" s="38">
        <v>5.2</v>
      </c>
      <c r="C22" s="27">
        <f t="shared" si="0"/>
        <v>26</v>
      </c>
      <c r="D22" s="38">
        <v>7</v>
      </c>
      <c r="E22" s="56" t="s">
        <v>342</v>
      </c>
      <c r="F22" s="56">
        <v>-6.8555381961125803E-2</v>
      </c>
      <c r="G22" s="56">
        <v>3.2933539375607848E-2</v>
      </c>
      <c r="H22" s="56">
        <v>-2.0816281292833407</v>
      </c>
      <c r="I22" s="56">
        <v>3.8675338261257193E-2</v>
      </c>
      <c r="J22" s="56">
        <v>-0.13350497253899199</v>
      </c>
      <c r="K22" s="56">
        <v>-3.6057913832596156E-3</v>
      </c>
      <c r="L22" s="56">
        <v>-0.13350497253899199</v>
      </c>
      <c r="M22" s="56">
        <v>-3.6057913832596156E-3</v>
      </c>
    </row>
    <row r="23" spans="1:15" ht="15" x14ac:dyDescent="0.2">
      <c r="A23" s="38">
        <v>7.8</v>
      </c>
      <c r="B23" s="38">
        <v>9.6</v>
      </c>
      <c r="C23" s="27">
        <f t="shared" si="0"/>
        <v>74.88</v>
      </c>
      <c r="D23" s="38">
        <v>9.9</v>
      </c>
      <c r="E23" s="58"/>
      <c r="F23" s="58"/>
      <c r="G23" s="58"/>
      <c r="H23" s="58"/>
      <c r="I23" s="58"/>
      <c r="J23" s="58"/>
      <c r="K23" s="58"/>
      <c r="L23" s="58"/>
      <c r="M23" s="58"/>
    </row>
    <row r="24" spans="1:15" ht="15" x14ac:dyDescent="0.2">
      <c r="A24" s="38">
        <v>4.7</v>
      </c>
      <c r="B24" s="38">
        <v>8.6</v>
      </c>
      <c r="C24" s="27">
        <f t="shared" si="0"/>
        <v>40.42</v>
      </c>
      <c r="D24" s="38">
        <v>8.1</v>
      </c>
      <c r="E24" s="60"/>
      <c r="F24" s="60"/>
      <c r="G24" s="60"/>
      <c r="H24" s="58"/>
      <c r="I24" s="58"/>
      <c r="J24" s="58"/>
      <c r="K24" s="58"/>
      <c r="L24" s="58"/>
      <c r="M24" s="58"/>
    </row>
    <row r="25" spans="1:15" ht="15" x14ac:dyDescent="0.2">
      <c r="A25" s="38">
        <v>4.5</v>
      </c>
      <c r="B25" s="38">
        <v>9.3000000000000007</v>
      </c>
      <c r="C25" s="27">
        <f t="shared" si="0"/>
        <v>41.85</v>
      </c>
      <c r="D25" s="38">
        <v>8</v>
      </c>
      <c r="E25" s="60"/>
      <c r="F25" s="60"/>
      <c r="G25" s="60"/>
      <c r="H25" s="58"/>
      <c r="I25" s="58"/>
      <c r="J25" s="58"/>
      <c r="K25" s="58"/>
      <c r="L25" s="58"/>
      <c r="M25" s="58"/>
    </row>
    <row r="26" spans="1:15" ht="15" x14ac:dyDescent="0.2">
      <c r="A26" s="38">
        <v>5.3</v>
      </c>
      <c r="B26" s="38">
        <v>6</v>
      </c>
      <c r="C26" s="27">
        <f t="shared" si="0"/>
        <v>31.799999999999997</v>
      </c>
      <c r="D26" s="38">
        <v>5.5</v>
      </c>
    </row>
    <row r="27" spans="1:15" ht="15" x14ac:dyDescent="0.2">
      <c r="A27" s="38">
        <v>5.3</v>
      </c>
      <c r="B27" s="38">
        <v>6.4</v>
      </c>
      <c r="C27" s="27">
        <f t="shared" si="0"/>
        <v>33.92</v>
      </c>
      <c r="D27" s="38">
        <v>7</v>
      </c>
    </row>
    <row r="28" spans="1:15" ht="15" x14ac:dyDescent="0.2">
      <c r="A28" s="38">
        <v>3.7</v>
      </c>
      <c r="B28" s="38">
        <v>8.5</v>
      </c>
      <c r="C28" s="27">
        <f t="shared" si="0"/>
        <v>31.450000000000003</v>
      </c>
      <c r="D28" s="38">
        <v>7</v>
      </c>
    </row>
    <row r="29" spans="1:15" ht="15" x14ac:dyDescent="0.2">
      <c r="A29" s="38">
        <v>4.2</v>
      </c>
      <c r="B29" s="38">
        <v>7</v>
      </c>
      <c r="C29" s="27">
        <f t="shared" si="0"/>
        <v>29.400000000000002</v>
      </c>
      <c r="D29" s="38">
        <v>5.6</v>
      </c>
    </row>
    <row r="30" spans="1:15" ht="15" x14ac:dyDescent="0.2">
      <c r="A30" s="38">
        <v>3.7</v>
      </c>
      <c r="B30" s="38">
        <v>8.5</v>
      </c>
      <c r="C30" s="27">
        <f t="shared" si="0"/>
        <v>31.450000000000003</v>
      </c>
      <c r="D30" s="38">
        <v>7.2</v>
      </c>
    </row>
    <row r="31" spans="1:15" ht="15" x14ac:dyDescent="0.2">
      <c r="A31" s="38">
        <v>4.5999999999999996</v>
      </c>
      <c r="B31" s="38">
        <v>7.6</v>
      </c>
      <c r="C31" s="27">
        <f t="shared" si="0"/>
        <v>34.959999999999994</v>
      </c>
      <c r="D31" s="38">
        <v>6.2</v>
      </c>
    </row>
    <row r="32" spans="1:15" ht="15" x14ac:dyDescent="0.2">
      <c r="A32" s="38">
        <v>4.7</v>
      </c>
      <c r="B32" s="38">
        <v>6.9</v>
      </c>
      <c r="C32" s="27">
        <f t="shared" si="0"/>
        <v>32.43</v>
      </c>
      <c r="D32" s="38">
        <v>7.1</v>
      </c>
      <c r="F32" s="27"/>
      <c r="G32" s="27"/>
      <c r="H32" s="27"/>
      <c r="I32" s="27"/>
      <c r="J32" s="27"/>
      <c r="K32" s="27"/>
      <c r="L32" s="27"/>
      <c r="M32" s="27"/>
      <c r="N32" s="27"/>
      <c r="O32" s="27"/>
    </row>
    <row r="33" spans="1:4" ht="15" x14ac:dyDescent="0.2">
      <c r="A33" s="38">
        <v>3.8</v>
      </c>
      <c r="B33" s="38">
        <v>8.1</v>
      </c>
      <c r="C33" s="27">
        <f t="shared" si="0"/>
        <v>30.779999999999998</v>
      </c>
      <c r="D33" s="38">
        <v>6.2</v>
      </c>
    </row>
    <row r="34" spans="1:4" ht="15" x14ac:dyDescent="0.2">
      <c r="A34" s="38">
        <v>4.9000000000000004</v>
      </c>
      <c r="B34" s="38">
        <v>6.7</v>
      </c>
      <c r="C34" s="27">
        <f t="shared" si="0"/>
        <v>32.830000000000005</v>
      </c>
      <c r="D34" s="38">
        <v>7.6</v>
      </c>
    </row>
    <row r="35" spans="1:4" ht="15" x14ac:dyDescent="0.2">
      <c r="A35" s="38">
        <v>4.7</v>
      </c>
      <c r="B35" s="38">
        <v>8</v>
      </c>
      <c r="C35" s="27">
        <f t="shared" si="0"/>
        <v>37.6</v>
      </c>
      <c r="D35" s="38">
        <v>9</v>
      </c>
    </row>
    <row r="36" spans="1:4" ht="15" x14ac:dyDescent="0.2">
      <c r="A36" s="38">
        <v>6.8</v>
      </c>
      <c r="B36" s="38">
        <v>6.7</v>
      </c>
      <c r="C36" s="27">
        <f t="shared" si="0"/>
        <v>45.56</v>
      </c>
      <c r="D36" s="38">
        <v>6.7</v>
      </c>
    </row>
    <row r="37" spans="1:4" ht="15" x14ac:dyDescent="0.2">
      <c r="A37" s="38">
        <v>2.9</v>
      </c>
      <c r="B37" s="38">
        <v>8.6999999999999993</v>
      </c>
      <c r="C37" s="27">
        <f t="shared" si="0"/>
        <v>25.229999999999997</v>
      </c>
      <c r="D37" s="38">
        <v>7.1</v>
      </c>
    </row>
    <row r="38" spans="1:4" ht="15" x14ac:dyDescent="0.2">
      <c r="A38" s="38">
        <v>4.5</v>
      </c>
      <c r="B38" s="38">
        <v>9</v>
      </c>
      <c r="C38" s="27">
        <f t="shared" si="0"/>
        <v>40.5</v>
      </c>
      <c r="D38" s="38">
        <v>7.2</v>
      </c>
    </row>
    <row r="39" spans="1:4" ht="15" x14ac:dyDescent="0.2">
      <c r="A39" s="38">
        <v>5.5</v>
      </c>
      <c r="B39" s="38">
        <v>9.6</v>
      </c>
      <c r="C39" s="27">
        <f t="shared" si="0"/>
        <v>52.8</v>
      </c>
      <c r="D39" s="38">
        <v>9.9</v>
      </c>
    </row>
    <row r="40" spans="1:4" ht="15" x14ac:dyDescent="0.2">
      <c r="A40" s="38">
        <v>5</v>
      </c>
      <c r="B40" s="38">
        <v>8.1999999999999993</v>
      </c>
      <c r="C40" s="27">
        <f t="shared" si="0"/>
        <v>41</v>
      </c>
      <c r="D40" s="38">
        <v>7.6</v>
      </c>
    </row>
    <row r="41" spans="1:4" ht="15" x14ac:dyDescent="0.2">
      <c r="A41" s="38">
        <v>6.4</v>
      </c>
      <c r="B41" s="38">
        <v>6.1</v>
      </c>
      <c r="C41" s="27">
        <f t="shared" si="0"/>
        <v>39.04</v>
      </c>
      <c r="D41" s="38">
        <v>5.8</v>
      </c>
    </row>
    <row r="42" spans="1:4" ht="15" x14ac:dyDescent="0.2">
      <c r="A42" s="38">
        <v>5.2</v>
      </c>
      <c r="B42" s="38">
        <v>8.3000000000000007</v>
      </c>
      <c r="C42" s="27">
        <f t="shared" si="0"/>
        <v>43.160000000000004</v>
      </c>
      <c r="D42" s="38">
        <v>8.4</v>
      </c>
    </row>
    <row r="43" spans="1:4" ht="15" x14ac:dyDescent="0.2">
      <c r="A43" s="38">
        <v>4.9000000000000004</v>
      </c>
      <c r="B43" s="38">
        <v>9.4</v>
      </c>
      <c r="C43" s="27">
        <f t="shared" si="0"/>
        <v>46.06</v>
      </c>
      <c r="D43" s="38">
        <v>7.9</v>
      </c>
    </row>
    <row r="44" spans="1:4" ht="15" x14ac:dyDescent="0.2">
      <c r="A44" s="38">
        <v>6.3</v>
      </c>
      <c r="B44" s="38">
        <v>9.3000000000000007</v>
      </c>
      <c r="C44" s="27">
        <f t="shared" si="0"/>
        <v>58.59</v>
      </c>
      <c r="D44" s="38">
        <v>7.6</v>
      </c>
    </row>
    <row r="45" spans="1:4" ht="15" x14ac:dyDescent="0.2">
      <c r="A45" s="38">
        <v>7.8</v>
      </c>
      <c r="B45" s="38">
        <v>5.0999999999999996</v>
      </c>
      <c r="C45" s="27">
        <f t="shared" si="0"/>
        <v>39.779999999999994</v>
      </c>
      <c r="D45" s="38">
        <v>8.4</v>
      </c>
    </row>
    <row r="46" spans="1:4" ht="15" x14ac:dyDescent="0.2">
      <c r="A46" s="38">
        <v>3</v>
      </c>
      <c r="B46" s="38">
        <v>8</v>
      </c>
      <c r="C46" s="27">
        <f t="shared" si="0"/>
        <v>24</v>
      </c>
      <c r="D46" s="38">
        <v>6.5</v>
      </c>
    </row>
    <row r="47" spans="1:4" ht="15" x14ac:dyDescent="0.2">
      <c r="A47" s="38">
        <v>5.5</v>
      </c>
      <c r="B47" s="38">
        <v>5.9</v>
      </c>
      <c r="C47" s="27">
        <f t="shared" si="0"/>
        <v>32.450000000000003</v>
      </c>
      <c r="D47" s="38">
        <v>7.7</v>
      </c>
    </row>
    <row r="48" spans="1:4" ht="15" x14ac:dyDescent="0.2">
      <c r="A48" s="38">
        <v>4.5</v>
      </c>
      <c r="B48" s="38">
        <v>10</v>
      </c>
      <c r="C48" s="27">
        <f t="shared" si="0"/>
        <v>45</v>
      </c>
      <c r="D48" s="38">
        <v>8</v>
      </c>
    </row>
    <row r="49" spans="1:4" ht="15" x14ac:dyDescent="0.2">
      <c r="A49" s="38">
        <v>6</v>
      </c>
      <c r="B49" s="38">
        <v>5.7</v>
      </c>
      <c r="C49" s="27">
        <f t="shared" si="0"/>
        <v>34.200000000000003</v>
      </c>
      <c r="D49" s="38">
        <v>7.1</v>
      </c>
    </row>
    <row r="50" spans="1:4" ht="15" x14ac:dyDescent="0.2">
      <c r="A50" s="38">
        <v>6.7</v>
      </c>
      <c r="B50" s="38">
        <v>9.9</v>
      </c>
      <c r="C50" s="27">
        <f t="shared" si="0"/>
        <v>66.33</v>
      </c>
      <c r="D50" s="38">
        <v>8.5</v>
      </c>
    </row>
    <row r="51" spans="1:4" ht="15" x14ac:dyDescent="0.2">
      <c r="A51" s="38">
        <v>5.8</v>
      </c>
      <c r="B51" s="38">
        <v>7.9</v>
      </c>
      <c r="C51" s="27">
        <f t="shared" si="0"/>
        <v>45.82</v>
      </c>
      <c r="D51" s="38">
        <v>7.6</v>
      </c>
    </row>
    <row r="52" spans="1:4" ht="15" x14ac:dyDescent="0.2">
      <c r="A52" s="38">
        <v>4.8</v>
      </c>
      <c r="B52" s="38">
        <v>6.7</v>
      </c>
      <c r="C52" s="27">
        <f t="shared" si="0"/>
        <v>32.159999999999997</v>
      </c>
      <c r="D52" s="38">
        <v>7.2</v>
      </c>
    </row>
    <row r="53" spans="1:4" ht="15" x14ac:dyDescent="0.2">
      <c r="A53" s="38">
        <v>3.1</v>
      </c>
      <c r="B53" s="38">
        <v>8.1999999999999993</v>
      </c>
      <c r="C53" s="27">
        <f t="shared" si="0"/>
        <v>25.419999999999998</v>
      </c>
      <c r="D53" s="38">
        <v>8.1999999999999993</v>
      </c>
    </row>
    <row r="54" spans="1:4" ht="15" x14ac:dyDescent="0.2">
      <c r="A54" s="38">
        <v>4.5999999999999996</v>
      </c>
      <c r="B54" s="38">
        <v>9.4</v>
      </c>
      <c r="C54" s="27">
        <f t="shared" si="0"/>
        <v>43.239999999999995</v>
      </c>
      <c r="D54" s="38">
        <v>9</v>
      </c>
    </row>
    <row r="55" spans="1:4" ht="15" x14ac:dyDescent="0.2">
      <c r="A55" s="38">
        <v>4.7</v>
      </c>
      <c r="B55" s="38">
        <v>6.9</v>
      </c>
      <c r="C55" s="27">
        <f t="shared" si="0"/>
        <v>32.43</v>
      </c>
      <c r="D55" s="38">
        <v>7.2</v>
      </c>
    </row>
    <row r="56" spans="1:4" ht="15" x14ac:dyDescent="0.2">
      <c r="A56" s="38">
        <v>4.7</v>
      </c>
      <c r="B56" s="38">
        <v>8</v>
      </c>
      <c r="C56" s="27">
        <f t="shared" si="0"/>
        <v>37.6</v>
      </c>
      <c r="D56" s="38">
        <v>8.1</v>
      </c>
    </row>
    <row r="57" spans="1:4" ht="15" x14ac:dyDescent="0.2">
      <c r="A57" s="38">
        <v>5.5</v>
      </c>
      <c r="B57" s="38">
        <v>9.3000000000000007</v>
      </c>
      <c r="C57" s="27">
        <f t="shared" si="0"/>
        <v>51.150000000000006</v>
      </c>
      <c r="D57" s="38">
        <v>8.9</v>
      </c>
    </row>
    <row r="58" spans="1:4" ht="15" x14ac:dyDescent="0.2">
      <c r="A58" s="38">
        <v>6.9</v>
      </c>
      <c r="B58" s="38">
        <v>7.4</v>
      </c>
      <c r="C58" s="27">
        <f t="shared" si="0"/>
        <v>51.06</v>
      </c>
      <c r="D58" s="38">
        <v>8.8000000000000007</v>
      </c>
    </row>
    <row r="59" spans="1:4" ht="15" x14ac:dyDescent="0.2">
      <c r="A59" s="38">
        <v>5.4</v>
      </c>
      <c r="B59" s="38">
        <v>7.6</v>
      </c>
      <c r="C59" s="27">
        <f t="shared" si="0"/>
        <v>41.04</v>
      </c>
      <c r="D59" s="38">
        <v>7.5</v>
      </c>
    </row>
    <row r="60" spans="1:4" ht="15" x14ac:dyDescent="0.2">
      <c r="A60" s="38">
        <v>4.5</v>
      </c>
      <c r="B60" s="38">
        <v>10</v>
      </c>
      <c r="C60" s="27">
        <f t="shared" si="0"/>
        <v>45</v>
      </c>
      <c r="D60" s="38">
        <v>7</v>
      </c>
    </row>
    <row r="61" spans="1:4" ht="15" x14ac:dyDescent="0.2">
      <c r="A61" s="38">
        <v>3.5</v>
      </c>
      <c r="B61" s="38">
        <v>9.9</v>
      </c>
      <c r="C61" s="27">
        <f t="shared" si="0"/>
        <v>34.65</v>
      </c>
      <c r="D61" s="38">
        <v>8.5</v>
      </c>
    </row>
    <row r="62" spans="1:4" ht="15" x14ac:dyDescent="0.2">
      <c r="A62" s="38">
        <v>3.8</v>
      </c>
      <c r="B62" s="38">
        <v>8.6999999999999993</v>
      </c>
      <c r="C62" s="27">
        <f t="shared" si="0"/>
        <v>33.059999999999995</v>
      </c>
      <c r="D62" s="38">
        <v>7.2</v>
      </c>
    </row>
    <row r="63" spans="1:4" ht="15" x14ac:dyDescent="0.2">
      <c r="A63" s="38">
        <v>5.9</v>
      </c>
      <c r="B63" s="38">
        <v>8.4</v>
      </c>
      <c r="C63" s="27">
        <f t="shared" si="0"/>
        <v>49.56</v>
      </c>
      <c r="D63" s="38">
        <v>8.8000000000000007</v>
      </c>
    </row>
    <row r="64" spans="1:4" ht="15" x14ac:dyDescent="0.2">
      <c r="A64" s="38">
        <v>4.8</v>
      </c>
      <c r="B64" s="38">
        <v>8.8000000000000007</v>
      </c>
      <c r="C64" s="27">
        <f t="shared" si="0"/>
        <v>42.24</v>
      </c>
      <c r="D64" s="38">
        <v>8</v>
      </c>
    </row>
    <row r="65" spans="1:4" ht="15" x14ac:dyDescent="0.2">
      <c r="A65" s="38">
        <v>3.4</v>
      </c>
      <c r="B65" s="38">
        <v>7.7</v>
      </c>
      <c r="C65" s="27">
        <f t="shared" si="0"/>
        <v>26.18</v>
      </c>
      <c r="D65" s="38">
        <v>8.1</v>
      </c>
    </row>
    <row r="66" spans="1:4" ht="15" x14ac:dyDescent="0.2">
      <c r="A66" s="38">
        <v>4.8</v>
      </c>
      <c r="B66" s="38">
        <v>6.6</v>
      </c>
      <c r="C66" s="27">
        <f t="shared" si="0"/>
        <v>31.679999999999996</v>
      </c>
      <c r="D66" s="38">
        <v>7.1</v>
      </c>
    </row>
    <row r="67" spans="1:4" ht="15" x14ac:dyDescent="0.2">
      <c r="A67" s="38">
        <v>6</v>
      </c>
      <c r="B67" s="38">
        <v>5.7</v>
      </c>
      <c r="C67" s="27">
        <f t="shared" ref="C67:C130" si="1">A67*B67</f>
        <v>34.200000000000003</v>
      </c>
      <c r="D67" s="38">
        <v>9</v>
      </c>
    </row>
    <row r="68" spans="1:4" ht="15" x14ac:dyDescent="0.2">
      <c r="A68" s="38">
        <v>5.0999999999999996</v>
      </c>
      <c r="B68" s="38">
        <v>5.7</v>
      </c>
      <c r="C68" s="27">
        <f t="shared" si="1"/>
        <v>29.07</v>
      </c>
      <c r="D68" s="38">
        <v>6.2</v>
      </c>
    </row>
    <row r="69" spans="1:4" ht="15" x14ac:dyDescent="0.2">
      <c r="A69" s="38">
        <v>4.9000000000000004</v>
      </c>
      <c r="B69" s="38">
        <v>5.5</v>
      </c>
      <c r="C69" s="27">
        <f t="shared" si="1"/>
        <v>26.950000000000003</v>
      </c>
      <c r="D69" s="38">
        <v>8.1999999999999993</v>
      </c>
    </row>
    <row r="70" spans="1:4" ht="15" x14ac:dyDescent="0.2">
      <c r="A70" s="38">
        <v>4.5</v>
      </c>
      <c r="B70" s="38">
        <v>7.5</v>
      </c>
      <c r="C70" s="27">
        <f t="shared" si="1"/>
        <v>33.75</v>
      </c>
      <c r="D70" s="38">
        <v>5.8</v>
      </c>
    </row>
    <row r="71" spans="1:4" ht="15" x14ac:dyDescent="0.2">
      <c r="A71" s="38">
        <v>5.3</v>
      </c>
      <c r="B71" s="38">
        <v>6.4</v>
      </c>
      <c r="C71" s="27">
        <f t="shared" si="1"/>
        <v>33.92</v>
      </c>
      <c r="D71" s="38">
        <v>8</v>
      </c>
    </row>
    <row r="72" spans="1:4" ht="15" x14ac:dyDescent="0.2">
      <c r="A72" s="38">
        <v>7.1</v>
      </c>
      <c r="B72" s="38">
        <v>9.1</v>
      </c>
      <c r="C72" s="27">
        <f t="shared" si="1"/>
        <v>64.61</v>
      </c>
      <c r="D72" s="38">
        <v>7.7</v>
      </c>
    </row>
    <row r="73" spans="1:4" ht="15" x14ac:dyDescent="0.2">
      <c r="A73" s="38">
        <v>4.5</v>
      </c>
      <c r="B73" s="38">
        <v>6.7</v>
      </c>
      <c r="C73" s="27">
        <f t="shared" si="1"/>
        <v>30.150000000000002</v>
      </c>
      <c r="D73" s="38">
        <v>7</v>
      </c>
    </row>
    <row r="74" spans="1:4" ht="15" x14ac:dyDescent="0.2">
      <c r="A74" s="38">
        <v>6</v>
      </c>
      <c r="B74" s="38">
        <v>6.5</v>
      </c>
      <c r="C74" s="27">
        <f t="shared" si="1"/>
        <v>39</v>
      </c>
      <c r="D74" s="38">
        <v>7.9</v>
      </c>
    </row>
    <row r="75" spans="1:4" ht="15" x14ac:dyDescent="0.2">
      <c r="A75" s="38">
        <v>6.7</v>
      </c>
      <c r="B75" s="38">
        <v>9.9</v>
      </c>
      <c r="C75" s="27">
        <f t="shared" si="1"/>
        <v>66.33</v>
      </c>
      <c r="D75" s="38">
        <v>9.8000000000000007</v>
      </c>
    </row>
    <row r="76" spans="1:4" ht="15" x14ac:dyDescent="0.2">
      <c r="A76" s="38">
        <v>6</v>
      </c>
      <c r="B76" s="38">
        <v>8.5</v>
      </c>
      <c r="C76" s="27">
        <f t="shared" si="1"/>
        <v>51</v>
      </c>
      <c r="D76" s="38">
        <v>8.4</v>
      </c>
    </row>
    <row r="77" spans="1:4" ht="15" x14ac:dyDescent="0.2">
      <c r="A77" s="38">
        <v>4.8</v>
      </c>
      <c r="B77" s="38">
        <v>9.9</v>
      </c>
      <c r="C77" s="27">
        <f t="shared" si="1"/>
        <v>47.52</v>
      </c>
      <c r="D77" s="38">
        <v>8.9</v>
      </c>
    </row>
    <row r="78" spans="1:4" ht="15" x14ac:dyDescent="0.2">
      <c r="A78" s="38">
        <v>5</v>
      </c>
      <c r="B78" s="38">
        <v>7.6</v>
      </c>
      <c r="C78" s="27">
        <f t="shared" si="1"/>
        <v>38</v>
      </c>
      <c r="D78" s="38">
        <v>7.5</v>
      </c>
    </row>
    <row r="79" spans="1:4" ht="15" x14ac:dyDescent="0.2">
      <c r="A79" s="38">
        <v>4.9000000000000004</v>
      </c>
      <c r="B79" s="38">
        <v>9.4</v>
      </c>
      <c r="C79" s="27">
        <f t="shared" si="1"/>
        <v>46.06</v>
      </c>
      <c r="D79" s="38">
        <v>8</v>
      </c>
    </row>
    <row r="80" spans="1:4" ht="15" x14ac:dyDescent="0.2">
      <c r="A80" s="38">
        <v>5.9</v>
      </c>
      <c r="B80" s="38">
        <v>9.3000000000000007</v>
      </c>
      <c r="C80" s="27">
        <f t="shared" si="1"/>
        <v>54.870000000000005</v>
      </c>
      <c r="D80" s="38">
        <v>8.1</v>
      </c>
    </row>
    <row r="81" spans="1:4" ht="15" x14ac:dyDescent="0.2">
      <c r="A81" s="38">
        <v>5.9</v>
      </c>
      <c r="B81" s="38">
        <v>7.1</v>
      </c>
      <c r="C81" s="27">
        <f t="shared" si="1"/>
        <v>41.89</v>
      </c>
      <c r="D81" s="38">
        <v>7.6</v>
      </c>
    </row>
    <row r="82" spans="1:4" ht="15" x14ac:dyDescent="0.2">
      <c r="A82" s="38">
        <v>4.8</v>
      </c>
      <c r="B82" s="38">
        <v>9.9</v>
      </c>
      <c r="C82" s="27">
        <f t="shared" si="1"/>
        <v>47.52</v>
      </c>
      <c r="D82" s="38">
        <v>8.8000000000000007</v>
      </c>
    </row>
    <row r="83" spans="1:4" ht="15" x14ac:dyDescent="0.2">
      <c r="A83" s="38">
        <v>4.5999999999999996</v>
      </c>
      <c r="B83" s="38">
        <v>8.6999999999999993</v>
      </c>
      <c r="C83" s="27">
        <f t="shared" si="1"/>
        <v>40.019999999999996</v>
      </c>
      <c r="D83" s="38">
        <v>8</v>
      </c>
    </row>
    <row r="84" spans="1:4" ht="15" x14ac:dyDescent="0.2">
      <c r="A84" s="38">
        <v>4</v>
      </c>
      <c r="B84" s="38">
        <v>8.6</v>
      </c>
      <c r="C84" s="27">
        <f t="shared" si="1"/>
        <v>34.4</v>
      </c>
      <c r="D84" s="38">
        <v>8.5</v>
      </c>
    </row>
    <row r="85" spans="1:4" ht="15" x14ac:dyDescent="0.2">
      <c r="A85" s="38">
        <v>5</v>
      </c>
      <c r="B85" s="38">
        <v>6.4</v>
      </c>
      <c r="C85" s="27">
        <f t="shared" si="1"/>
        <v>32</v>
      </c>
      <c r="D85" s="38">
        <v>6.5</v>
      </c>
    </row>
    <row r="86" spans="1:4" ht="15" x14ac:dyDescent="0.2">
      <c r="A86" s="38">
        <v>4.3</v>
      </c>
      <c r="B86" s="38">
        <v>7.7</v>
      </c>
      <c r="C86" s="27">
        <f t="shared" si="1"/>
        <v>33.11</v>
      </c>
      <c r="D86" s="38">
        <v>7.7</v>
      </c>
    </row>
    <row r="87" spans="1:4" ht="15" x14ac:dyDescent="0.2">
      <c r="A87" s="38">
        <v>4.5</v>
      </c>
      <c r="B87" s="38">
        <v>7.5</v>
      </c>
      <c r="C87" s="27">
        <f t="shared" si="1"/>
        <v>33.75</v>
      </c>
      <c r="D87" s="38">
        <v>7.2</v>
      </c>
    </row>
    <row r="88" spans="1:4" ht="15" x14ac:dyDescent="0.2">
      <c r="A88" s="38">
        <v>4.9000000000000004</v>
      </c>
      <c r="B88" s="38">
        <v>5</v>
      </c>
      <c r="C88" s="27">
        <f t="shared" si="1"/>
        <v>24.5</v>
      </c>
      <c r="D88" s="38">
        <v>6</v>
      </c>
    </row>
    <row r="89" spans="1:4" ht="15" x14ac:dyDescent="0.2">
      <c r="A89" s="38">
        <v>4.3</v>
      </c>
      <c r="B89" s="38">
        <v>7.7</v>
      </c>
      <c r="C89" s="27">
        <f t="shared" si="1"/>
        <v>33.11</v>
      </c>
      <c r="D89" s="38">
        <v>8.1999999999999993</v>
      </c>
    </row>
    <row r="90" spans="1:4" ht="15" x14ac:dyDescent="0.2">
      <c r="A90" s="38">
        <v>4.5999999999999996</v>
      </c>
      <c r="B90" s="38">
        <v>9.1</v>
      </c>
      <c r="C90" s="27">
        <f t="shared" si="1"/>
        <v>41.859999999999992</v>
      </c>
      <c r="D90" s="38">
        <v>7.4</v>
      </c>
    </row>
    <row r="91" spans="1:4" ht="15" x14ac:dyDescent="0.2">
      <c r="A91" s="38">
        <v>8.1999999999999993</v>
      </c>
      <c r="B91" s="38">
        <v>5.5</v>
      </c>
      <c r="C91" s="27">
        <f t="shared" si="1"/>
        <v>45.099999999999994</v>
      </c>
      <c r="D91" s="38">
        <v>9.3000000000000007</v>
      </c>
    </row>
    <row r="92" spans="1:4" ht="15" x14ac:dyDescent="0.2">
      <c r="A92" s="38">
        <v>5.4</v>
      </c>
      <c r="B92" s="38">
        <v>9.1</v>
      </c>
      <c r="C92" s="27">
        <f t="shared" si="1"/>
        <v>49.14</v>
      </c>
      <c r="D92" s="38">
        <v>7.9</v>
      </c>
    </row>
    <row r="93" spans="1:4" ht="15" x14ac:dyDescent="0.2">
      <c r="A93" s="38">
        <v>4.5</v>
      </c>
      <c r="B93" s="38">
        <v>7.1</v>
      </c>
      <c r="C93" s="27">
        <f t="shared" si="1"/>
        <v>31.95</v>
      </c>
      <c r="D93" s="38">
        <v>6.5</v>
      </c>
    </row>
    <row r="94" spans="1:4" ht="15" x14ac:dyDescent="0.2">
      <c r="A94" s="38">
        <v>4.8</v>
      </c>
      <c r="B94" s="38">
        <v>9.1999999999999993</v>
      </c>
      <c r="C94" s="27">
        <f t="shared" si="1"/>
        <v>44.16</v>
      </c>
      <c r="D94" s="38">
        <v>8.6</v>
      </c>
    </row>
    <row r="95" spans="1:4" ht="15" x14ac:dyDescent="0.2">
      <c r="A95" s="38">
        <v>5.9</v>
      </c>
      <c r="B95" s="38">
        <v>9.3000000000000007</v>
      </c>
      <c r="C95" s="27">
        <f t="shared" si="1"/>
        <v>54.870000000000005</v>
      </c>
      <c r="D95" s="38">
        <v>8.9</v>
      </c>
    </row>
    <row r="96" spans="1:4" ht="15" x14ac:dyDescent="0.2">
      <c r="A96" s="38">
        <v>5.5</v>
      </c>
      <c r="B96" s="38">
        <v>9.3000000000000007</v>
      </c>
      <c r="C96" s="27">
        <f t="shared" si="1"/>
        <v>51.150000000000006</v>
      </c>
      <c r="D96" s="38">
        <v>8.4</v>
      </c>
    </row>
    <row r="97" spans="1:4" ht="15" x14ac:dyDescent="0.2">
      <c r="A97" s="38">
        <v>5.7</v>
      </c>
      <c r="B97" s="38">
        <v>8.6</v>
      </c>
      <c r="C97" s="27">
        <f t="shared" si="1"/>
        <v>49.019999999999996</v>
      </c>
      <c r="D97" s="38">
        <v>8.1</v>
      </c>
    </row>
    <row r="98" spans="1:4" ht="15" x14ac:dyDescent="0.2">
      <c r="A98" s="38">
        <v>4.8</v>
      </c>
      <c r="B98" s="38">
        <v>7.4</v>
      </c>
      <c r="C98" s="27">
        <f t="shared" si="1"/>
        <v>35.520000000000003</v>
      </c>
      <c r="D98" s="38">
        <v>7.2</v>
      </c>
    </row>
    <row r="99" spans="1:4" ht="15" x14ac:dyDescent="0.2">
      <c r="A99" s="38">
        <v>2.9</v>
      </c>
      <c r="B99" s="38">
        <v>8.6999999999999993</v>
      </c>
      <c r="C99" s="27">
        <f t="shared" si="1"/>
        <v>25.229999999999997</v>
      </c>
      <c r="D99" s="38">
        <v>7.7</v>
      </c>
    </row>
    <row r="100" spans="1:4" ht="15" x14ac:dyDescent="0.2">
      <c r="A100" s="38">
        <v>7.1</v>
      </c>
      <c r="B100" s="38">
        <v>7.8</v>
      </c>
      <c r="C100" s="27">
        <f t="shared" si="1"/>
        <v>55.379999999999995</v>
      </c>
      <c r="D100" s="38">
        <v>7.4</v>
      </c>
    </row>
    <row r="101" spans="1:4" ht="15" x14ac:dyDescent="0.2">
      <c r="A101" s="38">
        <v>4.8</v>
      </c>
      <c r="B101" s="38">
        <v>7.9</v>
      </c>
      <c r="C101" s="27">
        <f t="shared" si="1"/>
        <v>37.92</v>
      </c>
      <c r="D101" s="38">
        <v>7</v>
      </c>
    </row>
    <row r="102" spans="1:4" ht="15" x14ac:dyDescent="0.2">
      <c r="A102" s="38">
        <v>4.5999999999999996</v>
      </c>
      <c r="B102" s="38">
        <v>7.6</v>
      </c>
      <c r="C102" s="27">
        <f t="shared" si="1"/>
        <v>34.959999999999994</v>
      </c>
      <c r="D102" s="38">
        <v>6.1</v>
      </c>
    </row>
    <row r="103" spans="1:4" ht="15" x14ac:dyDescent="0.2">
      <c r="A103" s="38">
        <v>6.2</v>
      </c>
      <c r="B103" s="38">
        <v>9.1999999999999993</v>
      </c>
      <c r="C103" s="27">
        <f t="shared" si="1"/>
        <v>57.04</v>
      </c>
      <c r="D103" s="38">
        <v>7.1</v>
      </c>
    </row>
    <row r="104" spans="1:4" ht="15" x14ac:dyDescent="0.2">
      <c r="A104" s="38">
        <v>7</v>
      </c>
      <c r="B104" s="38">
        <v>7.7</v>
      </c>
      <c r="C104" s="27">
        <f t="shared" si="1"/>
        <v>53.9</v>
      </c>
      <c r="D104" s="38">
        <v>7.6</v>
      </c>
    </row>
    <row r="105" spans="1:4" ht="15" x14ac:dyDescent="0.2">
      <c r="A105" s="38">
        <v>6.6</v>
      </c>
      <c r="B105" s="38">
        <v>9.5</v>
      </c>
      <c r="C105" s="27">
        <f t="shared" si="1"/>
        <v>62.699999999999996</v>
      </c>
      <c r="D105" s="38">
        <v>9</v>
      </c>
    </row>
    <row r="106" spans="1:4" ht="15" x14ac:dyDescent="0.2">
      <c r="A106" s="38">
        <v>6</v>
      </c>
      <c r="B106" s="38">
        <v>6.5</v>
      </c>
      <c r="C106" s="27">
        <f t="shared" si="1"/>
        <v>39</v>
      </c>
      <c r="D106" s="38">
        <v>8.9</v>
      </c>
    </row>
    <row r="107" spans="1:4" ht="15" x14ac:dyDescent="0.2">
      <c r="A107" s="38">
        <v>5.2</v>
      </c>
      <c r="B107" s="38">
        <v>8.3000000000000007</v>
      </c>
      <c r="C107" s="27">
        <f t="shared" si="1"/>
        <v>43.160000000000004</v>
      </c>
      <c r="D107" s="38">
        <v>7.5</v>
      </c>
    </row>
    <row r="108" spans="1:4" ht="15" x14ac:dyDescent="0.2">
      <c r="A108" s="38">
        <v>5.5</v>
      </c>
      <c r="B108" s="38">
        <v>9.6</v>
      </c>
      <c r="C108" s="27">
        <f t="shared" si="1"/>
        <v>52.8</v>
      </c>
      <c r="D108" s="38">
        <v>9.3000000000000007</v>
      </c>
    </row>
    <row r="109" spans="1:4" ht="15" x14ac:dyDescent="0.2">
      <c r="A109" s="38">
        <v>6.2</v>
      </c>
      <c r="B109" s="38">
        <v>5.9</v>
      </c>
      <c r="C109" s="27">
        <f t="shared" si="1"/>
        <v>36.580000000000005</v>
      </c>
      <c r="D109" s="38">
        <v>8</v>
      </c>
    </row>
    <row r="110" spans="1:4" ht="15" x14ac:dyDescent="0.2">
      <c r="A110" s="38">
        <v>4.8</v>
      </c>
      <c r="B110" s="38">
        <v>8.6999999999999993</v>
      </c>
      <c r="C110" s="27">
        <f t="shared" si="1"/>
        <v>41.76</v>
      </c>
      <c r="D110" s="38">
        <v>7.6</v>
      </c>
    </row>
    <row r="111" spans="1:4" ht="15" x14ac:dyDescent="0.2">
      <c r="A111" s="38">
        <v>4.5</v>
      </c>
      <c r="B111" s="38">
        <v>6.7</v>
      </c>
      <c r="C111" s="27">
        <f t="shared" si="1"/>
        <v>30.150000000000002</v>
      </c>
      <c r="D111" s="38">
        <v>7.1</v>
      </c>
    </row>
    <row r="112" spans="1:4" ht="15" x14ac:dyDescent="0.2">
      <c r="A112" s="38">
        <v>6.1</v>
      </c>
      <c r="B112" s="38">
        <v>9.6999999999999993</v>
      </c>
      <c r="C112" s="27">
        <f t="shared" si="1"/>
        <v>59.169999999999995</v>
      </c>
      <c r="D112" s="38">
        <v>8.1</v>
      </c>
    </row>
    <row r="113" spans="1:4" ht="15" x14ac:dyDescent="0.2">
      <c r="A113" s="38">
        <v>4.5</v>
      </c>
      <c r="B113" s="38">
        <v>8.8000000000000007</v>
      </c>
      <c r="C113" s="27">
        <f t="shared" si="1"/>
        <v>39.6</v>
      </c>
      <c r="D113" s="38">
        <v>7.9</v>
      </c>
    </row>
    <row r="114" spans="1:4" ht="15" x14ac:dyDescent="0.2">
      <c r="A114" s="38">
        <v>5</v>
      </c>
      <c r="B114" s="38">
        <v>8.1999999999999993</v>
      </c>
      <c r="C114" s="27">
        <f t="shared" si="1"/>
        <v>41</v>
      </c>
      <c r="D114" s="38">
        <v>7.2</v>
      </c>
    </row>
    <row r="115" spans="1:4" ht="15" x14ac:dyDescent="0.2">
      <c r="A115" s="38">
        <v>6.9</v>
      </c>
      <c r="B115" s="38">
        <v>8.9</v>
      </c>
      <c r="C115" s="27">
        <f t="shared" si="1"/>
        <v>61.410000000000004</v>
      </c>
      <c r="D115" s="38">
        <v>7.7</v>
      </c>
    </row>
    <row r="116" spans="1:4" ht="15" x14ac:dyDescent="0.2">
      <c r="A116" s="38">
        <v>5.9</v>
      </c>
      <c r="B116" s="38">
        <v>8.4</v>
      </c>
      <c r="C116" s="27">
        <f t="shared" si="1"/>
        <v>49.56</v>
      </c>
      <c r="D116" s="38">
        <v>7.9</v>
      </c>
    </row>
    <row r="117" spans="1:4" ht="15" x14ac:dyDescent="0.2">
      <c r="A117" s="38">
        <v>7</v>
      </c>
      <c r="B117" s="38">
        <v>7.7</v>
      </c>
      <c r="C117" s="27">
        <f t="shared" si="1"/>
        <v>53.9</v>
      </c>
      <c r="D117" s="38">
        <v>6.9</v>
      </c>
    </row>
    <row r="118" spans="1:4" ht="15" x14ac:dyDescent="0.2">
      <c r="A118" s="38">
        <v>6.2</v>
      </c>
      <c r="B118" s="38">
        <v>9.1999999999999993</v>
      </c>
      <c r="C118" s="27">
        <f t="shared" si="1"/>
        <v>57.04</v>
      </c>
      <c r="D118" s="38">
        <v>9.5</v>
      </c>
    </row>
    <row r="119" spans="1:4" ht="15" x14ac:dyDescent="0.2">
      <c r="A119" s="38">
        <v>6.1</v>
      </c>
      <c r="B119" s="38">
        <v>7.3</v>
      </c>
      <c r="C119" s="27">
        <f t="shared" si="1"/>
        <v>44.529999999999994</v>
      </c>
      <c r="D119" s="38">
        <v>7.5</v>
      </c>
    </row>
    <row r="120" spans="1:4" ht="15" x14ac:dyDescent="0.2">
      <c r="A120" s="38">
        <v>5</v>
      </c>
      <c r="B120" s="38">
        <v>9</v>
      </c>
      <c r="C120" s="27">
        <f t="shared" si="1"/>
        <v>45</v>
      </c>
      <c r="D120" s="38">
        <v>8</v>
      </c>
    </row>
    <row r="121" spans="1:4" ht="15" x14ac:dyDescent="0.2">
      <c r="A121" s="38">
        <v>3.8</v>
      </c>
      <c r="B121" s="38">
        <v>8.1</v>
      </c>
      <c r="C121" s="27">
        <f t="shared" si="1"/>
        <v>30.779999999999998</v>
      </c>
      <c r="D121" s="38">
        <v>7.1</v>
      </c>
    </row>
    <row r="122" spans="1:4" ht="15" x14ac:dyDescent="0.2">
      <c r="A122" s="38">
        <v>6.9</v>
      </c>
      <c r="B122" s="38">
        <v>7.4</v>
      </c>
      <c r="C122" s="27">
        <f t="shared" si="1"/>
        <v>51.06</v>
      </c>
      <c r="D122" s="38">
        <v>8.8000000000000007</v>
      </c>
    </row>
    <row r="123" spans="1:4" ht="15" x14ac:dyDescent="0.2">
      <c r="A123" s="38">
        <v>4.8</v>
      </c>
      <c r="B123" s="38">
        <v>7.9</v>
      </c>
      <c r="C123" s="27">
        <f t="shared" si="1"/>
        <v>37.92</v>
      </c>
      <c r="D123" s="38">
        <v>8</v>
      </c>
    </row>
    <row r="124" spans="1:4" ht="15" x14ac:dyDescent="0.2">
      <c r="A124" s="38">
        <v>3.4</v>
      </c>
      <c r="B124" s="38">
        <v>7.7</v>
      </c>
      <c r="C124" s="27">
        <f t="shared" si="1"/>
        <v>26.18</v>
      </c>
      <c r="D124" s="38">
        <v>7.7</v>
      </c>
    </row>
    <row r="125" spans="1:4" ht="15" x14ac:dyDescent="0.2">
      <c r="A125" s="38">
        <v>4.5999999999999996</v>
      </c>
      <c r="B125" s="38">
        <v>9.4</v>
      </c>
      <c r="C125" s="27">
        <f t="shared" si="1"/>
        <v>43.239999999999995</v>
      </c>
      <c r="D125" s="38">
        <v>8.1999999999999993</v>
      </c>
    </row>
    <row r="126" spans="1:4" ht="15" x14ac:dyDescent="0.2">
      <c r="A126" s="38">
        <v>4.7</v>
      </c>
      <c r="B126" s="38">
        <v>7.2</v>
      </c>
      <c r="C126" s="27">
        <f t="shared" si="1"/>
        <v>33.840000000000003</v>
      </c>
      <c r="D126" s="38">
        <v>6.5</v>
      </c>
    </row>
    <row r="127" spans="1:4" ht="15" x14ac:dyDescent="0.2">
      <c r="A127" s="38">
        <v>6.1</v>
      </c>
      <c r="B127" s="38">
        <v>8.3000000000000007</v>
      </c>
      <c r="C127" s="27">
        <f t="shared" si="1"/>
        <v>50.63</v>
      </c>
      <c r="D127" s="38">
        <v>8.1</v>
      </c>
    </row>
    <row r="128" spans="1:4" ht="15" x14ac:dyDescent="0.2">
      <c r="A128" s="38">
        <v>5.8</v>
      </c>
      <c r="B128" s="38">
        <v>7.9</v>
      </c>
      <c r="C128" s="27">
        <f t="shared" si="1"/>
        <v>45.82</v>
      </c>
      <c r="D128" s="38">
        <v>8.1</v>
      </c>
    </row>
    <row r="129" spans="1:4" ht="15" x14ac:dyDescent="0.2">
      <c r="A129" s="38">
        <v>6.1</v>
      </c>
      <c r="B129" s="38">
        <v>7.3</v>
      </c>
      <c r="C129" s="27">
        <f t="shared" si="1"/>
        <v>44.529999999999994</v>
      </c>
      <c r="D129" s="38">
        <v>6.9</v>
      </c>
    </row>
    <row r="130" spans="1:4" ht="15" x14ac:dyDescent="0.2">
      <c r="A130" s="38">
        <v>7.8</v>
      </c>
      <c r="B130" s="38">
        <v>9.6</v>
      </c>
      <c r="C130" s="27">
        <f t="shared" si="1"/>
        <v>74.88</v>
      </c>
      <c r="D130" s="38">
        <v>9.3000000000000007</v>
      </c>
    </row>
    <row r="131" spans="1:4" ht="15" x14ac:dyDescent="0.2">
      <c r="A131" s="38">
        <v>2.5</v>
      </c>
      <c r="B131" s="38">
        <v>8.3000000000000007</v>
      </c>
      <c r="C131" s="27">
        <f t="shared" ref="C131:C194" si="2">A131*B131</f>
        <v>20.75</v>
      </c>
      <c r="D131" s="38">
        <v>6.2</v>
      </c>
    </row>
    <row r="132" spans="1:4" ht="15" x14ac:dyDescent="0.2">
      <c r="A132" s="38">
        <v>4.7</v>
      </c>
      <c r="B132" s="38">
        <v>8.6</v>
      </c>
      <c r="C132" s="27">
        <f t="shared" si="2"/>
        <v>40.42</v>
      </c>
      <c r="D132" s="38">
        <v>8</v>
      </c>
    </row>
    <row r="133" spans="1:4" ht="15" x14ac:dyDescent="0.2">
      <c r="A133" s="38">
        <v>3</v>
      </c>
      <c r="B133" s="38">
        <v>8</v>
      </c>
      <c r="C133" s="27">
        <f t="shared" si="2"/>
        <v>24</v>
      </c>
      <c r="D133" s="38">
        <v>7.1</v>
      </c>
    </row>
    <row r="134" spans="1:4" ht="15" x14ac:dyDescent="0.2">
      <c r="A134" s="38">
        <v>5</v>
      </c>
      <c r="B134" s="38">
        <v>6.4</v>
      </c>
      <c r="C134" s="27">
        <f t="shared" si="2"/>
        <v>32</v>
      </c>
      <c r="D134" s="38">
        <v>6.5</v>
      </c>
    </row>
    <row r="135" spans="1:4" ht="15" x14ac:dyDescent="0.2">
      <c r="A135" s="38">
        <v>6.6</v>
      </c>
      <c r="B135" s="38">
        <v>6.6</v>
      </c>
      <c r="C135" s="27">
        <f t="shared" si="2"/>
        <v>43.559999999999995</v>
      </c>
      <c r="D135" s="38">
        <v>7.1</v>
      </c>
    </row>
    <row r="136" spans="1:4" ht="15" x14ac:dyDescent="0.2">
      <c r="A136" s="38">
        <v>4.2</v>
      </c>
      <c r="B136" s="38">
        <v>7.6</v>
      </c>
      <c r="C136" s="27">
        <f t="shared" si="2"/>
        <v>31.919999999999998</v>
      </c>
      <c r="D136" s="38">
        <v>8.1999999999999993</v>
      </c>
    </row>
    <row r="137" spans="1:4" ht="15" x14ac:dyDescent="0.2">
      <c r="A137" s="38">
        <v>4.7</v>
      </c>
      <c r="B137" s="38">
        <v>9.4</v>
      </c>
      <c r="C137" s="27">
        <f t="shared" si="2"/>
        <v>44.180000000000007</v>
      </c>
      <c r="D137" s="38">
        <v>7</v>
      </c>
    </row>
    <row r="138" spans="1:4" ht="15" x14ac:dyDescent="0.2">
      <c r="A138" s="38">
        <v>2.5</v>
      </c>
      <c r="B138" s="38">
        <v>8.3000000000000007</v>
      </c>
      <c r="C138" s="27">
        <f t="shared" si="2"/>
        <v>20.75</v>
      </c>
      <c r="D138" s="38">
        <v>6.7</v>
      </c>
    </row>
    <row r="139" spans="1:4" ht="15" x14ac:dyDescent="0.2">
      <c r="A139" s="38">
        <v>7.1</v>
      </c>
      <c r="B139" s="38">
        <v>7.8</v>
      </c>
      <c r="C139" s="27">
        <f t="shared" si="2"/>
        <v>55.379999999999995</v>
      </c>
      <c r="D139" s="38">
        <v>7.5</v>
      </c>
    </row>
    <row r="140" spans="1:4" ht="15" x14ac:dyDescent="0.2">
      <c r="A140" s="38">
        <v>4.5</v>
      </c>
      <c r="B140" s="38">
        <v>7.1</v>
      </c>
      <c r="C140" s="27">
        <f t="shared" si="2"/>
        <v>31.95</v>
      </c>
      <c r="D140" s="38">
        <v>7.4</v>
      </c>
    </row>
    <row r="141" spans="1:4" ht="15" x14ac:dyDescent="0.2">
      <c r="A141" s="38">
        <v>5</v>
      </c>
      <c r="B141" s="38">
        <v>7.6</v>
      </c>
      <c r="C141" s="27">
        <f t="shared" si="2"/>
        <v>38</v>
      </c>
      <c r="D141" s="38">
        <v>7.4</v>
      </c>
    </row>
    <row r="142" spans="1:4" ht="15" x14ac:dyDescent="0.2">
      <c r="A142" s="38">
        <v>5.6</v>
      </c>
      <c r="B142" s="38">
        <v>5.6</v>
      </c>
      <c r="C142" s="27">
        <f t="shared" si="2"/>
        <v>31.359999999999996</v>
      </c>
      <c r="D142" s="38">
        <v>7.9</v>
      </c>
    </row>
    <row r="143" spans="1:4" ht="15" x14ac:dyDescent="0.2">
      <c r="A143" s="38">
        <v>3.5</v>
      </c>
      <c r="B143" s="38">
        <v>9.9</v>
      </c>
      <c r="C143" s="27">
        <f t="shared" si="2"/>
        <v>34.65</v>
      </c>
      <c r="D143" s="38">
        <v>8</v>
      </c>
    </row>
    <row r="144" spans="1:4" ht="15" x14ac:dyDescent="0.2">
      <c r="A144" s="38">
        <v>5.8</v>
      </c>
      <c r="B144" s="38">
        <v>9.1999999999999993</v>
      </c>
      <c r="C144" s="27">
        <f t="shared" si="2"/>
        <v>53.359999999999992</v>
      </c>
      <c r="D144" s="38">
        <v>8</v>
      </c>
    </row>
    <row r="145" spans="1:4" ht="15" x14ac:dyDescent="0.2">
      <c r="A145" s="38">
        <v>4.5</v>
      </c>
      <c r="B145" s="38">
        <v>9.1</v>
      </c>
      <c r="C145" s="27">
        <f t="shared" si="2"/>
        <v>40.949999999999996</v>
      </c>
      <c r="D145" s="38">
        <v>8.4</v>
      </c>
    </row>
    <row r="146" spans="1:4" ht="15" x14ac:dyDescent="0.2">
      <c r="A146" s="38">
        <v>4.5</v>
      </c>
      <c r="B146" s="38">
        <v>9.9</v>
      </c>
      <c r="C146" s="27">
        <f t="shared" si="2"/>
        <v>44.550000000000004</v>
      </c>
      <c r="D146" s="38">
        <v>8.8000000000000007</v>
      </c>
    </row>
    <row r="147" spans="1:4" ht="15" x14ac:dyDescent="0.2">
      <c r="A147" s="38">
        <v>4.5</v>
      </c>
      <c r="B147" s="38">
        <v>9.9</v>
      </c>
      <c r="C147" s="27">
        <f t="shared" si="2"/>
        <v>44.550000000000004</v>
      </c>
      <c r="D147" s="38">
        <v>7.9</v>
      </c>
    </row>
    <row r="148" spans="1:4" ht="15" x14ac:dyDescent="0.2">
      <c r="A148" s="38">
        <v>6.6</v>
      </c>
      <c r="B148" s="38">
        <v>6.6</v>
      </c>
      <c r="C148" s="27">
        <f t="shared" si="2"/>
        <v>43.559999999999995</v>
      </c>
      <c r="D148" s="38">
        <v>6</v>
      </c>
    </row>
    <row r="149" spans="1:4" ht="15" x14ac:dyDescent="0.2">
      <c r="A149" s="38">
        <v>5.4</v>
      </c>
      <c r="B149" s="38">
        <v>9.1</v>
      </c>
      <c r="C149" s="27">
        <f t="shared" si="2"/>
        <v>49.14</v>
      </c>
      <c r="D149" s="38">
        <v>8.1999999999999993</v>
      </c>
    </row>
    <row r="150" spans="1:4" ht="15" x14ac:dyDescent="0.2">
      <c r="A150" s="38">
        <v>7.8</v>
      </c>
      <c r="B150" s="38">
        <v>5.0999999999999996</v>
      </c>
      <c r="C150" s="27">
        <f t="shared" si="2"/>
        <v>39.779999999999994</v>
      </c>
      <c r="D150" s="38">
        <v>8.4</v>
      </c>
    </row>
    <row r="151" spans="1:4" ht="15" x14ac:dyDescent="0.2">
      <c r="A151" s="38">
        <v>5.3</v>
      </c>
      <c r="B151" s="38">
        <v>6</v>
      </c>
      <c r="C151" s="27">
        <f t="shared" si="2"/>
        <v>31.799999999999997</v>
      </c>
      <c r="D151" s="38">
        <v>7.4</v>
      </c>
    </row>
    <row r="152" spans="1:4" ht="15" x14ac:dyDescent="0.2">
      <c r="A152" s="38">
        <v>6.9</v>
      </c>
      <c r="B152" s="38">
        <v>8.9</v>
      </c>
      <c r="C152" s="27">
        <f t="shared" si="2"/>
        <v>61.410000000000004</v>
      </c>
      <c r="D152" s="38">
        <v>8</v>
      </c>
    </row>
    <row r="153" spans="1:4" ht="15" x14ac:dyDescent="0.2">
      <c r="A153" s="38">
        <v>5.0999999999999996</v>
      </c>
      <c r="B153" s="38">
        <v>6.2</v>
      </c>
      <c r="C153" s="27">
        <f t="shared" si="2"/>
        <v>31.619999999999997</v>
      </c>
      <c r="D153" s="38">
        <v>6.6</v>
      </c>
    </row>
    <row r="154" spans="1:4" ht="15" x14ac:dyDescent="0.2">
      <c r="A154" s="38">
        <v>4.7</v>
      </c>
      <c r="B154" s="38">
        <v>7.2</v>
      </c>
      <c r="C154" s="27">
        <f t="shared" si="2"/>
        <v>33.840000000000003</v>
      </c>
      <c r="D154" s="38">
        <v>7.6</v>
      </c>
    </row>
    <row r="155" spans="1:4" ht="15" x14ac:dyDescent="0.2">
      <c r="A155" s="38">
        <v>4.5</v>
      </c>
      <c r="B155" s="38">
        <v>8.8000000000000007</v>
      </c>
      <c r="C155" s="27">
        <f t="shared" si="2"/>
        <v>39.6</v>
      </c>
      <c r="D155" s="38">
        <v>7.5</v>
      </c>
    </row>
    <row r="156" spans="1:4" ht="15" x14ac:dyDescent="0.2">
      <c r="A156" s="38">
        <v>6.6</v>
      </c>
      <c r="B156" s="38">
        <v>6.3</v>
      </c>
      <c r="C156" s="27">
        <f t="shared" si="2"/>
        <v>41.58</v>
      </c>
      <c r="D156" s="38">
        <v>7.1</v>
      </c>
    </row>
    <row r="157" spans="1:4" ht="15" x14ac:dyDescent="0.2">
      <c r="A157" s="38">
        <v>4.7</v>
      </c>
      <c r="B157" s="38">
        <v>9.6999999999999993</v>
      </c>
      <c r="C157" s="27">
        <f t="shared" si="2"/>
        <v>45.589999999999996</v>
      </c>
      <c r="D157" s="38">
        <v>7.9</v>
      </c>
    </row>
    <row r="158" spans="1:4" ht="15" x14ac:dyDescent="0.2">
      <c r="A158" s="38">
        <v>4.9000000000000004</v>
      </c>
      <c r="B158" s="38">
        <v>5</v>
      </c>
      <c r="C158" s="27">
        <f t="shared" si="2"/>
        <v>24.5</v>
      </c>
      <c r="D158" s="38">
        <v>7.6</v>
      </c>
    </row>
    <row r="159" spans="1:4" ht="15" x14ac:dyDescent="0.2">
      <c r="A159" s="38">
        <v>4.8</v>
      </c>
      <c r="B159" s="38">
        <v>7.4</v>
      </c>
      <c r="C159" s="27">
        <f t="shared" si="2"/>
        <v>35.520000000000003</v>
      </c>
      <c r="D159" s="38">
        <v>7.1</v>
      </c>
    </row>
    <row r="160" spans="1:4" ht="15" x14ac:dyDescent="0.2">
      <c r="A160" s="38">
        <v>4.9000000000000004</v>
      </c>
      <c r="B160" s="38">
        <v>5.5</v>
      </c>
      <c r="C160" s="27">
        <f t="shared" si="2"/>
        <v>26.950000000000003</v>
      </c>
      <c r="D160" s="38">
        <v>7.6</v>
      </c>
    </row>
    <row r="161" spans="1:4" ht="15" x14ac:dyDescent="0.2">
      <c r="A161" s="38">
        <v>4.5999999999999996</v>
      </c>
      <c r="B161" s="38">
        <v>9.1</v>
      </c>
      <c r="C161" s="27">
        <f t="shared" si="2"/>
        <v>41.859999999999992</v>
      </c>
      <c r="D161" s="38">
        <v>8.1999999999999993</v>
      </c>
    </row>
    <row r="162" spans="1:4" ht="15" x14ac:dyDescent="0.2">
      <c r="A162" s="38">
        <v>4.9000000000000004</v>
      </c>
      <c r="B162" s="38">
        <v>6.7</v>
      </c>
      <c r="C162" s="27">
        <f t="shared" si="2"/>
        <v>32.830000000000005</v>
      </c>
      <c r="D162" s="38">
        <v>6.9</v>
      </c>
    </row>
    <row r="163" spans="1:4" ht="15" x14ac:dyDescent="0.2">
      <c r="A163" s="38">
        <v>5.9</v>
      </c>
      <c r="B163" s="38">
        <v>6.3</v>
      </c>
      <c r="C163" s="27">
        <f t="shared" si="2"/>
        <v>37.17</v>
      </c>
      <c r="D163" s="38">
        <v>8.1</v>
      </c>
    </row>
    <row r="164" spans="1:4" ht="15" x14ac:dyDescent="0.2">
      <c r="A164" s="38">
        <v>6.1</v>
      </c>
      <c r="B164" s="38">
        <v>8.3000000000000007</v>
      </c>
      <c r="C164" s="27">
        <f t="shared" si="2"/>
        <v>50.63</v>
      </c>
      <c r="D164" s="38">
        <v>7.6</v>
      </c>
    </row>
    <row r="165" spans="1:4" ht="15" x14ac:dyDescent="0.2">
      <c r="A165" s="38">
        <v>6</v>
      </c>
      <c r="B165" s="38">
        <v>8.1999999999999993</v>
      </c>
      <c r="C165" s="27">
        <f t="shared" si="2"/>
        <v>49.199999999999996</v>
      </c>
      <c r="D165" s="38">
        <v>8.4</v>
      </c>
    </row>
    <row r="166" spans="1:4" ht="15" x14ac:dyDescent="0.2">
      <c r="A166" s="38">
        <v>6</v>
      </c>
      <c r="B166" s="38">
        <v>8.1999999999999993</v>
      </c>
      <c r="C166" s="27">
        <f t="shared" si="2"/>
        <v>49.199999999999996</v>
      </c>
      <c r="D166" s="38">
        <v>7.4</v>
      </c>
    </row>
    <row r="167" spans="1:4" ht="15" x14ac:dyDescent="0.2">
      <c r="A167" s="38">
        <v>5</v>
      </c>
      <c r="B167" s="38">
        <v>9</v>
      </c>
      <c r="C167" s="27">
        <f t="shared" si="2"/>
        <v>45</v>
      </c>
      <c r="D167" s="38">
        <v>7.9</v>
      </c>
    </row>
    <row r="168" spans="1:4" ht="15" x14ac:dyDescent="0.2">
      <c r="A168" s="38">
        <v>5.9</v>
      </c>
      <c r="B168" s="38">
        <v>7.1</v>
      </c>
      <c r="C168" s="27">
        <f t="shared" si="2"/>
        <v>41.89</v>
      </c>
      <c r="D168" s="38">
        <v>7.2</v>
      </c>
    </row>
    <row r="169" spans="1:4" ht="15" x14ac:dyDescent="0.2">
      <c r="A169" s="38">
        <v>5.4</v>
      </c>
      <c r="B169" s="38">
        <v>6.9</v>
      </c>
      <c r="C169" s="27">
        <f t="shared" si="2"/>
        <v>37.260000000000005</v>
      </c>
      <c r="D169" s="38">
        <v>7.6</v>
      </c>
    </row>
    <row r="170" spans="1:4" ht="15" x14ac:dyDescent="0.2">
      <c r="A170" s="38">
        <v>4</v>
      </c>
      <c r="B170" s="38">
        <v>8.6</v>
      </c>
      <c r="C170" s="27">
        <f t="shared" si="2"/>
        <v>34.4</v>
      </c>
      <c r="D170" s="38">
        <v>6.7</v>
      </c>
    </row>
    <row r="171" spans="1:4" ht="15" x14ac:dyDescent="0.2">
      <c r="A171" s="38">
        <v>6.8</v>
      </c>
      <c r="B171" s="38">
        <v>6.7</v>
      </c>
      <c r="C171" s="27">
        <f t="shared" si="2"/>
        <v>45.56</v>
      </c>
      <c r="D171" s="38">
        <v>7.4</v>
      </c>
    </row>
    <row r="172" spans="1:4" ht="15" x14ac:dyDescent="0.2">
      <c r="A172" s="38">
        <v>4.2</v>
      </c>
      <c r="B172" s="38">
        <v>7</v>
      </c>
      <c r="C172" s="27">
        <f t="shared" si="2"/>
        <v>29.400000000000002</v>
      </c>
      <c r="D172" s="38">
        <v>6.2</v>
      </c>
    </row>
    <row r="173" spans="1:4" ht="15" x14ac:dyDescent="0.2">
      <c r="A173" s="38">
        <v>3.3</v>
      </c>
      <c r="B173" s="38">
        <v>9.6999999999999993</v>
      </c>
      <c r="C173" s="27">
        <f t="shared" si="2"/>
        <v>32.01</v>
      </c>
      <c r="D173" s="38">
        <v>7.5</v>
      </c>
    </row>
    <row r="174" spans="1:4" ht="15" x14ac:dyDescent="0.2">
      <c r="A174" s="38">
        <v>6.7</v>
      </c>
      <c r="B174" s="38">
        <v>9.9</v>
      </c>
      <c r="C174" s="27">
        <f t="shared" si="2"/>
        <v>66.33</v>
      </c>
      <c r="D174" s="38">
        <v>7.4</v>
      </c>
    </row>
    <row r="175" spans="1:4" ht="15" x14ac:dyDescent="0.2">
      <c r="A175" s="38">
        <v>5.7</v>
      </c>
      <c r="B175" s="38">
        <v>8.6</v>
      </c>
      <c r="C175" s="27">
        <f t="shared" si="2"/>
        <v>49.019999999999996</v>
      </c>
      <c r="D175" s="38">
        <v>7.9</v>
      </c>
    </row>
    <row r="176" spans="1:4" ht="15" x14ac:dyDescent="0.2">
      <c r="A176" s="38">
        <v>6.6</v>
      </c>
      <c r="B176" s="38">
        <v>6.3</v>
      </c>
      <c r="C176" s="27">
        <f t="shared" si="2"/>
        <v>41.58</v>
      </c>
      <c r="D176" s="38">
        <v>6.5</v>
      </c>
    </row>
    <row r="177" spans="1:4" ht="15" x14ac:dyDescent="0.2">
      <c r="A177" s="38">
        <v>6.7</v>
      </c>
      <c r="B177" s="38">
        <v>9.9</v>
      </c>
      <c r="C177" s="27">
        <f t="shared" si="2"/>
        <v>66.33</v>
      </c>
      <c r="D177" s="38">
        <v>8.6</v>
      </c>
    </row>
    <row r="178" spans="1:4" ht="15" x14ac:dyDescent="0.2">
      <c r="A178" s="38">
        <v>4.5</v>
      </c>
      <c r="B178" s="38">
        <v>9.3000000000000007</v>
      </c>
      <c r="C178" s="27">
        <f t="shared" si="2"/>
        <v>41.85</v>
      </c>
      <c r="D178" s="38">
        <v>8.6</v>
      </c>
    </row>
    <row r="179" spans="1:4" ht="15" x14ac:dyDescent="0.2">
      <c r="A179" s="38">
        <v>6.1</v>
      </c>
      <c r="B179" s="38">
        <v>9.6999999999999993</v>
      </c>
      <c r="C179" s="27">
        <f t="shared" si="2"/>
        <v>59.169999999999995</v>
      </c>
      <c r="D179" s="38">
        <v>8</v>
      </c>
    </row>
    <row r="180" spans="1:4" ht="15" x14ac:dyDescent="0.2">
      <c r="A180" s="38">
        <v>3.3</v>
      </c>
      <c r="B180" s="38">
        <v>9.6999999999999993</v>
      </c>
      <c r="C180" s="27">
        <f t="shared" si="2"/>
        <v>32.01</v>
      </c>
      <c r="D180" s="38">
        <v>8.1</v>
      </c>
    </row>
    <row r="181" spans="1:4" ht="15" x14ac:dyDescent="0.2">
      <c r="A181" s="38">
        <v>7.8</v>
      </c>
      <c r="B181" s="38">
        <v>9.6</v>
      </c>
      <c r="C181" s="27">
        <f t="shared" si="2"/>
        <v>74.88</v>
      </c>
      <c r="D181" s="38">
        <v>8.1999999999999993</v>
      </c>
    </row>
    <row r="182" spans="1:4" ht="15" x14ac:dyDescent="0.2">
      <c r="A182" s="38">
        <v>4.2</v>
      </c>
      <c r="B182" s="38">
        <v>7.6</v>
      </c>
      <c r="C182" s="27">
        <f t="shared" si="2"/>
        <v>31.919999999999998</v>
      </c>
      <c r="D182" s="38">
        <v>7.2</v>
      </c>
    </row>
    <row r="183" spans="1:4" ht="15" x14ac:dyDescent="0.2">
      <c r="A183" s="38">
        <v>4.7</v>
      </c>
      <c r="B183" s="38">
        <v>9.4</v>
      </c>
      <c r="C183" s="27">
        <f t="shared" si="2"/>
        <v>44.180000000000007</v>
      </c>
      <c r="D183" s="38">
        <v>8.4</v>
      </c>
    </row>
    <row r="184" spans="1:4" ht="15" x14ac:dyDescent="0.2">
      <c r="A184" s="38">
        <v>7.8</v>
      </c>
      <c r="B184" s="38">
        <v>9.6</v>
      </c>
      <c r="C184" s="27">
        <f t="shared" si="2"/>
        <v>74.88</v>
      </c>
      <c r="D184" s="38">
        <v>9.4</v>
      </c>
    </row>
    <row r="185" spans="1:4" ht="15" x14ac:dyDescent="0.2">
      <c r="A185" s="38">
        <v>6.3</v>
      </c>
      <c r="B185" s="38">
        <v>9.3000000000000007</v>
      </c>
      <c r="C185" s="27">
        <f t="shared" si="2"/>
        <v>58.59</v>
      </c>
      <c r="D185" s="38">
        <v>9.4</v>
      </c>
    </row>
    <row r="186" spans="1:4" ht="15" x14ac:dyDescent="0.2">
      <c r="A186" s="38">
        <v>4.7</v>
      </c>
      <c r="B186" s="38">
        <v>9.6999999999999993</v>
      </c>
      <c r="C186" s="27">
        <f t="shared" si="2"/>
        <v>45.589999999999996</v>
      </c>
      <c r="D186" s="38">
        <v>7.5</v>
      </c>
    </row>
    <row r="187" spans="1:4" ht="15" x14ac:dyDescent="0.2">
      <c r="A187" s="38">
        <v>4.5</v>
      </c>
      <c r="B187" s="38">
        <v>9.1</v>
      </c>
      <c r="C187" s="27">
        <f t="shared" si="2"/>
        <v>40.949999999999996</v>
      </c>
      <c r="D187" s="38">
        <v>6.6</v>
      </c>
    </row>
    <row r="188" spans="1:4" ht="15" x14ac:dyDescent="0.2">
      <c r="A188" s="38">
        <v>3.7</v>
      </c>
      <c r="B188" s="38">
        <v>6.5</v>
      </c>
      <c r="C188" s="27">
        <f t="shared" si="2"/>
        <v>24.05</v>
      </c>
      <c r="D188" s="38">
        <v>4.3</v>
      </c>
    </row>
    <row r="189" spans="1:4" ht="15" x14ac:dyDescent="0.2">
      <c r="A189" s="38">
        <v>4.8</v>
      </c>
      <c r="B189" s="38">
        <v>6.6</v>
      </c>
      <c r="C189" s="27">
        <f t="shared" si="2"/>
        <v>31.679999999999996</v>
      </c>
      <c r="D189" s="38">
        <v>6.6</v>
      </c>
    </row>
    <row r="190" spans="1:4" ht="15" x14ac:dyDescent="0.2">
      <c r="A190" s="38">
        <v>5.8</v>
      </c>
      <c r="B190" s="38">
        <v>5.8</v>
      </c>
      <c r="C190" s="27">
        <f t="shared" si="2"/>
        <v>33.64</v>
      </c>
      <c r="D190" s="38">
        <v>7.4</v>
      </c>
    </row>
    <row r="191" spans="1:4" ht="15" x14ac:dyDescent="0.2">
      <c r="A191" s="38">
        <v>4.8</v>
      </c>
      <c r="B191" s="38">
        <v>8.6999999999999993</v>
      </c>
      <c r="C191" s="27">
        <f t="shared" si="2"/>
        <v>41.76</v>
      </c>
      <c r="D191" s="38">
        <v>7.1</v>
      </c>
    </row>
    <row r="192" spans="1:4" ht="15" x14ac:dyDescent="0.2">
      <c r="A192" s="38">
        <v>4.8</v>
      </c>
      <c r="B192" s="38">
        <v>8.8000000000000007</v>
      </c>
      <c r="C192" s="27">
        <f t="shared" si="2"/>
        <v>42.24</v>
      </c>
      <c r="D192" s="38">
        <v>6.7</v>
      </c>
    </row>
    <row r="193" spans="1:4" ht="15" x14ac:dyDescent="0.2">
      <c r="A193" s="38">
        <v>5.7</v>
      </c>
      <c r="B193" s="38">
        <v>6.4</v>
      </c>
      <c r="C193" s="27">
        <f t="shared" si="2"/>
        <v>36.480000000000004</v>
      </c>
      <c r="D193" s="38">
        <v>6.7</v>
      </c>
    </row>
    <row r="194" spans="1:4" ht="15" x14ac:dyDescent="0.2">
      <c r="A194" s="38">
        <v>4.8</v>
      </c>
      <c r="B194" s="38">
        <v>6.7</v>
      </c>
      <c r="C194" s="27">
        <f t="shared" si="2"/>
        <v>32.159999999999997</v>
      </c>
      <c r="D194" s="38">
        <v>7.2</v>
      </c>
    </row>
    <row r="195" spans="1:4" ht="15" x14ac:dyDescent="0.2">
      <c r="A195" s="38">
        <v>5</v>
      </c>
      <c r="B195" s="38">
        <v>5.2</v>
      </c>
      <c r="C195" s="27">
        <f t="shared" ref="C195:C201" si="3">A195*B195</f>
        <v>26</v>
      </c>
      <c r="D195" s="38">
        <v>7.1</v>
      </c>
    </row>
    <row r="196" spans="1:4" ht="15" x14ac:dyDescent="0.2">
      <c r="A196" s="38">
        <v>4.5</v>
      </c>
      <c r="B196" s="38">
        <v>6.4</v>
      </c>
      <c r="C196" s="27">
        <f t="shared" si="3"/>
        <v>28.8</v>
      </c>
      <c r="D196" s="38">
        <v>6</v>
      </c>
    </row>
    <row r="197" spans="1:4" ht="15" x14ac:dyDescent="0.2">
      <c r="A197" s="38">
        <v>5.4</v>
      </c>
      <c r="B197" s="38">
        <v>7.6</v>
      </c>
      <c r="C197" s="27">
        <f t="shared" si="3"/>
        <v>41.04</v>
      </c>
      <c r="D197" s="38">
        <v>8.4</v>
      </c>
    </row>
    <row r="198" spans="1:4" ht="15" x14ac:dyDescent="0.2">
      <c r="A198" s="38">
        <v>6.2</v>
      </c>
      <c r="B198" s="38">
        <v>5.9</v>
      </c>
      <c r="C198" s="27">
        <f t="shared" si="3"/>
        <v>36.580000000000005</v>
      </c>
      <c r="D198" s="38">
        <v>8.6</v>
      </c>
    </row>
    <row r="199" spans="1:4" ht="15" x14ac:dyDescent="0.2">
      <c r="A199" s="38">
        <v>6.1</v>
      </c>
      <c r="B199" s="38">
        <v>9.6999999999999993</v>
      </c>
      <c r="C199" s="27">
        <f t="shared" si="3"/>
        <v>59.169999999999995</v>
      </c>
      <c r="D199" s="38">
        <v>7.9</v>
      </c>
    </row>
    <row r="200" spans="1:4" ht="15" x14ac:dyDescent="0.2">
      <c r="A200" s="38">
        <v>8.1999999999999993</v>
      </c>
      <c r="B200" s="38">
        <v>5.5</v>
      </c>
      <c r="C200" s="27">
        <f t="shared" si="3"/>
        <v>45.099999999999994</v>
      </c>
      <c r="D200" s="38">
        <v>7.6</v>
      </c>
    </row>
    <row r="201" spans="1:4" ht="15" x14ac:dyDescent="0.2">
      <c r="A201" s="38">
        <v>6.1</v>
      </c>
      <c r="B201" s="38">
        <v>9.6999999999999993</v>
      </c>
      <c r="C201" s="27">
        <f t="shared" si="3"/>
        <v>59.169999999999995</v>
      </c>
      <c r="D201" s="38">
        <v>8.5</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32"/>
  <sheetViews>
    <sheetView topLeftCell="B1" zoomScale="77" zoomScaleNormal="50" workbookViewId="0">
      <selection activeCell="L2" sqref="L2"/>
    </sheetView>
  </sheetViews>
  <sheetFormatPr defaultColWidth="8.85546875" defaultRowHeight="12.75" x14ac:dyDescent="0.2"/>
  <cols>
    <col min="1" max="1" width="38.28515625" bestFit="1" customWidth="1"/>
    <col min="2" max="2" width="15.42578125" bestFit="1" customWidth="1"/>
    <col min="3" max="3" width="16.85546875" bestFit="1" customWidth="1"/>
    <col min="5" max="5" width="8.85546875" customWidth="1"/>
    <col min="6" max="6" width="13.7109375" customWidth="1"/>
    <col min="7" max="8" width="15.140625" customWidth="1"/>
    <col min="12" max="12" width="29.85546875" bestFit="1" customWidth="1"/>
    <col min="13" max="13" width="4.7109375" customWidth="1"/>
    <col min="257" max="257" width="38.28515625" bestFit="1" customWidth="1"/>
    <col min="262" max="262" width="13.7109375" customWidth="1"/>
    <col min="263" max="264" width="15.140625" customWidth="1"/>
    <col min="513" max="513" width="38.28515625" bestFit="1" customWidth="1"/>
    <col min="518" max="518" width="13.7109375" customWidth="1"/>
    <col min="519" max="520" width="15.140625" customWidth="1"/>
    <col min="769" max="769" width="38.28515625" bestFit="1" customWidth="1"/>
    <col min="774" max="774" width="13.7109375" customWidth="1"/>
    <col min="775" max="776" width="15.140625" customWidth="1"/>
    <col min="1025" max="1025" width="38.28515625" bestFit="1" customWidth="1"/>
    <col min="1030" max="1030" width="13.7109375" customWidth="1"/>
    <col min="1031" max="1032" width="15.140625" customWidth="1"/>
    <col min="1281" max="1281" width="38.28515625" bestFit="1" customWidth="1"/>
    <col min="1286" max="1286" width="13.7109375" customWidth="1"/>
    <col min="1287" max="1288" width="15.140625" customWidth="1"/>
    <col min="1537" max="1537" width="38.28515625" bestFit="1" customWidth="1"/>
    <col min="1542" max="1542" width="13.7109375" customWidth="1"/>
    <col min="1543" max="1544" width="15.140625" customWidth="1"/>
    <col min="1793" max="1793" width="38.28515625" bestFit="1" customWidth="1"/>
    <col min="1798" max="1798" width="13.7109375" customWidth="1"/>
    <col min="1799" max="1800" width="15.140625" customWidth="1"/>
    <col min="2049" max="2049" width="38.28515625" bestFit="1" customWidth="1"/>
    <col min="2054" max="2054" width="13.7109375" customWidth="1"/>
    <col min="2055" max="2056" width="15.140625" customWidth="1"/>
    <col min="2305" max="2305" width="38.28515625" bestFit="1" customWidth="1"/>
    <col min="2310" max="2310" width="13.7109375" customWidth="1"/>
    <col min="2311" max="2312" width="15.140625" customWidth="1"/>
    <col min="2561" max="2561" width="38.28515625" bestFit="1" customWidth="1"/>
    <col min="2566" max="2566" width="13.7109375" customWidth="1"/>
    <col min="2567" max="2568" width="15.140625" customWidth="1"/>
    <col min="2817" max="2817" width="38.28515625" bestFit="1" customWidth="1"/>
    <col min="2822" max="2822" width="13.7109375" customWidth="1"/>
    <col min="2823" max="2824" width="15.140625" customWidth="1"/>
    <col min="3073" max="3073" width="38.28515625" bestFit="1" customWidth="1"/>
    <col min="3078" max="3078" width="13.7109375" customWidth="1"/>
    <col min="3079" max="3080" width="15.140625" customWidth="1"/>
    <col min="3329" max="3329" width="38.28515625" bestFit="1" customWidth="1"/>
    <col min="3334" max="3334" width="13.7109375" customWidth="1"/>
    <col min="3335" max="3336" width="15.140625" customWidth="1"/>
    <col min="3585" max="3585" width="38.28515625" bestFit="1" customWidth="1"/>
    <col min="3590" max="3590" width="13.7109375" customWidth="1"/>
    <col min="3591" max="3592" width="15.140625" customWidth="1"/>
    <col min="3841" max="3841" width="38.28515625" bestFit="1" customWidth="1"/>
    <col min="3846" max="3846" width="13.7109375" customWidth="1"/>
    <col min="3847" max="3848" width="15.140625" customWidth="1"/>
    <col min="4097" max="4097" width="38.28515625" bestFit="1" customWidth="1"/>
    <col min="4102" max="4102" width="13.7109375" customWidth="1"/>
    <col min="4103" max="4104" width="15.140625" customWidth="1"/>
    <col min="4353" max="4353" width="38.28515625" bestFit="1" customWidth="1"/>
    <col min="4358" max="4358" width="13.7109375" customWidth="1"/>
    <col min="4359" max="4360" width="15.140625" customWidth="1"/>
    <col min="4609" max="4609" width="38.28515625" bestFit="1" customWidth="1"/>
    <col min="4614" max="4614" width="13.7109375" customWidth="1"/>
    <col min="4615" max="4616" width="15.140625" customWidth="1"/>
    <col min="4865" max="4865" width="38.28515625" bestFit="1" customWidth="1"/>
    <col min="4870" max="4870" width="13.7109375" customWidth="1"/>
    <col min="4871" max="4872" width="15.140625" customWidth="1"/>
    <col min="5121" max="5121" width="38.28515625" bestFit="1" customWidth="1"/>
    <col min="5126" max="5126" width="13.7109375" customWidth="1"/>
    <col min="5127" max="5128" width="15.140625" customWidth="1"/>
    <col min="5377" max="5377" width="38.28515625" bestFit="1" customWidth="1"/>
    <col min="5382" max="5382" width="13.7109375" customWidth="1"/>
    <col min="5383" max="5384" width="15.140625" customWidth="1"/>
    <col min="5633" max="5633" width="38.28515625" bestFit="1" customWidth="1"/>
    <col min="5638" max="5638" width="13.7109375" customWidth="1"/>
    <col min="5639" max="5640" width="15.140625" customWidth="1"/>
    <col min="5889" max="5889" width="38.28515625" bestFit="1" customWidth="1"/>
    <col min="5894" max="5894" width="13.7109375" customWidth="1"/>
    <col min="5895" max="5896" width="15.140625" customWidth="1"/>
    <col min="6145" max="6145" width="38.28515625" bestFit="1" customWidth="1"/>
    <col min="6150" max="6150" width="13.7109375" customWidth="1"/>
    <col min="6151" max="6152" width="15.140625" customWidth="1"/>
    <col min="6401" max="6401" width="38.28515625" bestFit="1" customWidth="1"/>
    <col min="6406" max="6406" width="13.7109375" customWidth="1"/>
    <col min="6407" max="6408" width="15.140625" customWidth="1"/>
    <col min="6657" max="6657" width="38.28515625" bestFit="1" customWidth="1"/>
    <col min="6662" max="6662" width="13.7109375" customWidth="1"/>
    <col min="6663" max="6664" width="15.140625" customWidth="1"/>
    <col min="6913" max="6913" width="38.28515625" bestFit="1" customWidth="1"/>
    <col min="6918" max="6918" width="13.7109375" customWidth="1"/>
    <col min="6919" max="6920" width="15.140625" customWidth="1"/>
    <col min="7169" max="7169" width="38.28515625" bestFit="1" customWidth="1"/>
    <col min="7174" max="7174" width="13.7109375" customWidth="1"/>
    <col min="7175" max="7176" width="15.140625" customWidth="1"/>
    <col min="7425" max="7425" width="38.28515625" bestFit="1" customWidth="1"/>
    <col min="7430" max="7430" width="13.7109375" customWidth="1"/>
    <col min="7431" max="7432" width="15.140625" customWidth="1"/>
    <col min="7681" max="7681" width="38.28515625" bestFit="1" customWidth="1"/>
    <col min="7686" max="7686" width="13.7109375" customWidth="1"/>
    <col min="7687" max="7688" width="15.140625" customWidth="1"/>
    <col min="7937" max="7937" width="38.28515625" bestFit="1" customWidth="1"/>
    <col min="7942" max="7942" width="13.7109375" customWidth="1"/>
    <col min="7943" max="7944" width="15.140625" customWidth="1"/>
    <col min="8193" max="8193" width="38.28515625" bestFit="1" customWidth="1"/>
    <col min="8198" max="8198" width="13.7109375" customWidth="1"/>
    <col min="8199" max="8200" width="15.140625" customWidth="1"/>
    <col min="8449" max="8449" width="38.28515625" bestFit="1" customWidth="1"/>
    <col min="8454" max="8454" width="13.7109375" customWidth="1"/>
    <col min="8455" max="8456" width="15.140625" customWidth="1"/>
    <col min="8705" max="8705" width="38.28515625" bestFit="1" customWidth="1"/>
    <col min="8710" max="8710" width="13.7109375" customWidth="1"/>
    <col min="8711" max="8712" width="15.140625" customWidth="1"/>
    <col min="8961" max="8961" width="38.28515625" bestFit="1" customWidth="1"/>
    <col min="8966" max="8966" width="13.7109375" customWidth="1"/>
    <col min="8967" max="8968" width="15.140625" customWidth="1"/>
    <col min="9217" max="9217" width="38.28515625" bestFit="1" customWidth="1"/>
    <col min="9222" max="9222" width="13.7109375" customWidth="1"/>
    <col min="9223" max="9224" width="15.140625" customWidth="1"/>
    <col min="9473" max="9473" width="38.28515625" bestFit="1" customWidth="1"/>
    <col min="9478" max="9478" width="13.7109375" customWidth="1"/>
    <col min="9479" max="9480" width="15.140625" customWidth="1"/>
    <col min="9729" max="9729" width="38.28515625" bestFit="1" customWidth="1"/>
    <col min="9734" max="9734" width="13.7109375" customWidth="1"/>
    <col min="9735" max="9736" width="15.140625" customWidth="1"/>
    <col min="9985" max="9985" width="38.28515625" bestFit="1" customWidth="1"/>
    <col min="9990" max="9990" width="13.7109375" customWidth="1"/>
    <col min="9991" max="9992" width="15.140625" customWidth="1"/>
    <col min="10241" max="10241" width="38.28515625" bestFit="1" customWidth="1"/>
    <col min="10246" max="10246" width="13.7109375" customWidth="1"/>
    <col min="10247" max="10248" width="15.140625" customWidth="1"/>
    <col min="10497" max="10497" width="38.28515625" bestFit="1" customWidth="1"/>
    <col min="10502" max="10502" width="13.7109375" customWidth="1"/>
    <col min="10503" max="10504" width="15.140625" customWidth="1"/>
    <col min="10753" max="10753" width="38.28515625" bestFit="1" customWidth="1"/>
    <col min="10758" max="10758" width="13.7109375" customWidth="1"/>
    <col min="10759" max="10760" width="15.140625" customWidth="1"/>
    <col min="11009" max="11009" width="38.28515625" bestFit="1" customWidth="1"/>
    <col min="11014" max="11014" width="13.7109375" customWidth="1"/>
    <col min="11015" max="11016" width="15.140625" customWidth="1"/>
    <col min="11265" max="11265" width="38.28515625" bestFit="1" customWidth="1"/>
    <col min="11270" max="11270" width="13.7109375" customWidth="1"/>
    <col min="11271" max="11272" width="15.140625" customWidth="1"/>
    <col min="11521" max="11521" width="38.28515625" bestFit="1" customWidth="1"/>
    <col min="11526" max="11526" width="13.7109375" customWidth="1"/>
    <col min="11527" max="11528" width="15.140625" customWidth="1"/>
    <col min="11777" max="11777" width="38.28515625" bestFit="1" customWidth="1"/>
    <col min="11782" max="11782" width="13.7109375" customWidth="1"/>
    <col min="11783" max="11784" width="15.140625" customWidth="1"/>
    <col min="12033" max="12033" width="38.28515625" bestFit="1" customWidth="1"/>
    <col min="12038" max="12038" width="13.7109375" customWidth="1"/>
    <col min="12039" max="12040" width="15.140625" customWidth="1"/>
    <col min="12289" max="12289" width="38.28515625" bestFit="1" customWidth="1"/>
    <col min="12294" max="12294" width="13.7109375" customWidth="1"/>
    <col min="12295" max="12296" width="15.140625" customWidth="1"/>
    <col min="12545" max="12545" width="38.28515625" bestFit="1" customWidth="1"/>
    <col min="12550" max="12550" width="13.7109375" customWidth="1"/>
    <col min="12551" max="12552" width="15.140625" customWidth="1"/>
    <col min="12801" max="12801" width="38.28515625" bestFit="1" customWidth="1"/>
    <col min="12806" max="12806" width="13.7109375" customWidth="1"/>
    <col min="12807" max="12808" width="15.140625" customWidth="1"/>
    <col min="13057" max="13057" width="38.28515625" bestFit="1" customWidth="1"/>
    <col min="13062" max="13062" width="13.7109375" customWidth="1"/>
    <col min="13063" max="13064" width="15.140625" customWidth="1"/>
    <col min="13313" max="13313" width="38.28515625" bestFit="1" customWidth="1"/>
    <col min="13318" max="13318" width="13.7109375" customWidth="1"/>
    <col min="13319" max="13320" width="15.140625" customWidth="1"/>
    <col min="13569" max="13569" width="38.28515625" bestFit="1" customWidth="1"/>
    <col min="13574" max="13574" width="13.7109375" customWidth="1"/>
    <col min="13575" max="13576" width="15.140625" customWidth="1"/>
    <col min="13825" max="13825" width="38.28515625" bestFit="1" customWidth="1"/>
    <col min="13830" max="13830" width="13.7109375" customWidth="1"/>
    <col min="13831" max="13832" width="15.140625" customWidth="1"/>
    <col min="14081" max="14081" width="38.28515625" bestFit="1" customWidth="1"/>
    <col min="14086" max="14086" width="13.7109375" customWidth="1"/>
    <col min="14087" max="14088" width="15.140625" customWidth="1"/>
    <col min="14337" max="14337" width="38.28515625" bestFit="1" customWidth="1"/>
    <col min="14342" max="14342" width="13.7109375" customWidth="1"/>
    <col min="14343" max="14344" width="15.140625" customWidth="1"/>
    <col min="14593" max="14593" width="38.28515625" bestFit="1" customWidth="1"/>
    <col min="14598" max="14598" width="13.7109375" customWidth="1"/>
    <col min="14599" max="14600" width="15.140625" customWidth="1"/>
    <col min="14849" max="14849" width="38.28515625" bestFit="1" customWidth="1"/>
    <col min="14854" max="14854" width="13.7109375" customWidth="1"/>
    <col min="14855" max="14856" width="15.140625" customWidth="1"/>
    <col min="15105" max="15105" width="38.28515625" bestFit="1" customWidth="1"/>
    <col min="15110" max="15110" width="13.7109375" customWidth="1"/>
    <col min="15111" max="15112" width="15.140625" customWidth="1"/>
    <col min="15361" max="15361" width="38.28515625" bestFit="1" customWidth="1"/>
    <col min="15366" max="15366" width="13.7109375" customWidth="1"/>
    <col min="15367" max="15368" width="15.140625" customWidth="1"/>
    <col min="15617" max="15617" width="38.28515625" bestFit="1" customWidth="1"/>
    <col min="15622" max="15622" width="13.7109375" customWidth="1"/>
    <col min="15623" max="15624" width="15.140625" customWidth="1"/>
    <col min="15873" max="15873" width="38.28515625" bestFit="1" customWidth="1"/>
    <col min="15878" max="15878" width="13.7109375" customWidth="1"/>
    <col min="15879" max="15880" width="15.140625" customWidth="1"/>
    <col min="16129" max="16129" width="38.28515625" bestFit="1" customWidth="1"/>
    <col min="16134" max="16134" width="13.7109375" customWidth="1"/>
    <col min="16135" max="16136" width="15.140625" customWidth="1"/>
  </cols>
  <sheetData>
    <row r="1" spans="1:15" x14ac:dyDescent="0.2">
      <c r="A1" s="2" t="s">
        <v>25</v>
      </c>
    </row>
    <row r="3" spans="1:15" ht="25.5" x14ac:dyDescent="0.2">
      <c r="A3" s="3" t="s">
        <v>26</v>
      </c>
    </row>
    <row r="5" spans="1:15" x14ac:dyDescent="0.2">
      <c r="A5" s="4" t="s">
        <v>27</v>
      </c>
    </row>
    <row r="6" spans="1:15" x14ac:dyDescent="0.2">
      <c r="A6" s="5" t="s">
        <v>28</v>
      </c>
      <c r="B6" s="6" t="s">
        <v>343</v>
      </c>
      <c r="L6" s="55" t="s">
        <v>322</v>
      </c>
      <c r="M6" s="55">
        <v>0.50108690287343549</v>
      </c>
    </row>
    <row r="7" spans="1:15" x14ac:dyDescent="0.2">
      <c r="A7" s="5" t="s">
        <v>29</v>
      </c>
      <c r="B7" s="6" t="s">
        <v>344</v>
      </c>
      <c r="L7" s="55" t="s">
        <v>50</v>
      </c>
      <c r="M7" s="55">
        <v>0.86432712556401148</v>
      </c>
    </row>
    <row r="8" spans="1:15" x14ac:dyDescent="0.2">
      <c r="A8" s="7"/>
      <c r="B8" s="8"/>
      <c r="L8" s="55" t="s">
        <v>44</v>
      </c>
      <c r="M8" s="55">
        <v>0.69111421384215588</v>
      </c>
    </row>
    <row r="9" spans="1:15" ht="13.5" thickBot="1" x14ac:dyDescent="0.25">
      <c r="A9" s="4" t="s">
        <v>30</v>
      </c>
      <c r="B9" s="8"/>
      <c r="L9" s="56" t="s">
        <v>342</v>
      </c>
      <c r="M9" s="56">
        <v>-6.8555381961125803E-2</v>
      </c>
    </row>
    <row r="10" spans="1:15" x14ac:dyDescent="0.2">
      <c r="A10" s="5" t="s">
        <v>31</v>
      </c>
      <c r="B10" s="9">
        <v>0.69</v>
      </c>
      <c r="L10" s="61" t="s">
        <v>347</v>
      </c>
      <c r="M10" s="61">
        <v>7.89</v>
      </c>
      <c r="N10" s="60"/>
      <c r="O10" s="58"/>
    </row>
    <row r="11" spans="1:15" x14ac:dyDescent="0.2">
      <c r="A11" s="5" t="s">
        <v>32</v>
      </c>
      <c r="B11" s="9">
        <v>0.86</v>
      </c>
      <c r="L11" s="61" t="s">
        <v>348</v>
      </c>
      <c r="M11" s="61">
        <v>1.38</v>
      </c>
      <c r="N11" s="60"/>
      <c r="O11" s="58"/>
    </row>
    <row r="12" spans="1:15" x14ac:dyDescent="0.2">
      <c r="A12" s="5" t="s">
        <v>33</v>
      </c>
      <c r="B12" s="9">
        <v>-7.0000000000000007E-2</v>
      </c>
      <c r="L12" s="58" t="s">
        <v>345</v>
      </c>
      <c r="M12" s="58">
        <v>5.25</v>
      </c>
    </row>
    <row r="13" spans="1:15" x14ac:dyDescent="0.2">
      <c r="A13" s="7"/>
      <c r="B13" s="8"/>
      <c r="L13" s="58" t="s">
        <v>346</v>
      </c>
      <c r="M13" s="58">
        <v>1.1299999999999999</v>
      </c>
      <c r="N13" s="58"/>
      <c r="O13" s="58"/>
    </row>
    <row r="14" spans="1:15" x14ac:dyDescent="0.2">
      <c r="A14" s="5" t="s">
        <v>34</v>
      </c>
      <c r="B14" s="9">
        <v>0.5</v>
      </c>
      <c r="N14" s="58"/>
      <c r="O14" s="58"/>
    </row>
    <row r="15" spans="1:15" x14ac:dyDescent="0.2">
      <c r="L15" s="58"/>
    </row>
    <row r="16" spans="1:15" x14ac:dyDescent="0.2">
      <c r="A16" s="4" t="s">
        <v>35</v>
      </c>
    </row>
    <row r="17" spans="1:4" x14ac:dyDescent="0.2">
      <c r="A17" s="5" t="s">
        <v>36</v>
      </c>
      <c r="B17" s="9">
        <v>7.89</v>
      </c>
    </row>
    <row r="18" spans="1:4" x14ac:dyDescent="0.2">
      <c r="A18" s="5" t="s">
        <v>37</v>
      </c>
      <c r="B18" s="9">
        <v>1.38</v>
      </c>
    </row>
    <row r="19" spans="1:4" x14ac:dyDescent="0.2">
      <c r="A19" s="5" t="s">
        <v>38</v>
      </c>
      <c r="B19" s="9">
        <v>5.25</v>
      </c>
    </row>
    <row r="20" spans="1:4" x14ac:dyDescent="0.2">
      <c r="A20" s="5" t="s">
        <v>39</v>
      </c>
      <c r="B20" s="9">
        <v>1.1299999999999999</v>
      </c>
    </row>
    <row r="29" spans="1:4" s="11" customFormat="1" x14ac:dyDescent="0.2">
      <c r="A29" s="10" t="s">
        <v>40</v>
      </c>
    </row>
    <row r="30" spans="1:4" x14ac:dyDescent="0.2">
      <c r="B30" s="12"/>
      <c r="C30" s="12" t="str">
        <f>CONCATENATE("Low ", B6)</f>
        <v>Low Product Quality</v>
      </c>
      <c r="D30" s="12" t="str">
        <f>CONCATENATE("High ", B6)</f>
        <v>High Product Quality</v>
      </c>
    </row>
    <row r="31" spans="1:4" x14ac:dyDescent="0.2">
      <c r="B31" s="13" t="str">
        <f>CONCATENATE("Low ", B7)</f>
        <v>Low Brand Image</v>
      </c>
      <c r="C31" s="12">
        <f>((B17-B18)*B10)+((B19-B20)*B11)+((B17-B18)*(B19-B20))*B12+B14</f>
        <v>6.657616</v>
      </c>
      <c r="D31" s="12">
        <f>(B17+B18)*B10+((B19-B20)*B11)+((B17+B18)*(B19-B20)*B12)+B14</f>
        <v>7.7660319999999992</v>
      </c>
    </row>
    <row r="32" spans="1:4" x14ac:dyDescent="0.2">
      <c r="B32" s="13" t="str">
        <f xml:space="preserve"> CONCATENATE("High ", B7)</f>
        <v>High Brand Image</v>
      </c>
      <c r="C32" s="12">
        <f>((B17-B18)*B10)+(B19+B20)*B11+((B17-B18)*(B19+B20)*B12)+B14</f>
        <v>7.5713340000000002</v>
      </c>
      <c r="D32" s="12">
        <f>(B17+B18)*B10+(B19+B20)*B11+((B17+B18)*(B19+B20))*B12+B14</f>
        <v>8.2431179999999991</v>
      </c>
    </row>
  </sheetData>
  <pageMargins left="0.75" right="0.75" top="1" bottom="1" header="0.5" footer="0.5"/>
  <pageSetup paperSize="9"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X245"/>
  <sheetViews>
    <sheetView topLeftCell="T1" zoomScale="54" zoomScaleNormal="40" workbookViewId="0">
      <selection activeCell="AI19" sqref="AI19"/>
    </sheetView>
  </sheetViews>
  <sheetFormatPr defaultColWidth="8.85546875" defaultRowHeight="12.75" x14ac:dyDescent="0.2"/>
  <cols>
    <col min="1" max="1" width="6.85546875" style="27" bestFit="1" customWidth="1"/>
    <col min="2" max="2" width="11.85546875" style="27" bestFit="1" customWidth="1"/>
    <col min="3" max="3" width="12" style="27" bestFit="1" customWidth="1"/>
    <col min="4" max="4" width="12.42578125" style="27" bestFit="1" customWidth="1"/>
    <col min="5" max="5" width="9.42578125" style="27" bestFit="1" customWidth="1"/>
    <col min="6" max="6" width="11.140625" style="27" bestFit="1" customWidth="1"/>
    <col min="8" max="22" width="8.85546875" bestFit="1" customWidth="1"/>
    <col min="24" max="24" width="8.85546875" bestFit="1" customWidth="1"/>
    <col min="27" max="27" width="8.85546875" bestFit="1" customWidth="1"/>
    <col min="29" max="35" width="8.85546875" bestFit="1" customWidth="1"/>
    <col min="36" max="36" width="12.7109375" bestFit="1" customWidth="1"/>
    <col min="37" max="41" width="8.85546875" bestFit="1" customWidth="1"/>
    <col min="43" max="47" width="8.85546875" bestFit="1" customWidth="1"/>
  </cols>
  <sheetData>
    <row r="1" spans="1:50" ht="15" x14ac:dyDescent="0.2">
      <c r="A1" s="24" t="s">
        <v>44</v>
      </c>
      <c r="B1" s="24" t="s">
        <v>286</v>
      </c>
      <c r="C1" s="24" t="s">
        <v>50</v>
      </c>
      <c r="D1" s="24" t="s">
        <v>52</v>
      </c>
      <c r="E1" s="24" t="s">
        <v>53</v>
      </c>
      <c r="F1" s="24" t="s">
        <v>290</v>
      </c>
    </row>
    <row r="2" spans="1:50" ht="15" x14ac:dyDescent="0.2">
      <c r="A2" s="38">
        <v>8.5</v>
      </c>
      <c r="B2" s="38">
        <v>4.9000000000000004</v>
      </c>
      <c r="C2" s="38">
        <v>6</v>
      </c>
      <c r="D2" s="38">
        <v>6.8</v>
      </c>
      <c r="E2" s="38">
        <v>5.0999999999999996</v>
      </c>
      <c r="F2" s="39">
        <v>1</v>
      </c>
      <c r="H2" t="s">
        <v>349</v>
      </c>
      <c r="AL2" t="s">
        <v>378</v>
      </c>
      <c r="AQ2" t="s">
        <v>383</v>
      </c>
    </row>
    <row r="3" spans="1:50" ht="15.75" thickBot="1" x14ac:dyDescent="0.25">
      <c r="A3" s="38">
        <v>8.1999999999999993</v>
      </c>
      <c r="B3" s="38">
        <v>7.9</v>
      </c>
      <c r="C3" s="38">
        <v>3.1</v>
      </c>
      <c r="D3" s="38">
        <v>5.3</v>
      </c>
      <c r="E3" s="38">
        <v>4.3</v>
      </c>
      <c r="F3" s="39">
        <v>0</v>
      </c>
      <c r="Z3" s="58"/>
      <c r="AA3" s="58"/>
    </row>
    <row r="4" spans="1:50" ht="15.75" thickTop="1" x14ac:dyDescent="0.2">
      <c r="A4" s="38">
        <v>9.1999999999999993</v>
      </c>
      <c r="B4" s="38">
        <v>7.4</v>
      </c>
      <c r="C4" s="38">
        <v>5.8</v>
      </c>
      <c r="D4" s="38">
        <v>4.5</v>
      </c>
      <c r="E4" s="38">
        <v>4</v>
      </c>
      <c r="F4" s="39">
        <v>1</v>
      </c>
      <c r="H4" s="72" t="str">
        <f>A1</f>
        <v>Quality</v>
      </c>
      <c r="I4" s="72" t="str">
        <f t="shared" ref="I4:L4" si="0">B1</f>
        <v>Prdct_Line</v>
      </c>
      <c r="J4" s="72" t="str">
        <f t="shared" si="0"/>
        <v>Brand_Image</v>
      </c>
      <c r="K4" s="72" t="str">
        <f t="shared" si="0"/>
        <v>Comp_Pricing</v>
      </c>
      <c r="L4" s="72" t="str">
        <f t="shared" si="0"/>
        <v>Flex_Price</v>
      </c>
      <c r="M4" s="72" t="s">
        <v>350</v>
      </c>
      <c r="N4" s="72" t="s">
        <v>351</v>
      </c>
      <c r="O4" s="72" t="s">
        <v>321</v>
      </c>
      <c r="P4" s="72" t="s">
        <v>352</v>
      </c>
      <c r="Q4" s="72" t="s">
        <v>353</v>
      </c>
      <c r="R4" s="72" t="s">
        <v>354</v>
      </c>
      <c r="S4" s="72" t="s">
        <v>355</v>
      </c>
      <c r="T4" s="72" t="s">
        <v>356</v>
      </c>
      <c r="U4" s="72" t="s">
        <v>357</v>
      </c>
      <c r="V4" s="72" t="s">
        <v>358</v>
      </c>
      <c r="X4" t="s">
        <v>359</v>
      </c>
      <c r="Z4" s="58" t="s">
        <v>360</v>
      </c>
      <c r="AA4" s="87" t="e">
        <f ca="1">M104*LN(M104/O104)+N104*LN(N104/O104)</f>
        <v>#NAME?</v>
      </c>
      <c r="AC4" t="s">
        <v>370</v>
      </c>
      <c r="AJ4" t="s">
        <v>377</v>
      </c>
      <c r="AM4" s="79" t="s">
        <v>379</v>
      </c>
      <c r="AN4" s="79" t="s">
        <v>380</v>
      </c>
      <c r="AQ4" s="77" t="s">
        <v>353</v>
      </c>
      <c r="AR4" s="77" t="s">
        <v>351</v>
      </c>
      <c r="AS4" s="77" t="s">
        <v>350</v>
      </c>
      <c r="AT4" s="77" t="s">
        <v>384</v>
      </c>
      <c r="AU4" s="77" t="s">
        <v>385</v>
      </c>
      <c r="AV4" s="77" t="s">
        <v>386</v>
      </c>
      <c r="AW4" s="77" t="s">
        <v>387</v>
      </c>
      <c r="AX4" s="77" t="s">
        <v>388</v>
      </c>
    </row>
    <row r="5" spans="1:50" ht="15" x14ac:dyDescent="0.2">
      <c r="A5" s="38">
        <v>6.4</v>
      </c>
      <c r="B5" s="38">
        <v>4.7</v>
      </c>
      <c r="C5" s="38">
        <v>4.5</v>
      </c>
      <c r="D5" s="38">
        <v>8.8000000000000007</v>
      </c>
      <c r="E5" s="38">
        <v>4.0999999999999996</v>
      </c>
      <c r="F5" s="39">
        <v>0</v>
      </c>
      <c r="H5" t="e">
        <f t="array" aca="1" ref="H5:N103" ca="1">[1]!LogitSummary(A2:F201)</f>
        <v>#NAME?</v>
      </c>
      <c r="I5" t="e">
        <f ca="1"/>
        <v>#NAME?</v>
      </c>
      <c r="J5" t="e">
        <f ca="1"/>
        <v>#NAME?</v>
      </c>
      <c r="K5" t="e">
        <f ca="1"/>
        <v>#NAME?</v>
      </c>
      <c r="L5" t="e">
        <f ca="1"/>
        <v>#NAME?</v>
      </c>
      <c r="M5" s="66" t="e">
        <f ca="1"/>
        <v>#NAME?</v>
      </c>
      <c r="N5" s="67" t="e">
        <f ca="1"/>
        <v>#NAME?</v>
      </c>
      <c r="O5" s="68" t="e">
        <f ca="1">M5+N5</f>
        <v>#NAME?</v>
      </c>
      <c r="P5" t="e">
        <f ca="1">IF(O5=0,"",M5/O5)</f>
        <v>#NAME?</v>
      </c>
      <c r="Q5" t="e">
        <f ca="1">1/(1+EXP(-$X$6-MMULT(H5:L5,$X$7:$X$11)))</f>
        <v>#NAME?</v>
      </c>
      <c r="R5" s="63" t="e">
        <f ca="1">O5*Q5</f>
        <v>#NAME?</v>
      </c>
      <c r="S5" s="65" t="e">
        <f ca="1">O5-R5</f>
        <v>#NAME?</v>
      </c>
      <c r="T5" s="63">
        <f ca="1">IFERROR(O5*(P5*LN(Q5)+(1-P5)*LN(1-Q5)),0)</f>
        <v>0</v>
      </c>
      <c r="U5" s="65" t="e">
        <f ca="1">100*IF(Q5&gt;=$AM$11,M5/O5,N5/O5)</f>
        <v>#NAME?</v>
      </c>
      <c r="V5">
        <f ca="1">IFERROR((M5-R5)^2/R5+(N5-S5)^2/S5,0)</f>
        <v>0</v>
      </c>
      <c r="Z5" s="58" t="s">
        <v>361</v>
      </c>
      <c r="AA5" s="88">
        <f ca="1">T104</f>
        <v>0</v>
      </c>
      <c r="AC5" s="63" t="e">
        <f t="array" aca="1" ref="AC5:AH10" ca="1">MINVERSE(MMULT(TRANSPOSE([1]!DESIGN(H5:L103)),Q5:Q103*(1-Q5:Q103)*O5:O103*[1]!DESIGN(H5:L103)))</f>
        <v>#NAME?</v>
      </c>
      <c r="AD5" s="64" t="e">
        <f ca="1"/>
        <v>#NAME?</v>
      </c>
      <c r="AE5" s="64" t="e">
        <f ca="1"/>
        <v>#NAME?</v>
      </c>
      <c r="AF5" s="64" t="e">
        <f ca="1"/>
        <v>#NAME?</v>
      </c>
      <c r="AG5" s="64" t="e">
        <f ca="1"/>
        <v>#NAME?</v>
      </c>
      <c r="AH5" s="65" t="e">
        <f ca="1"/>
        <v>#NAME?</v>
      </c>
      <c r="AJ5" s="74" t="e">
        <f t="array" aca="1" ref="AJ5:AJ10" ca="1">MMULT(AC5:AH10,MMULT(TRANSPOSE([1]!DESIGN(H5:L103)),O5:O103*(P5:P103-Q5:Q103)))</f>
        <v>#NAME?</v>
      </c>
      <c r="AL5" t="s">
        <v>354</v>
      </c>
      <c r="AM5" s="63">
        <f ca="1">SUMIF(Q5:Q103,"&gt;="&amp;AM11,M5:M103)</f>
        <v>0</v>
      </c>
      <c r="AN5" s="65">
        <f ca="1">SUMIF(Q5:Q103,"&gt;="&amp;AM11,N5:N103)</f>
        <v>0</v>
      </c>
      <c r="AO5">
        <f ca="1">AM5+AN5</f>
        <v>0</v>
      </c>
      <c r="AT5">
        <v>0</v>
      </c>
      <c r="AU5">
        <v>0</v>
      </c>
      <c r="AV5" t="e">
        <f ca="1">1-AT5/AT$104</f>
        <v>#NAME?</v>
      </c>
      <c r="AW5" s="27" t="e">
        <f ca="1">1-AU5/AU$104</f>
        <v>#NAME?</v>
      </c>
      <c r="AX5" t="e">
        <f ca="1">(AV5-AV6)*AW5</f>
        <v>#NAME?</v>
      </c>
    </row>
    <row r="6" spans="1:50" ht="15" x14ac:dyDescent="0.2">
      <c r="A6" s="38">
        <v>9</v>
      </c>
      <c r="B6" s="38">
        <v>6</v>
      </c>
      <c r="C6" s="38">
        <v>4.5</v>
      </c>
      <c r="D6" s="38">
        <v>6.8</v>
      </c>
      <c r="E6" s="38">
        <v>3.5</v>
      </c>
      <c r="F6" s="39">
        <v>0</v>
      </c>
      <c r="H6" t="e">
        <f ca="1"/>
        <v>#NAME?</v>
      </c>
      <c r="I6" t="e">
        <f ca="1"/>
        <v>#NAME?</v>
      </c>
      <c r="J6" t="e">
        <f ca="1"/>
        <v>#NAME?</v>
      </c>
      <c r="K6" t="e">
        <f ca="1"/>
        <v>#NAME?</v>
      </c>
      <c r="L6" t="e">
        <f ca="1"/>
        <v>#NAME?</v>
      </c>
      <c r="M6" s="66" t="e">
        <f ca="1"/>
        <v>#NAME?</v>
      </c>
      <c r="N6" s="67" t="e">
        <f ca="1"/>
        <v>#NAME?</v>
      </c>
      <c r="O6" s="68" t="e">
        <f t="shared" ref="O6:O69" ca="1" si="1">M6+N6</f>
        <v>#NAME?</v>
      </c>
      <c r="P6" s="27" t="e">
        <f t="shared" ref="P6:P69" ca="1" si="2">IF(O6=0,"",M6/O6)</f>
        <v>#NAME?</v>
      </c>
      <c r="Q6" s="27" t="e">
        <f t="shared" ref="Q6:Q69" ca="1" si="3">1/(1+EXP(-$X$6-MMULT(H6:L6,$X$7:$X$11)))</f>
        <v>#NAME?</v>
      </c>
      <c r="R6" s="66" t="e">
        <f t="shared" ref="R6:R69" ca="1" si="4">O6*Q6</f>
        <v>#NAME?</v>
      </c>
      <c r="S6" s="68" t="e">
        <f t="shared" ref="S6:S69" ca="1" si="5">O6-R6</f>
        <v>#NAME?</v>
      </c>
      <c r="T6" s="66">
        <f t="shared" ref="T6:T69" ca="1" si="6">IFERROR(O6*(P6*LN(Q6)+(1-P6)*LN(1-Q6)),0)</f>
        <v>0</v>
      </c>
      <c r="U6" s="68" t="e">
        <f t="shared" ref="U6:U69" ca="1" si="7">100*IF(Q6&gt;=$AM$11,M6/O6,N6/O6)</f>
        <v>#NAME?</v>
      </c>
      <c r="V6" s="27">
        <f t="shared" ref="V6:V69" ca="1" si="8">IFERROR((M6-R6)^2/R6+(N6-S6)^2/S6,0)</f>
        <v>0</v>
      </c>
      <c r="X6" s="74" t="e">
        <f t="array" aca="1" ref="X6:X11" ca="1">[1]!LogitCoeff(H5:N103,,,,,20)</f>
        <v>#NAME?</v>
      </c>
      <c r="Z6" s="58"/>
      <c r="AA6" s="58"/>
      <c r="AC6" s="66" t="e">
        <f ca="1"/>
        <v>#NAME?</v>
      </c>
      <c r="AD6" s="67" t="e">
        <f ca="1"/>
        <v>#NAME?</v>
      </c>
      <c r="AE6" s="67" t="e">
        <f ca="1"/>
        <v>#NAME?</v>
      </c>
      <c r="AF6" s="67" t="e">
        <f ca="1"/>
        <v>#NAME?</v>
      </c>
      <c r="AG6" s="67" t="e">
        <f ca="1"/>
        <v>#NAME?</v>
      </c>
      <c r="AH6" s="68" t="e">
        <f ca="1"/>
        <v>#NAME?</v>
      </c>
      <c r="AJ6" s="75" t="e">
        <f ca="1"/>
        <v>#NAME?</v>
      </c>
      <c r="AL6" t="s">
        <v>355</v>
      </c>
      <c r="AM6" s="69" t="e">
        <f ca="1">AM7-AM5</f>
        <v>#NAME?</v>
      </c>
      <c r="AN6" s="71" t="e">
        <f ca="1">AN7-AN5</f>
        <v>#NAME?</v>
      </c>
      <c r="AO6" s="27" t="e">
        <f t="shared" ref="AO6:AO7" ca="1" si="9">AM6+AN6</f>
        <v>#NAME?</v>
      </c>
      <c r="AQ6" t="e">
        <f t="array" aca="1" ref="AQ6:AS104" ca="1">[1]!SelectCols(M5:Q103,"5,2,1",1)</f>
        <v>#NAME?</v>
      </c>
      <c r="AR6" t="e">
        <f ca="1"/>
        <v>#NAME?</v>
      </c>
      <c r="AS6" t="e">
        <f ca="1"/>
        <v>#NAME?</v>
      </c>
      <c r="AT6" t="e">
        <f ca="1">AT5+AR6</f>
        <v>#NAME?</v>
      </c>
      <c r="AU6" s="27" t="e">
        <f ca="1">AU5+AS6</f>
        <v>#NAME?</v>
      </c>
      <c r="AV6" s="27" t="e">
        <f t="shared" ref="AV6:AV69" ca="1" si="10">1-AT6/AT$104</f>
        <v>#NAME?</v>
      </c>
      <c r="AW6" s="27" t="e">
        <f t="shared" ref="AW6:AW69" ca="1" si="11">1-AU6/AU$104</f>
        <v>#NAME?</v>
      </c>
      <c r="AX6" s="27" t="e">
        <f t="shared" ref="AX6:AX69" ca="1" si="12">(AV6-AV7)*AW6</f>
        <v>#NAME?</v>
      </c>
    </row>
    <row r="7" spans="1:50" ht="15" x14ac:dyDescent="0.2">
      <c r="A7" s="38">
        <v>6.5</v>
      </c>
      <c r="B7" s="38">
        <v>4.3</v>
      </c>
      <c r="C7" s="38">
        <v>3.7</v>
      </c>
      <c r="D7" s="38">
        <v>8.5</v>
      </c>
      <c r="E7" s="38">
        <v>4.7</v>
      </c>
      <c r="F7" s="39">
        <v>0</v>
      </c>
      <c r="H7" t="e">
        <f ca="1"/>
        <v>#NAME?</v>
      </c>
      <c r="I7" t="e">
        <f ca="1"/>
        <v>#NAME?</v>
      </c>
      <c r="J7" t="e">
        <f ca="1"/>
        <v>#NAME?</v>
      </c>
      <c r="K7" t="e">
        <f ca="1"/>
        <v>#NAME?</v>
      </c>
      <c r="L7" t="e">
        <f ca="1"/>
        <v>#NAME?</v>
      </c>
      <c r="M7" s="66" t="e">
        <f ca="1"/>
        <v>#NAME?</v>
      </c>
      <c r="N7" s="67" t="e">
        <f ca="1"/>
        <v>#NAME?</v>
      </c>
      <c r="O7" s="68" t="e">
        <f t="shared" ca="1" si="1"/>
        <v>#NAME?</v>
      </c>
      <c r="P7" s="27" t="e">
        <f t="shared" ca="1" si="2"/>
        <v>#NAME?</v>
      </c>
      <c r="Q7" s="27" t="e">
        <f t="shared" ca="1" si="3"/>
        <v>#NAME?</v>
      </c>
      <c r="R7" s="66" t="e">
        <f t="shared" ca="1" si="4"/>
        <v>#NAME?</v>
      </c>
      <c r="S7" s="68" t="e">
        <f t="shared" ca="1" si="5"/>
        <v>#NAME?</v>
      </c>
      <c r="T7" s="66">
        <f t="shared" ca="1" si="6"/>
        <v>0</v>
      </c>
      <c r="U7" s="68" t="e">
        <f t="shared" ca="1" si="7"/>
        <v>#NAME?</v>
      </c>
      <c r="V7" s="27">
        <f t="shared" ca="1" si="8"/>
        <v>0</v>
      </c>
      <c r="X7" s="75" t="e">
        <f ca="1"/>
        <v>#NAME?</v>
      </c>
      <c r="Z7" s="58" t="s">
        <v>362</v>
      </c>
      <c r="AA7" s="87" t="e">
        <f ca="1">2*(AA5-AA4)</f>
        <v>#NAME?</v>
      </c>
      <c r="AC7" s="66" t="e">
        <f ca="1"/>
        <v>#NAME?</v>
      </c>
      <c r="AD7" s="67" t="e">
        <f ca="1"/>
        <v>#NAME?</v>
      </c>
      <c r="AE7" s="67" t="e">
        <f ca="1"/>
        <v>#NAME?</v>
      </c>
      <c r="AF7" s="67" t="e">
        <f ca="1"/>
        <v>#NAME?</v>
      </c>
      <c r="AG7" s="67" t="e">
        <f ca="1"/>
        <v>#NAME?</v>
      </c>
      <c r="AH7" s="68" t="e">
        <f ca="1"/>
        <v>#NAME?</v>
      </c>
      <c r="AJ7" s="75" t="e">
        <f ca="1"/>
        <v>#NAME?</v>
      </c>
      <c r="AM7" t="e">
        <f ca="1">M104</f>
        <v>#NAME?</v>
      </c>
      <c r="AN7" t="e">
        <f ca="1">N104</f>
        <v>#NAME?</v>
      </c>
      <c r="AO7" s="27" t="e">
        <f t="shared" ca="1" si="9"/>
        <v>#NAME?</v>
      </c>
      <c r="AQ7" t="e">
        <f ca="1"/>
        <v>#NAME?</v>
      </c>
      <c r="AR7" t="e">
        <f ca="1"/>
        <v>#NAME?</v>
      </c>
      <c r="AS7" t="e">
        <f ca="1"/>
        <v>#NAME?</v>
      </c>
      <c r="AT7" s="27" t="e">
        <f t="shared" ref="AT7:AT70" ca="1" si="13">AT6+AR7</f>
        <v>#NAME?</v>
      </c>
      <c r="AU7" s="27" t="e">
        <f t="shared" ref="AU7:AU70" ca="1" si="14">AU6+AS7</f>
        <v>#NAME?</v>
      </c>
      <c r="AV7" s="27" t="e">
        <f t="shared" ca="1" si="10"/>
        <v>#NAME?</v>
      </c>
      <c r="AW7" s="27" t="e">
        <f t="shared" ca="1" si="11"/>
        <v>#NAME?</v>
      </c>
      <c r="AX7" s="27" t="e">
        <f t="shared" ca="1" si="12"/>
        <v>#NAME?</v>
      </c>
    </row>
    <row r="8" spans="1:50" ht="15" x14ac:dyDescent="0.2">
      <c r="A8" s="38">
        <v>6.9</v>
      </c>
      <c r="B8" s="38">
        <v>2.2999999999999998</v>
      </c>
      <c r="C8" s="38">
        <v>5.4</v>
      </c>
      <c r="D8" s="38">
        <v>8.9</v>
      </c>
      <c r="E8" s="38">
        <v>4.2</v>
      </c>
      <c r="F8" s="39">
        <v>1</v>
      </c>
      <c r="H8" t="e">
        <f ca="1"/>
        <v>#NAME?</v>
      </c>
      <c r="I8" t="e">
        <f ca="1"/>
        <v>#NAME?</v>
      </c>
      <c r="J8" t="e">
        <f ca="1"/>
        <v>#NAME?</v>
      </c>
      <c r="K8" t="e">
        <f ca="1"/>
        <v>#NAME?</v>
      </c>
      <c r="L8" t="e">
        <f ca="1"/>
        <v>#NAME?</v>
      </c>
      <c r="M8" s="66" t="e">
        <f ca="1"/>
        <v>#NAME?</v>
      </c>
      <c r="N8" s="67" t="e">
        <f ca="1"/>
        <v>#NAME?</v>
      </c>
      <c r="O8" s="68" t="e">
        <f t="shared" ca="1" si="1"/>
        <v>#NAME?</v>
      </c>
      <c r="P8" s="27" t="e">
        <f t="shared" ca="1" si="2"/>
        <v>#NAME?</v>
      </c>
      <c r="Q8" s="27" t="e">
        <f t="shared" ca="1" si="3"/>
        <v>#NAME?</v>
      </c>
      <c r="R8" s="66" t="e">
        <f t="shared" ca="1" si="4"/>
        <v>#NAME?</v>
      </c>
      <c r="S8" s="68" t="e">
        <f t="shared" ca="1" si="5"/>
        <v>#NAME?</v>
      </c>
      <c r="T8" s="66">
        <f t="shared" ca="1" si="6"/>
        <v>0</v>
      </c>
      <c r="U8" s="68" t="e">
        <f t="shared" ca="1" si="7"/>
        <v>#NAME?</v>
      </c>
      <c r="V8" s="27">
        <f t="shared" ca="1" si="8"/>
        <v>0</v>
      </c>
      <c r="X8" s="75" t="e">
        <f ca="1"/>
        <v>#NAME?</v>
      </c>
      <c r="Z8" s="58" t="s">
        <v>323</v>
      </c>
      <c r="AA8" s="89">
        <f ca="1">COUNT(H5:L5)</f>
        <v>0</v>
      </c>
      <c r="AC8" s="66" t="e">
        <f ca="1"/>
        <v>#NAME?</v>
      </c>
      <c r="AD8" s="67" t="e">
        <f ca="1"/>
        <v>#NAME?</v>
      </c>
      <c r="AE8" s="67" t="e">
        <f ca="1"/>
        <v>#NAME?</v>
      </c>
      <c r="AF8" s="67" t="e">
        <f ca="1"/>
        <v>#NAME?</v>
      </c>
      <c r="AG8" s="67" t="e">
        <f ca="1"/>
        <v>#NAME?</v>
      </c>
      <c r="AH8" s="68" t="e">
        <f ca="1"/>
        <v>#NAME?</v>
      </c>
      <c r="AJ8" s="75" t="e">
        <f ca="1"/>
        <v>#NAME?</v>
      </c>
      <c r="AQ8" t="e">
        <f ca="1"/>
        <v>#NAME?</v>
      </c>
      <c r="AR8" t="e">
        <f ca="1"/>
        <v>#NAME?</v>
      </c>
      <c r="AS8" t="e">
        <f ca="1"/>
        <v>#NAME?</v>
      </c>
      <c r="AT8" s="27" t="e">
        <f t="shared" ca="1" si="13"/>
        <v>#NAME?</v>
      </c>
      <c r="AU8" s="27" t="e">
        <f t="shared" ca="1" si="14"/>
        <v>#NAME?</v>
      </c>
      <c r="AV8" s="27" t="e">
        <f t="shared" ca="1" si="10"/>
        <v>#NAME?</v>
      </c>
      <c r="AW8" s="27" t="e">
        <f t="shared" ca="1" si="11"/>
        <v>#NAME?</v>
      </c>
      <c r="AX8" s="27" t="e">
        <f t="shared" ca="1" si="12"/>
        <v>#NAME?</v>
      </c>
    </row>
    <row r="9" spans="1:50" ht="15" x14ac:dyDescent="0.2">
      <c r="A9" s="38">
        <v>6.2</v>
      </c>
      <c r="B9" s="38">
        <v>3.6</v>
      </c>
      <c r="C9" s="38">
        <v>5.0999999999999996</v>
      </c>
      <c r="D9" s="38">
        <v>6.9</v>
      </c>
      <c r="E9" s="38">
        <v>6.3</v>
      </c>
      <c r="F9" s="39">
        <v>0</v>
      </c>
      <c r="H9" t="e">
        <f ca="1"/>
        <v>#NAME?</v>
      </c>
      <c r="I9" t="e">
        <f ca="1"/>
        <v>#NAME?</v>
      </c>
      <c r="J9" t="e">
        <f ca="1"/>
        <v>#NAME?</v>
      </c>
      <c r="K9" t="e">
        <f ca="1"/>
        <v>#NAME?</v>
      </c>
      <c r="L9" t="e">
        <f ca="1"/>
        <v>#NAME?</v>
      </c>
      <c r="M9" s="66" t="e">
        <f ca="1"/>
        <v>#NAME?</v>
      </c>
      <c r="N9" s="67" t="e">
        <f ca="1"/>
        <v>#NAME?</v>
      </c>
      <c r="O9" s="68" t="e">
        <f t="shared" ca="1" si="1"/>
        <v>#NAME?</v>
      </c>
      <c r="P9" s="27" t="e">
        <f t="shared" ca="1" si="2"/>
        <v>#NAME?</v>
      </c>
      <c r="Q9" s="27" t="e">
        <f t="shared" ca="1" si="3"/>
        <v>#NAME?</v>
      </c>
      <c r="R9" s="66" t="e">
        <f t="shared" ca="1" si="4"/>
        <v>#NAME?</v>
      </c>
      <c r="S9" s="68" t="e">
        <f t="shared" ca="1" si="5"/>
        <v>#NAME?</v>
      </c>
      <c r="T9" s="66">
        <f t="shared" ca="1" si="6"/>
        <v>0</v>
      </c>
      <c r="U9" s="68" t="e">
        <f t="shared" ca="1" si="7"/>
        <v>#NAME?</v>
      </c>
      <c r="V9" s="27">
        <f t="shared" ca="1" si="8"/>
        <v>0</v>
      </c>
      <c r="X9" s="75" t="e">
        <f ca="1"/>
        <v>#NAME?</v>
      </c>
      <c r="Z9" s="58" t="s">
        <v>363</v>
      </c>
      <c r="AA9" s="89" t="e">
        <f ca="1">_xlfn.CHISQ.DIST.RT(AA7,AA8)</f>
        <v>#NAME?</v>
      </c>
      <c r="AC9" s="66" t="e">
        <f ca="1"/>
        <v>#NAME?</v>
      </c>
      <c r="AD9" s="67" t="e">
        <f ca="1"/>
        <v>#NAME?</v>
      </c>
      <c r="AE9" s="67" t="e">
        <f ca="1"/>
        <v>#NAME?</v>
      </c>
      <c r="AF9" s="67" t="e">
        <f ca="1"/>
        <v>#NAME?</v>
      </c>
      <c r="AG9" s="67" t="e">
        <f ca="1"/>
        <v>#NAME?</v>
      </c>
      <c r="AH9" s="68" t="e">
        <f ca="1"/>
        <v>#NAME?</v>
      </c>
      <c r="AJ9" s="75" t="e">
        <f ca="1"/>
        <v>#NAME?</v>
      </c>
      <c r="AL9" t="s">
        <v>381</v>
      </c>
      <c r="AM9" s="80" t="e">
        <f ca="1">AM5/AM7</f>
        <v>#NAME?</v>
      </c>
      <c r="AN9" s="81" t="e">
        <f ca="1">AN6/AN7</f>
        <v>#NAME?</v>
      </c>
      <c r="AO9" t="e">
        <f ca="1">(AM5+AN6)/AO7</f>
        <v>#NAME?</v>
      </c>
      <c r="AQ9" t="e">
        <f ca="1"/>
        <v>#NAME?</v>
      </c>
      <c r="AR9" t="e">
        <f ca="1"/>
        <v>#NAME?</v>
      </c>
      <c r="AS9" t="e">
        <f ca="1"/>
        <v>#NAME?</v>
      </c>
      <c r="AT9" s="27" t="e">
        <f t="shared" ca="1" si="13"/>
        <v>#NAME?</v>
      </c>
      <c r="AU9" s="27" t="e">
        <f t="shared" ca="1" si="14"/>
        <v>#NAME?</v>
      </c>
      <c r="AV9" s="27" t="e">
        <f t="shared" ca="1" si="10"/>
        <v>#NAME?</v>
      </c>
      <c r="AW9" s="27" t="e">
        <f t="shared" ca="1" si="11"/>
        <v>#NAME?</v>
      </c>
      <c r="AX9" s="27" t="e">
        <f t="shared" ca="1" si="12"/>
        <v>#NAME?</v>
      </c>
    </row>
    <row r="10" spans="1:50" ht="15" x14ac:dyDescent="0.2">
      <c r="A10" s="38">
        <v>5.8</v>
      </c>
      <c r="B10" s="38">
        <v>5.9</v>
      </c>
      <c r="C10" s="38">
        <v>5.8</v>
      </c>
      <c r="D10" s="38">
        <v>9.3000000000000007</v>
      </c>
      <c r="E10" s="38">
        <v>6.1</v>
      </c>
      <c r="F10" s="39">
        <v>1</v>
      </c>
      <c r="H10" t="e">
        <f ca="1"/>
        <v>#NAME?</v>
      </c>
      <c r="I10" t="e">
        <f ca="1"/>
        <v>#NAME?</v>
      </c>
      <c r="J10" t="e">
        <f ca="1"/>
        <v>#NAME?</v>
      </c>
      <c r="K10" t="e">
        <f ca="1"/>
        <v>#NAME?</v>
      </c>
      <c r="L10" t="e">
        <f ca="1"/>
        <v>#NAME?</v>
      </c>
      <c r="M10" s="66" t="e">
        <f ca="1"/>
        <v>#NAME?</v>
      </c>
      <c r="N10" s="67" t="e">
        <f ca="1"/>
        <v>#NAME?</v>
      </c>
      <c r="O10" s="68" t="e">
        <f t="shared" ca="1" si="1"/>
        <v>#NAME?</v>
      </c>
      <c r="P10" s="27" t="e">
        <f t="shared" ca="1" si="2"/>
        <v>#NAME?</v>
      </c>
      <c r="Q10" s="27" t="e">
        <f t="shared" ca="1" si="3"/>
        <v>#NAME?</v>
      </c>
      <c r="R10" s="66" t="e">
        <f t="shared" ca="1" si="4"/>
        <v>#NAME?</v>
      </c>
      <c r="S10" s="68" t="e">
        <f t="shared" ca="1" si="5"/>
        <v>#NAME?</v>
      </c>
      <c r="T10" s="66">
        <f t="shared" ca="1" si="6"/>
        <v>0</v>
      </c>
      <c r="U10" s="68" t="e">
        <f t="shared" ca="1" si="7"/>
        <v>#NAME?</v>
      </c>
      <c r="V10" s="27">
        <f t="shared" ca="1" si="8"/>
        <v>0</v>
      </c>
      <c r="X10" s="75" t="e">
        <f ca="1"/>
        <v>#NAME?</v>
      </c>
      <c r="Z10" s="58" t="s">
        <v>364</v>
      </c>
      <c r="AA10" s="89">
        <v>0.05</v>
      </c>
      <c r="AC10" s="69" t="e">
        <f ca="1"/>
        <v>#NAME?</v>
      </c>
      <c r="AD10" s="70" t="e">
        <f ca="1"/>
        <v>#NAME?</v>
      </c>
      <c r="AE10" s="70" t="e">
        <f ca="1"/>
        <v>#NAME?</v>
      </c>
      <c r="AF10" s="70" t="e">
        <f ca="1"/>
        <v>#NAME?</v>
      </c>
      <c r="AG10" s="70" t="e">
        <f ca="1"/>
        <v>#NAME?</v>
      </c>
      <c r="AH10" s="71" t="e">
        <f ca="1"/>
        <v>#NAME?</v>
      </c>
      <c r="AJ10" s="76" t="e">
        <f ca="1"/>
        <v>#NAME?</v>
      </c>
      <c r="AQ10" t="e">
        <f ca="1"/>
        <v>#NAME?</v>
      </c>
      <c r="AR10" t="e">
        <f ca="1"/>
        <v>#NAME?</v>
      </c>
      <c r="AS10" t="e">
        <f ca="1"/>
        <v>#NAME?</v>
      </c>
      <c r="AT10" s="27" t="e">
        <f t="shared" ca="1" si="13"/>
        <v>#NAME?</v>
      </c>
      <c r="AU10" s="27" t="e">
        <f t="shared" ca="1" si="14"/>
        <v>#NAME?</v>
      </c>
      <c r="AV10" s="27" t="e">
        <f t="shared" ca="1" si="10"/>
        <v>#NAME?</v>
      </c>
      <c r="AW10" s="27" t="e">
        <f t="shared" ca="1" si="11"/>
        <v>#NAME?</v>
      </c>
      <c r="AX10" s="27" t="e">
        <f t="shared" ca="1" si="12"/>
        <v>#NAME?</v>
      </c>
    </row>
    <row r="11" spans="1:50" ht="15" x14ac:dyDescent="0.2">
      <c r="A11" s="38">
        <v>6.4</v>
      </c>
      <c r="B11" s="38">
        <v>5.7</v>
      </c>
      <c r="C11" s="38">
        <v>5.7</v>
      </c>
      <c r="D11" s="38">
        <v>8.4</v>
      </c>
      <c r="E11" s="38">
        <v>5.8</v>
      </c>
      <c r="F11" s="39">
        <v>0</v>
      </c>
      <c r="H11" t="e">
        <f ca="1"/>
        <v>#NAME?</v>
      </c>
      <c r="I11" t="e">
        <f ca="1"/>
        <v>#NAME?</v>
      </c>
      <c r="J11" t="e">
        <f ca="1"/>
        <v>#NAME?</v>
      </c>
      <c r="K11" t="e">
        <f ca="1"/>
        <v>#NAME?</v>
      </c>
      <c r="L11" t="e">
        <f ca="1"/>
        <v>#NAME?</v>
      </c>
      <c r="M11" s="66" t="e">
        <f ca="1"/>
        <v>#NAME?</v>
      </c>
      <c r="N11" s="67" t="e">
        <f ca="1"/>
        <v>#NAME?</v>
      </c>
      <c r="O11" s="68" t="e">
        <f t="shared" ca="1" si="1"/>
        <v>#NAME?</v>
      </c>
      <c r="P11" s="27" t="e">
        <f t="shared" ca="1" si="2"/>
        <v>#NAME?</v>
      </c>
      <c r="Q11" s="27" t="e">
        <f t="shared" ca="1" si="3"/>
        <v>#NAME?</v>
      </c>
      <c r="R11" s="66" t="e">
        <f t="shared" ca="1" si="4"/>
        <v>#NAME?</v>
      </c>
      <c r="S11" s="68" t="e">
        <f t="shared" ca="1" si="5"/>
        <v>#NAME?</v>
      </c>
      <c r="T11" s="66">
        <f t="shared" ca="1" si="6"/>
        <v>0</v>
      </c>
      <c r="U11" s="68" t="e">
        <f t="shared" ca="1" si="7"/>
        <v>#NAME?</v>
      </c>
      <c r="V11" s="27">
        <f t="shared" ca="1" si="8"/>
        <v>0</v>
      </c>
      <c r="X11" s="76" t="e">
        <f ca="1"/>
        <v>#NAME?</v>
      </c>
      <c r="Z11" s="58" t="s">
        <v>365</v>
      </c>
      <c r="AA11" s="90" t="e">
        <f ca="1">IF(AA9&lt;AA10,"yes","no")</f>
        <v>#NAME?</v>
      </c>
      <c r="AL11" t="s">
        <v>382</v>
      </c>
      <c r="AM11" s="82">
        <v>0.5</v>
      </c>
      <c r="AQ11" t="e">
        <f ca="1"/>
        <v>#NAME?</v>
      </c>
      <c r="AR11" t="e">
        <f ca="1"/>
        <v>#NAME?</v>
      </c>
      <c r="AS11" t="e">
        <f ca="1"/>
        <v>#NAME?</v>
      </c>
      <c r="AT11" s="27" t="e">
        <f t="shared" ca="1" si="13"/>
        <v>#NAME?</v>
      </c>
      <c r="AU11" s="27" t="e">
        <f t="shared" ca="1" si="14"/>
        <v>#NAME?</v>
      </c>
      <c r="AV11" s="27" t="e">
        <f t="shared" ca="1" si="10"/>
        <v>#NAME?</v>
      </c>
      <c r="AW11" s="27" t="e">
        <f t="shared" ca="1" si="11"/>
        <v>#NAME?</v>
      </c>
      <c r="AX11" s="27" t="e">
        <f t="shared" ca="1" si="12"/>
        <v>#NAME?</v>
      </c>
    </row>
    <row r="12" spans="1:50" ht="15" x14ac:dyDescent="0.2">
      <c r="A12" s="38">
        <v>8.6999999999999993</v>
      </c>
      <c r="B12" s="38">
        <v>6.8</v>
      </c>
      <c r="C12" s="38">
        <v>4.5999999999999996</v>
      </c>
      <c r="D12" s="38">
        <v>6.8</v>
      </c>
      <c r="E12" s="38">
        <v>3.7</v>
      </c>
      <c r="F12" s="39">
        <v>1</v>
      </c>
      <c r="H12" t="e">
        <f ca="1"/>
        <v>#NAME?</v>
      </c>
      <c r="I12" t="e">
        <f ca="1"/>
        <v>#NAME?</v>
      </c>
      <c r="J12" t="e">
        <f ca="1"/>
        <v>#NAME?</v>
      </c>
      <c r="K12" t="e">
        <f ca="1"/>
        <v>#NAME?</v>
      </c>
      <c r="L12" t="e">
        <f ca="1"/>
        <v>#NAME?</v>
      </c>
      <c r="M12" s="66" t="e">
        <f ca="1"/>
        <v>#NAME?</v>
      </c>
      <c r="N12" s="67" t="e">
        <f ca="1"/>
        <v>#NAME?</v>
      </c>
      <c r="O12" s="68" t="e">
        <f t="shared" ca="1" si="1"/>
        <v>#NAME?</v>
      </c>
      <c r="P12" s="27" t="e">
        <f t="shared" ca="1" si="2"/>
        <v>#NAME?</v>
      </c>
      <c r="Q12" s="27" t="e">
        <f t="shared" ca="1" si="3"/>
        <v>#NAME?</v>
      </c>
      <c r="R12" s="66" t="e">
        <f t="shared" ca="1" si="4"/>
        <v>#NAME?</v>
      </c>
      <c r="S12" s="68" t="e">
        <f t="shared" ca="1" si="5"/>
        <v>#NAME?</v>
      </c>
      <c r="T12" s="66">
        <f t="shared" ca="1" si="6"/>
        <v>0</v>
      </c>
      <c r="U12" s="68" t="e">
        <f t="shared" ca="1" si="7"/>
        <v>#NAME?</v>
      </c>
      <c r="V12" s="27">
        <f t="shared" ca="1" si="8"/>
        <v>0</v>
      </c>
      <c r="Z12" s="58"/>
      <c r="AA12" s="58"/>
      <c r="AQ12" t="e">
        <f ca="1"/>
        <v>#NAME?</v>
      </c>
      <c r="AR12" t="e">
        <f ca="1"/>
        <v>#NAME?</v>
      </c>
      <c r="AS12" t="e">
        <f ca="1"/>
        <v>#NAME?</v>
      </c>
      <c r="AT12" s="27" t="e">
        <f t="shared" ca="1" si="13"/>
        <v>#NAME?</v>
      </c>
      <c r="AU12" s="27" t="e">
        <f t="shared" ca="1" si="14"/>
        <v>#NAME?</v>
      </c>
      <c r="AV12" s="27" t="e">
        <f t="shared" ca="1" si="10"/>
        <v>#NAME?</v>
      </c>
      <c r="AW12" s="27" t="e">
        <f t="shared" ca="1" si="11"/>
        <v>#NAME?</v>
      </c>
      <c r="AX12" s="27" t="e">
        <f t="shared" ca="1" si="12"/>
        <v>#NAME?</v>
      </c>
    </row>
    <row r="13" spans="1:50" ht="15" x14ac:dyDescent="0.2">
      <c r="A13" s="38">
        <v>6.1</v>
      </c>
      <c r="B13" s="38">
        <v>3.9</v>
      </c>
      <c r="C13" s="38">
        <v>6.4</v>
      </c>
      <c r="D13" s="38">
        <v>8.1999999999999993</v>
      </c>
      <c r="E13" s="38">
        <v>4.9000000000000004</v>
      </c>
      <c r="F13" s="39">
        <v>0</v>
      </c>
      <c r="H13" t="e">
        <f ca="1"/>
        <v>#NAME?</v>
      </c>
      <c r="I13" t="e">
        <f ca="1"/>
        <v>#NAME?</v>
      </c>
      <c r="J13" t="e">
        <f ca="1"/>
        <v>#NAME?</v>
      </c>
      <c r="K13" t="e">
        <f ca="1"/>
        <v>#NAME?</v>
      </c>
      <c r="L13" t="e">
        <f ca="1"/>
        <v>#NAME?</v>
      </c>
      <c r="M13" s="66" t="e">
        <f ca="1"/>
        <v>#NAME?</v>
      </c>
      <c r="N13" s="67" t="e">
        <f ca="1"/>
        <v>#NAME?</v>
      </c>
      <c r="O13" s="68" t="e">
        <f t="shared" ca="1" si="1"/>
        <v>#NAME?</v>
      </c>
      <c r="P13" s="27" t="e">
        <f t="shared" ca="1" si="2"/>
        <v>#NAME?</v>
      </c>
      <c r="Q13" s="27" t="e">
        <f t="shared" ca="1" si="3"/>
        <v>#NAME?</v>
      </c>
      <c r="R13" s="66" t="e">
        <f t="shared" ca="1" si="4"/>
        <v>#NAME?</v>
      </c>
      <c r="S13" s="68" t="e">
        <f t="shared" ca="1" si="5"/>
        <v>#NAME?</v>
      </c>
      <c r="T13" s="66">
        <f t="shared" ca="1" si="6"/>
        <v>0</v>
      </c>
      <c r="U13" s="68" t="e">
        <f t="shared" ca="1" si="7"/>
        <v>#NAME?</v>
      </c>
      <c r="V13" s="27">
        <f t="shared" ca="1" si="8"/>
        <v>0</v>
      </c>
      <c r="Z13" s="58" t="s">
        <v>366</v>
      </c>
      <c r="AA13" s="87" t="e">
        <f ca="1">1-AA5/AA4</f>
        <v>#NAME?</v>
      </c>
      <c r="AQ13" t="e">
        <f ca="1"/>
        <v>#NAME?</v>
      </c>
      <c r="AR13" t="e">
        <f ca="1"/>
        <v>#NAME?</v>
      </c>
      <c r="AS13" t="e">
        <f ca="1"/>
        <v>#NAME?</v>
      </c>
      <c r="AT13" s="27" t="e">
        <f t="shared" ca="1" si="13"/>
        <v>#NAME?</v>
      </c>
      <c r="AU13" s="27" t="e">
        <f t="shared" ca="1" si="14"/>
        <v>#NAME?</v>
      </c>
      <c r="AV13" s="27" t="e">
        <f t="shared" ca="1" si="10"/>
        <v>#NAME?</v>
      </c>
      <c r="AW13" s="27" t="e">
        <f t="shared" ca="1" si="11"/>
        <v>#NAME?</v>
      </c>
      <c r="AX13" s="27" t="e">
        <f t="shared" ca="1" si="12"/>
        <v>#NAME?</v>
      </c>
    </row>
    <row r="14" spans="1:50" ht="15" x14ac:dyDescent="0.2">
      <c r="A14" s="38">
        <v>9.5</v>
      </c>
      <c r="B14" s="38">
        <v>6.9</v>
      </c>
      <c r="C14" s="38">
        <v>6.6</v>
      </c>
      <c r="D14" s="38">
        <v>7.6</v>
      </c>
      <c r="E14" s="38">
        <v>4.5</v>
      </c>
      <c r="F14" s="39">
        <v>1</v>
      </c>
      <c r="H14" t="e">
        <f ca="1"/>
        <v>#NAME?</v>
      </c>
      <c r="I14" t="e">
        <f ca="1"/>
        <v>#NAME?</v>
      </c>
      <c r="J14" t="e">
        <f ca="1"/>
        <v>#NAME?</v>
      </c>
      <c r="K14" t="e">
        <f ca="1"/>
        <v>#NAME?</v>
      </c>
      <c r="L14" t="e">
        <f ca="1"/>
        <v>#NAME?</v>
      </c>
      <c r="M14" s="66" t="e">
        <f ca="1"/>
        <v>#NAME?</v>
      </c>
      <c r="N14" s="67" t="e">
        <f ca="1"/>
        <v>#NAME?</v>
      </c>
      <c r="O14" s="68" t="e">
        <f t="shared" ca="1" si="1"/>
        <v>#NAME?</v>
      </c>
      <c r="P14" s="27" t="e">
        <f t="shared" ca="1" si="2"/>
        <v>#NAME?</v>
      </c>
      <c r="Q14" s="27" t="e">
        <f t="shared" ca="1" si="3"/>
        <v>#NAME?</v>
      </c>
      <c r="R14" s="66" t="e">
        <f t="shared" ca="1" si="4"/>
        <v>#NAME?</v>
      </c>
      <c r="S14" s="68" t="e">
        <f t="shared" ca="1" si="5"/>
        <v>#NAME?</v>
      </c>
      <c r="T14" s="66">
        <f t="shared" ca="1" si="6"/>
        <v>0</v>
      </c>
      <c r="U14" s="68" t="e">
        <f t="shared" ca="1" si="7"/>
        <v>#NAME?</v>
      </c>
      <c r="V14" s="27">
        <f t="shared" ca="1" si="8"/>
        <v>0</v>
      </c>
      <c r="Z14" s="58" t="s">
        <v>367</v>
      </c>
      <c r="AA14" s="89" t="e">
        <f ca="1">1-EXP((-2/O104)*(AA5-AA4))</f>
        <v>#NAME?</v>
      </c>
      <c r="AE14" s="83"/>
      <c r="AF14" s="83" t="s">
        <v>371</v>
      </c>
      <c r="AG14" s="83" t="s">
        <v>372</v>
      </c>
      <c r="AH14" s="83" t="s">
        <v>373</v>
      </c>
      <c r="AI14" s="83" t="s">
        <v>363</v>
      </c>
      <c r="AJ14" s="83" t="s">
        <v>374</v>
      </c>
      <c r="AK14" s="83" t="s">
        <v>375</v>
      </c>
      <c r="AL14" s="83" t="s">
        <v>376</v>
      </c>
      <c r="AM14" s="84" t="s">
        <v>390</v>
      </c>
      <c r="AN14" s="85" t="e">
        <f ca="1">AM7/AO7</f>
        <v>#NAME?</v>
      </c>
      <c r="AQ14" t="e">
        <f ca="1"/>
        <v>#NAME?</v>
      </c>
      <c r="AR14" t="e">
        <f ca="1"/>
        <v>#NAME?</v>
      </c>
      <c r="AS14" t="e">
        <f ca="1"/>
        <v>#NAME?</v>
      </c>
      <c r="AT14" s="27" t="e">
        <f t="shared" ca="1" si="13"/>
        <v>#NAME?</v>
      </c>
      <c r="AU14" s="27" t="e">
        <f t="shared" ca="1" si="14"/>
        <v>#NAME?</v>
      </c>
      <c r="AV14" s="27" t="e">
        <f t="shared" ca="1" si="10"/>
        <v>#NAME?</v>
      </c>
      <c r="AW14" s="27" t="e">
        <f t="shared" ca="1" si="11"/>
        <v>#NAME?</v>
      </c>
      <c r="AX14" s="27" t="e">
        <f t="shared" ca="1" si="12"/>
        <v>#NAME?</v>
      </c>
    </row>
    <row r="15" spans="1:50" ht="15" x14ac:dyDescent="0.2">
      <c r="A15" s="38">
        <v>9.1999999999999993</v>
      </c>
      <c r="B15" s="38">
        <v>8.4</v>
      </c>
      <c r="C15" s="38">
        <v>4.8</v>
      </c>
      <c r="D15" s="38">
        <v>7.1</v>
      </c>
      <c r="E15" s="38">
        <v>2.6</v>
      </c>
      <c r="F15" s="39">
        <v>0</v>
      </c>
      <c r="H15" t="e">
        <f ca="1"/>
        <v>#NAME?</v>
      </c>
      <c r="I15" t="e">
        <f ca="1"/>
        <v>#NAME?</v>
      </c>
      <c r="J15" t="e">
        <f ca="1"/>
        <v>#NAME?</v>
      </c>
      <c r="K15" t="e">
        <f ca="1"/>
        <v>#NAME?</v>
      </c>
      <c r="L15" t="e">
        <f ca="1"/>
        <v>#NAME?</v>
      </c>
      <c r="M15" s="66" t="e">
        <f ca="1"/>
        <v>#NAME?</v>
      </c>
      <c r="N15" s="67" t="e">
        <f ca="1"/>
        <v>#NAME?</v>
      </c>
      <c r="O15" s="68" t="e">
        <f t="shared" ca="1" si="1"/>
        <v>#NAME?</v>
      </c>
      <c r="P15" s="27" t="e">
        <f t="shared" ca="1" si="2"/>
        <v>#NAME?</v>
      </c>
      <c r="Q15" s="27" t="e">
        <f t="shared" ca="1" si="3"/>
        <v>#NAME?</v>
      </c>
      <c r="R15" s="66" t="e">
        <f t="shared" ca="1" si="4"/>
        <v>#NAME?</v>
      </c>
      <c r="S15" s="68" t="e">
        <f t="shared" ca="1" si="5"/>
        <v>#NAME?</v>
      </c>
      <c r="T15" s="66">
        <f t="shared" ca="1" si="6"/>
        <v>0</v>
      </c>
      <c r="U15" s="68" t="e">
        <f t="shared" ca="1" si="7"/>
        <v>#NAME?</v>
      </c>
      <c r="V15" s="27">
        <f t="shared" ca="1" si="8"/>
        <v>0</v>
      </c>
      <c r="Z15" s="58" t="s">
        <v>368</v>
      </c>
      <c r="AA15" s="88" t="e">
        <f ca="1">AA14/(1-EXP(2*AA4/O104))</f>
        <v>#NAME?</v>
      </c>
      <c r="AE15" s="83" t="s">
        <v>322</v>
      </c>
      <c r="AF15" s="83">
        <v>-16.520306337499303</v>
      </c>
      <c r="AG15" s="83">
        <v>2.7923741094280561</v>
      </c>
      <c r="AH15" s="83">
        <v>35.001687834242361</v>
      </c>
      <c r="AI15" s="83">
        <v>3.2941965736500344E-9</v>
      </c>
      <c r="AJ15" s="83">
        <v>6.6883981529764279E-8</v>
      </c>
      <c r="AK15" s="83"/>
      <c r="AL15" s="83"/>
      <c r="AM15" s="58" t="s">
        <v>391</v>
      </c>
      <c r="AN15" s="85" t="e">
        <f ca="1">'Task 4.1.b (Final Model)'!AI14</f>
        <v>#NAME?</v>
      </c>
      <c r="AQ15" t="e">
        <f ca="1"/>
        <v>#NAME?</v>
      </c>
      <c r="AR15" t="e">
        <f ca="1"/>
        <v>#NAME?</v>
      </c>
      <c r="AS15" t="e">
        <f ca="1"/>
        <v>#NAME?</v>
      </c>
      <c r="AT15" s="27" t="e">
        <f t="shared" ca="1" si="13"/>
        <v>#NAME?</v>
      </c>
      <c r="AU15" s="27" t="e">
        <f t="shared" ca="1" si="14"/>
        <v>#NAME?</v>
      </c>
      <c r="AV15" s="27" t="e">
        <f t="shared" ca="1" si="10"/>
        <v>#NAME?</v>
      </c>
      <c r="AW15" s="27" t="e">
        <f t="shared" ca="1" si="11"/>
        <v>#NAME?</v>
      </c>
      <c r="AX15" s="27" t="e">
        <f t="shared" ca="1" si="12"/>
        <v>#NAME?</v>
      </c>
    </row>
    <row r="16" spans="1:50" ht="15" x14ac:dyDescent="0.2">
      <c r="A16" s="38">
        <v>6.3</v>
      </c>
      <c r="B16" s="38">
        <v>6.8</v>
      </c>
      <c r="C16" s="38">
        <v>5.9</v>
      </c>
      <c r="D16" s="38">
        <v>8.8000000000000007</v>
      </c>
      <c r="E16" s="38">
        <v>6.2</v>
      </c>
      <c r="F16" s="39">
        <v>1</v>
      </c>
      <c r="H16" t="e">
        <f ca="1"/>
        <v>#NAME?</v>
      </c>
      <c r="I16" t="e">
        <f ca="1"/>
        <v>#NAME?</v>
      </c>
      <c r="J16" t="e">
        <f ca="1"/>
        <v>#NAME?</v>
      </c>
      <c r="K16" t="e">
        <f ca="1"/>
        <v>#NAME?</v>
      </c>
      <c r="L16" t="e">
        <f ca="1"/>
        <v>#NAME?</v>
      </c>
      <c r="M16" s="66" t="e">
        <f ca="1"/>
        <v>#NAME?</v>
      </c>
      <c r="N16" s="67" t="e">
        <f ca="1"/>
        <v>#NAME?</v>
      </c>
      <c r="O16" s="68" t="e">
        <f t="shared" ca="1" si="1"/>
        <v>#NAME?</v>
      </c>
      <c r="P16" s="27" t="e">
        <f t="shared" ca="1" si="2"/>
        <v>#NAME?</v>
      </c>
      <c r="Q16" s="27" t="e">
        <f t="shared" ca="1" si="3"/>
        <v>#NAME?</v>
      </c>
      <c r="R16" s="66" t="e">
        <f t="shared" ca="1" si="4"/>
        <v>#NAME?</v>
      </c>
      <c r="S16" s="68" t="e">
        <f t="shared" ca="1" si="5"/>
        <v>#NAME?</v>
      </c>
      <c r="T16" s="66">
        <f t="shared" ca="1" si="6"/>
        <v>0</v>
      </c>
      <c r="U16" s="68" t="e">
        <f t="shared" ca="1" si="7"/>
        <v>#NAME?</v>
      </c>
      <c r="V16" s="27">
        <f t="shared" ca="1" si="8"/>
        <v>0</v>
      </c>
      <c r="Z16" s="58"/>
      <c r="AA16" s="58"/>
      <c r="AE16" s="83" t="s">
        <v>44</v>
      </c>
      <c r="AF16" s="83">
        <v>0.80214245411432805</v>
      </c>
      <c r="AG16" s="83">
        <v>0.1752448677073439</v>
      </c>
      <c r="AH16" s="83">
        <v>20.951368186830507</v>
      </c>
      <c r="AI16" s="83">
        <v>4.7109126189838981E-6</v>
      </c>
      <c r="AJ16" s="83">
        <v>2.2303141591994011</v>
      </c>
      <c r="AK16" s="83">
        <v>1.5819667080889168</v>
      </c>
      <c r="AL16" s="83">
        <v>3.1443779589612846</v>
      </c>
      <c r="AM16" s="58" t="s">
        <v>392</v>
      </c>
      <c r="AN16" s="85" t="e">
        <f ca="1">AN15+(0.25*AN15)</f>
        <v>#NAME?</v>
      </c>
      <c r="AQ16" t="e">
        <f ca="1"/>
        <v>#NAME?</v>
      </c>
      <c r="AR16" t="e">
        <f ca="1"/>
        <v>#NAME?</v>
      </c>
      <c r="AS16" t="e">
        <f ca="1"/>
        <v>#NAME?</v>
      </c>
      <c r="AT16" s="27" t="e">
        <f t="shared" ca="1" si="13"/>
        <v>#NAME?</v>
      </c>
      <c r="AU16" s="27" t="e">
        <f t="shared" ca="1" si="14"/>
        <v>#NAME?</v>
      </c>
      <c r="AV16" s="27" t="e">
        <f t="shared" ca="1" si="10"/>
        <v>#NAME?</v>
      </c>
      <c r="AW16" s="27" t="e">
        <f t="shared" ca="1" si="11"/>
        <v>#NAME?</v>
      </c>
      <c r="AX16" s="27" t="e">
        <f t="shared" ca="1" si="12"/>
        <v>#NAME?</v>
      </c>
    </row>
    <row r="17" spans="1:50" ht="15" x14ac:dyDescent="0.2">
      <c r="A17" s="38">
        <v>8.6999999999999993</v>
      </c>
      <c r="B17" s="38">
        <v>7.8</v>
      </c>
      <c r="C17" s="38">
        <v>3.8</v>
      </c>
      <c r="D17" s="38">
        <v>4.9000000000000004</v>
      </c>
      <c r="E17" s="38">
        <v>3.9</v>
      </c>
      <c r="F17" s="39">
        <v>0</v>
      </c>
      <c r="H17" t="e">
        <f ca="1"/>
        <v>#NAME?</v>
      </c>
      <c r="I17" t="e">
        <f ca="1"/>
        <v>#NAME?</v>
      </c>
      <c r="J17" t="e">
        <f ca="1"/>
        <v>#NAME?</v>
      </c>
      <c r="K17" t="e">
        <f ca="1"/>
        <v>#NAME?</v>
      </c>
      <c r="L17" t="e">
        <f ca="1"/>
        <v>#NAME?</v>
      </c>
      <c r="M17" s="66" t="e">
        <f ca="1"/>
        <v>#NAME?</v>
      </c>
      <c r="N17" s="67" t="e">
        <f ca="1"/>
        <v>#NAME?</v>
      </c>
      <c r="O17" s="68" t="e">
        <f t="shared" ca="1" si="1"/>
        <v>#NAME?</v>
      </c>
      <c r="P17" s="27" t="e">
        <f t="shared" ca="1" si="2"/>
        <v>#NAME?</v>
      </c>
      <c r="Q17" s="27" t="e">
        <f t="shared" ca="1" si="3"/>
        <v>#NAME?</v>
      </c>
      <c r="R17" s="66" t="e">
        <f t="shared" ca="1" si="4"/>
        <v>#NAME?</v>
      </c>
      <c r="S17" s="68" t="e">
        <f t="shared" ca="1" si="5"/>
        <v>#NAME?</v>
      </c>
      <c r="T17" s="66">
        <f t="shared" ca="1" si="6"/>
        <v>0</v>
      </c>
      <c r="U17" s="68" t="e">
        <f t="shared" ca="1" si="7"/>
        <v>#NAME?</v>
      </c>
      <c r="V17" s="27">
        <f t="shared" ca="1" si="8"/>
        <v>0</v>
      </c>
      <c r="Z17" s="58" t="s">
        <v>369</v>
      </c>
      <c r="AA17" s="87">
        <f ca="1">V104</f>
        <v>0</v>
      </c>
      <c r="AE17" s="83" t="s">
        <v>286</v>
      </c>
      <c r="AF17" s="83">
        <v>0.60305491175091319</v>
      </c>
      <c r="AG17" s="83">
        <v>0.17357606018420513</v>
      </c>
      <c r="AH17" s="83">
        <v>12.070744711502449</v>
      </c>
      <c r="AI17" s="83">
        <v>5.1219236772653061E-4</v>
      </c>
      <c r="AJ17" s="83">
        <v>1.8276937236389958</v>
      </c>
      <c r="AK17" s="83">
        <v>1.3006343216722862</v>
      </c>
      <c r="AL17" s="83">
        <v>2.5683347669423235</v>
      </c>
      <c r="AM17" s="58"/>
      <c r="AN17" s="58"/>
      <c r="AQ17" t="e">
        <f ca="1"/>
        <v>#NAME?</v>
      </c>
      <c r="AR17" t="e">
        <f ca="1"/>
        <v>#NAME?</v>
      </c>
      <c r="AS17" t="e">
        <f ca="1"/>
        <v>#NAME?</v>
      </c>
      <c r="AT17" s="27" t="e">
        <f t="shared" ca="1" si="13"/>
        <v>#NAME?</v>
      </c>
      <c r="AU17" s="27" t="e">
        <f t="shared" ca="1" si="14"/>
        <v>#NAME?</v>
      </c>
      <c r="AV17" s="27" t="e">
        <f t="shared" ca="1" si="10"/>
        <v>#NAME?</v>
      </c>
      <c r="AW17" s="27" t="e">
        <f t="shared" ca="1" si="11"/>
        <v>#NAME?</v>
      </c>
      <c r="AX17" s="27" t="e">
        <f t="shared" ca="1" si="12"/>
        <v>#NAME?</v>
      </c>
    </row>
    <row r="18" spans="1:50" ht="15" x14ac:dyDescent="0.2">
      <c r="A18" s="38">
        <v>5.7</v>
      </c>
      <c r="B18" s="38">
        <v>5.5</v>
      </c>
      <c r="C18" s="38">
        <v>5.0999999999999996</v>
      </c>
      <c r="D18" s="38">
        <v>6.2</v>
      </c>
      <c r="E18" s="38">
        <v>6.2</v>
      </c>
      <c r="F18" s="39">
        <v>1</v>
      </c>
      <c r="H18" t="e">
        <f ca="1"/>
        <v>#NAME?</v>
      </c>
      <c r="I18" t="e">
        <f ca="1"/>
        <v>#NAME?</v>
      </c>
      <c r="J18" t="e">
        <f ca="1"/>
        <v>#NAME?</v>
      </c>
      <c r="K18" t="e">
        <f ca="1"/>
        <v>#NAME?</v>
      </c>
      <c r="L18" t="e">
        <f ca="1"/>
        <v>#NAME?</v>
      </c>
      <c r="M18" s="66" t="e">
        <f ca="1"/>
        <v>#NAME?</v>
      </c>
      <c r="N18" s="67" t="e">
        <f ca="1"/>
        <v>#NAME?</v>
      </c>
      <c r="O18" s="68" t="e">
        <f t="shared" ca="1" si="1"/>
        <v>#NAME?</v>
      </c>
      <c r="P18" s="27" t="e">
        <f t="shared" ca="1" si="2"/>
        <v>#NAME?</v>
      </c>
      <c r="Q18" s="27" t="e">
        <f t="shared" ca="1" si="3"/>
        <v>#NAME?</v>
      </c>
      <c r="R18" s="66" t="e">
        <f t="shared" ca="1" si="4"/>
        <v>#NAME?</v>
      </c>
      <c r="S18" s="68" t="e">
        <f t="shared" ca="1" si="5"/>
        <v>#NAME?</v>
      </c>
      <c r="T18" s="66">
        <f t="shared" ca="1" si="6"/>
        <v>0</v>
      </c>
      <c r="U18" s="68" t="e">
        <f t="shared" ca="1" si="7"/>
        <v>#NAME?</v>
      </c>
      <c r="V18" s="27">
        <f t="shared" ca="1" si="8"/>
        <v>0</v>
      </c>
      <c r="Z18" s="58" t="s">
        <v>323</v>
      </c>
      <c r="AA18" s="89">
        <f ca="1">COUNT(O5:O103)-2</f>
        <v>-2</v>
      </c>
      <c r="AE18" s="83" t="s">
        <v>50</v>
      </c>
      <c r="AF18" s="83">
        <v>0.77106199845564083</v>
      </c>
      <c r="AG18" s="83">
        <v>0.19033865275032941</v>
      </c>
      <c r="AH18" s="83">
        <v>16.410605944667005</v>
      </c>
      <c r="AI18" s="83">
        <v>5.0999074472213116E-5</v>
      </c>
      <c r="AJ18" s="83">
        <v>2.1620611405784063</v>
      </c>
      <c r="AK18" s="83">
        <v>1.4888516143945423</v>
      </c>
      <c r="AL18" s="83">
        <v>3.1396737797138621</v>
      </c>
      <c r="AQ18" t="e">
        <f ca="1"/>
        <v>#NAME?</v>
      </c>
      <c r="AR18" t="e">
        <f ca="1"/>
        <v>#NAME?</v>
      </c>
      <c r="AS18" t="e">
        <f ca="1"/>
        <v>#NAME?</v>
      </c>
      <c r="AT18" s="27" t="e">
        <f t="shared" ca="1" si="13"/>
        <v>#NAME?</v>
      </c>
      <c r="AU18" s="27" t="e">
        <f t="shared" ca="1" si="14"/>
        <v>#NAME?</v>
      </c>
      <c r="AV18" s="27" t="e">
        <f t="shared" ca="1" si="10"/>
        <v>#NAME?</v>
      </c>
      <c r="AW18" s="27" t="e">
        <f t="shared" ca="1" si="11"/>
        <v>#NAME?</v>
      </c>
      <c r="AX18" s="27" t="e">
        <f t="shared" ca="1" si="12"/>
        <v>#NAME?</v>
      </c>
    </row>
    <row r="19" spans="1:50" ht="15" x14ac:dyDescent="0.2">
      <c r="A19" s="38">
        <v>5.9</v>
      </c>
      <c r="B19" s="38">
        <v>6.4</v>
      </c>
      <c r="C19" s="38">
        <v>5.5</v>
      </c>
      <c r="D19" s="38">
        <v>8.4</v>
      </c>
      <c r="E19" s="38">
        <v>5.8</v>
      </c>
      <c r="F19" s="39">
        <v>0</v>
      </c>
      <c r="H19" t="e">
        <f ca="1"/>
        <v>#NAME?</v>
      </c>
      <c r="I19" t="e">
        <f ca="1"/>
        <v>#NAME?</v>
      </c>
      <c r="J19" t="e">
        <f ca="1"/>
        <v>#NAME?</v>
      </c>
      <c r="K19" t="e">
        <f ca="1"/>
        <v>#NAME?</v>
      </c>
      <c r="L19" t="e">
        <f ca="1"/>
        <v>#NAME?</v>
      </c>
      <c r="M19" s="66" t="e">
        <f ca="1"/>
        <v>#NAME?</v>
      </c>
      <c r="N19" s="67" t="e">
        <f ca="1"/>
        <v>#NAME?</v>
      </c>
      <c r="O19" s="68" t="e">
        <f t="shared" ca="1" si="1"/>
        <v>#NAME?</v>
      </c>
      <c r="P19" s="27" t="e">
        <f t="shared" ca="1" si="2"/>
        <v>#NAME?</v>
      </c>
      <c r="Q19" s="27" t="e">
        <f t="shared" ca="1" si="3"/>
        <v>#NAME?</v>
      </c>
      <c r="R19" s="66" t="e">
        <f t="shared" ca="1" si="4"/>
        <v>#NAME?</v>
      </c>
      <c r="S19" s="68" t="e">
        <f t="shared" ca="1" si="5"/>
        <v>#NAME?</v>
      </c>
      <c r="T19" s="66">
        <f t="shared" ca="1" si="6"/>
        <v>0</v>
      </c>
      <c r="U19" s="68" t="e">
        <f t="shared" ca="1" si="7"/>
        <v>#NAME?</v>
      </c>
      <c r="V19" s="27">
        <f t="shared" ca="1" si="8"/>
        <v>0</v>
      </c>
      <c r="Z19" s="58" t="s">
        <v>363</v>
      </c>
      <c r="AA19" s="89" t="e">
        <f ca="1">_xlfn.CHISQ.DIST.RT(AA17,AA18)</f>
        <v>#NUM!</v>
      </c>
      <c r="AE19" s="83" t="s">
        <v>52</v>
      </c>
      <c r="AF19" s="83">
        <v>-3.9592295953662537E-2</v>
      </c>
      <c r="AG19" s="83">
        <v>0.13761237252344449</v>
      </c>
      <c r="AH19" s="83">
        <v>8.2776376134511373E-2</v>
      </c>
      <c r="AI19" s="146">
        <v>0.77356962331593204</v>
      </c>
      <c r="AJ19" s="83">
        <v>0.96118123675765132</v>
      </c>
      <c r="AK19" s="83">
        <v>0.73395497814444399</v>
      </c>
      <c r="AL19" s="83">
        <v>1.2587548247586768</v>
      </c>
      <c r="AQ19" t="e">
        <f ca="1"/>
        <v>#NAME?</v>
      </c>
      <c r="AR19" t="e">
        <f ca="1"/>
        <v>#NAME?</v>
      </c>
      <c r="AS19" t="e">
        <f ca="1"/>
        <v>#NAME?</v>
      </c>
      <c r="AT19" s="27" t="e">
        <f t="shared" ca="1" si="13"/>
        <v>#NAME?</v>
      </c>
      <c r="AU19" s="27" t="e">
        <f t="shared" ca="1" si="14"/>
        <v>#NAME?</v>
      </c>
      <c r="AV19" s="27" t="e">
        <f t="shared" ca="1" si="10"/>
        <v>#NAME?</v>
      </c>
      <c r="AW19" s="27" t="e">
        <f t="shared" ca="1" si="11"/>
        <v>#NAME?</v>
      </c>
      <c r="AX19" s="27" t="e">
        <f t="shared" ca="1" si="12"/>
        <v>#NAME?</v>
      </c>
    </row>
    <row r="20" spans="1:50" ht="15" x14ac:dyDescent="0.2">
      <c r="A20" s="38">
        <v>5.6</v>
      </c>
      <c r="B20" s="38">
        <v>5.7</v>
      </c>
      <c r="C20" s="38">
        <v>5.6</v>
      </c>
      <c r="D20" s="38">
        <v>9.1</v>
      </c>
      <c r="E20" s="38">
        <v>6</v>
      </c>
      <c r="F20" s="39">
        <v>1</v>
      </c>
      <c r="H20" t="e">
        <f ca="1"/>
        <v>#NAME?</v>
      </c>
      <c r="I20" t="e">
        <f ca="1"/>
        <v>#NAME?</v>
      </c>
      <c r="J20" t="e">
        <f ca="1"/>
        <v>#NAME?</v>
      </c>
      <c r="K20" t="e">
        <f ca="1"/>
        <v>#NAME?</v>
      </c>
      <c r="L20" t="e">
        <f ca="1"/>
        <v>#NAME?</v>
      </c>
      <c r="M20" s="66" t="e">
        <f ca="1"/>
        <v>#NAME?</v>
      </c>
      <c r="N20" s="67" t="e">
        <f ca="1"/>
        <v>#NAME?</v>
      </c>
      <c r="O20" s="68" t="e">
        <f t="shared" ca="1" si="1"/>
        <v>#NAME?</v>
      </c>
      <c r="P20" s="27" t="e">
        <f t="shared" ca="1" si="2"/>
        <v>#NAME?</v>
      </c>
      <c r="Q20" s="27" t="e">
        <f t="shared" ca="1" si="3"/>
        <v>#NAME?</v>
      </c>
      <c r="R20" s="66" t="e">
        <f t="shared" ca="1" si="4"/>
        <v>#NAME?</v>
      </c>
      <c r="S20" s="68" t="e">
        <f t="shared" ca="1" si="5"/>
        <v>#NAME?</v>
      </c>
      <c r="T20" s="66">
        <f t="shared" ca="1" si="6"/>
        <v>0</v>
      </c>
      <c r="U20" s="68" t="e">
        <f t="shared" ca="1" si="7"/>
        <v>#NAME?</v>
      </c>
      <c r="V20" s="27">
        <f t="shared" ca="1" si="8"/>
        <v>0</v>
      </c>
      <c r="Z20" s="58" t="s">
        <v>364</v>
      </c>
      <c r="AA20" s="89">
        <f>AA10</f>
        <v>0.05</v>
      </c>
      <c r="AE20" s="83" t="s">
        <v>53</v>
      </c>
      <c r="AF20" s="83">
        <v>0.65475602474553263</v>
      </c>
      <c r="AG20" s="83">
        <v>0.19222013129186313</v>
      </c>
      <c r="AH20" s="83">
        <v>11.602758888349449</v>
      </c>
      <c r="AI20" s="83">
        <v>6.5854054712556002E-4</v>
      </c>
      <c r="AJ20" s="83">
        <v>1.9246728875321597</v>
      </c>
      <c r="AK20" s="83">
        <v>1.3205013700919173</v>
      </c>
      <c r="AL20" s="83">
        <v>2.8052721548812389</v>
      </c>
      <c r="AQ20" t="e">
        <f ca="1"/>
        <v>#NAME?</v>
      </c>
      <c r="AR20" t="e">
        <f ca="1"/>
        <v>#NAME?</v>
      </c>
      <c r="AS20" t="e">
        <f ca="1"/>
        <v>#NAME?</v>
      </c>
      <c r="AT20" s="27" t="e">
        <f t="shared" ca="1" si="13"/>
        <v>#NAME?</v>
      </c>
      <c r="AU20" s="27" t="e">
        <f t="shared" ca="1" si="14"/>
        <v>#NAME?</v>
      </c>
      <c r="AV20" s="27" t="e">
        <f t="shared" ca="1" si="10"/>
        <v>#NAME?</v>
      </c>
      <c r="AW20" s="27" t="e">
        <f t="shared" ca="1" si="11"/>
        <v>#NAME?</v>
      </c>
      <c r="AX20" s="27" t="e">
        <f t="shared" ca="1" si="12"/>
        <v>#NAME?</v>
      </c>
    </row>
    <row r="21" spans="1:50" ht="15" x14ac:dyDescent="0.2">
      <c r="A21" s="38">
        <v>9.1</v>
      </c>
      <c r="B21" s="38">
        <v>5.3</v>
      </c>
      <c r="C21" s="38">
        <v>7.1</v>
      </c>
      <c r="D21" s="38">
        <v>8.4</v>
      </c>
      <c r="E21" s="38">
        <v>6.1</v>
      </c>
      <c r="F21" s="39">
        <v>1</v>
      </c>
      <c r="H21" t="e">
        <f ca="1"/>
        <v>#NAME?</v>
      </c>
      <c r="I21" t="e">
        <f ca="1"/>
        <v>#NAME?</v>
      </c>
      <c r="J21" t="e">
        <f ca="1"/>
        <v>#NAME?</v>
      </c>
      <c r="K21" t="e">
        <f ca="1"/>
        <v>#NAME?</v>
      </c>
      <c r="L21" t="e">
        <f ca="1"/>
        <v>#NAME?</v>
      </c>
      <c r="M21" s="66" t="e">
        <f ca="1"/>
        <v>#NAME?</v>
      </c>
      <c r="N21" s="67" t="e">
        <f ca="1"/>
        <v>#NAME?</v>
      </c>
      <c r="O21" s="68" t="e">
        <f t="shared" ca="1" si="1"/>
        <v>#NAME?</v>
      </c>
      <c r="P21" s="27" t="e">
        <f t="shared" ca="1" si="2"/>
        <v>#NAME?</v>
      </c>
      <c r="Q21" s="27" t="e">
        <f t="shared" ca="1" si="3"/>
        <v>#NAME?</v>
      </c>
      <c r="R21" s="66" t="e">
        <f t="shared" ca="1" si="4"/>
        <v>#NAME?</v>
      </c>
      <c r="S21" s="68" t="e">
        <f t="shared" ca="1" si="5"/>
        <v>#NAME?</v>
      </c>
      <c r="T21" s="66">
        <f t="shared" ca="1" si="6"/>
        <v>0</v>
      </c>
      <c r="U21" s="68" t="e">
        <f t="shared" ca="1" si="7"/>
        <v>#NAME?</v>
      </c>
      <c r="V21" s="27">
        <f t="shared" ca="1" si="8"/>
        <v>0</v>
      </c>
      <c r="Z21" s="58" t="s">
        <v>365</v>
      </c>
      <c r="AA21" s="90" t="e">
        <f ca="1">IF(AA19&lt;AA20,"yes","no")</f>
        <v>#NUM!</v>
      </c>
      <c r="AQ21" t="e">
        <f ca="1"/>
        <v>#NAME?</v>
      </c>
      <c r="AR21" t="e">
        <f ca="1"/>
        <v>#NAME?</v>
      </c>
      <c r="AS21" t="e">
        <f ca="1"/>
        <v>#NAME?</v>
      </c>
      <c r="AT21" s="27" t="e">
        <f t="shared" ca="1" si="13"/>
        <v>#NAME?</v>
      </c>
      <c r="AU21" s="27" t="e">
        <f t="shared" ca="1" si="14"/>
        <v>#NAME?</v>
      </c>
      <c r="AV21" s="27" t="e">
        <f t="shared" ca="1" si="10"/>
        <v>#NAME?</v>
      </c>
      <c r="AW21" s="27" t="e">
        <f t="shared" ca="1" si="11"/>
        <v>#NAME?</v>
      </c>
      <c r="AX21" s="27" t="e">
        <f t="shared" ca="1" si="12"/>
        <v>#NAME?</v>
      </c>
    </row>
    <row r="22" spans="1:50" ht="15" x14ac:dyDescent="0.2">
      <c r="A22" s="38">
        <v>5.2</v>
      </c>
      <c r="B22" s="38">
        <v>4.3</v>
      </c>
      <c r="C22" s="38">
        <v>5</v>
      </c>
      <c r="D22" s="38">
        <v>8.4</v>
      </c>
      <c r="E22" s="38">
        <v>4.9000000000000004</v>
      </c>
      <c r="F22" s="39">
        <v>0</v>
      </c>
      <c r="H22" t="e">
        <f ca="1"/>
        <v>#NAME?</v>
      </c>
      <c r="I22" t="e">
        <f ca="1"/>
        <v>#NAME?</v>
      </c>
      <c r="J22" t="e">
        <f ca="1"/>
        <v>#NAME?</v>
      </c>
      <c r="K22" t="e">
        <f ca="1"/>
        <v>#NAME?</v>
      </c>
      <c r="L22" t="e">
        <f ca="1"/>
        <v>#NAME?</v>
      </c>
      <c r="M22" s="66" t="e">
        <f ca="1"/>
        <v>#NAME?</v>
      </c>
      <c r="N22" s="67" t="e">
        <f ca="1"/>
        <v>#NAME?</v>
      </c>
      <c r="O22" s="68" t="e">
        <f t="shared" ca="1" si="1"/>
        <v>#NAME?</v>
      </c>
      <c r="P22" s="27" t="e">
        <f t="shared" ca="1" si="2"/>
        <v>#NAME?</v>
      </c>
      <c r="Q22" s="27" t="e">
        <f t="shared" ca="1" si="3"/>
        <v>#NAME?</v>
      </c>
      <c r="R22" s="66" t="e">
        <f t="shared" ca="1" si="4"/>
        <v>#NAME?</v>
      </c>
      <c r="S22" s="68" t="e">
        <f t="shared" ca="1" si="5"/>
        <v>#NAME?</v>
      </c>
      <c r="T22" s="66">
        <f t="shared" ca="1" si="6"/>
        <v>0</v>
      </c>
      <c r="U22" s="68" t="e">
        <f t="shared" ca="1" si="7"/>
        <v>#NAME?</v>
      </c>
      <c r="V22" s="27">
        <f t="shared" ca="1" si="8"/>
        <v>0</v>
      </c>
      <c r="AQ22" t="e">
        <f ca="1"/>
        <v>#NAME?</v>
      </c>
      <c r="AR22" t="e">
        <f ca="1"/>
        <v>#NAME?</v>
      </c>
      <c r="AS22" t="e">
        <f ca="1"/>
        <v>#NAME?</v>
      </c>
      <c r="AT22" s="27" t="e">
        <f t="shared" ca="1" si="13"/>
        <v>#NAME?</v>
      </c>
      <c r="AU22" s="27" t="e">
        <f t="shared" ca="1" si="14"/>
        <v>#NAME?</v>
      </c>
      <c r="AV22" s="27" t="e">
        <f t="shared" ca="1" si="10"/>
        <v>#NAME?</v>
      </c>
      <c r="AW22" s="27" t="e">
        <f t="shared" ca="1" si="11"/>
        <v>#NAME?</v>
      </c>
      <c r="AX22" s="27" t="e">
        <f t="shared" ca="1" si="12"/>
        <v>#NAME?</v>
      </c>
    </row>
    <row r="23" spans="1:50" ht="15" x14ac:dyDescent="0.2">
      <c r="A23" s="38">
        <v>9.6</v>
      </c>
      <c r="B23" s="38">
        <v>8.3000000000000007</v>
      </c>
      <c r="C23" s="38">
        <v>7.8</v>
      </c>
      <c r="D23" s="38">
        <v>4.5</v>
      </c>
      <c r="E23" s="38">
        <v>3</v>
      </c>
      <c r="F23" s="39">
        <v>1</v>
      </c>
      <c r="H23" t="e">
        <f ca="1"/>
        <v>#NAME?</v>
      </c>
      <c r="I23" t="e">
        <f ca="1"/>
        <v>#NAME?</v>
      </c>
      <c r="J23" t="e">
        <f ca="1"/>
        <v>#NAME?</v>
      </c>
      <c r="K23" t="e">
        <f ca="1"/>
        <v>#NAME?</v>
      </c>
      <c r="L23" t="e">
        <f ca="1"/>
        <v>#NAME?</v>
      </c>
      <c r="M23" s="66" t="e">
        <f ca="1"/>
        <v>#NAME?</v>
      </c>
      <c r="N23" s="67" t="e">
        <f ca="1"/>
        <v>#NAME?</v>
      </c>
      <c r="O23" s="68" t="e">
        <f t="shared" ca="1" si="1"/>
        <v>#NAME?</v>
      </c>
      <c r="P23" s="27" t="e">
        <f t="shared" ca="1" si="2"/>
        <v>#NAME?</v>
      </c>
      <c r="Q23" s="27" t="e">
        <f t="shared" ca="1" si="3"/>
        <v>#NAME?</v>
      </c>
      <c r="R23" s="66" t="e">
        <f t="shared" ca="1" si="4"/>
        <v>#NAME?</v>
      </c>
      <c r="S23" s="68" t="e">
        <f t="shared" ca="1" si="5"/>
        <v>#NAME?</v>
      </c>
      <c r="T23" s="66">
        <f t="shared" ca="1" si="6"/>
        <v>0</v>
      </c>
      <c r="U23" s="68" t="e">
        <f t="shared" ca="1" si="7"/>
        <v>#NAME?</v>
      </c>
      <c r="V23" s="27">
        <f t="shared" ca="1" si="8"/>
        <v>0</v>
      </c>
      <c r="AQ23" t="e">
        <f ca="1"/>
        <v>#NAME?</v>
      </c>
      <c r="AR23" t="e">
        <f ca="1"/>
        <v>#NAME?</v>
      </c>
      <c r="AS23" t="e">
        <f ca="1"/>
        <v>#NAME?</v>
      </c>
      <c r="AT23" s="27" t="e">
        <f t="shared" ca="1" si="13"/>
        <v>#NAME?</v>
      </c>
      <c r="AU23" s="27" t="e">
        <f t="shared" ca="1" si="14"/>
        <v>#NAME?</v>
      </c>
      <c r="AV23" s="27" t="e">
        <f t="shared" ca="1" si="10"/>
        <v>#NAME?</v>
      </c>
      <c r="AW23" s="27" t="e">
        <f t="shared" ca="1" si="11"/>
        <v>#NAME?</v>
      </c>
      <c r="AX23" s="27" t="e">
        <f t="shared" ca="1" si="12"/>
        <v>#NAME?</v>
      </c>
    </row>
    <row r="24" spans="1:50" ht="15" x14ac:dyDescent="0.2">
      <c r="A24" s="38">
        <v>8.6</v>
      </c>
      <c r="B24" s="38">
        <v>7.3</v>
      </c>
      <c r="C24" s="38">
        <v>4.7</v>
      </c>
      <c r="D24" s="38">
        <v>3.7</v>
      </c>
      <c r="E24" s="38">
        <v>3.4</v>
      </c>
      <c r="F24" s="39">
        <v>1</v>
      </c>
      <c r="H24" t="e">
        <f ca="1"/>
        <v>#NAME?</v>
      </c>
      <c r="I24" t="e">
        <f ca="1"/>
        <v>#NAME?</v>
      </c>
      <c r="J24" t="e">
        <f ca="1"/>
        <v>#NAME?</v>
      </c>
      <c r="K24" t="e">
        <f ca="1"/>
        <v>#NAME?</v>
      </c>
      <c r="L24" t="e">
        <f ca="1"/>
        <v>#NAME?</v>
      </c>
      <c r="M24" s="66" t="e">
        <f ca="1"/>
        <v>#NAME?</v>
      </c>
      <c r="N24" s="67" t="e">
        <f ca="1"/>
        <v>#NAME?</v>
      </c>
      <c r="O24" s="68" t="e">
        <f t="shared" ca="1" si="1"/>
        <v>#NAME?</v>
      </c>
      <c r="P24" s="27" t="e">
        <f t="shared" ca="1" si="2"/>
        <v>#NAME?</v>
      </c>
      <c r="Q24" s="27" t="e">
        <f t="shared" ca="1" si="3"/>
        <v>#NAME?</v>
      </c>
      <c r="R24" s="66" t="e">
        <f t="shared" ca="1" si="4"/>
        <v>#NAME?</v>
      </c>
      <c r="S24" s="68" t="e">
        <f t="shared" ca="1" si="5"/>
        <v>#NAME?</v>
      </c>
      <c r="T24" s="66">
        <f t="shared" ca="1" si="6"/>
        <v>0</v>
      </c>
      <c r="U24" s="68" t="e">
        <f t="shared" ca="1" si="7"/>
        <v>#NAME?</v>
      </c>
      <c r="V24" s="27">
        <f t="shared" ca="1" si="8"/>
        <v>0</v>
      </c>
      <c r="AQ24" t="e">
        <f ca="1"/>
        <v>#NAME?</v>
      </c>
      <c r="AR24" t="e">
        <f ca="1"/>
        <v>#NAME?</v>
      </c>
      <c r="AS24" t="e">
        <f ca="1"/>
        <v>#NAME?</v>
      </c>
      <c r="AT24" s="27" t="e">
        <f t="shared" ca="1" si="13"/>
        <v>#NAME?</v>
      </c>
      <c r="AU24" s="27" t="e">
        <f t="shared" ca="1" si="14"/>
        <v>#NAME?</v>
      </c>
      <c r="AV24" s="27" t="e">
        <f t="shared" ca="1" si="10"/>
        <v>#NAME?</v>
      </c>
      <c r="AW24" s="27" t="e">
        <f t="shared" ca="1" si="11"/>
        <v>#NAME?</v>
      </c>
      <c r="AX24" s="27" t="e">
        <f t="shared" ca="1" si="12"/>
        <v>#NAME?</v>
      </c>
    </row>
    <row r="25" spans="1:50" ht="15" x14ac:dyDescent="0.2">
      <c r="A25" s="38">
        <v>9.3000000000000007</v>
      </c>
      <c r="B25" s="38">
        <v>7.2</v>
      </c>
      <c r="C25" s="38">
        <v>4.5</v>
      </c>
      <c r="D25" s="38">
        <v>6.2</v>
      </c>
      <c r="E25" s="38">
        <v>4.4000000000000004</v>
      </c>
      <c r="F25" s="39">
        <v>1</v>
      </c>
      <c r="H25" t="e">
        <f ca="1"/>
        <v>#NAME?</v>
      </c>
      <c r="I25" t="e">
        <f ca="1"/>
        <v>#NAME?</v>
      </c>
      <c r="J25" t="e">
        <f ca="1"/>
        <v>#NAME?</v>
      </c>
      <c r="K25" t="e">
        <f ca="1"/>
        <v>#NAME?</v>
      </c>
      <c r="L25" t="e">
        <f ca="1"/>
        <v>#NAME?</v>
      </c>
      <c r="M25" s="66" t="e">
        <f ca="1"/>
        <v>#NAME?</v>
      </c>
      <c r="N25" s="67" t="e">
        <f ca="1"/>
        <v>#NAME?</v>
      </c>
      <c r="O25" s="68" t="e">
        <f t="shared" ca="1" si="1"/>
        <v>#NAME?</v>
      </c>
      <c r="P25" s="27" t="e">
        <f t="shared" ca="1" si="2"/>
        <v>#NAME?</v>
      </c>
      <c r="Q25" s="27" t="e">
        <f t="shared" ca="1" si="3"/>
        <v>#NAME?</v>
      </c>
      <c r="R25" s="66" t="e">
        <f t="shared" ca="1" si="4"/>
        <v>#NAME?</v>
      </c>
      <c r="S25" s="68" t="e">
        <f t="shared" ca="1" si="5"/>
        <v>#NAME?</v>
      </c>
      <c r="T25" s="66">
        <f t="shared" ca="1" si="6"/>
        <v>0</v>
      </c>
      <c r="U25" s="68" t="e">
        <f t="shared" ca="1" si="7"/>
        <v>#NAME?</v>
      </c>
      <c r="V25" s="27">
        <f t="shared" ca="1" si="8"/>
        <v>0</v>
      </c>
      <c r="AQ25" t="e">
        <f ca="1"/>
        <v>#NAME?</v>
      </c>
      <c r="AR25" t="e">
        <f ca="1"/>
        <v>#NAME?</v>
      </c>
      <c r="AS25" t="e">
        <f ca="1"/>
        <v>#NAME?</v>
      </c>
      <c r="AT25" s="27" t="e">
        <f t="shared" ca="1" si="13"/>
        <v>#NAME?</v>
      </c>
      <c r="AU25" s="27" t="e">
        <f t="shared" ca="1" si="14"/>
        <v>#NAME?</v>
      </c>
      <c r="AV25" s="27" t="e">
        <f t="shared" ca="1" si="10"/>
        <v>#NAME?</v>
      </c>
      <c r="AW25" s="27" t="e">
        <f t="shared" ca="1" si="11"/>
        <v>#NAME?</v>
      </c>
      <c r="AX25" s="27" t="e">
        <f t="shared" ca="1" si="12"/>
        <v>#NAME?</v>
      </c>
    </row>
    <row r="26" spans="1:50" ht="15" x14ac:dyDescent="0.2">
      <c r="A26" s="38">
        <v>6</v>
      </c>
      <c r="B26" s="38">
        <v>5.3</v>
      </c>
      <c r="C26" s="38">
        <v>5.3</v>
      </c>
      <c r="D26" s="38">
        <v>8</v>
      </c>
      <c r="E26" s="38">
        <v>5.3</v>
      </c>
      <c r="F26" s="39">
        <v>0</v>
      </c>
      <c r="H26" t="e">
        <f ca="1"/>
        <v>#NAME?</v>
      </c>
      <c r="I26" t="e">
        <f ca="1"/>
        <v>#NAME?</v>
      </c>
      <c r="J26" t="e">
        <f ca="1"/>
        <v>#NAME?</v>
      </c>
      <c r="K26" t="e">
        <f ca="1"/>
        <v>#NAME?</v>
      </c>
      <c r="L26" t="e">
        <f ca="1"/>
        <v>#NAME?</v>
      </c>
      <c r="M26" s="66" t="e">
        <f ca="1"/>
        <v>#NAME?</v>
      </c>
      <c r="N26" s="67" t="e">
        <f ca="1"/>
        <v>#NAME?</v>
      </c>
      <c r="O26" s="68" t="e">
        <f t="shared" ca="1" si="1"/>
        <v>#NAME?</v>
      </c>
      <c r="P26" s="27" t="e">
        <f t="shared" ca="1" si="2"/>
        <v>#NAME?</v>
      </c>
      <c r="Q26" s="27" t="e">
        <f t="shared" ca="1" si="3"/>
        <v>#NAME?</v>
      </c>
      <c r="R26" s="66" t="e">
        <f t="shared" ca="1" si="4"/>
        <v>#NAME?</v>
      </c>
      <c r="S26" s="68" t="e">
        <f t="shared" ca="1" si="5"/>
        <v>#NAME?</v>
      </c>
      <c r="T26" s="66">
        <f t="shared" ca="1" si="6"/>
        <v>0</v>
      </c>
      <c r="U26" s="68" t="e">
        <f t="shared" ca="1" si="7"/>
        <v>#NAME?</v>
      </c>
      <c r="V26" s="27">
        <f t="shared" ca="1" si="8"/>
        <v>0</v>
      </c>
      <c r="AQ26" t="e">
        <f ca="1"/>
        <v>#NAME?</v>
      </c>
      <c r="AR26" t="e">
        <f ca="1"/>
        <v>#NAME?</v>
      </c>
      <c r="AS26" t="e">
        <f ca="1"/>
        <v>#NAME?</v>
      </c>
      <c r="AT26" s="27" t="e">
        <f t="shared" ca="1" si="13"/>
        <v>#NAME?</v>
      </c>
      <c r="AU26" s="27" t="e">
        <f t="shared" ca="1" si="14"/>
        <v>#NAME?</v>
      </c>
      <c r="AV26" s="27" t="e">
        <f t="shared" ca="1" si="10"/>
        <v>#NAME?</v>
      </c>
      <c r="AW26" s="27" t="e">
        <f t="shared" ca="1" si="11"/>
        <v>#NAME?</v>
      </c>
      <c r="AX26" s="27" t="e">
        <f t="shared" ca="1" si="12"/>
        <v>#NAME?</v>
      </c>
    </row>
    <row r="27" spans="1:50" ht="15" x14ac:dyDescent="0.2">
      <c r="A27" s="38">
        <v>6.4</v>
      </c>
      <c r="B27" s="38">
        <v>3.9</v>
      </c>
      <c r="C27" s="38">
        <v>5.3</v>
      </c>
      <c r="D27" s="38">
        <v>7.1</v>
      </c>
      <c r="E27" s="38">
        <v>6.6</v>
      </c>
      <c r="F27" s="39">
        <v>0</v>
      </c>
      <c r="H27" t="e">
        <f ca="1"/>
        <v>#NAME?</v>
      </c>
      <c r="I27" t="e">
        <f ca="1"/>
        <v>#NAME?</v>
      </c>
      <c r="J27" t="e">
        <f ca="1"/>
        <v>#NAME?</v>
      </c>
      <c r="K27" t="e">
        <f ca="1"/>
        <v>#NAME?</v>
      </c>
      <c r="L27" t="e">
        <f ca="1"/>
        <v>#NAME?</v>
      </c>
      <c r="M27" s="66" t="e">
        <f ca="1"/>
        <v>#NAME?</v>
      </c>
      <c r="N27" s="67" t="e">
        <f ca="1"/>
        <v>#NAME?</v>
      </c>
      <c r="O27" s="68" t="e">
        <f t="shared" ca="1" si="1"/>
        <v>#NAME?</v>
      </c>
      <c r="P27" s="27" t="e">
        <f t="shared" ca="1" si="2"/>
        <v>#NAME?</v>
      </c>
      <c r="Q27" s="27" t="e">
        <f t="shared" ca="1" si="3"/>
        <v>#NAME?</v>
      </c>
      <c r="R27" s="66" t="e">
        <f t="shared" ca="1" si="4"/>
        <v>#NAME?</v>
      </c>
      <c r="S27" s="68" t="e">
        <f t="shared" ca="1" si="5"/>
        <v>#NAME?</v>
      </c>
      <c r="T27" s="66">
        <f t="shared" ca="1" si="6"/>
        <v>0</v>
      </c>
      <c r="U27" s="68" t="e">
        <f t="shared" ca="1" si="7"/>
        <v>#NAME?</v>
      </c>
      <c r="V27" s="27">
        <f t="shared" ca="1" si="8"/>
        <v>0</v>
      </c>
      <c r="AQ27" t="e">
        <f ca="1"/>
        <v>#NAME?</v>
      </c>
      <c r="AR27" t="e">
        <f ca="1"/>
        <v>#NAME?</v>
      </c>
      <c r="AS27" t="e">
        <f ca="1"/>
        <v>#NAME?</v>
      </c>
      <c r="AT27" s="27" t="e">
        <f t="shared" ca="1" si="13"/>
        <v>#NAME?</v>
      </c>
      <c r="AU27" s="27" t="e">
        <f t="shared" ca="1" si="14"/>
        <v>#NAME?</v>
      </c>
      <c r="AV27" s="27" t="e">
        <f t="shared" ca="1" si="10"/>
        <v>#NAME?</v>
      </c>
      <c r="AW27" s="27" t="e">
        <f t="shared" ca="1" si="11"/>
        <v>#NAME?</v>
      </c>
      <c r="AX27" s="27" t="e">
        <f t="shared" ca="1" si="12"/>
        <v>#NAME?</v>
      </c>
    </row>
    <row r="28" spans="1:50" ht="15" x14ac:dyDescent="0.2">
      <c r="A28" s="38">
        <v>8.5</v>
      </c>
      <c r="B28" s="38">
        <v>7.6</v>
      </c>
      <c r="C28" s="38">
        <v>3.7</v>
      </c>
      <c r="D28" s="38">
        <v>4.8</v>
      </c>
      <c r="E28" s="38">
        <v>3.8</v>
      </c>
      <c r="F28" s="39">
        <v>1</v>
      </c>
      <c r="H28" t="e">
        <f ca="1"/>
        <v>#NAME?</v>
      </c>
      <c r="I28" t="e">
        <f ca="1"/>
        <v>#NAME?</v>
      </c>
      <c r="J28" t="e">
        <f ca="1"/>
        <v>#NAME?</v>
      </c>
      <c r="K28" t="e">
        <f ca="1"/>
        <v>#NAME?</v>
      </c>
      <c r="L28" t="e">
        <f ca="1"/>
        <v>#NAME?</v>
      </c>
      <c r="M28" s="66" t="e">
        <f ca="1"/>
        <v>#NAME?</v>
      </c>
      <c r="N28" s="67" t="e">
        <f ca="1"/>
        <v>#NAME?</v>
      </c>
      <c r="O28" s="68" t="e">
        <f t="shared" ca="1" si="1"/>
        <v>#NAME?</v>
      </c>
      <c r="P28" s="27" t="e">
        <f t="shared" ca="1" si="2"/>
        <v>#NAME?</v>
      </c>
      <c r="Q28" s="27" t="e">
        <f t="shared" ca="1" si="3"/>
        <v>#NAME?</v>
      </c>
      <c r="R28" s="66" t="e">
        <f t="shared" ca="1" si="4"/>
        <v>#NAME?</v>
      </c>
      <c r="S28" s="68" t="e">
        <f t="shared" ca="1" si="5"/>
        <v>#NAME?</v>
      </c>
      <c r="T28" s="66">
        <f t="shared" ca="1" si="6"/>
        <v>0</v>
      </c>
      <c r="U28" s="68" t="e">
        <f t="shared" ca="1" si="7"/>
        <v>#NAME?</v>
      </c>
      <c r="V28" s="27">
        <f t="shared" ca="1" si="8"/>
        <v>0</v>
      </c>
      <c r="AQ28" t="e">
        <f ca="1"/>
        <v>#NAME?</v>
      </c>
      <c r="AR28" t="e">
        <f ca="1"/>
        <v>#NAME?</v>
      </c>
      <c r="AS28" t="e">
        <f ca="1"/>
        <v>#NAME?</v>
      </c>
      <c r="AT28" s="27" t="e">
        <f t="shared" ca="1" si="13"/>
        <v>#NAME?</v>
      </c>
      <c r="AU28" s="27" t="e">
        <f t="shared" ca="1" si="14"/>
        <v>#NAME?</v>
      </c>
      <c r="AV28" s="27" t="e">
        <f t="shared" ca="1" si="10"/>
        <v>#NAME?</v>
      </c>
      <c r="AW28" s="27" t="e">
        <f t="shared" ca="1" si="11"/>
        <v>#NAME?</v>
      </c>
      <c r="AX28" s="27" t="e">
        <f t="shared" ca="1" si="12"/>
        <v>#NAME?</v>
      </c>
    </row>
    <row r="29" spans="1:50" ht="15" x14ac:dyDescent="0.2">
      <c r="A29" s="38">
        <v>7</v>
      </c>
      <c r="B29" s="38">
        <v>4.8</v>
      </c>
      <c r="C29" s="38">
        <v>4.2</v>
      </c>
      <c r="D29" s="38">
        <v>9</v>
      </c>
      <c r="E29" s="38">
        <v>5.2</v>
      </c>
      <c r="F29" s="39">
        <v>0</v>
      </c>
      <c r="H29" t="e">
        <f ca="1"/>
        <v>#NAME?</v>
      </c>
      <c r="I29" t="e">
        <f ca="1"/>
        <v>#NAME?</v>
      </c>
      <c r="J29" t="e">
        <f ca="1"/>
        <v>#NAME?</v>
      </c>
      <c r="K29" t="e">
        <f ca="1"/>
        <v>#NAME?</v>
      </c>
      <c r="L29" t="e">
        <f ca="1"/>
        <v>#NAME?</v>
      </c>
      <c r="M29" s="66" t="e">
        <f ca="1"/>
        <v>#NAME?</v>
      </c>
      <c r="N29" s="67" t="e">
        <f ca="1"/>
        <v>#NAME?</v>
      </c>
      <c r="O29" s="68" t="e">
        <f t="shared" ca="1" si="1"/>
        <v>#NAME?</v>
      </c>
      <c r="P29" s="27" t="e">
        <f t="shared" ca="1" si="2"/>
        <v>#NAME?</v>
      </c>
      <c r="Q29" s="27" t="e">
        <f t="shared" ca="1" si="3"/>
        <v>#NAME?</v>
      </c>
      <c r="R29" s="66" t="e">
        <f t="shared" ca="1" si="4"/>
        <v>#NAME?</v>
      </c>
      <c r="S29" s="68" t="e">
        <f t="shared" ca="1" si="5"/>
        <v>#NAME?</v>
      </c>
      <c r="T29" s="66">
        <f t="shared" ca="1" si="6"/>
        <v>0</v>
      </c>
      <c r="U29" s="68" t="e">
        <f t="shared" ca="1" si="7"/>
        <v>#NAME?</v>
      </c>
      <c r="V29" s="27">
        <f t="shared" ca="1" si="8"/>
        <v>0</v>
      </c>
      <c r="AQ29" t="e">
        <f ca="1"/>
        <v>#NAME?</v>
      </c>
      <c r="AR29" t="e">
        <f ca="1"/>
        <v>#NAME?</v>
      </c>
      <c r="AS29" t="e">
        <f ca="1"/>
        <v>#NAME?</v>
      </c>
      <c r="AT29" s="27" t="e">
        <f t="shared" ca="1" si="13"/>
        <v>#NAME?</v>
      </c>
      <c r="AU29" s="27" t="e">
        <f t="shared" ca="1" si="14"/>
        <v>#NAME?</v>
      </c>
      <c r="AV29" s="27" t="e">
        <f t="shared" ca="1" si="10"/>
        <v>#NAME?</v>
      </c>
      <c r="AW29" s="27" t="e">
        <f t="shared" ca="1" si="11"/>
        <v>#NAME?</v>
      </c>
      <c r="AX29" s="27" t="e">
        <f t="shared" ca="1" si="12"/>
        <v>#NAME?</v>
      </c>
    </row>
    <row r="30" spans="1:50" ht="15" x14ac:dyDescent="0.2">
      <c r="A30" s="38">
        <v>8.5</v>
      </c>
      <c r="B30" s="38">
        <v>7.6</v>
      </c>
      <c r="C30" s="38">
        <v>3.7</v>
      </c>
      <c r="D30" s="38">
        <v>4.8</v>
      </c>
      <c r="E30" s="38">
        <v>3.8</v>
      </c>
      <c r="F30" s="39">
        <v>0</v>
      </c>
      <c r="H30" t="e">
        <f ca="1"/>
        <v>#NAME?</v>
      </c>
      <c r="I30" t="e">
        <f ca="1"/>
        <v>#NAME?</v>
      </c>
      <c r="J30" t="e">
        <f ca="1"/>
        <v>#NAME?</v>
      </c>
      <c r="K30" t="e">
        <f ca="1"/>
        <v>#NAME?</v>
      </c>
      <c r="L30" t="e">
        <f ca="1"/>
        <v>#NAME?</v>
      </c>
      <c r="M30" s="66" t="e">
        <f ca="1"/>
        <v>#NAME?</v>
      </c>
      <c r="N30" s="67" t="e">
        <f ca="1"/>
        <v>#NAME?</v>
      </c>
      <c r="O30" s="68" t="e">
        <f t="shared" ca="1" si="1"/>
        <v>#NAME?</v>
      </c>
      <c r="P30" s="27" t="e">
        <f t="shared" ca="1" si="2"/>
        <v>#NAME?</v>
      </c>
      <c r="Q30" s="27" t="e">
        <f t="shared" ca="1" si="3"/>
        <v>#NAME?</v>
      </c>
      <c r="R30" s="66" t="e">
        <f t="shared" ca="1" si="4"/>
        <v>#NAME?</v>
      </c>
      <c r="S30" s="68" t="e">
        <f t="shared" ca="1" si="5"/>
        <v>#NAME?</v>
      </c>
      <c r="T30" s="66">
        <f t="shared" ca="1" si="6"/>
        <v>0</v>
      </c>
      <c r="U30" s="68" t="e">
        <f t="shared" ca="1" si="7"/>
        <v>#NAME?</v>
      </c>
      <c r="V30" s="27">
        <f t="shared" ca="1" si="8"/>
        <v>0</v>
      </c>
      <c r="AA30" t="s">
        <v>393</v>
      </c>
      <c r="AQ30" t="e">
        <f ca="1"/>
        <v>#NAME?</v>
      </c>
      <c r="AR30" t="e">
        <f ca="1"/>
        <v>#NAME?</v>
      </c>
      <c r="AS30" t="e">
        <f ca="1"/>
        <v>#NAME?</v>
      </c>
      <c r="AT30" s="27" t="e">
        <f t="shared" ca="1" si="13"/>
        <v>#NAME?</v>
      </c>
      <c r="AU30" s="27" t="e">
        <f t="shared" ca="1" si="14"/>
        <v>#NAME?</v>
      </c>
      <c r="AV30" s="27" t="e">
        <f t="shared" ca="1" si="10"/>
        <v>#NAME?</v>
      </c>
      <c r="AW30" s="27" t="e">
        <f t="shared" ca="1" si="11"/>
        <v>#NAME?</v>
      </c>
      <c r="AX30" s="27" t="e">
        <f t="shared" ca="1" si="12"/>
        <v>#NAME?</v>
      </c>
    </row>
    <row r="31" spans="1:50" ht="15" x14ac:dyDescent="0.2">
      <c r="A31" s="38">
        <v>7.6</v>
      </c>
      <c r="B31" s="38">
        <v>4.2</v>
      </c>
      <c r="C31" s="38">
        <v>4.5999999999999996</v>
      </c>
      <c r="D31" s="38">
        <v>7.7</v>
      </c>
      <c r="E31" s="38">
        <v>5.5</v>
      </c>
      <c r="F31" s="39">
        <v>0</v>
      </c>
      <c r="H31" t="e">
        <f ca="1"/>
        <v>#NAME?</v>
      </c>
      <c r="I31" t="e">
        <f ca="1"/>
        <v>#NAME?</v>
      </c>
      <c r="J31" t="e">
        <f ca="1"/>
        <v>#NAME?</v>
      </c>
      <c r="K31" t="e">
        <f ca="1"/>
        <v>#NAME?</v>
      </c>
      <c r="L31" t="e">
        <f ca="1"/>
        <v>#NAME?</v>
      </c>
      <c r="M31" s="66" t="e">
        <f ca="1"/>
        <v>#NAME?</v>
      </c>
      <c r="N31" s="67" t="e">
        <f ca="1"/>
        <v>#NAME?</v>
      </c>
      <c r="O31" s="68" t="e">
        <f t="shared" ca="1" si="1"/>
        <v>#NAME?</v>
      </c>
      <c r="P31" s="27" t="e">
        <f t="shared" ca="1" si="2"/>
        <v>#NAME?</v>
      </c>
      <c r="Q31" s="27" t="e">
        <f t="shared" ca="1" si="3"/>
        <v>#NAME?</v>
      </c>
      <c r="R31" s="66" t="e">
        <f t="shared" ca="1" si="4"/>
        <v>#NAME?</v>
      </c>
      <c r="S31" s="68" t="e">
        <f t="shared" ca="1" si="5"/>
        <v>#NAME?</v>
      </c>
      <c r="T31" s="66">
        <f t="shared" ca="1" si="6"/>
        <v>0</v>
      </c>
      <c r="U31" s="68" t="e">
        <f t="shared" ca="1" si="7"/>
        <v>#NAME?</v>
      </c>
      <c r="V31" s="27">
        <f t="shared" ca="1" si="8"/>
        <v>0</v>
      </c>
      <c r="AQ31" t="e">
        <f ca="1"/>
        <v>#NAME?</v>
      </c>
      <c r="AR31" t="e">
        <f ca="1"/>
        <v>#NAME?</v>
      </c>
      <c r="AS31" t="e">
        <f ca="1"/>
        <v>#NAME?</v>
      </c>
      <c r="AT31" s="27" t="e">
        <f t="shared" ca="1" si="13"/>
        <v>#NAME?</v>
      </c>
      <c r="AU31" s="27" t="e">
        <f t="shared" ca="1" si="14"/>
        <v>#NAME?</v>
      </c>
      <c r="AV31" s="27" t="e">
        <f t="shared" ca="1" si="10"/>
        <v>#NAME?</v>
      </c>
      <c r="AW31" s="27" t="e">
        <f t="shared" ca="1" si="11"/>
        <v>#NAME?</v>
      </c>
      <c r="AX31" s="27" t="e">
        <f t="shared" ca="1" si="12"/>
        <v>#NAME?</v>
      </c>
    </row>
    <row r="32" spans="1:50" ht="15" x14ac:dyDescent="0.2">
      <c r="A32" s="38">
        <v>6.9</v>
      </c>
      <c r="B32" s="38">
        <v>6.4</v>
      </c>
      <c r="C32" s="38">
        <v>4.7</v>
      </c>
      <c r="D32" s="38">
        <v>5.2</v>
      </c>
      <c r="E32" s="38">
        <v>2.7</v>
      </c>
      <c r="F32" s="39">
        <v>0</v>
      </c>
      <c r="H32" t="e">
        <f ca="1"/>
        <v>#NAME?</v>
      </c>
      <c r="I32" t="e">
        <f ca="1"/>
        <v>#NAME?</v>
      </c>
      <c r="J32" t="e">
        <f ca="1"/>
        <v>#NAME?</v>
      </c>
      <c r="K32" t="e">
        <f ca="1"/>
        <v>#NAME?</v>
      </c>
      <c r="L32" t="e">
        <f ca="1"/>
        <v>#NAME?</v>
      </c>
      <c r="M32" s="66" t="e">
        <f ca="1"/>
        <v>#NAME?</v>
      </c>
      <c r="N32" s="67" t="e">
        <f ca="1"/>
        <v>#NAME?</v>
      </c>
      <c r="O32" s="68" t="e">
        <f t="shared" ca="1" si="1"/>
        <v>#NAME?</v>
      </c>
      <c r="P32" s="27" t="e">
        <f t="shared" ca="1" si="2"/>
        <v>#NAME?</v>
      </c>
      <c r="Q32" s="27" t="e">
        <f t="shared" ca="1" si="3"/>
        <v>#NAME?</v>
      </c>
      <c r="R32" s="66" t="e">
        <f t="shared" ca="1" si="4"/>
        <v>#NAME?</v>
      </c>
      <c r="S32" s="68" t="e">
        <f t="shared" ca="1" si="5"/>
        <v>#NAME?</v>
      </c>
      <c r="T32" s="66">
        <f t="shared" ca="1" si="6"/>
        <v>0</v>
      </c>
      <c r="U32" s="68" t="e">
        <f t="shared" ca="1" si="7"/>
        <v>#NAME?</v>
      </c>
      <c r="V32" s="27">
        <f t="shared" ca="1" si="8"/>
        <v>0</v>
      </c>
      <c r="AQ32" t="e">
        <f ca="1"/>
        <v>#NAME?</v>
      </c>
      <c r="AR32" t="e">
        <f ca="1"/>
        <v>#NAME?</v>
      </c>
      <c r="AS32" t="e">
        <f ca="1"/>
        <v>#NAME?</v>
      </c>
      <c r="AT32" s="27" t="e">
        <f t="shared" ca="1" si="13"/>
        <v>#NAME?</v>
      </c>
      <c r="AU32" s="27" t="e">
        <f t="shared" ca="1" si="14"/>
        <v>#NAME?</v>
      </c>
      <c r="AV32" s="27" t="e">
        <f t="shared" ca="1" si="10"/>
        <v>#NAME?</v>
      </c>
      <c r="AW32" s="27" t="e">
        <f t="shared" ca="1" si="11"/>
        <v>#NAME?</v>
      </c>
      <c r="AX32" s="27" t="e">
        <f t="shared" ca="1" si="12"/>
        <v>#NAME?</v>
      </c>
    </row>
    <row r="33" spans="1:50" ht="15" x14ac:dyDescent="0.2">
      <c r="A33" s="38">
        <v>8.1</v>
      </c>
      <c r="B33" s="38">
        <v>5.0999999999999996</v>
      </c>
      <c r="C33" s="38">
        <v>3.8</v>
      </c>
      <c r="D33" s="38">
        <v>6.6</v>
      </c>
      <c r="E33" s="38">
        <v>3.5</v>
      </c>
      <c r="F33" s="39">
        <v>0</v>
      </c>
      <c r="H33" t="e">
        <f ca="1"/>
        <v>#NAME?</v>
      </c>
      <c r="I33" t="e">
        <f ca="1"/>
        <v>#NAME?</v>
      </c>
      <c r="J33" t="e">
        <f ca="1"/>
        <v>#NAME?</v>
      </c>
      <c r="K33" t="e">
        <f ca="1"/>
        <v>#NAME?</v>
      </c>
      <c r="L33" t="e">
        <f ca="1"/>
        <v>#NAME?</v>
      </c>
      <c r="M33" s="66" t="e">
        <f ca="1"/>
        <v>#NAME?</v>
      </c>
      <c r="N33" s="67" t="e">
        <f ca="1"/>
        <v>#NAME?</v>
      </c>
      <c r="O33" s="68" t="e">
        <f t="shared" ca="1" si="1"/>
        <v>#NAME?</v>
      </c>
      <c r="P33" s="27" t="e">
        <f t="shared" ca="1" si="2"/>
        <v>#NAME?</v>
      </c>
      <c r="Q33" s="27" t="e">
        <f t="shared" ca="1" si="3"/>
        <v>#NAME?</v>
      </c>
      <c r="R33" s="66" t="e">
        <f t="shared" ca="1" si="4"/>
        <v>#NAME?</v>
      </c>
      <c r="S33" s="68" t="e">
        <f t="shared" ca="1" si="5"/>
        <v>#NAME?</v>
      </c>
      <c r="T33" s="66">
        <f t="shared" ca="1" si="6"/>
        <v>0</v>
      </c>
      <c r="U33" s="68" t="e">
        <f t="shared" ca="1" si="7"/>
        <v>#NAME?</v>
      </c>
      <c r="V33" s="27">
        <f t="shared" ca="1" si="8"/>
        <v>0</v>
      </c>
      <c r="AQ33" t="e">
        <f ca="1"/>
        <v>#NAME?</v>
      </c>
      <c r="AR33" t="e">
        <f ca="1"/>
        <v>#NAME?</v>
      </c>
      <c r="AS33" t="e">
        <f ca="1"/>
        <v>#NAME?</v>
      </c>
      <c r="AT33" s="27" t="e">
        <f t="shared" ca="1" si="13"/>
        <v>#NAME?</v>
      </c>
      <c r="AU33" s="27" t="e">
        <f t="shared" ca="1" si="14"/>
        <v>#NAME?</v>
      </c>
      <c r="AV33" s="27" t="e">
        <f t="shared" ca="1" si="10"/>
        <v>#NAME?</v>
      </c>
      <c r="AW33" s="27" t="e">
        <f t="shared" ca="1" si="11"/>
        <v>#NAME?</v>
      </c>
      <c r="AX33" s="27" t="e">
        <f t="shared" ca="1" si="12"/>
        <v>#NAME?</v>
      </c>
    </row>
    <row r="34" spans="1:50" ht="15" x14ac:dyDescent="0.2">
      <c r="A34" s="38">
        <v>6.7</v>
      </c>
      <c r="B34" s="38">
        <v>5.0999999999999996</v>
      </c>
      <c r="C34" s="38">
        <v>4.9000000000000004</v>
      </c>
      <c r="D34" s="38">
        <v>9.1999999999999993</v>
      </c>
      <c r="E34" s="38">
        <v>4.5</v>
      </c>
      <c r="F34" s="39">
        <v>0</v>
      </c>
      <c r="H34" t="e">
        <f ca="1"/>
        <v>#NAME?</v>
      </c>
      <c r="I34" t="e">
        <f ca="1"/>
        <v>#NAME?</v>
      </c>
      <c r="J34" t="e">
        <f ca="1"/>
        <v>#NAME?</v>
      </c>
      <c r="K34" t="e">
        <f ca="1"/>
        <v>#NAME?</v>
      </c>
      <c r="L34" t="e">
        <f ca="1"/>
        <v>#NAME?</v>
      </c>
      <c r="M34" s="66" t="e">
        <f ca="1"/>
        <v>#NAME?</v>
      </c>
      <c r="N34" s="67" t="e">
        <f ca="1"/>
        <v>#NAME?</v>
      </c>
      <c r="O34" s="68" t="e">
        <f t="shared" ca="1" si="1"/>
        <v>#NAME?</v>
      </c>
      <c r="P34" s="27" t="e">
        <f t="shared" ca="1" si="2"/>
        <v>#NAME?</v>
      </c>
      <c r="Q34" s="27" t="e">
        <f t="shared" ca="1" si="3"/>
        <v>#NAME?</v>
      </c>
      <c r="R34" s="66" t="e">
        <f t="shared" ca="1" si="4"/>
        <v>#NAME?</v>
      </c>
      <c r="S34" s="68" t="e">
        <f t="shared" ca="1" si="5"/>
        <v>#NAME?</v>
      </c>
      <c r="T34" s="66">
        <f t="shared" ca="1" si="6"/>
        <v>0</v>
      </c>
      <c r="U34" s="68" t="e">
        <f t="shared" ca="1" si="7"/>
        <v>#NAME?</v>
      </c>
      <c r="V34" s="27">
        <f t="shared" ca="1" si="8"/>
        <v>0</v>
      </c>
      <c r="AQ34" t="e">
        <f ca="1"/>
        <v>#NAME?</v>
      </c>
      <c r="AR34" t="e">
        <f ca="1"/>
        <v>#NAME?</v>
      </c>
      <c r="AS34" t="e">
        <f ca="1"/>
        <v>#NAME?</v>
      </c>
      <c r="AT34" s="27" t="e">
        <f t="shared" ca="1" si="13"/>
        <v>#NAME?</v>
      </c>
      <c r="AU34" s="27" t="e">
        <f t="shared" ca="1" si="14"/>
        <v>#NAME?</v>
      </c>
      <c r="AV34" s="27" t="e">
        <f t="shared" ca="1" si="10"/>
        <v>#NAME?</v>
      </c>
      <c r="AW34" s="27" t="e">
        <f t="shared" ca="1" si="11"/>
        <v>#NAME?</v>
      </c>
      <c r="AX34" s="27" t="e">
        <f t="shared" ca="1" si="12"/>
        <v>#NAME?</v>
      </c>
    </row>
    <row r="35" spans="1:50" ht="15" x14ac:dyDescent="0.2">
      <c r="A35" s="38">
        <v>8</v>
      </c>
      <c r="B35" s="38">
        <v>4.5999999999999996</v>
      </c>
      <c r="C35" s="38">
        <v>4.7</v>
      </c>
      <c r="D35" s="38">
        <v>8.6999999999999993</v>
      </c>
      <c r="E35" s="38">
        <v>6.6</v>
      </c>
      <c r="F35" s="39">
        <v>1</v>
      </c>
      <c r="H35" t="e">
        <f ca="1"/>
        <v>#NAME?</v>
      </c>
      <c r="I35" t="e">
        <f ca="1"/>
        <v>#NAME?</v>
      </c>
      <c r="J35" t="e">
        <f ca="1"/>
        <v>#NAME?</v>
      </c>
      <c r="K35" t="e">
        <f ca="1"/>
        <v>#NAME?</v>
      </c>
      <c r="L35" t="e">
        <f ca="1"/>
        <v>#NAME?</v>
      </c>
      <c r="M35" s="66" t="e">
        <f ca="1"/>
        <v>#NAME?</v>
      </c>
      <c r="N35" s="67" t="e">
        <f ca="1"/>
        <v>#NAME?</v>
      </c>
      <c r="O35" s="68" t="e">
        <f t="shared" ca="1" si="1"/>
        <v>#NAME?</v>
      </c>
      <c r="P35" s="27" t="e">
        <f t="shared" ca="1" si="2"/>
        <v>#NAME?</v>
      </c>
      <c r="Q35" s="27" t="e">
        <f t="shared" ca="1" si="3"/>
        <v>#NAME?</v>
      </c>
      <c r="R35" s="66" t="e">
        <f t="shared" ca="1" si="4"/>
        <v>#NAME?</v>
      </c>
      <c r="S35" s="68" t="e">
        <f t="shared" ca="1" si="5"/>
        <v>#NAME?</v>
      </c>
      <c r="T35" s="66">
        <f t="shared" ca="1" si="6"/>
        <v>0</v>
      </c>
      <c r="U35" s="68" t="e">
        <f t="shared" ca="1" si="7"/>
        <v>#NAME?</v>
      </c>
      <c r="V35" s="27">
        <f t="shared" ca="1" si="8"/>
        <v>0</v>
      </c>
      <c r="AQ35" t="e">
        <f ca="1"/>
        <v>#NAME?</v>
      </c>
      <c r="AR35" t="e">
        <f ca="1"/>
        <v>#NAME?</v>
      </c>
      <c r="AS35" t="e">
        <f ca="1"/>
        <v>#NAME?</v>
      </c>
      <c r="AT35" s="27" t="e">
        <f t="shared" ca="1" si="13"/>
        <v>#NAME?</v>
      </c>
      <c r="AU35" s="27" t="e">
        <f t="shared" ca="1" si="14"/>
        <v>#NAME?</v>
      </c>
      <c r="AV35" s="27" t="e">
        <f t="shared" ca="1" si="10"/>
        <v>#NAME?</v>
      </c>
      <c r="AW35" s="27" t="e">
        <f t="shared" ca="1" si="11"/>
        <v>#NAME?</v>
      </c>
      <c r="AX35" s="27" t="e">
        <f t="shared" ca="1" si="12"/>
        <v>#NAME?</v>
      </c>
    </row>
    <row r="36" spans="1:50" ht="15" x14ac:dyDescent="0.2">
      <c r="A36" s="38">
        <v>6.7</v>
      </c>
      <c r="B36" s="38">
        <v>5.4</v>
      </c>
      <c r="C36" s="38">
        <v>6.8</v>
      </c>
      <c r="D36" s="38">
        <v>8.4</v>
      </c>
      <c r="E36" s="38">
        <v>4.3</v>
      </c>
      <c r="F36" s="39">
        <v>0</v>
      </c>
      <c r="H36" t="e">
        <f ca="1"/>
        <v>#NAME?</v>
      </c>
      <c r="I36" t="e">
        <f ca="1"/>
        <v>#NAME?</v>
      </c>
      <c r="J36" t="e">
        <f ca="1"/>
        <v>#NAME?</v>
      </c>
      <c r="K36" t="e">
        <f ca="1"/>
        <v>#NAME?</v>
      </c>
      <c r="L36" t="e">
        <f ca="1"/>
        <v>#NAME?</v>
      </c>
      <c r="M36" s="66" t="e">
        <f ca="1"/>
        <v>#NAME?</v>
      </c>
      <c r="N36" s="67" t="e">
        <f ca="1"/>
        <v>#NAME?</v>
      </c>
      <c r="O36" s="68" t="e">
        <f t="shared" ca="1" si="1"/>
        <v>#NAME?</v>
      </c>
      <c r="P36" s="27" t="e">
        <f t="shared" ca="1" si="2"/>
        <v>#NAME?</v>
      </c>
      <c r="Q36" s="27" t="e">
        <f t="shared" ca="1" si="3"/>
        <v>#NAME?</v>
      </c>
      <c r="R36" s="66" t="e">
        <f t="shared" ca="1" si="4"/>
        <v>#NAME?</v>
      </c>
      <c r="S36" s="68" t="e">
        <f t="shared" ca="1" si="5"/>
        <v>#NAME?</v>
      </c>
      <c r="T36" s="66">
        <f t="shared" ca="1" si="6"/>
        <v>0</v>
      </c>
      <c r="U36" s="68" t="e">
        <f t="shared" ca="1" si="7"/>
        <v>#NAME?</v>
      </c>
      <c r="V36" s="27">
        <f t="shared" ca="1" si="8"/>
        <v>0</v>
      </c>
      <c r="AQ36" t="e">
        <f ca="1"/>
        <v>#NAME?</v>
      </c>
      <c r="AR36" t="e">
        <f ca="1"/>
        <v>#NAME?</v>
      </c>
      <c r="AS36" t="e">
        <f ca="1"/>
        <v>#NAME?</v>
      </c>
      <c r="AT36" s="27" t="e">
        <f t="shared" ca="1" si="13"/>
        <v>#NAME?</v>
      </c>
      <c r="AU36" s="27" t="e">
        <f t="shared" ca="1" si="14"/>
        <v>#NAME?</v>
      </c>
      <c r="AV36" s="27" t="e">
        <f t="shared" ca="1" si="10"/>
        <v>#NAME?</v>
      </c>
      <c r="AW36" s="27" t="e">
        <f t="shared" ca="1" si="11"/>
        <v>#NAME?</v>
      </c>
      <c r="AX36" s="27" t="e">
        <f t="shared" ca="1" si="12"/>
        <v>#NAME?</v>
      </c>
    </row>
    <row r="37" spans="1:50" ht="15" x14ac:dyDescent="0.2">
      <c r="A37" s="38">
        <v>8.6999999999999993</v>
      </c>
      <c r="B37" s="38">
        <v>6.1</v>
      </c>
      <c r="C37" s="38">
        <v>2.9</v>
      </c>
      <c r="D37" s="38">
        <v>5.6</v>
      </c>
      <c r="E37" s="38">
        <v>2.9</v>
      </c>
      <c r="F37" s="39">
        <v>0</v>
      </c>
      <c r="H37" t="e">
        <f ca="1"/>
        <v>#NAME?</v>
      </c>
      <c r="I37" t="e">
        <f ca="1"/>
        <v>#NAME?</v>
      </c>
      <c r="J37" t="e">
        <f ca="1"/>
        <v>#NAME?</v>
      </c>
      <c r="K37" t="e">
        <f ca="1"/>
        <v>#NAME?</v>
      </c>
      <c r="L37" t="e">
        <f ca="1"/>
        <v>#NAME?</v>
      </c>
      <c r="M37" s="66" t="e">
        <f ca="1"/>
        <v>#NAME?</v>
      </c>
      <c r="N37" s="67" t="e">
        <f ca="1"/>
        <v>#NAME?</v>
      </c>
      <c r="O37" s="68" t="e">
        <f t="shared" ca="1" si="1"/>
        <v>#NAME?</v>
      </c>
      <c r="P37" s="27" t="e">
        <f t="shared" ca="1" si="2"/>
        <v>#NAME?</v>
      </c>
      <c r="Q37" s="27" t="e">
        <f t="shared" ca="1" si="3"/>
        <v>#NAME?</v>
      </c>
      <c r="R37" s="66" t="e">
        <f t="shared" ca="1" si="4"/>
        <v>#NAME?</v>
      </c>
      <c r="S37" s="68" t="e">
        <f t="shared" ca="1" si="5"/>
        <v>#NAME?</v>
      </c>
      <c r="T37" s="66">
        <f t="shared" ca="1" si="6"/>
        <v>0</v>
      </c>
      <c r="U37" s="68" t="e">
        <f t="shared" ca="1" si="7"/>
        <v>#NAME?</v>
      </c>
      <c r="V37" s="27">
        <f t="shared" ca="1" si="8"/>
        <v>0</v>
      </c>
      <c r="AQ37" t="e">
        <f ca="1"/>
        <v>#NAME?</v>
      </c>
      <c r="AR37" t="e">
        <f ca="1"/>
        <v>#NAME?</v>
      </c>
      <c r="AS37" t="e">
        <f ca="1"/>
        <v>#NAME?</v>
      </c>
      <c r="AT37" s="27" t="e">
        <f t="shared" ca="1" si="13"/>
        <v>#NAME?</v>
      </c>
      <c r="AU37" s="27" t="e">
        <f t="shared" ca="1" si="14"/>
        <v>#NAME?</v>
      </c>
      <c r="AV37" s="27" t="e">
        <f t="shared" ca="1" si="10"/>
        <v>#NAME?</v>
      </c>
      <c r="AW37" s="27" t="e">
        <f t="shared" ca="1" si="11"/>
        <v>#NAME?</v>
      </c>
      <c r="AX37" s="27" t="e">
        <f t="shared" ca="1" si="12"/>
        <v>#NAME?</v>
      </c>
    </row>
    <row r="38" spans="1:50" ht="15" x14ac:dyDescent="0.2">
      <c r="A38" s="38">
        <v>9</v>
      </c>
      <c r="B38" s="38">
        <v>6</v>
      </c>
      <c r="C38" s="38">
        <v>4.5</v>
      </c>
      <c r="D38" s="38">
        <v>6.8</v>
      </c>
      <c r="E38" s="38">
        <v>3.5</v>
      </c>
      <c r="F38" s="39">
        <v>1</v>
      </c>
      <c r="H38" t="e">
        <f ca="1"/>
        <v>#NAME?</v>
      </c>
      <c r="I38" t="e">
        <f ca="1"/>
        <v>#NAME?</v>
      </c>
      <c r="J38" t="e">
        <f ca="1"/>
        <v>#NAME?</v>
      </c>
      <c r="K38" t="e">
        <f ca="1"/>
        <v>#NAME?</v>
      </c>
      <c r="L38" t="e">
        <f ca="1"/>
        <v>#NAME?</v>
      </c>
      <c r="M38" s="66" t="e">
        <f ca="1"/>
        <v>#NAME?</v>
      </c>
      <c r="N38" s="67" t="e">
        <f ca="1"/>
        <v>#NAME?</v>
      </c>
      <c r="O38" s="68" t="e">
        <f t="shared" ca="1" si="1"/>
        <v>#NAME?</v>
      </c>
      <c r="P38" s="27" t="e">
        <f t="shared" ca="1" si="2"/>
        <v>#NAME?</v>
      </c>
      <c r="Q38" s="27" t="e">
        <f t="shared" ca="1" si="3"/>
        <v>#NAME?</v>
      </c>
      <c r="R38" s="66" t="e">
        <f t="shared" ca="1" si="4"/>
        <v>#NAME?</v>
      </c>
      <c r="S38" s="68" t="e">
        <f t="shared" ca="1" si="5"/>
        <v>#NAME?</v>
      </c>
      <c r="T38" s="66">
        <f t="shared" ca="1" si="6"/>
        <v>0</v>
      </c>
      <c r="U38" s="68" t="e">
        <f t="shared" ca="1" si="7"/>
        <v>#NAME?</v>
      </c>
      <c r="V38" s="27">
        <f t="shared" ca="1" si="8"/>
        <v>0</v>
      </c>
      <c r="AQ38" t="e">
        <f ca="1"/>
        <v>#NAME?</v>
      </c>
      <c r="AR38" t="e">
        <f ca="1"/>
        <v>#NAME?</v>
      </c>
      <c r="AS38" t="e">
        <f ca="1"/>
        <v>#NAME?</v>
      </c>
      <c r="AT38" s="27" t="e">
        <f t="shared" ca="1" si="13"/>
        <v>#NAME?</v>
      </c>
      <c r="AU38" s="27" t="e">
        <f t="shared" ca="1" si="14"/>
        <v>#NAME?</v>
      </c>
      <c r="AV38" s="27" t="e">
        <f t="shared" ca="1" si="10"/>
        <v>#NAME?</v>
      </c>
      <c r="AW38" s="27" t="e">
        <f t="shared" ca="1" si="11"/>
        <v>#NAME?</v>
      </c>
      <c r="AX38" s="27" t="e">
        <f t="shared" ca="1" si="12"/>
        <v>#NAME?</v>
      </c>
    </row>
    <row r="39" spans="1:50" ht="15" x14ac:dyDescent="0.2">
      <c r="A39" s="38">
        <v>9.6</v>
      </c>
      <c r="B39" s="38">
        <v>7.7</v>
      </c>
      <c r="C39" s="38">
        <v>5.5</v>
      </c>
      <c r="D39" s="38">
        <v>7.7</v>
      </c>
      <c r="E39" s="38">
        <v>4.5999999999999996</v>
      </c>
      <c r="F39" s="39">
        <v>1</v>
      </c>
      <c r="H39" t="e">
        <f ca="1"/>
        <v>#NAME?</v>
      </c>
      <c r="I39" t="e">
        <f ca="1"/>
        <v>#NAME?</v>
      </c>
      <c r="J39" t="e">
        <f ca="1"/>
        <v>#NAME?</v>
      </c>
      <c r="K39" t="e">
        <f ca="1"/>
        <v>#NAME?</v>
      </c>
      <c r="L39" t="e">
        <f ca="1"/>
        <v>#NAME?</v>
      </c>
      <c r="M39" s="66" t="e">
        <f ca="1"/>
        <v>#NAME?</v>
      </c>
      <c r="N39" s="67" t="e">
        <f ca="1"/>
        <v>#NAME?</v>
      </c>
      <c r="O39" s="68" t="e">
        <f t="shared" ca="1" si="1"/>
        <v>#NAME?</v>
      </c>
      <c r="P39" s="27" t="e">
        <f t="shared" ca="1" si="2"/>
        <v>#NAME?</v>
      </c>
      <c r="Q39" s="27" t="e">
        <f t="shared" ca="1" si="3"/>
        <v>#NAME?</v>
      </c>
      <c r="R39" s="66" t="e">
        <f t="shared" ca="1" si="4"/>
        <v>#NAME?</v>
      </c>
      <c r="S39" s="68" t="e">
        <f t="shared" ca="1" si="5"/>
        <v>#NAME?</v>
      </c>
      <c r="T39" s="66">
        <f t="shared" ca="1" si="6"/>
        <v>0</v>
      </c>
      <c r="U39" s="68" t="e">
        <f t="shared" ca="1" si="7"/>
        <v>#NAME?</v>
      </c>
      <c r="V39" s="27">
        <f t="shared" ca="1" si="8"/>
        <v>0</v>
      </c>
      <c r="AQ39" t="e">
        <f ca="1"/>
        <v>#NAME?</v>
      </c>
      <c r="AR39" t="e">
        <f ca="1"/>
        <v>#NAME?</v>
      </c>
      <c r="AS39" t="e">
        <f ca="1"/>
        <v>#NAME?</v>
      </c>
      <c r="AT39" s="27" t="e">
        <f t="shared" ca="1" si="13"/>
        <v>#NAME?</v>
      </c>
      <c r="AU39" s="27" t="e">
        <f t="shared" ca="1" si="14"/>
        <v>#NAME?</v>
      </c>
      <c r="AV39" s="27" t="e">
        <f t="shared" ca="1" si="10"/>
        <v>#NAME?</v>
      </c>
      <c r="AW39" s="27" t="e">
        <f t="shared" ca="1" si="11"/>
        <v>#NAME?</v>
      </c>
      <c r="AX39" s="27" t="e">
        <f t="shared" ca="1" si="12"/>
        <v>#NAME?</v>
      </c>
    </row>
    <row r="40" spans="1:50" ht="15" x14ac:dyDescent="0.2">
      <c r="A40" s="38">
        <v>8.1999999999999993</v>
      </c>
      <c r="B40" s="38">
        <v>4.9000000000000004</v>
      </c>
      <c r="C40" s="38">
        <v>5</v>
      </c>
      <c r="D40" s="38">
        <v>9</v>
      </c>
      <c r="E40" s="38">
        <v>6.9</v>
      </c>
      <c r="F40" s="39">
        <v>0</v>
      </c>
      <c r="H40" t="e">
        <f ca="1"/>
        <v>#NAME?</v>
      </c>
      <c r="I40" t="e">
        <f ca="1"/>
        <v>#NAME?</v>
      </c>
      <c r="J40" t="e">
        <f ca="1"/>
        <v>#NAME?</v>
      </c>
      <c r="K40" t="e">
        <f ca="1"/>
        <v>#NAME?</v>
      </c>
      <c r="L40" t="e">
        <f ca="1"/>
        <v>#NAME?</v>
      </c>
      <c r="M40" s="66" t="e">
        <f ca="1"/>
        <v>#NAME?</v>
      </c>
      <c r="N40" s="67" t="e">
        <f ca="1"/>
        <v>#NAME?</v>
      </c>
      <c r="O40" s="68" t="e">
        <f t="shared" ca="1" si="1"/>
        <v>#NAME?</v>
      </c>
      <c r="P40" s="27" t="e">
        <f t="shared" ca="1" si="2"/>
        <v>#NAME?</v>
      </c>
      <c r="Q40" s="27" t="e">
        <f t="shared" ca="1" si="3"/>
        <v>#NAME?</v>
      </c>
      <c r="R40" s="66" t="e">
        <f t="shared" ca="1" si="4"/>
        <v>#NAME?</v>
      </c>
      <c r="S40" s="68" t="e">
        <f t="shared" ca="1" si="5"/>
        <v>#NAME?</v>
      </c>
      <c r="T40" s="66">
        <f t="shared" ca="1" si="6"/>
        <v>0</v>
      </c>
      <c r="U40" s="68" t="e">
        <f t="shared" ca="1" si="7"/>
        <v>#NAME?</v>
      </c>
      <c r="V40" s="27">
        <f t="shared" ca="1" si="8"/>
        <v>0</v>
      </c>
      <c r="AQ40" t="e">
        <f ca="1"/>
        <v>#NAME?</v>
      </c>
      <c r="AR40" t="e">
        <f ca="1"/>
        <v>#NAME?</v>
      </c>
      <c r="AS40" t="e">
        <f ca="1"/>
        <v>#NAME?</v>
      </c>
      <c r="AT40" s="27" t="e">
        <f t="shared" ca="1" si="13"/>
        <v>#NAME?</v>
      </c>
      <c r="AU40" s="27" t="e">
        <f t="shared" ca="1" si="14"/>
        <v>#NAME?</v>
      </c>
      <c r="AV40" s="27" t="e">
        <f t="shared" ca="1" si="10"/>
        <v>#NAME?</v>
      </c>
      <c r="AW40" s="27" t="e">
        <f t="shared" ca="1" si="11"/>
        <v>#NAME?</v>
      </c>
      <c r="AX40" s="27" t="e">
        <f t="shared" ca="1" si="12"/>
        <v>#NAME?</v>
      </c>
    </row>
    <row r="41" spans="1:50" ht="15" x14ac:dyDescent="0.2">
      <c r="A41" s="38">
        <v>6.1</v>
      </c>
      <c r="B41" s="38">
        <v>3.9</v>
      </c>
      <c r="C41" s="38">
        <v>6.4</v>
      </c>
      <c r="D41" s="38">
        <v>8.1999999999999993</v>
      </c>
      <c r="E41" s="38">
        <v>4.9000000000000004</v>
      </c>
      <c r="F41" s="39">
        <v>0</v>
      </c>
      <c r="H41" t="e">
        <f ca="1"/>
        <v>#NAME?</v>
      </c>
      <c r="I41" t="e">
        <f ca="1"/>
        <v>#NAME?</v>
      </c>
      <c r="J41" t="e">
        <f ca="1"/>
        <v>#NAME?</v>
      </c>
      <c r="K41" t="e">
        <f ca="1"/>
        <v>#NAME?</v>
      </c>
      <c r="L41" t="e">
        <f ca="1"/>
        <v>#NAME?</v>
      </c>
      <c r="M41" s="66" t="e">
        <f ca="1"/>
        <v>#NAME?</v>
      </c>
      <c r="N41" s="67" t="e">
        <f ca="1"/>
        <v>#NAME?</v>
      </c>
      <c r="O41" s="68" t="e">
        <f t="shared" ca="1" si="1"/>
        <v>#NAME?</v>
      </c>
      <c r="P41" s="27" t="e">
        <f t="shared" ca="1" si="2"/>
        <v>#NAME?</v>
      </c>
      <c r="Q41" s="27" t="e">
        <f t="shared" ca="1" si="3"/>
        <v>#NAME?</v>
      </c>
      <c r="R41" s="66" t="e">
        <f t="shared" ca="1" si="4"/>
        <v>#NAME?</v>
      </c>
      <c r="S41" s="68" t="e">
        <f t="shared" ca="1" si="5"/>
        <v>#NAME?</v>
      </c>
      <c r="T41" s="66">
        <f t="shared" ca="1" si="6"/>
        <v>0</v>
      </c>
      <c r="U41" s="68" t="e">
        <f t="shared" ca="1" si="7"/>
        <v>#NAME?</v>
      </c>
      <c r="V41" s="27">
        <f t="shared" ca="1" si="8"/>
        <v>0</v>
      </c>
      <c r="AQ41" t="e">
        <f ca="1"/>
        <v>#NAME?</v>
      </c>
      <c r="AR41" t="e">
        <f ca="1"/>
        <v>#NAME?</v>
      </c>
      <c r="AS41" t="e">
        <f ca="1"/>
        <v>#NAME?</v>
      </c>
      <c r="AT41" s="27" t="e">
        <f t="shared" ca="1" si="13"/>
        <v>#NAME?</v>
      </c>
      <c r="AU41" s="27" t="e">
        <f t="shared" ca="1" si="14"/>
        <v>#NAME?</v>
      </c>
      <c r="AV41" s="27" t="e">
        <f t="shared" ca="1" si="10"/>
        <v>#NAME?</v>
      </c>
      <c r="AW41" s="27" t="e">
        <f t="shared" ca="1" si="11"/>
        <v>#NAME?</v>
      </c>
      <c r="AX41" s="27" t="e">
        <f t="shared" ca="1" si="12"/>
        <v>#NAME?</v>
      </c>
    </row>
    <row r="42" spans="1:50" ht="15" x14ac:dyDescent="0.2">
      <c r="A42" s="38">
        <v>8.3000000000000007</v>
      </c>
      <c r="B42" s="38">
        <v>4.5999999999999996</v>
      </c>
      <c r="C42" s="38">
        <v>5.2</v>
      </c>
      <c r="D42" s="38">
        <v>9.1</v>
      </c>
      <c r="E42" s="38">
        <v>5.8</v>
      </c>
      <c r="F42" s="39">
        <v>1</v>
      </c>
      <c r="H42" t="e">
        <f ca="1"/>
        <v>#NAME?</v>
      </c>
      <c r="I42" t="e">
        <f ca="1"/>
        <v>#NAME?</v>
      </c>
      <c r="J42" t="e">
        <f ca="1"/>
        <v>#NAME?</v>
      </c>
      <c r="K42" t="e">
        <f ca="1"/>
        <v>#NAME?</v>
      </c>
      <c r="L42" t="e">
        <f ca="1"/>
        <v>#NAME?</v>
      </c>
      <c r="M42" s="66" t="e">
        <f ca="1"/>
        <v>#NAME?</v>
      </c>
      <c r="N42" s="67" t="e">
        <f ca="1"/>
        <v>#NAME?</v>
      </c>
      <c r="O42" s="68" t="e">
        <f t="shared" ca="1" si="1"/>
        <v>#NAME?</v>
      </c>
      <c r="P42" s="27" t="e">
        <f t="shared" ca="1" si="2"/>
        <v>#NAME?</v>
      </c>
      <c r="Q42" s="27" t="e">
        <f t="shared" ca="1" si="3"/>
        <v>#NAME?</v>
      </c>
      <c r="R42" s="66" t="e">
        <f t="shared" ca="1" si="4"/>
        <v>#NAME?</v>
      </c>
      <c r="S42" s="68" t="e">
        <f t="shared" ca="1" si="5"/>
        <v>#NAME?</v>
      </c>
      <c r="T42" s="66">
        <f t="shared" ca="1" si="6"/>
        <v>0</v>
      </c>
      <c r="U42" s="68" t="e">
        <f t="shared" ca="1" si="7"/>
        <v>#NAME?</v>
      </c>
      <c r="V42" s="27">
        <f t="shared" ca="1" si="8"/>
        <v>0</v>
      </c>
      <c r="AQ42" t="e">
        <f ca="1"/>
        <v>#NAME?</v>
      </c>
      <c r="AR42" t="e">
        <f ca="1"/>
        <v>#NAME?</v>
      </c>
      <c r="AS42" t="e">
        <f ca="1"/>
        <v>#NAME?</v>
      </c>
      <c r="AT42" s="27" t="e">
        <f t="shared" ca="1" si="13"/>
        <v>#NAME?</v>
      </c>
      <c r="AU42" s="27" t="e">
        <f t="shared" ca="1" si="14"/>
        <v>#NAME?</v>
      </c>
      <c r="AV42" s="27" t="e">
        <f t="shared" ca="1" si="10"/>
        <v>#NAME?</v>
      </c>
      <c r="AW42" s="27" t="e">
        <f t="shared" ca="1" si="11"/>
        <v>#NAME?</v>
      </c>
      <c r="AX42" s="27" t="e">
        <f t="shared" ca="1" si="12"/>
        <v>#NAME?</v>
      </c>
    </row>
    <row r="43" spans="1:50" ht="15" x14ac:dyDescent="0.2">
      <c r="A43" s="38">
        <v>9.4</v>
      </c>
      <c r="B43" s="38">
        <v>6.5</v>
      </c>
      <c r="C43" s="38">
        <v>4.9000000000000004</v>
      </c>
      <c r="D43" s="38">
        <v>8.5</v>
      </c>
      <c r="E43" s="38">
        <v>4.5</v>
      </c>
      <c r="F43" s="39">
        <v>1</v>
      </c>
      <c r="H43" t="e">
        <f ca="1"/>
        <v>#NAME?</v>
      </c>
      <c r="I43" t="e">
        <f ca="1"/>
        <v>#NAME?</v>
      </c>
      <c r="J43" t="e">
        <f ca="1"/>
        <v>#NAME?</v>
      </c>
      <c r="K43" t="e">
        <f ca="1"/>
        <v>#NAME?</v>
      </c>
      <c r="L43" t="e">
        <f ca="1"/>
        <v>#NAME?</v>
      </c>
      <c r="M43" s="66" t="e">
        <f ca="1"/>
        <v>#NAME?</v>
      </c>
      <c r="N43" s="67" t="e">
        <f ca="1"/>
        <v>#NAME?</v>
      </c>
      <c r="O43" s="68" t="e">
        <f t="shared" ca="1" si="1"/>
        <v>#NAME?</v>
      </c>
      <c r="P43" s="27" t="e">
        <f t="shared" ca="1" si="2"/>
        <v>#NAME?</v>
      </c>
      <c r="Q43" s="27" t="e">
        <f t="shared" ca="1" si="3"/>
        <v>#NAME?</v>
      </c>
      <c r="R43" s="66" t="e">
        <f t="shared" ca="1" si="4"/>
        <v>#NAME?</v>
      </c>
      <c r="S43" s="68" t="e">
        <f t="shared" ca="1" si="5"/>
        <v>#NAME?</v>
      </c>
      <c r="T43" s="66">
        <f t="shared" ca="1" si="6"/>
        <v>0</v>
      </c>
      <c r="U43" s="68" t="e">
        <f t="shared" ca="1" si="7"/>
        <v>#NAME?</v>
      </c>
      <c r="V43" s="27">
        <f t="shared" ca="1" si="8"/>
        <v>0</v>
      </c>
      <c r="AQ43" t="e">
        <f ca="1"/>
        <v>#NAME?</v>
      </c>
      <c r="AR43" t="e">
        <f ca="1"/>
        <v>#NAME?</v>
      </c>
      <c r="AS43" t="e">
        <f ca="1"/>
        <v>#NAME?</v>
      </c>
      <c r="AT43" s="27" t="e">
        <f t="shared" ca="1" si="13"/>
        <v>#NAME?</v>
      </c>
      <c r="AU43" s="27" t="e">
        <f t="shared" ca="1" si="14"/>
        <v>#NAME?</v>
      </c>
      <c r="AV43" s="27" t="e">
        <f t="shared" ca="1" si="10"/>
        <v>#NAME?</v>
      </c>
      <c r="AW43" s="27" t="e">
        <f t="shared" ca="1" si="11"/>
        <v>#NAME?</v>
      </c>
      <c r="AX43" s="27" t="e">
        <f t="shared" ca="1" si="12"/>
        <v>#NAME?</v>
      </c>
    </row>
    <row r="44" spans="1:50" ht="15" x14ac:dyDescent="0.2">
      <c r="A44" s="38">
        <v>9.3000000000000007</v>
      </c>
      <c r="B44" s="38">
        <v>6.6</v>
      </c>
      <c r="C44" s="38">
        <v>6.3</v>
      </c>
      <c r="D44" s="38">
        <v>7.4</v>
      </c>
      <c r="E44" s="38">
        <v>4.5999999999999996</v>
      </c>
      <c r="F44" s="39">
        <v>1</v>
      </c>
      <c r="H44" t="e">
        <f ca="1"/>
        <v>#NAME?</v>
      </c>
      <c r="I44" t="e">
        <f ca="1"/>
        <v>#NAME?</v>
      </c>
      <c r="J44" t="e">
        <f ca="1"/>
        <v>#NAME?</v>
      </c>
      <c r="K44" t="e">
        <f ca="1"/>
        <v>#NAME?</v>
      </c>
      <c r="L44" t="e">
        <f ca="1"/>
        <v>#NAME?</v>
      </c>
      <c r="M44" s="66" t="e">
        <f ca="1"/>
        <v>#NAME?</v>
      </c>
      <c r="N44" s="67" t="e">
        <f ca="1"/>
        <v>#NAME?</v>
      </c>
      <c r="O44" s="68" t="e">
        <f t="shared" ca="1" si="1"/>
        <v>#NAME?</v>
      </c>
      <c r="P44" s="27" t="e">
        <f t="shared" ca="1" si="2"/>
        <v>#NAME?</v>
      </c>
      <c r="Q44" s="27" t="e">
        <f t="shared" ca="1" si="3"/>
        <v>#NAME?</v>
      </c>
      <c r="R44" s="66" t="e">
        <f t="shared" ca="1" si="4"/>
        <v>#NAME?</v>
      </c>
      <c r="S44" s="68" t="e">
        <f t="shared" ca="1" si="5"/>
        <v>#NAME?</v>
      </c>
      <c r="T44" s="66">
        <f t="shared" ca="1" si="6"/>
        <v>0</v>
      </c>
      <c r="U44" s="68" t="e">
        <f t="shared" ca="1" si="7"/>
        <v>#NAME?</v>
      </c>
      <c r="V44" s="27">
        <f t="shared" ca="1" si="8"/>
        <v>0</v>
      </c>
      <c r="AQ44" t="e">
        <f ca="1"/>
        <v>#NAME?</v>
      </c>
      <c r="AR44" t="e">
        <f ca="1"/>
        <v>#NAME?</v>
      </c>
      <c r="AS44" t="e">
        <f ca="1"/>
        <v>#NAME?</v>
      </c>
      <c r="AT44" s="27" t="e">
        <f t="shared" ca="1" si="13"/>
        <v>#NAME?</v>
      </c>
      <c r="AU44" s="27" t="e">
        <f t="shared" ca="1" si="14"/>
        <v>#NAME?</v>
      </c>
      <c r="AV44" s="27" t="e">
        <f t="shared" ca="1" si="10"/>
        <v>#NAME?</v>
      </c>
      <c r="AW44" s="27" t="e">
        <f t="shared" ca="1" si="11"/>
        <v>#NAME?</v>
      </c>
      <c r="AX44" s="27" t="e">
        <f t="shared" ca="1" si="12"/>
        <v>#NAME?</v>
      </c>
    </row>
    <row r="45" spans="1:50" ht="15" x14ac:dyDescent="0.2">
      <c r="A45" s="38">
        <v>5.0999999999999996</v>
      </c>
      <c r="B45" s="38">
        <v>5.4</v>
      </c>
      <c r="C45" s="38">
        <v>7.8</v>
      </c>
      <c r="D45" s="38">
        <v>5.9</v>
      </c>
      <c r="E45" s="38">
        <v>6.3</v>
      </c>
      <c r="F45" s="39">
        <v>1</v>
      </c>
      <c r="H45" t="e">
        <f ca="1"/>
        <v>#NAME?</v>
      </c>
      <c r="I45" t="e">
        <f ca="1"/>
        <v>#NAME?</v>
      </c>
      <c r="J45" t="e">
        <f ca="1"/>
        <v>#NAME?</v>
      </c>
      <c r="K45" t="e">
        <f ca="1"/>
        <v>#NAME?</v>
      </c>
      <c r="L45" t="e">
        <f ca="1"/>
        <v>#NAME?</v>
      </c>
      <c r="M45" s="66" t="e">
        <f ca="1"/>
        <v>#NAME?</v>
      </c>
      <c r="N45" s="67" t="e">
        <f ca="1"/>
        <v>#NAME?</v>
      </c>
      <c r="O45" s="68" t="e">
        <f t="shared" ca="1" si="1"/>
        <v>#NAME?</v>
      </c>
      <c r="P45" s="27" t="e">
        <f t="shared" ca="1" si="2"/>
        <v>#NAME?</v>
      </c>
      <c r="Q45" s="27" t="e">
        <f t="shared" ca="1" si="3"/>
        <v>#NAME?</v>
      </c>
      <c r="R45" s="66" t="e">
        <f t="shared" ca="1" si="4"/>
        <v>#NAME?</v>
      </c>
      <c r="S45" s="68" t="e">
        <f t="shared" ca="1" si="5"/>
        <v>#NAME?</v>
      </c>
      <c r="T45" s="66">
        <f t="shared" ca="1" si="6"/>
        <v>0</v>
      </c>
      <c r="U45" s="68" t="e">
        <f t="shared" ca="1" si="7"/>
        <v>#NAME?</v>
      </c>
      <c r="V45" s="27">
        <f t="shared" ca="1" si="8"/>
        <v>0</v>
      </c>
      <c r="AQ45" t="e">
        <f ca="1"/>
        <v>#NAME?</v>
      </c>
      <c r="AR45" t="e">
        <f ca="1"/>
        <v>#NAME?</v>
      </c>
      <c r="AS45" t="e">
        <f ca="1"/>
        <v>#NAME?</v>
      </c>
      <c r="AT45" s="27" t="e">
        <f t="shared" ca="1" si="13"/>
        <v>#NAME?</v>
      </c>
      <c r="AU45" s="27" t="e">
        <f t="shared" ca="1" si="14"/>
        <v>#NAME?</v>
      </c>
      <c r="AV45" s="27" t="e">
        <f t="shared" ca="1" si="10"/>
        <v>#NAME?</v>
      </c>
      <c r="AW45" s="27" t="e">
        <f t="shared" ca="1" si="11"/>
        <v>#NAME?</v>
      </c>
      <c r="AX45" s="27" t="e">
        <f t="shared" ca="1" si="12"/>
        <v>#NAME?</v>
      </c>
    </row>
    <row r="46" spans="1:50" ht="15" x14ac:dyDescent="0.2">
      <c r="A46" s="38">
        <v>8</v>
      </c>
      <c r="B46" s="38">
        <v>7.7</v>
      </c>
      <c r="C46" s="38">
        <v>3</v>
      </c>
      <c r="D46" s="38">
        <v>5.2</v>
      </c>
      <c r="E46" s="38">
        <v>4.2</v>
      </c>
      <c r="F46" s="39">
        <v>0</v>
      </c>
      <c r="H46" t="e">
        <f ca="1"/>
        <v>#NAME?</v>
      </c>
      <c r="I46" t="e">
        <f ca="1"/>
        <v>#NAME?</v>
      </c>
      <c r="J46" t="e">
        <f ca="1"/>
        <v>#NAME?</v>
      </c>
      <c r="K46" t="e">
        <f ca="1"/>
        <v>#NAME?</v>
      </c>
      <c r="L46" t="e">
        <f ca="1"/>
        <v>#NAME?</v>
      </c>
      <c r="M46" s="66" t="e">
        <f ca="1"/>
        <v>#NAME?</v>
      </c>
      <c r="N46" s="67" t="e">
        <f ca="1"/>
        <v>#NAME?</v>
      </c>
      <c r="O46" s="68" t="e">
        <f t="shared" ca="1" si="1"/>
        <v>#NAME?</v>
      </c>
      <c r="P46" s="27" t="e">
        <f t="shared" ca="1" si="2"/>
        <v>#NAME?</v>
      </c>
      <c r="Q46" s="27" t="e">
        <f t="shared" ca="1" si="3"/>
        <v>#NAME?</v>
      </c>
      <c r="R46" s="66" t="e">
        <f t="shared" ca="1" si="4"/>
        <v>#NAME?</v>
      </c>
      <c r="S46" s="68" t="e">
        <f t="shared" ca="1" si="5"/>
        <v>#NAME?</v>
      </c>
      <c r="T46" s="66">
        <f t="shared" ca="1" si="6"/>
        <v>0</v>
      </c>
      <c r="U46" s="68" t="e">
        <f t="shared" ca="1" si="7"/>
        <v>#NAME?</v>
      </c>
      <c r="V46" s="27">
        <f t="shared" ca="1" si="8"/>
        <v>0</v>
      </c>
      <c r="AQ46" t="e">
        <f ca="1"/>
        <v>#NAME?</v>
      </c>
      <c r="AR46" t="e">
        <f ca="1"/>
        <v>#NAME?</v>
      </c>
      <c r="AS46" t="e">
        <f ca="1"/>
        <v>#NAME?</v>
      </c>
      <c r="AT46" s="27" t="e">
        <f t="shared" ca="1" si="13"/>
        <v>#NAME?</v>
      </c>
      <c r="AU46" s="27" t="e">
        <f t="shared" ca="1" si="14"/>
        <v>#NAME?</v>
      </c>
      <c r="AV46" s="27" t="e">
        <f t="shared" ca="1" si="10"/>
        <v>#NAME?</v>
      </c>
      <c r="AW46" s="27" t="e">
        <f t="shared" ca="1" si="11"/>
        <v>#NAME?</v>
      </c>
      <c r="AX46" s="27" t="e">
        <f t="shared" ca="1" si="12"/>
        <v>#NAME?</v>
      </c>
    </row>
    <row r="47" spans="1:50" ht="15" x14ac:dyDescent="0.2">
      <c r="A47" s="38">
        <v>5.9</v>
      </c>
      <c r="B47" s="38">
        <v>6.4</v>
      </c>
      <c r="C47" s="38">
        <v>5.5</v>
      </c>
      <c r="D47" s="38">
        <v>8.4</v>
      </c>
      <c r="E47" s="38">
        <v>5.8</v>
      </c>
      <c r="F47" s="39">
        <v>1</v>
      </c>
      <c r="H47" t="e">
        <f ca="1"/>
        <v>#NAME?</v>
      </c>
      <c r="I47" t="e">
        <f ca="1"/>
        <v>#NAME?</v>
      </c>
      <c r="J47" t="e">
        <f ca="1"/>
        <v>#NAME?</v>
      </c>
      <c r="K47" t="e">
        <f ca="1"/>
        <v>#NAME?</v>
      </c>
      <c r="L47" t="e">
        <f ca="1"/>
        <v>#NAME?</v>
      </c>
      <c r="M47" s="66" t="e">
        <f ca="1"/>
        <v>#NAME?</v>
      </c>
      <c r="N47" s="67" t="e">
        <f ca="1"/>
        <v>#NAME?</v>
      </c>
      <c r="O47" s="68" t="e">
        <f t="shared" ca="1" si="1"/>
        <v>#NAME?</v>
      </c>
      <c r="P47" s="27" t="e">
        <f t="shared" ca="1" si="2"/>
        <v>#NAME?</v>
      </c>
      <c r="Q47" s="27" t="e">
        <f t="shared" ca="1" si="3"/>
        <v>#NAME?</v>
      </c>
      <c r="R47" s="66" t="e">
        <f t="shared" ca="1" si="4"/>
        <v>#NAME?</v>
      </c>
      <c r="S47" s="68" t="e">
        <f t="shared" ca="1" si="5"/>
        <v>#NAME?</v>
      </c>
      <c r="T47" s="66">
        <f t="shared" ca="1" si="6"/>
        <v>0</v>
      </c>
      <c r="U47" s="68" t="e">
        <f t="shared" ca="1" si="7"/>
        <v>#NAME?</v>
      </c>
      <c r="V47" s="27">
        <f t="shared" ca="1" si="8"/>
        <v>0</v>
      </c>
      <c r="AQ47" t="e">
        <f ca="1"/>
        <v>#NAME?</v>
      </c>
      <c r="AR47" t="e">
        <f ca="1"/>
        <v>#NAME?</v>
      </c>
      <c r="AS47" t="e">
        <f ca="1"/>
        <v>#NAME?</v>
      </c>
      <c r="AT47" s="27" t="e">
        <f t="shared" ca="1" si="13"/>
        <v>#NAME?</v>
      </c>
      <c r="AU47" s="27" t="e">
        <f t="shared" ca="1" si="14"/>
        <v>#NAME?</v>
      </c>
      <c r="AV47" s="27" t="e">
        <f t="shared" ca="1" si="10"/>
        <v>#NAME?</v>
      </c>
      <c r="AW47" s="27" t="e">
        <f t="shared" ca="1" si="11"/>
        <v>#NAME?</v>
      </c>
      <c r="AX47" s="27" t="e">
        <f t="shared" ca="1" si="12"/>
        <v>#NAME?</v>
      </c>
    </row>
    <row r="48" spans="1:50" ht="15" x14ac:dyDescent="0.2">
      <c r="A48" s="38">
        <v>10</v>
      </c>
      <c r="B48" s="38">
        <v>5.4</v>
      </c>
      <c r="C48" s="38">
        <v>4.5</v>
      </c>
      <c r="D48" s="38">
        <v>3.8</v>
      </c>
      <c r="E48" s="38">
        <v>4</v>
      </c>
      <c r="F48" s="39">
        <v>1</v>
      </c>
      <c r="H48" t="e">
        <f ca="1"/>
        <v>#NAME?</v>
      </c>
      <c r="I48" t="e">
        <f ca="1"/>
        <v>#NAME?</v>
      </c>
      <c r="J48" t="e">
        <f ca="1"/>
        <v>#NAME?</v>
      </c>
      <c r="K48" t="e">
        <f ca="1"/>
        <v>#NAME?</v>
      </c>
      <c r="L48" t="e">
        <f ca="1"/>
        <v>#NAME?</v>
      </c>
      <c r="M48" s="66" t="e">
        <f ca="1"/>
        <v>#NAME?</v>
      </c>
      <c r="N48" s="67" t="e">
        <f ca="1"/>
        <v>#NAME?</v>
      </c>
      <c r="O48" s="68" t="e">
        <f t="shared" ca="1" si="1"/>
        <v>#NAME?</v>
      </c>
      <c r="P48" s="27" t="e">
        <f t="shared" ca="1" si="2"/>
        <v>#NAME?</v>
      </c>
      <c r="Q48" s="27" t="e">
        <f t="shared" ca="1" si="3"/>
        <v>#NAME?</v>
      </c>
      <c r="R48" s="66" t="e">
        <f t="shared" ca="1" si="4"/>
        <v>#NAME?</v>
      </c>
      <c r="S48" s="68" t="e">
        <f t="shared" ca="1" si="5"/>
        <v>#NAME?</v>
      </c>
      <c r="T48" s="66">
        <f t="shared" ca="1" si="6"/>
        <v>0</v>
      </c>
      <c r="U48" s="68" t="e">
        <f t="shared" ca="1" si="7"/>
        <v>#NAME?</v>
      </c>
      <c r="V48" s="27">
        <f t="shared" ca="1" si="8"/>
        <v>0</v>
      </c>
      <c r="AQ48" t="e">
        <f ca="1"/>
        <v>#NAME?</v>
      </c>
      <c r="AR48" t="e">
        <f ca="1"/>
        <v>#NAME?</v>
      </c>
      <c r="AS48" t="e">
        <f ca="1"/>
        <v>#NAME?</v>
      </c>
      <c r="AT48" s="27" t="e">
        <f t="shared" ca="1" si="13"/>
        <v>#NAME?</v>
      </c>
      <c r="AU48" s="27" t="e">
        <f t="shared" ca="1" si="14"/>
        <v>#NAME?</v>
      </c>
      <c r="AV48" s="27" t="e">
        <f t="shared" ca="1" si="10"/>
        <v>#NAME?</v>
      </c>
      <c r="AW48" s="27" t="e">
        <f t="shared" ca="1" si="11"/>
        <v>#NAME?</v>
      </c>
      <c r="AX48" s="27" t="e">
        <f t="shared" ca="1" si="12"/>
        <v>#NAME?</v>
      </c>
    </row>
    <row r="49" spans="1:50" ht="15" x14ac:dyDescent="0.2">
      <c r="A49" s="38">
        <v>5.7</v>
      </c>
      <c r="B49" s="38">
        <v>5.7</v>
      </c>
      <c r="C49" s="38">
        <v>6</v>
      </c>
      <c r="D49" s="38">
        <v>8.1999999999999993</v>
      </c>
      <c r="E49" s="38">
        <v>7.3</v>
      </c>
      <c r="F49" s="39">
        <v>1</v>
      </c>
      <c r="H49" t="e">
        <f ca="1"/>
        <v>#NAME?</v>
      </c>
      <c r="I49" t="e">
        <f ca="1"/>
        <v>#NAME?</v>
      </c>
      <c r="J49" t="e">
        <f ca="1"/>
        <v>#NAME?</v>
      </c>
      <c r="K49" t="e">
        <f ca="1"/>
        <v>#NAME?</v>
      </c>
      <c r="L49" t="e">
        <f ca="1"/>
        <v>#NAME?</v>
      </c>
      <c r="M49" s="66" t="e">
        <f ca="1"/>
        <v>#NAME?</v>
      </c>
      <c r="N49" s="67" t="e">
        <f ca="1"/>
        <v>#NAME?</v>
      </c>
      <c r="O49" s="68" t="e">
        <f t="shared" ca="1" si="1"/>
        <v>#NAME?</v>
      </c>
      <c r="P49" s="27" t="e">
        <f t="shared" ca="1" si="2"/>
        <v>#NAME?</v>
      </c>
      <c r="Q49" s="27" t="e">
        <f t="shared" ca="1" si="3"/>
        <v>#NAME?</v>
      </c>
      <c r="R49" s="66" t="e">
        <f t="shared" ca="1" si="4"/>
        <v>#NAME?</v>
      </c>
      <c r="S49" s="68" t="e">
        <f t="shared" ca="1" si="5"/>
        <v>#NAME?</v>
      </c>
      <c r="T49" s="66">
        <f t="shared" ca="1" si="6"/>
        <v>0</v>
      </c>
      <c r="U49" s="68" t="e">
        <f t="shared" ca="1" si="7"/>
        <v>#NAME?</v>
      </c>
      <c r="V49" s="27">
        <f t="shared" ca="1" si="8"/>
        <v>0</v>
      </c>
      <c r="AQ49" t="e">
        <f ca="1"/>
        <v>#NAME?</v>
      </c>
      <c r="AR49" t="e">
        <f ca="1"/>
        <v>#NAME?</v>
      </c>
      <c r="AS49" t="e">
        <f ca="1"/>
        <v>#NAME?</v>
      </c>
      <c r="AT49" s="27" t="e">
        <f t="shared" ca="1" si="13"/>
        <v>#NAME?</v>
      </c>
      <c r="AU49" s="27" t="e">
        <f t="shared" ca="1" si="14"/>
        <v>#NAME?</v>
      </c>
      <c r="AV49" s="27" t="e">
        <f t="shared" ca="1" si="10"/>
        <v>#NAME?</v>
      </c>
      <c r="AW49" s="27" t="e">
        <f t="shared" ca="1" si="11"/>
        <v>#NAME?</v>
      </c>
      <c r="AX49" s="27" t="e">
        <f t="shared" ca="1" si="12"/>
        <v>#NAME?</v>
      </c>
    </row>
    <row r="50" spans="1:50" ht="15" x14ac:dyDescent="0.2">
      <c r="A50" s="38">
        <v>9.9</v>
      </c>
      <c r="B50" s="38">
        <v>7</v>
      </c>
      <c r="C50" s="38">
        <v>6.7</v>
      </c>
      <c r="D50" s="38">
        <v>6.8</v>
      </c>
      <c r="E50" s="38">
        <v>3.4</v>
      </c>
      <c r="F50" s="39">
        <v>1</v>
      </c>
      <c r="H50" t="e">
        <f ca="1"/>
        <v>#NAME?</v>
      </c>
      <c r="I50" t="e">
        <f ca="1"/>
        <v>#NAME?</v>
      </c>
      <c r="J50" t="e">
        <f ca="1"/>
        <v>#NAME?</v>
      </c>
      <c r="K50" t="e">
        <f ca="1"/>
        <v>#NAME?</v>
      </c>
      <c r="L50" t="e">
        <f ca="1"/>
        <v>#NAME?</v>
      </c>
      <c r="M50" s="66" t="e">
        <f ca="1"/>
        <v>#NAME?</v>
      </c>
      <c r="N50" s="67" t="e">
        <f ca="1"/>
        <v>#NAME?</v>
      </c>
      <c r="O50" s="68" t="e">
        <f t="shared" ca="1" si="1"/>
        <v>#NAME?</v>
      </c>
      <c r="P50" s="27" t="e">
        <f t="shared" ca="1" si="2"/>
        <v>#NAME?</v>
      </c>
      <c r="Q50" s="27" t="e">
        <f t="shared" ca="1" si="3"/>
        <v>#NAME?</v>
      </c>
      <c r="R50" s="66" t="e">
        <f t="shared" ca="1" si="4"/>
        <v>#NAME?</v>
      </c>
      <c r="S50" s="68" t="e">
        <f t="shared" ca="1" si="5"/>
        <v>#NAME?</v>
      </c>
      <c r="T50" s="66">
        <f t="shared" ca="1" si="6"/>
        <v>0</v>
      </c>
      <c r="U50" s="68" t="e">
        <f t="shared" ca="1" si="7"/>
        <v>#NAME?</v>
      </c>
      <c r="V50" s="27">
        <f t="shared" ca="1" si="8"/>
        <v>0</v>
      </c>
      <c r="AQ50" t="e">
        <f ca="1"/>
        <v>#NAME?</v>
      </c>
      <c r="AR50" t="e">
        <f ca="1"/>
        <v>#NAME?</v>
      </c>
      <c r="AS50" t="e">
        <f ca="1"/>
        <v>#NAME?</v>
      </c>
      <c r="AT50" s="27" t="e">
        <f t="shared" ca="1" si="13"/>
        <v>#NAME?</v>
      </c>
      <c r="AU50" s="27" t="e">
        <f t="shared" ca="1" si="14"/>
        <v>#NAME?</v>
      </c>
      <c r="AV50" s="27" t="e">
        <f t="shared" ca="1" si="10"/>
        <v>#NAME?</v>
      </c>
      <c r="AW50" s="27" t="e">
        <f t="shared" ca="1" si="11"/>
        <v>#NAME?</v>
      </c>
      <c r="AX50" s="27" t="e">
        <f t="shared" ca="1" si="12"/>
        <v>#NAME?</v>
      </c>
    </row>
    <row r="51" spans="1:50" ht="15" x14ac:dyDescent="0.2">
      <c r="A51" s="38">
        <v>7.9</v>
      </c>
      <c r="B51" s="38">
        <v>6.9</v>
      </c>
      <c r="C51" s="38">
        <v>5.8</v>
      </c>
      <c r="D51" s="38">
        <v>4.7</v>
      </c>
      <c r="E51" s="38">
        <v>4.2</v>
      </c>
      <c r="F51" s="39">
        <v>1</v>
      </c>
      <c r="H51" t="e">
        <f ca="1"/>
        <v>#NAME?</v>
      </c>
      <c r="I51" t="e">
        <f ca="1"/>
        <v>#NAME?</v>
      </c>
      <c r="J51" t="e">
        <f ca="1"/>
        <v>#NAME?</v>
      </c>
      <c r="K51" t="e">
        <f ca="1"/>
        <v>#NAME?</v>
      </c>
      <c r="L51" t="e">
        <f ca="1"/>
        <v>#NAME?</v>
      </c>
      <c r="M51" s="66" t="e">
        <f ca="1"/>
        <v>#NAME?</v>
      </c>
      <c r="N51" s="67" t="e">
        <f ca="1"/>
        <v>#NAME?</v>
      </c>
      <c r="O51" s="68" t="e">
        <f t="shared" ca="1" si="1"/>
        <v>#NAME?</v>
      </c>
      <c r="P51" s="27" t="e">
        <f t="shared" ca="1" si="2"/>
        <v>#NAME?</v>
      </c>
      <c r="Q51" s="27" t="e">
        <f t="shared" ca="1" si="3"/>
        <v>#NAME?</v>
      </c>
      <c r="R51" s="66" t="e">
        <f t="shared" ca="1" si="4"/>
        <v>#NAME?</v>
      </c>
      <c r="S51" s="68" t="e">
        <f t="shared" ca="1" si="5"/>
        <v>#NAME?</v>
      </c>
      <c r="T51" s="66">
        <f t="shared" ca="1" si="6"/>
        <v>0</v>
      </c>
      <c r="U51" s="68" t="e">
        <f t="shared" ca="1" si="7"/>
        <v>#NAME?</v>
      </c>
      <c r="V51" s="27">
        <f t="shared" ca="1" si="8"/>
        <v>0</v>
      </c>
      <c r="AQ51" t="e">
        <f ca="1"/>
        <v>#NAME?</v>
      </c>
      <c r="AR51" t="e">
        <f ca="1"/>
        <v>#NAME?</v>
      </c>
      <c r="AS51" t="e">
        <f ca="1"/>
        <v>#NAME?</v>
      </c>
      <c r="AT51" s="27" t="e">
        <f t="shared" ca="1" si="13"/>
        <v>#NAME?</v>
      </c>
      <c r="AU51" s="27" t="e">
        <f t="shared" ca="1" si="14"/>
        <v>#NAME?</v>
      </c>
      <c r="AV51" s="27" t="e">
        <f t="shared" ca="1" si="10"/>
        <v>#NAME?</v>
      </c>
      <c r="AW51" s="27" t="e">
        <f t="shared" ca="1" si="11"/>
        <v>#NAME?</v>
      </c>
      <c r="AX51" s="27" t="e">
        <f t="shared" ca="1" si="12"/>
        <v>#NAME?</v>
      </c>
    </row>
    <row r="52" spans="1:50" ht="15" x14ac:dyDescent="0.2">
      <c r="A52" s="38">
        <v>6.7</v>
      </c>
      <c r="B52" s="38">
        <v>4.7</v>
      </c>
      <c r="C52" s="38">
        <v>4.8</v>
      </c>
      <c r="D52" s="38">
        <v>7.2</v>
      </c>
      <c r="E52" s="38">
        <v>3.6</v>
      </c>
      <c r="F52" s="39">
        <v>1</v>
      </c>
      <c r="H52" t="e">
        <f ca="1"/>
        <v>#NAME?</v>
      </c>
      <c r="I52" t="e">
        <f ca="1"/>
        <v>#NAME?</v>
      </c>
      <c r="J52" t="e">
        <f ca="1"/>
        <v>#NAME?</v>
      </c>
      <c r="K52" t="e">
        <f ca="1"/>
        <v>#NAME?</v>
      </c>
      <c r="L52" t="e">
        <f ca="1"/>
        <v>#NAME?</v>
      </c>
      <c r="M52" s="66" t="e">
        <f ca="1"/>
        <v>#NAME?</v>
      </c>
      <c r="N52" s="67" t="e">
        <f ca="1"/>
        <v>#NAME?</v>
      </c>
      <c r="O52" s="68" t="e">
        <f t="shared" ca="1" si="1"/>
        <v>#NAME?</v>
      </c>
      <c r="P52" s="27" t="e">
        <f t="shared" ca="1" si="2"/>
        <v>#NAME?</v>
      </c>
      <c r="Q52" s="27" t="e">
        <f t="shared" ca="1" si="3"/>
        <v>#NAME?</v>
      </c>
      <c r="R52" s="66" t="e">
        <f t="shared" ca="1" si="4"/>
        <v>#NAME?</v>
      </c>
      <c r="S52" s="68" t="e">
        <f t="shared" ca="1" si="5"/>
        <v>#NAME?</v>
      </c>
      <c r="T52" s="66">
        <f t="shared" ca="1" si="6"/>
        <v>0</v>
      </c>
      <c r="U52" s="68" t="e">
        <f t="shared" ca="1" si="7"/>
        <v>#NAME?</v>
      </c>
      <c r="V52" s="27">
        <f t="shared" ca="1" si="8"/>
        <v>0</v>
      </c>
      <c r="AQ52" t="e">
        <f ca="1"/>
        <v>#NAME?</v>
      </c>
      <c r="AR52" t="e">
        <f ca="1"/>
        <v>#NAME?</v>
      </c>
      <c r="AS52" t="e">
        <f ca="1"/>
        <v>#NAME?</v>
      </c>
      <c r="AT52" s="27" t="e">
        <f t="shared" ca="1" si="13"/>
        <v>#NAME?</v>
      </c>
      <c r="AU52" s="27" t="e">
        <f t="shared" ca="1" si="14"/>
        <v>#NAME?</v>
      </c>
      <c r="AV52" s="27" t="e">
        <f t="shared" ca="1" si="10"/>
        <v>#NAME?</v>
      </c>
      <c r="AW52" s="27" t="e">
        <f t="shared" ca="1" si="11"/>
        <v>#NAME?</v>
      </c>
      <c r="AX52" s="27" t="e">
        <f t="shared" ca="1" si="12"/>
        <v>#NAME?</v>
      </c>
    </row>
    <row r="53" spans="1:50" ht="15" x14ac:dyDescent="0.2">
      <c r="A53" s="38">
        <v>8.1999999999999993</v>
      </c>
      <c r="B53" s="38">
        <v>7.9</v>
      </c>
      <c r="C53" s="38">
        <v>3.1</v>
      </c>
      <c r="D53" s="38">
        <v>5.3</v>
      </c>
      <c r="E53" s="38">
        <v>4.3</v>
      </c>
      <c r="F53" s="39">
        <v>1</v>
      </c>
      <c r="H53" t="e">
        <f ca="1"/>
        <v>#NAME?</v>
      </c>
      <c r="I53" t="e">
        <f ca="1"/>
        <v>#NAME?</v>
      </c>
      <c r="J53" t="e">
        <f ca="1"/>
        <v>#NAME?</v>
      </c>
      <c r="K53" t="e">
        <f ca="1"/>
        <v>#NAME?</v>
      </c>
      <c r="L53" t="e">
        <f ca="1"/>
        <v>#NAME?</v>
      </c>
      <c r="M53" s="66" t="e">
        <f ca="1"/>
        <v>#NAME?</v>
      </c>
      <c r="N53" s="67" t="e">
        <f ca="1"/>
        <v>#NAME?</v>
      </c>
      <c r="O53" s="68" t="e">
        <f t="shared" ca="1" si="1"/>
        <v>#NAME?</v>
      </c>
      <c r="P53" s="27" t="e">
        <f t="shared" ca="1" si="2"/>
        <v>#NAME?</v>
      </c>
      <c r="Q53" s="27" t="e">
        <f t="shared" ca="1" si="3"/>
        <v>#NAME?</v>
      </c>
      <c r="R53" s="66" t="e">
        <f t="shared" ca="1" si="4"/>
        <v>#NAME?</v>
      </c>
      <c r="S53" s="68" t="e">
        <f t="shared" ca="1" si="5"/>
        <v>#NAME?</v>
      </c>
      <c r="T53" s="66">
        <f t="shared" ca="1" si="6"/>
        <v>0</v>
      </c>
      <c r="U53" s="68" t="e">
        <f t="shared" ca="1" si="7"/>
        <v>#NAME?</v>
      </c>
      <c r="V53" s="27">
        <f t="shared" ca="1" si="8"/>
        <v>0</v>
      </c>
      <c r="AQ53" t="e">
        <f ca="1"/>
        <v>#NAME?</v>
      </c>
      <c r="AR53" t="e">
        <f ca="1"/>
        <v>#NAME?</v>
      </c>
      <c r="AS53" t="e">
        <f ca="1"/>
        <v>#NAME?</v>
      </c>
      <c r="AT53" s="27" t="e">
        <f t="shared" ca="1" si="13"/>
        <v>#NAME?</v>
      </c>
      <c r="AU53" s="27" t="e">
        <f t="shared" ca="1" si="14"/>
        <v>#NAME?</v>
      </c>
      <c r="AV53" s="27" t="e">
        <f t="shared" ca="1" si="10"/>
        <v>#NAME?</v>
      </c>
      <c r="AW53" s="27" t="e">
        <f t="shared" ca="1" si="11"/>
        <v>#NAME?</v>
      </c>
      <c r="AX53" s="27" t="e">
        <f t="shared" ca="1" si="12"/>
        <v>#NAME?</v>
      </c>
    </row>
    <row r="54" spans="1:50" ht="15" x14ac:dyDescent="0.2">
      <c r="A54" s="38">
        <v>9.4</v>
      </c>
      <c r="B54" s="38">
        <v>7.3</v>
      </c>
      <c r="C54" s="38">
        <v>4.5999999999999996</v>
      </c>
      <c r="D54" s="38">
        <v>6.3</v>
      </c>
      <c r="E54" s="38">
        <v>4.5999999999999996</v>
      </c>
      <c r="F54" s="39">
        <v>1</v>
      </c>
      <c r="H54" t="e">
        <f ca="1"/>
        <v>#NAME?</v>
      </c>
      <c r="I54" t="e">
        <f ca="1"/>
        <v>#NAME?</v>
      </c>
      <c r="J54" t="e">
        <f ca="1"/>
        <v>#NAME?</v>
      </c>
      <c r="K54" t="e">
        <f ca="1"/>
        <v>#NAME?</v>
      </c>
      <c r="L54" t="e">
        <f ca="1"/>
        <v>#NAME?</v>
      </c>
      <c r="M54" s="66" t="e">
        <f ca="1"/>
        <v>#NAME?</v>
      </c>
      <c r="N54" s="67" t="e">
        <f ca="1"/>
        <v>#NAME?</v>
      </c>
      <c r="O54" s="68" t="e">
        <f t="shared" ca="1" si="1"/>
        <v>#NAME?</v>
      </c>
      <c r="P54" s="27" t="e">
        <f t="shared" ca="1" si="2"/>
        <v>#NAME?</v>
      </c>
      <c r="Q54" s="27" t="e">
        <f t="shared" ca="1" si="3"/>
        <v>#NAME?</v>
      </c>
      <c r="R54" s="66" t="e">
        <f t="shared" ca="1" si="4"/>
        <v>#NAME?</v>
      </c>
      <c r="S54" s="68" t="e">
        <f t="shared" ca="1" si="5"/>
        <v>#NAME?</v>
      </c>
      <c r="T54" s="66">
        <f t="shared" ca="1" si="6"/>
        <v>0</v>
      </c>
      <c r="U54" s="68" t="e">
        <f t="shared" ca="1" si="7"/>
        <v>#NAME?</v>
      </c>
      <c r="V54" s="27">
        <f t="shared" ca="1" si="8"/>
        <v>0</v>
      </c>
      <c r="AQ54" t="e">
        <f ca="1"/>
        <v>#NAME?</v>
      </c>
      <c r="AR54" t="e">
        <f ca="1"/>
        <v>#NAME?</v>
      </c>
      <c r="AS54" t="e">
        <f ca="1"/>
        <v>#NAME?</v>
      </c>
      <c r="AT54" s="27" t="e">
        <f t="shared" ca="1" si="13"/>
        <v>#NAME?</v>
      </c>
      <c r="AU54" s="27" t="e">
        <f t="shared" ca="1" si="14"/>
        <v>#NAME?</v>
      </c>
      <c r="AV54" s="27" t="e">
        <f t="shared" ca="1" si="10"/>
        <v>#NAME?</v>
      </c>
      <c r="AW54" s="27" t="e">
        <f t="shared" ca="1" si="11"/>
        <v>#NAME?</v>
      </c>
      <c r="AX54" s="27" t="e">
        <f t="shared" ca="1" si="12"/>
        <v>#NAME?</v>
      </c>
    </row>
    <row r="55" spans="1:50" ht="15" x14ac:dyDescent="0.2">
      <c r="A55" s="38">
        <v>6.9</v>
      </c>
      <c r="B55" s="38">
        <v>6.4</v>
      </c>
      <c r="C55" s="38">
        <v>4.7</v>
      </c>
      <c r="D55" s="38">
        <v>5.2</v>
      </c>
      <c r="E55" s="38">
        <v>2.7</v>
      </c>
      <c r="F55" s="39">
        <v>1</v>
      </c>
      <c r="H55" t="e">
        <f ca="1"/>
        <v>#NAME?</v>
      </c>
      <c r="I55" t="e">
        <f ca="1"/>
        <v>#NAME?</v>
      </c>
      <c r="J55" t="e">
        <f ca="1"/>
        <v>#NAME?</v>
      </c>
      <c r="K55" t="e">
        <f ca="1"/>
        <v>#NAME?</v>
      </c>
      <c r="L55" t="e">
        <f ca="1"/>
        <v>#NAME?</v>
      </c>
      <c r="M55" s="66" t="e">
        <f ca="1"/>
        <v>#NAME?</v>
      </c>
      <c r="N55" s="67" t="e">
        <f ca="1"/>
        <v>#NAME?</v>
      </c>
      <c r="O55" s="68" t="e">
        <f t="shared" ca="1" si="1"/>
        <v>#NAME?</v>
      </c>
      <c r="P55" s="27" t="e">
        <f t="shared" ca="1" si="2"/>
        <v>#NAME?</v>
      </c>
      <c r="Q55" s="27" t="e">
        <f t="shared" ca="1" si="3"/>
        <v>#NAME?</v>
      </c>
      <c r="R55" s="66" t="e">
        <f t="shared" ca="1" si="4"/>
        <v>#NAME?</v>
      </c>
      <c r="S55" s="68" t="e">
        <f t="shared" ca="1" si="5"/>
        <v>#NAME?</v>
      </c>
      <c r="T55" s="66">
        <f t="shared" ca="1" si="6"/>
        <v>0</v>
      </c>
      <c r="U55" s="68" t="e">
        <f t="shared" ca="1" si="7"/>
        <v>#NAME?</v>
      </c>
      <c r="V55" s="27">
        <f t="shared" ca="1" si="8"/>
        <v>0</v>
      </c>
      <c r="AQ55" t="e">
        <f ca="1"/>
        <v>#NAME?</v>
      </c>
      <c r="AR55" t="e">
        <f ca="1"/>
        <v>#NAME?</v>
      </c>
      <c r="AS55" t="e">
        <f ca="1"/>
        <v>#NAME?</v>
      </c>
      <c r="AT55" s="27" t="e">
        <f t="shared" ca="1" si="13"/>
        <v>#NAME?</v>
      </c>
      <c r="AU55" s="27" t="e">
        <f t="shared" ca="1" si="14"/>
        <v>#NAME?</v>
      </c>
      <c r="AV55" s="27" t="e">
        <f t="shared" ca="1" si="10"/>
        <v>#NAME?</v>
      </c>
      <c r="AW55" s="27" t="e">
        <f t="shared" ca="1" si="11"/>
        <v>#NAME?</v>
      </c>
      <c r="AX55" s="27" t="e">
        <f t="shared" ca="1" si="12"/>
        <v>#NAME?</v>
      </c>
    </row>
    <row r="56" spans="1:50" ht="15" x14ac:dyDescent="0.2">
      <c r="A56" s="38">
        <v>8</v>
      </c>
      <c r="B56" s="38">
        <v>4.5999999999999996</v>
      </c>
      <c r="C56" s="38">
        <v>4.7</v>
      </c>
      <c r="D56" s="38">
        <v>8.6999999999999993</v>
      </c>
      <c r="E56" s="38">
        <v>6.6</v>
      </c>
      <c r="F56" s="39">
        <v>1</v>
      </c>
      <c r="H56" t="e">
        <f ca="1"/>
        <v>#NAME?</v>
      </c>
      <c r="I56" t="e">
        <f ca="1"/>
        <v>#NAME?</v>
      </c>
      <c r="J56" t="e">
        <f ca="1"/>
        <v>#NAME?</v>
      </c>
      <c r="K56" t="e">
        <f ca="1"/>
        <v>#NAME?</v>
      </c>
      <c r="L56" t="e">
        <f ca="1"/>
        <v>#NAME?</v>
      </c>
      <c r="M56" s="66" t="e">
        <f ca="1"/>
        <v>#NAME?</v>
      </c>
      <c r="N56" s="67" t="e">
        <f ca="1"/>
        <v>#NAME?</v>
      </c>
      <c r="O56" s="68" t="e">
        <f t="shared" ca="1" si="1"/>
        <v>#NAME?</v>
      </c>
      <c r="P56" s="27" t="e">
        <f t="shared" ca="1" si="2"/>
        <v>#NAME?</v>
      </c>
      <c r="Q56" s="27" t="e">
        <f t="shared" ca="1" si="3"/>
        <v>#NAME?</v>
      </c>
      <c r="R56" s="66" t="e">
        <f t="shared" ca="1" si="4"/>
        <v>#NAME?</v>
      </c>
      <c r="S56" s="68" t="e">
        <f t="shared" ca="1" si="5"/>
        <v>#NAME?</v>
      </c>
      <c r="T56" s="66">
        <f t="shared" ca="1" si="6"/>
        <v>0</v>
      </c>
      <c r="U56" s="68" t="e">
        <f t="shared" ca="1" si="7"/>
        <v>#NAME?</v>
      </c>
      <c r="V56" s="27">
        <f t="shared" ca="1" si="8"/>
        <v>0</v>
      </c>
      <c r="AQ56" t="e">
        <f ca="1"/>
        <v>#NAME?</v>
      </c>
      <c r="AR56" t="e">
        <f ca="1"/>
        <v>#NAME?</v>
      </c>
      <c r="AS56" t="e">
        <f ca="1"/>
        <v>#NAME?</v>
      </c>
      <c r="AT56" s="27" t="e">
        <f t="shared" ca="1" si="13"/>
        <v>#NAME?</v>
      </c>
      <c r="AU56" s="27" t="e">
        <f t="shared" ca="1" si="14"/>
        <v>#NAME?</v>
      </c>
      <c r="AV56" s="27" t="e">
        <f t="shared" ca="1" si="10"/>
        <v>#NAME?</v>
      </c>
      <c r="AW56" s="27" t="e">
        <f t="shared" ca="1" si="11"/>
        <v>#NAME?</v>
      </c>
      <c r="AX56" s="27" t="e">
        <f t="shared" ca="1" si="12"/>
        <v>#NAME?</v>
      </c>
    </row>
    <row r="57" spans="1:50" ht="15" x14ac:dyDescent="0.2">
      <c r="A57" s="38">
        <v>9.3000000000000007</v>
      </c>
      <c r="B57" s="38">
        <v>6.4</v>
      </c>
      <c r="C57" s="38">
        <v>5.5</v>
      </c>
      <c r="D57" s="38">
        <v>7.4</v>
      </c>
      <c r="E57" s="38">
        <v>3.2</v>
      </c>
      <c r="F57" s="39">
        <v>1</v>
      </c>
      <c r="H57" t="e">
        <f ca="1"/>
        <v>#NAME?</v>
      </c>
      <c r="I57" t="e">
        <f ca="1"/>
        <v>#NAME?</v>
      </c>
      <c r="J57" t="e">
        <f ca="1"/>
        <v>#NAME?</v>
      </c>
      <c r="K57" t="e">
        <f ca="1"/>
        <v>#NAME?</v>
      </c>
      <c r="L57" t="e">
        <f ca="1"/>
        <v>#NAME?</v>
      </c>
      <c r="M57" s="66" t="e">
        <f ca="1"/>
        <v>#NAME?</v>
      </c>
      <c r="N57" s="67" t="e">
        <f ca="1"/>
        <v>#NAME?</v>
      </c>
      <c r="O57" s="68" t="e">
        <f t="shared" ca="1" si="1"/>
        <v>#NAME?</v>
      </c>
      <c r="P57" s="27" t="e">
        <f t="shared" ca="1" si="2"/>
        <v>#NAME?</v>
      </c>
      <c r="Q57" s="27" t="e">
        <f t="shared" ca="1" si="3"/>
        <v>#NAME?</v>
      </c>
      <c r="R57" s="66" t="e">
        <f t="shared" ca="1" si="4"/>
        <v>#NAME?</v>
      </c>
      <c r="S57" s="68" t="e">
        <f t="shared" ca="1" si="5"/>
        <v>#NAME?</v>
      </c>
      <c r="T57" s="66">
        <f t="shared" ca="1" si="6"/>
        <v>0</v>
      </c>
      <c r="U57" s="68" t="e">
        <f t="shared" ca="1" si="7"/>
        <v>#NAME?</v>
      </c>
      <c r="V57" s="27">
        <f t="shared" ca="1" si="8"/>
        <v>0</v>
      </c>
      <c r="AQ57" t="e">
        <f ca="1"/>
        <v>#NAME?</v>
      </c>
      <c r="AR57" t="e">
        <f ca="1"/>
        <v>#NAME?</v>
      </c>
      <c r="AS57" t="e">
        <f ca="1"/>
        <v>#NAME?</v>
      </c>
      <c r="AT57" s="27" t="e">
        <f t="shared" ca="1" si="13"/>
        <v>#NAME?</v>
      </c>
      <c r="AU57" s="27" t="e">
        <f t="shared" ca="1" si="14"/>
        <v>#NAME?</v>
      </c>
      <c r="AV57" s="27" t="e">
        <f t="shared" ca="1" si="10"/>
        <v>#NAME?</v>
      </c>
      <c r="AW57" s="27" t="e">
        <f t="shared" ca="1" si="11"/>
        <v>#NAME?</v>
      </c>
      <c r="AX57" s="27" t="e">
        <f t="shared" ca="1" si="12"/>
        <v>#NAME?</v>
      </c>
    </row>
    <row r="58" spans="1:50" ht="15" x14ac:dyDescent="0.2">
      <c r="A58" s="38">
        <v>7.4</v>
      </c>
      <c r="B58" s="38">
        <v>7.2</v>
      </c>
      <c r="C58" s="38">
        <v>6.9</v>
      </c>
      <c r="D58" s="38">
        <v>9.6</v>
      </c>
      <c r="E58" s="38">
        <v>6.5</v>
      </c>
      <c r="F58" s="39">
        <v>1</v>
      </c>
      <c r="H58" t="e">
        <f ca="1"/>
        <v>#NAME?</v>
      </c>
      <c r="I58" t="e">
        <f ca="1"/>
        <v>#NAME?</v>
      </c>
      <c r="J58" t="e">
        <f ca="1"/>
        <v>#NAME?</v>
      </c>
      <c r="K58" t="e">
        <f ca="1"/>
        <v>#NAME?</v>
      </c>
      <c r="L58" t="e">
        <f ca="1"/>
        <v>#NAME?</v>
      </c>
      <c r="M58" s="66" t="e">
        <f ca="1"/>
        <v>#NAME?</v>
      </c>
      <c r="N58" s="67" t="e">
        <f ca="1"/>
        <v>#NAME?</v>
      </c>
      <c r="O58" s="68" t="e">
        <f t="shared" ca="1" si="1"/>
        <v>#NAME?</v>
      </c>
      <c r="P58" s="27" t="e">
        <f t="shared" ca="1" si="2"/>
        <v>#NAME?</v>
      </c>
      <c r="Q58" s="27" t="e">
        <f t="shared" ca="1" si="3"/>
        <v>#NAME?</v>
      </c>
      <c r="R58" s="66" t="e">
        <f t="shared" ca="1" si="4"/>
        <v>#NAME?</v>
      </c>
      <c r="S58" s="68" t="e">
        <f t="shared" ca="1" si="5"/>
        <v>#NAME?</v>
      </c>
      <c r="T58" s="66">
        <f t="shared" ca="1" si="6"/>
        <v>0</v>
      </c>
      <c r="U58" s="68" t="e">
        <f t="shared" ca="1" si="7"/>
        <v>#NAME?</v>
      </c>
      <c r="V58" s="27">
        <f t="shared" ca="1" si="8"/>
        <v>0</v>
      </c>
      <c r="AQ58" t="e">
        <f ca="1"/>
        <v>#NAME?</v>
      </c>
      <c r="AR58" t="e">
        <f ca="1"/>
        <v>#NAME?</v>
      </c>
      <c r="AS58" t="e">
        <f ca="1"/>
        <v>#NAME?</v>
      </c>
      <c r="AT58" s="27" t="e">
        <f t="shared" ca="1" si="13"/>
        <v>#NAME?</v>
      </c>
      <c r="AU58" s="27" t="e">
        <f t="shared" ca="1" si="14"/>
        <v>#NAME?</v>
      </c>
      <c r="AV58" s="27" t="e">
        <f t="shared" ca="1" si="10"/>
        <v>#NAME?</v>
      </c>
      <c r="AW58" s="27" t="e">
        <f t="shared" ca="1" si="11"/>
        <v>#NAME?</v>
      </c>
      <c r="AX58" s="27" t="e">
        <f t="shared" ca="1" si="12"/>
        <v>#NAME?</v>
      </c>
    </row>
    <row r="59" spans="1:50" ht="15" x14ac:dyDescent="0.2">
      <c r="A59" s="38">
        <v>7.6</v>
      </c>
      <c r="B59" s="38">
        <v>6.6</v>
      </c>
      <c r="C59" s="38">
        <v>5.4</v>
      </c>
      <c r="D59" s="38">
        <v>4.4000000000000004</v>
      </c>
      <c r="E59" s="38">
        <v>3.9</v>
      </c>
      <c r="F59" s="39">
        <v>1</v>
      </c>
      <c r="H59" t="e">
        <f ca="1"/>
        <v>#NAME?</v>
      </c>
      <c r="I59" t="e">
        <f ca="1"/>
        <v>#NAME?</v>
      </c>
      <c r="J59" t="e">
        <f ca="1"/>
        <v>#NAME?</v>
      </c>
      <c r="K59" t="e">
        <f ca="1"/>
        <v>#NAME?</v>
      </c>
      <c r="L59" t="e">
        <f ca="1"/>
        <v>#NAME?</v>
      </c>
      <c r="M59" s="66" t="e">
        <f ca="1"/>
        <v>#NAME?</v>
      </c>
      <c r="N59" s="67" t="e">
        <f ca="1"/>
        <v>#NAME?</v>
      </c>
      <c r="O59" s="68" t="e">
        <f t="shared" ca="1" si="1"/>
        <v>#NAME?</v>
      </c>
      <c r="P59" s="27" t="e">
        <f t="shared" ca="1" si="2"/>
        <v>#NAME?</v>
      </c>
      <c r="Q59" s="27" t="e">
        <f t="shared" ca="1" si="3"/>
        <v>#NAME?</v>
      </c>
      <c r="R59" s="66" t="e">
        <f t="shared" ca="1" si="4"/>
        <v>#NAME?</v>
      </c>
      <c r="S59" s="68" t="e">
        <f t="shared" ca="1" si="5"/>
        <v>#NAME?</v>
      </c>
      <c r="T59" s="66">
        <f t="shared" ca="1" si="6"/>
        <v>0</v>
      </c>
      <c r="U59" s="68" t="e">
        <f t="shared" ca="1" si="7"/>
        <v>#NAME?</v>
      </c>
      <c r="V59" s="27">
        <f t="shared" ca="1" si="8"/>
        <v>0</v>
      </c>
      <c r="AQ59" t="e">
        <f ca="1"/>
        <v>#NAME?</v>
      </c>
      <c r="AR59" t="e">
        <f ca="1"/>
        <v>#NAME?</v>
      </c>
      <c r="AS59" t="e">
        <f ca="1"/>
        <v>#NAME?</v>
      </c>
      <c r="AT59" s="27" t="e">
        <f t="shared" ca="1" si="13"/>
        <v>#NAME?</v>
      </c>
      <c r="AU59" s="27" t="e">
        <f t="shared" ca="1" si="14"/>
        <v>#NAME?</v>
      </c>
      <c r="AV59" s="27" t="e">
        <f t="shared" ca="1" si="10"/>
        <v>#NAME?</v>
      </c>
      <c r="AW59" s="27" t="e">
        <f t="shared" ca="1" si="11"/>
        <v>#NAME?</v>
      </c>
      <c r="AX59" s="27" t="e">
        <f t="shared" ca="1" si="12"/>
        <v>#NAME?</v>
      </c>
    </row>
    <row r="60" spans="1:50" ht="15" x14ac:dyDescent="0.2">
      <c r="A60" s="38">
        <v>10</v>
      </c>
      <c r="B60" s="38">
        <v>5.4</v>
      </c>
      <c r="C60" s="38">
        <v>4.5</v>
      </c>
      <c r="D60" s="38">
        <v>3.8</v>
      </c>
      <c r="E60" s="38">
        <v>4</v>
      </c>
      <c r="F60" s="39">
        <v>0</v>
      </c>
      <c r="H60" t="e">
        <f ca="1"/>
        <v>#NAME?</v>
      </c>
      <c r="I60" t="e">
        <f ca="1"/>
        <v>#NAME?</v>
      </c>
      <c r="J60" t="e">
        <f ca="1"/>
        <v>#NAME?</v>
      </c>
      <c r="K60" t="e">
        <f ca="1"/>
        <v>#NAME?</v>
      </c>
      <c r="L60" t="e">
        <f ca="1"/>
        <v>#NAME?</v>
      </c>
      <c r="M60" s="66" t="e">
        <f ca="1"/>
        <v>#NAME?</v>
      </c>
      <c r="N60" s="67" t="e">
        <f ca="1"/>
        <v>#NAME?</v>
      </c>
      <c r="O60" s="68" t="e">
        <f t="shared" ca="1" si="1"/>
        <v>#NAME?</v>
      </c>
      <c r="P60" s="27" t="e">
        <f t="shared" ca="1" si="2"/>
        <v>#NAME?</v>
      </c>
      <c r="Q60" s="27" t="e">
        <f t="shared" ca="1" si="3"/>
        <v>#NAME?</v>
      </c>
      <c r="R60" s="66" t="e">
        <f t="shared" ca="1" si="4"/>
        <v>#NAME?</v>
      </c>
      <c r="S60" s="68" t="e">
        <f t="shared" ca="1" si="5"/>
        <v>#NAME?</v>
      </c>
      <c r="T60" s="66">
        <f t="shared" ca="1" si="6"/>
        <v>0</v>
      </c>
      <c r="U60" s="68" t="e">
        <f t="shared" ca="1" si="7"/>
        <v>#NAME?</v>
      </c>
      <c r="V60" s="27">
        <f t="shared" ca="1" si="8"/>
        <v>0</v>
      </c>
      <c r="AQ60" t="e">
        <f ca="1"/>
        <v>#NAME?</v>
      </c>
      <c r="AR60" t="e">
        <f ca="1"/>
        <v>#NAME?</v>
      </c>
      <c r="AS60" t="e">
        <f ca="1"/>
        <v>#NAME?</v>
      </c>
      <c r="AT60" s="27" t="e">
        <f t="shared" ca="1" si="13"/>
        <v>#NAME?</v>
      </c>
      <c r="AU60" s="27" t="e">
        <f t="shared" ca="1" si="14"/>
        <v>#NAME?</v>
      </c>
      <c r="AV60" s="27" t="e">
        <f t="shared" ca="1" si="10"/>
        <v>#NAME?</v>
      </c>
      <c r="AW60" s="27" t="e">
        <f t="shared" ca="1" si="11"/>
        <v>#NAME?</v>
      </c>
      <c r="AX60" s="27" t="e">
        <f t="shared" ca="1" si="12"/>
        <v>#NAME?</v>
      </c>
    </row>
    <row r="61" spans="1:50" ht="15" x14ac:dyDescent="0.2">
      <c r="A61" s="38">
        <v>9.9</v>
      </c>
      <c r="B61" s="38">
        <v>5.8</v>
      </c>
      <c r="C61" s="38">
        <v>3.5</v>
      </c>
      <c r="D61" s="38">
        <v>5.4</v>
      </c>
      <c r="E61" s="38">
        <v>4.9000000000000004</v>
      </c>
      <c r="F61" s="39">
        <v>1</v>
      </c>
      <c r="H61" t="e">
        <f ca="1"/>
        <v>#NAME?</v>
      </c>
      <c r="I61" t="e">
        <f ca="1"/>
        <v>#NAME?</v>
      </c>
      <c r="J61" t="e">
        <f ca="1"/>
        <v>#NAME?</v>
      </c>
      <c r="K61" t="e">
        <f ca="1"/>
        <v>#NAME?</v>
      </c>
      <c r="L61" t="e">
        <f ca="1"/>
        <v>#NAME?</v>
      </c>
      <c r="M61" s="66" t="e">
        <f ca="1"/>
        <v>#NAME?</v>
      </c>
      <c r="N61" s="67" t="e">
        <f ca="1"/>
        <v>#NAME?</v>
      </c>
      <c r="O61" s="68" t="e">
        <f t="shared" ca="1" si="1"/>
        <v>#NAME?</v>
      </c>
      <c r="P61" s="27" t="e">
        <f t="shared" ca="1" si="2"/>
        <v>#NAME?</v>
      </c>
      <c r="Q61" s="27" t="e">
        <f t="shared" ca="1" si="3"/>
        <v>#NAME?</v>
      </c>
      <c r="R61" s="66" t="e">
        <f t="shared" ca="1" si="4"/>
        <v>#NAME?</v>
      </c>
      <c r="S61" s="68" t="e">
        <f t="shared" ca="1" si="5"/>
        <v>#NAME?</v>
      </c>
      <c r="T61" s="66">
        <f t="shared" ca="1" si="6"/>
        <v>0</v>
      </c>
      <c r="U61" s="68" t="e">
        <f t="shared" ca="1" si="7"/>
        <v>#NAME?</v>
      </c>
      <c r="V61" s="27">
        <f t="shared" ca="1" si="8"/>
        <v>0</v>
      </c>
      <c r="AQ61" t="e">
        <f ca="1"/>
        <v>#NAME?</v>
      </c>
      <c r="AR61" t="e">
        <f ca="1"/>
        <v>#NAME?</v>
      </c>
      <c r="AS61" t="e">
        <f ca="1"/>
        <v>#NAME?</v>
      </c>
      <c r="AT61" s="27" t="e">
        <f t="shared" ca="1" si="13"/>
        <v>#NAME?</v>
      </c>
      <c r="AU61" s="27" t="e">
        <f t="shared" ca="1" si="14"/>
        <v>#NAME?</v>
      </c>
      <c r="AV61" s="27" t="e">
        <f t="shared" ca="1" si="10"/>
        <v>#NAME?</v>
      </c>
      <c r="AW61" s="27" t="e">
        <f t="shared" ca="1" si="11"/>
        <v>#NAME?</v>
      </c>
      <c r="AX61" s="27" t="e">
        <f t="shared" ca="1" si="12"/>
        <v>#NAME?</v>
      </c>
    </row>
    <row r="62" spans="1:50" ht="15" x14ac:dyDescent="0.2">
      <c r="A62" s="38">
        <v>8.6999999999999993</v>
      </c>
      <c r="B62" s="38">
        <v>7.8</v>
      </c>
      <c r="C62" s="38">
        <v>3.8</v>
      </c>
      <c r="D62" s="38">
        <v>4.9000000000000004</v>
      </c>
      <c r="E62" s="38">
        <v>3.9</v>
      </c>
      <c r="F62" s="39">
        <v>0</v>
      </c>
      <c r="H62" t="e">
        <f ca="1"/>
        <v>#NAME?</v>
      </c>
      <c r="I62" t="e">
        <f ca="1"/>
        <v>#NAME?</v>
      </c>
      <c r="J62" t="e">
        <f ca="1"/>
        <v>#NAME?</v>
      </c>
      <c r="K62" t="e">
        <f ca="1"/>
        <v>#NAME?</v>
      </c>
      <c r="L62" t="e">
        <f ca="1"/>
        <v>#NAME?</v>
      </c>
      <c r="M62" s="66" t="e">
        <f ca="1"/>
        <v>#NAME?</v>
      </c>
      <c r="N62" s="67" t="e">
        <f ca="1"/>
        <v>#NAME?</v>
      </c>
      <c r="O62" s="68" t="e">
        <f t="shared" ca="1" si="1"/>
        <v>#NAME?</v>
      </c>
      <c r="P62" s="27" t="e">
        <f t="shared" ca="1" si="2"/>
        <v>#NAME?</v>
      </c>
      <c r="Q62" s="27" t="e">
        <f t="shared" ca="1" si="3"/>
        <v>#NAME?</v>
      </c>
      <c r="R62" s="66" t="e">
        <f t="shared" ca="1" si="4"/>
        <v>#NAME?</v>
      </c>
      <c r="S62" s="68" t="e">
        <f t="shared" ca="1" si="5"/>
        <v>#NAME?</v>
      </c>
      <c r="T62" s="66">
        <f t="shared" ca="1" si="6"/>
        <v>0</v>
      </c>
      <c r="U62" s="68" t="e">
        <f t="shared" ca="1" si="7"/>
        <v>#NAME?</v>
      </c>
      <c r="V62" s="27">
        <f t="shared" ca="1" si="8"/>
        <v>0</v>
      </c>
      <c r="AQ62" t="e">
        <f ca="1"/>
        <v>#NAME?</v>
      </c>
      <c r="AR62" t="e">
        <f ca="1"/>
        <v>#NAME?</v>
      </c>
      <c r="AS62" t="e">
        <f ca="1"/>
        <v>#NAME?</v>
      </c>
      <c r="AT62" s="27" t="e">
        <f t="shared" ca="1" si="13"/>
        <v>#NAME?</v>
      </c>
      <c r="AU62" s="27" t="e">
        <f t="shared" ca="1" si="14"/>
        <v>#NAME?</v>
      </c>
      <c r="AV62" s="27" t="e">
        <f t="shared" ca="1" si="10"/>
        <v>#NAME?</v>
      </c>
      <c r="AW62" s="27" t="e">
        <f t="shared" ca="1" si="11"/>
        <v>#NAME?</v>
      </c>
      <c r="AX62" s="27" t="e">
        <f t="shared" ca="1" si="12"/>
        <v>#NAME?</v>
      </c>
    </row>
    <row r="63" spans="1:50" ht="15" x14ac:dyDescent="0.2">
      <c r="A63" s="38">
        <v>8.4</v>
      </c>
      <c r="B63" s="38">
        <v>4.7</v>
      </c>
      <c r="C63" s="38">
        <v>5.9</v>
      </c>
      <c r="D63" s="38">
        <v>6.7</v>
      </c>
      <c r="E63" s="38">
        <v>5</v>
      </c>
      <c r="F63" s="39">
        <v>1</v>
      </c>
      <c r="H63" t="e">
        <f ca="1"/>
        <v>#NAME?</v>
      </c>
      <c r="I63" t="e">
        <f ca="1"/>
        <v>#NAME?</v>
      </c>
      <c r="J63" t="e">
        <f ca="1"/>
        <v>#NAME?</v>
      </c>
      <c r="K63" t="e">
        <f ca="1"/>
        <v>#NAME?</v>
      </c>
      <c r="L63" t="e">
        <f ca="1"/>
        <v>#NAME?</v>
      </c>
      <c r="M63" s="66" t="e">
        <f ca="1"/>
        <v>#NAME?</v>
      </c>
      <c r="N63" s="67" t="e">
        <f ca="1"/>
        <v>#NAME?</v>
      </c>
      <c r="O63" s="68" t="e">
        <f t="shared" ca="1" si="1"/>
        <v>#NAME?</v>
      </c>
      <c r="P63" s="27" t="e">
        <f t="shared" ca="1" si="2"/>
        <v>#NAME?</v>
      </c>
      <c r="Q63" s="27" t="e">
        <f t="shared" ca="1" si="3"/>
        <v>#NAME?</v>
      </c>
      <c r="R63" s="66" t="e">
        <f t="shared" ca="1" si="4"/>
        <v>#NAME?</v>
      </c>
      <c r="S63" s="68" t="e">
        <f t="shared" ca="1" si="5"/>
        <v>#NAME?</v>
      </c>
      <c r="T63" s="66">
        <f t="shared" ca="1" si="6"/>
        <v>0</v>
      </c>
      <c r="U63" s="68" t="e">
        <f t="shared" ca="1" si="7"/>
        <v>#NAME?</v>
      </c>
      <c r="V63" s="27">
        <f t="shared" ca="1" si="8"/>
        <v>0</v>
      </c>
      <c r="AQ63" t="e">
        <f ca="1"/>
        <v>#NAME?</v>
      </c>
      <c r="AR63" t="e">
        <f ca="1"/>
        <v>#NAME?</v>
      </c>
      <c r="AS63" t="e">
        <f ca="1"/>
        <v>#NAME?</v>
      </c>
      <c r="AT63" s="27" t="e">
        <f t="shared" ca="1" si="13"/>
        <v>#NAME?</v>
      </c>
      <c r="AU63" s="27" t="e">
        <f t="shared" ca="1" si="14"/>
        <v>#NAME?</v>
      </c>
      <c r="AV63" s="27" t="e">
        <f t="shared" ca="1" si="10"/>
        <v>#NAME?</v>
      </c>
      <c r="AW63" s="27" t="e">
        <f t="shared" ca="1" si="11"/>
        <v>#NAME?</v>
      </c>
      <c r="AX63" s="27" t="e">
        <f t="shared" ca="1" si="12"/>
        <v>#NAME?</v>
      </c>
    </row>
    <row r="64" spans="1:50" ht="15" x14ac:dyDescent="0.2">
      <c r="A64" s="38">
        <v>8.8000000000000007</v>
      </c>
      <c r="B64" s="38">
        <v>4.7</v>
      </c>
      <c r="C64" s="38">
        <v>4.8</v>
      </c>
      <c r="D64" s="38">
        <v>5.8</v>
      </c>
      <c r="E64" s="38">
        <v>3.7</v>
      </c>
      <c r="F64" s="39">
        <v>0</v>
      </c>
      <c r="H64" t="e">
        <f ca="1"/>
        <v>#NAME?</v>
      </c>
      <c r="I64" t="e">
        <f ca="1"/>
        <v>#NAME?</v>
      </c>
      <c r="J64" t="e">
        <f ca="1"/>
        <v>#NAME?</v>
      </c>
      <c r="K64" t="e">
        <f ca="1"/>
        <v>#NAME?</v>
      </c>
      <c r="L64" t="e">
        <f ca="1"/>
        <v>#NAME?</v>
      </c>
      <c r="M64" s="66" t="e">
        <f ca="1"/>
        <v>#NAME?</v>
      </c>
      <c r="N64" s="67" t="e">
        <f ca="1"/>
        <v>#NAME?</v>
      </c>
      <c r="O64" s="68" t="e">
        <f t="shared" ca="1" si="1"/>
        <v>#NAME?</v>
      </c>
      <c r="P64" s="27" t="e">
        <f t="shared" ca="1" si="2"/>
        <v>#NAME?</v>
      </c>
      <c r="Q64" s="27" t="e">
        <f t="shared" ca="1" si="3"/>
        <v>#NAME?</v>
      </c>
      <c r="R64" s="66" t="e">
        <f t="shared" ca="1" si="4"/>
        <v>#NAME?</v>
      </c>
      <c r="S64" s="68" t="e">
        <f t="shared" ca="1" si="5"/>
        <v>#NAME?</v>
      </c>
      <c r="T64" s="66">
        <f t="shared" ca="1" si="6"/>
        <v>0</v>
      </c>
      <c r="U64" s="68" t="e">
        <f t="shared" ca="1" si="7"/>
        <v>#NAME?</v>
      </c>
      <c r="V64" s="27">
        <f t="shared" ca="1" si="8"/>
        <v>0</v>
      </c>
      <c r="AQ64" t="e">
        <f ca="1"/>
        <v>#NAME?</v>
      </c>
      <c r="AR64" t="e">
        <f ca="1"/>
        <v>#NAME?</v>
      </c>
      <c r="AS64" t="e">
        <f ca="1"/>
        <v>#NAME?</v>
      </c>
      <c r="AT64" s="27" t="e">
        <f t="shared" ca="1" si="13"/>
        <v>#NAME?</v>
      </c>
      <c r="AU64" s="27" t="e">
        <f t="shared" ca="1" si="14"/>
        <v>#NAME?</v>
      </c>
      <c r="AV64" s="27" t="e">
        <f t="shared" ca="1" si="10"/>
        <v>#NAME?</v>
      </c>
      <c r="AW64" s="27" t="e">
        <f t="shared" ca="1" si="11"/>
        <v>#NAME?</v>
      </c>
      <c r="AX64" s="27" t="e">
        <f t="shared" ca="1" si="12"/>
        <v>#NAME?</v>
      </c>
    </row>
    <row r="65" spans="1:50" ht="15" x14ac:dyDescent="0.2">
      <c r="A65" s="38">
        <v>7.7</v>
      </c>
      <c r="B65" s="38">
        <v>4.7</v>
      </c>
      <c r="C65" s="38">
        <v>3.4</v>
      </c>
      <c r="D65" s="38">
        <v>6.2</v>
      </c>
      <c r="E65" s="38">
        <v>3.1</v>
      </c>
      <c r="F65" s="39">
        <v>0</v>
      </c>
      <c r="H65" t="e">
        <f ca="1"/>
        <v>#NAME?</v>
      </c>
      <c r="I65" t="e">
        <f ca="1"/>
        <v>#NAME?</v>
      </c>
      <c r="J65" t="e">
        <f ca="1"/>
        <v>#NAME?</v>
      </c>
      <c r="K65" t="e">
        <f ca="1"/>
        <v>#NAME?</v>
      </c>
      <c r="L65" t="e">
        <f ca="1"/>
        <v>#NAME?</v>
      </c>
      <c r="M65" s="66" t="e">
        <f ca="1"/>
        <v>#NAME?</v>
      </c>
      <c r="N65" s="67" t="e">
        <f ca="1"/>
        <v>#NAME?</v>
      </c>
      <c r="O65" s="68" t="e">
        <f t="shared" ca="1" si="1"/>
        <v>#NAME?</v>
      </c>
      <c r="P65" s="27" t="e">
        <f t="shared" ca="1" si="2"/>
        <v>#NAME?</v>
      </c>
      <c r="Q65" s="27" t="e">
        <f t="shared" ca="1" si="3"/>
        <v>#NAME?</v>
      </c>
      <c r="R65" s="66" t="e">
        <f t="shared" ca="1" si="4"/>
        <v>#NAME?</v>
      </c>
      <c r="S65" s="68" t="e">
        <f t="shared" ca="1" si="5"/>
        <v>#NAME?</v>
      </c>
      <c r="T65" s="66">
        <f t="shared" ca="1" si="6"/>
        <v>0</v>
      </c>
      <c r="U65" s="68" t="e">
        <f t="shared" ca="1" si="7"/>
        <v>#NAME?</v>
      </c>
      <c r="V65" s="27">
        <f t="shared" ca="1" si="8"/>
        <v>0</v>
      </c>
      <c r="AQ65" t="e">
        <f ca="1"/>
        <v>#NAME?</v>
      </c>
      <c r="AR65" t="e">
        <f ca="1"/>
        <v>#NAME?</v>
      </c>
      <c r="AS65" t="e">
        <f ca="1"/>
        <v>#NAME?</v>
      </c>
      <c r="AT65" s="27" t="e">
        <f t="shared" ca="1" si="13"/>
        <v>#NAME?</v>
      </c>
      <c r="AU65" s="27" t="e">
        <f t="shared" ca="1" si="14"/>
        <v>#NAME?</v>
      </c>
      <c r="AV65" s="27" t="e">
        <f t="shared" ca="1" si="10"/>
        <v>#NAME?</v>
      </c>
      <c r="AW65" s="27" t="e">
        <f t="shared" ca="1" si="11"/>
        <v>#NAME?</v>
      </c>
      <c r="AX65" s="27" t="e">
        <f t="shared" ca="1" si="12"/>
        <v>#NAME?</v>
      </c>
    </row>
    <row r="66" spans="1:50" ht="15" x14ac:dyDescent="0.2">
      <c r="A66" s="38">
        <v>6.6</v>
      </c>
      <c r="B66" s="38">
        <v>4.7</v>
      </c>
      <c r="C66" s="38">
        <v>4.8</v>
      </c>
      <c r="D66" s="38">
        <v>7.2</v>
      </c>
      <c r="E66" s="38">
        <v>3.6</v>
      </c>
      <c r="F66" s="39">
        <v>0</v>
      </c>
      <c r="H66" t="e">
        <f ca="1"/>
        <v>#NAME?</v>
      </c>
      <c r="I66" t="e">
        <f ca="1"/>
        <v>#NAME?</v>
      </c>
      <c r="J66" t="e">
        <f ca="1"/>
        <v>#NAME?</v>
      </c>
      <c r="K66" t="e">
        <f ca="1"/>
        <v>#NAME?</v>
      </c>
      <c r="L66" t="e">
        <f ca="1"/>
        <v>#NAME?</v>
      </c>
      <c r="M66" s="66" t="e">
        <f ca="1"/>
        <v>#NAME?</v>
      </c>
      <c r="N66" s="67" t="e">
        <f ca="1"/>
        <v>#NAME?</v>
      </c>
      <c r="O66" s="68" t="e">
        <f t="shared" ca="1" si="1"/>
        <v>#NAME?</v>
      </c>
      <c r="P66" s="27" t="e">
        <f t="shared" ca="1" si="2"/>
        <v>#NAME?</v>
      </c>
      <c r="Q66" s="27" t="e">
        <f t="shared" ca="1" si="3"/>
        <v>#NAME?</v>
      </c>
      <c r="R66" s="66" t="e">
        <f t="shared" ca="1" si="4"/>
        <v>#NAME?</v>
      </c>
      <c r="S66" s="68" t="e">
        <f t="shared" ca="1" si="5"/>
        <v>#NAME?</v>
      </c>
      <c r="T66" s="66">
        <f t="shared" ca="1" si="6"/>
        <v>0</v>
      </c>
      <c r="U66" s="68" t="e">
        <f t="shared" ca="1" si="7"/>
        <v>#NAME?</v>
      </c>
      <c r="V66" s="27">
        <f t="shared" ca="1" si="8"/>
        <v>0</v>
      </c>
      <c r="AQ66" t="e">
        <f ca="1"/>
        <v>#NAME?</v>
      </c>
      <c r="AR66" t="e">
        <f ca="1"/>
        <v>#NAME?</v>
      </c>
      <c r="AS66" t="e">
        <f ca="1"/>
        <v>#NAME?</v>
      </c>
      <c r="AT66" s="27" t="e">
        <f t="shared" ca="1" si="13"/>
        <v>#NAME?</v>
      </c>
      <c r="AU66" s="27" t="e">
        <f t="shared" ca="1" si="14"/>
        <v>#NAME?</v>
      </c>
      <c r="AV66" s="27" t="e">
        <f t="shared" ca="1" si="10"/>
        <v>#NAME?</v>
      </c>
      <c r="AW66" s="27" t="e">
        <f t="shared" ca="1" si="11"/>
        <v>#NAME?</v>
      </c>
      <c r="AX66" s="27" t="e">
        <f t="shared" ca="1" si="12"/>
        <v>#NAME?</v>
      </c>
    </row>
    <row r="67" spans="1:50" ht="15" x14ac:dyDescent="0.2">
      <c r="A67" s="38">
        <v>5.7</v>
      </c>
      <c r="B67" s="38">
        <v>5.7</v>
      </c>
      <c r="C67" s="38">
        <v>6</v>
      </c>
      <c r="D67" s="38">
        <v>8.1999999999999993</v>
      </c>
      <c r="E67" s="38">
        <v>7.3</v>
      </c>
      <c r="F67" s="39">
        <v>0</v>
      </c>
      <c r="H67" t="e">
        <f ca="1"/>
        <v>#NAME?</v>
      </c>
      <c r="I67" t="e">
        <f ca="1"/>
        <v>#NAME?</v>
      </c>
      <c r="J67" t="e">
        <f ca="1"/>
        <v>#NAME?</v>
      </c>
      <c r="K67" t="e">
        <f ca="1"/>
        <v>#NAME?</v>
      </c>
      <c r="L67" t="e">
        <f ca="1"/>
        <v>#NAME?</v>
      </c>
      <c r="M67" s="66" t="e">
        <f ca="1"/>
        <v>#NAME?</v>
      </c>
      <c r="N67" s="67" t="e">
        <f ca="1"/>
        <v>#NAME?</v>
      </c>
      <c r="O67" s="68" t="e">
        <f t="shared" ca="1" si="1"/>
        <v>#NAME?</v>
      </c>
      <c r="P67" s="27" t="e">
        <f t="shared" ca="1" si="2"/>
        <v>#NAME?</v>
      </c>
      <c r="Q67" s="27" t="e">
        <f t="shared" ca="1" si="3"/>
        <v>#NAME?</v>
      </c>
      <c r="R67" s="66" t="e">
        <f t="shared" ca="1" si="4"/>
        <v>#NAME?</v>
      </c>
      <c r="S67" s="68" t="e">
        <f t="shared" ca="1" si="5"/>
        <v>#NAME?</v>
      </c>
      <c r="T67" s="66">
        <f t="shared" ca="1" si="6"/>
        <v>0</v>
      </c>
      <c r="U67" s="68" t="e">
        <f t="shared" ca="1" si="7"/>
        <v>#NAME?</v>
      </c>
      <c r="V67" s="27">
        <f t="shared" ca="1" si="8"/>
        <v>0</v>
      </c>
      <c r="AQ67" t="e">
        <f ca="1"/>
        <v>#NAME?</v>
      </c>
      <c r="AR67" t="e">
        <f ca="1"/>
        <v>#NAME?</v>
      </c>
      <c r="AS67" t="e">
        <f ca="1"/>
        <v>#NAME?</v>
      </c>
      <c r="AT67" s="27" t="e">
        <f t="shared" ca="1" si="13"/>
        <v>#NAME?</v>
      </c>
      <c r="AU67" s="27" t="e">
        <f t="shared" ca="1" si="14"/>
        <v>#NAME?</v>
      </c>
      <c r="AV67" s="27" t="e">
        <f t="shared" ca="1" si="10"/>
        <v>#NAME?</v>
      </c>
      <c r="AW67" s="27" t="e">
        <f t="shared" ca="1" si="11"/>
        <v>#NAME?</v>
      </c>
      <c r="AX67" s="27" t="e">
        <f t="shared" ca="1" si="12"/>
        <v>#NAME?</v>
      </c>
    </row>
    <row r="68" spans="1:50" ht="15" x14ac:dyDescent="0.2">
      <c r="A68" s="38">
        <v>5.7</v>
      </c>
      <c r="B68" s="38">
        <v>5.5</v>
      </c>
      <c r="C68" s="38">
        <v>5.0999999999999996</v>
      </c>
      <c r="D68" s="38">
        <v>6.2</v>
      </c>
      <c r="E68" s="38">
        <v>6.2</v>
      </c>
      <c r="F68" s="39">
        <v>0</v>
      </c>
      <c r="H68" t="e">
        <f ca="1"/>
        <v>#NAME?</v>
      </c>
      <c r="I68" t="e">
        <f ca="1"/>
        <v>#NAME?</v>
      </c>
      <c r="J68" t="e">
        <f ca="1"/>
        <v>#NAME?</v>
      </c>
      <c r="K68" t="e">
        <f ca="1"/>
        <v>#NAME?</v>
      </c>
      <c r="L68" t="e">
        <f ca="1"/>
        <v>#NAME?</v>
      </c>
      <c r="M68" s="66" t="e">
        <f ca="1"/>
        <v>#NAME?</v>
      </c>
      <c r="N68" s="67" t="e">
        <f ca="1"/>
        <v>#NAME?</v>
      </c>
      <c r="O68" s="68" t="e">
        <f t="shared" ca="1" si="1"/>
        <v>#NAME?</v>
      </c>
      <c r="P68" s="27" t="e">
        <f t="shared" ca="1" si="2"/>
        <v>#NAME?</v>
      </c>
      <c r="Q68" s="27" t="e">
        <f t="shared" ca="1" si="3"/>
        <v>#NAME?</v>
      </c>
      <c r="R68" s="66" t="e">
        <f t="shared" ca="1" si="4"/>
        <v>#NAME?</v>
      </c>
      <c r="S68" s="68" t="e">
        <f t="shared" ca="1" si="5"/>
        <v>#NAME?</v>
      </c>
      <c r="T68" s="66">
        <f t="shared" ca="1" si="6"/>
        <v>0</v>
      </c>
      <c r="U68" s="68" t="e">
        <f t="shared" ca="1" si="7"/>
        <v>#NAME?</v>
      </c>
      <c r="V68" s="27">
        <f t="shared" ca="1" si="8"/>
        <v>0</v>
      </c>
      <c r="AQ68" t="e">
        <f ca="1"/>
        <v>#NAME?</v>
      </c>
      <c r="AR68" t="e">
        <f ca="1"/>
        <v>#NAME?</v>
      </c>
      <c r="AS68" t="e">
        <f ca="1"/>
        <v>#NAME?</v>
      </c>
      <c r="AT68" s="27" t="e">
        <f t="shared" ca="1" si="13"/>
        <v>#NAME?</v>
      </c>
      <c r="AU68" s="27" t="e">
        <f t="shared" ca="1" si="14"/>
        <v>#NAME?</v>
      </c>
      <c r="AV68" s="27" t="e">
        <f t="shared" ca="1" si="10"/>
        <v>#NAME?</v>
      </c>
      <c r="AW68" s="27" t="e">
        <f t="shared" ca="1" si="11"/>
        <v>#NAME?</v>
      </c>
      <c r="AX68" s="27" t="e">
        <f t="shared" ca="1" si="12"/>
        <v>#NAME?</v>
      </c>
    </row>
    <row r="69" spans="1:50" ht="15" x14ac:dyDescent="0.2">
      <c r="A69" s="38">
        <v>5.5</v>
      </c>
      <c r="B69" s="38">
        <v>5.3</v>
      </c>
      <c r="C69" s="38">
        <v>4.9000000000000004</v>
      </c>
      <c r="D69" s="38">
        <v>6</v>
      </c>
      <c r="E69" s="38">
        <v>5.9</v>
      </c>
      <c r="F69" s="39">
        <v>0</v>
      </c>
      <c r="H69" t="e">
        <f ca="1"/>
        <v>#NAME?</v>
      </c>
      <c r="I69" t="e">
        <f ca="1"/>
        <v>#NAME?</v>
      </c>
      <c r="J69" t="e">
        <f ca="1"/>
        <v>#NAME?</v>
      </c>
      <c r="K69" t="e">
        <f ca="1"/>
        <v>#NAME?</v>
      </c>
      <c r="L69" t="e">
        <f ca="1"/>
        <v>#NAME?</v>
      </c>
      <c r="M69" s="66" t="e">
        <f ca="1"/>
        <v>#NAME?</v>
      </c>
      <c r="N69" s="67" t="e">
        <f ca="1"/>
        <v>#NAME?</v>
      </c>
      <c r="O69" s="68" t="e">
        <f t="shared" ca="1" si="1"/>
        <v>#NAME?</v>
      </c>
      <c r="P69" s="27" t="e">
        <f t="shared" ca="1" si="2"/>
        <v>#NAME?</v>
      </c>
      <c r="Q69" s="27" t="e">
        <f t="shared" ca="1" si="3"/>
        <v>#NAME?</v>
      </c>
      <c r="R69" s="66" t="e">
        <f t="shared" ca="1" si="4"/>
        <v>#NAME?</v>
      </c>
      <c r="S69" s="68" t="e">
        <f t="shared" ca="1" si="5"/>
        <v>#NAME?</v>
      </c>
      <c r="T69" s="66">
        <f t="shared" ca="1" si="6"/>
        <v>0</v>
      </c>
      <c r="U69" s="68" t="e">
        <f t="shared" ca="1" si="7"/>
        <v>#NAME?</v>
      </c>
      <c r="V69" s="27">
        <f t="shared" ca="1" si="8"/>
        <v>0</v>
      </c>
      <c r="AQ69" t="e">
        <f ca="1"/>
        <v>#NAME?</v>
      </c>
      <c r="AR69" t="e">
        <f ca="1"/>
        <v>#NAME?</v>
      </c>
      <c r="AS69" t="e">
        <f ca="1"/>
        <v>#NAME?</v>
      </c>
      <c r="AT69" s="27" t="e">
        <f t="shared" ca="1" si="13"/>
        <v>#NAME?</v>
      </c>
      <c r="AU69" s="27" t="e">
        <f t="shared" ca="1" si="14"/>
        <v>#NAME?</v>
      </c>
      <c r="AV69" s="27" t="e">
        <f t="shared" ca="1" si="10"/>
        <v>#NAME?</v>
      </c>
      <c r="AW69" s="27" t="e">
        <f t="shared" ca="1" si="11"/>
        <v>#NAME?</v>
      </c>
      <c r="AX69" s="27" t="e">
        <f t="shared" ca="1" si="12"/>
        <v>#NAME?</v>
      </c>
    </row>
    <row r="70" spans="1:50" ht="15" x14ac:dyDescent="0.2">
      <c r="A70" s="38">
        <v>7.5</v>
      </c>
      <c r="B70" s="38">
        <v>4.0999999999999996</v>
      </c>
      <c r="C70" s="38">
        <v>4.5</v>
      </c>
      <c r="D70" s="38">
        <v>7.6</v>
      </c>
      <c r="E70" s="38">
        <v>5.4</v>
      </c>
      <c r="F70" s="39">
        <v>0</v>
      </c>
      <c r="H70" t="e">
        <f ca="1"/>
        <v>#NAME?</v>
      </c>
      <c r="I70" t="e">
        <f ca="1"/>
        <v>#NAME?</v>
      </c>
      <c r="J70" t="e">
        <f ca="1"/>
        <v>#NAME?</v>
      </c>
      <c r="K70" t="e">
        <f ca="1"/>
        <v>#NAME?</v>
      </c>
      <c r="L70" t="e">
        <f ca="1"/>
        <v>#NAME?</v>
      </c>
      <c r="M70" s="66" t="e">
        <f ca="1"/>
        <v>#NAME?</v>
      </c>
      <c r="N70" s="67" t="e">
        <f ca="1"/>
        <v>#NAME?</v>
      </c>
      <c r="O70" s="68" t="e">
        <f t="shared" ref="O70:O103" ca="1" si="15">M70+N70</f>
        <v>#NAME?</v>
      </c>
      <c r="P70" s="27" t="e">
        <f t="shared" ref="P70:P103" ca="1" si="16">IF(O70=0,"",M70/O70)</f>
        <v>#NAME?</v>
      </c>
      <c r="Q70" s="27" t="e">
        <f t="shared" ref="Q70:Q103" ca="1" si="17">1/(1+EXP(-$X$6-MMULT(H70:L70,$X$7:$X$11)))</f>
        <v>#NAME?</v>
      </c>
      <c r="R70" s="66" t="e">
        <f t="shared" ref="R70:R103" ca="1" si="18">O70*Q70</f>
        <v>#NAME?</v>
      </c>
      <c r="S70" s="68" t="e">
        <f t="shared" ref="S70:S103" ca="1" si="19">O70-R70</f>
        <v>#NAME?</v>
      </c>
      <c r="T70" s="66">
        <f t="shared" ref="T70:T103" ca="1" si="20">IFERROR(O70*(P70*LN(Q70)+(1-P70)*LN(1-Q70)),0)</f>
        <v>0</v>
      </c>
      <c r="U70" s="68" t="e">
        <f t="shared" ref="U70:U103" ca="1" si="21">100*IF(Q70&gt;=$AM$11,M70/O70,N70/O70)</f>
        <v>#NAME?</v>
      </c>
      <c r="V70" s="27">
        <f t="shared" ref="V70:V103" ca="1" si="22">IFERROR((M70-R70)^2/R70+(N70-S70)^2/S70,0)</f>
        <v>0</v>
      </c>
      <c r="AQ70" t="e">
        <f ca="1"/>
        <v>#NAME?</v>
      </c>
      <c r="AR70" t="e">
        <f ca="1"/>
        <v>#NAME?</v>
      </c>
      <c r="AS70" t="e">
        <f ca="1"/>
        <v>#NAME?</v>
      </c>
      <c r="AT70" s="27" t="e">
        <f t="shared" ca="1" si="13"/>
        <v>#NAME?</v>
      </c>
      <c r="AU70" s="27" t="e">
        <f t="shared" ca="1" si="14"/>
        <v>#NAME?</v>
      </c>
      <c r="AV70" s="27" t="e">
        <f t="shared" ref="AV70:AV104" ca="1" si="23">1-AT70/AT$104</f>
        <v>#NAME?</v>
      </c>
      <c r="AW70" s="27" t="e">
        <f t="shared" ref="AW70:AW104" ca="1" si="24">1-AU70/AU$104</f>
        <v>#NAME?</v>
      </c>
      <c r="AX70" s="27" t="e">
        <f t="shared" ref="AX70:AX104" ca="1" si="25">(AV70-AV71)*AW70</f>
        <v>#NAME?</v>
      </c>
    </row>
    <row r="71" spans="1:50" ht="15" x14ac:dyDescent="0.2">
      <c r="A71" s="38">
        <v>6.4</v>
      </c>
      <c r="B71" s="38">
        <v>3.9</v>
      </c>
      <c r="C71" s="38">
        <v>5.3</v>
      </c>
      <c r="D71" s="38">
        <v>7.1</v>
      </c>
      <c r="E71" s="38">
        <v>6.6</v>
      </c>
      <c r="F71" s="39">
        <v>0</v>
      </c>
      <c r="H71" t="e">
        <f ca="1"/>
        <v>#NAME?</v>
      </c>
      <c r="I71" t="e">
        <f ca="1"/>
        <v>#NAME?</v>
      </c>
      <c r="J71" t="e">
        <f ca="1"/>
        <v>#NAME?</v>
      </c>
      <c r="K71" t="e">
        <f ca="1"/>
        <v>#NAME?</v>
      </c>
      <c r="L71" t="e">
        <f ca="1"/>
        <v>#NAME?</v>
      </c>
      <c r="M71" s="66" t="e">
        <f ca="1"/>
        <v>#NAME?</v>
      </c>
      <c r="N71" s="67" t="e">
        <f ca="1"/>
        <v>#NAME?</v>
      </c>
      <c r="O71" s="68" t="e">
        <f t="shared" ca="1" si="15"/>
        <v>#NAME?</v>
      </c>
      <c r="P71" s="27" t="e">
        <f t="shared" ca="1" si="16"/>
        <v>#NAME?</v>
      </c>
      <c r="Q71" s="27" t="e">
        <f t="shared" ca="1" si="17"/>
        <v>#NAME?</v>
      </c>
      <c r="R71" s="66" t="e">
        <f t="shared" ca="1" si="18"/>
        <v>#NAME?</v>
      </c>
      <c r="S71" s="68" t="e">
        <f t="shared" ca="1" si="19"/>
        <v>#NAME?</v>
      </c>
      <c r="T71" s="66">
        <f t="shared" ca="1" si="20"/>
        <v>0</v>
      </c>
      <c r="U71" s="68" t="e">
        <f t="shared" ca="1" si="21"/>
        <v>#NAME?</v>
      </c>
      <c r="V71" s="27">
        <f t="shared" ca="1" si="22"/>
        <v>0</v>
      </c>
      <c r="AQ71" t="e">
        <f ca="1"/>
        <v>#NAME?</v>
      </c>
      <c r="AR71" t="e">
        <f ca="1"/>
        <v>#NAME?</v>
      </c>
      <c r="AS71" t="e">
        <f ca="1"/>
        <v>#NAME?</v>
      </c>
      <c r="AT71" s="27" t="e">
        <f t="shared" ref="AT71:AT104" ca="1" si="26">AT70+AR71</f>
        <v>#NAME?</v>
      </c>
      <c r="AU71" s="27" t="e">
        <f t="shared" ref="AU71:AU104" ca="1" si="27">AU70+AS71</f>
        <v>#NAME?</v>
      </c>
      <c r="AV71" s="27" t="e">
        <f t="shared" ca="1" si="23"/>
        <v>#NAME?</v>
      </c>
      <c r="AW71" s="27" t="e">
        <f t="shared" ca="1" si="24"/>
        <v>#NAME?</v>
      </c>
      <c r="AX71" s="27" t="e">
        <f t="shared" ca="1" si="25"/>
        <v>#NAME?</v>
      </c>
    </row>
    <row r="72" spans="1:50" ht="15" x14ac:dyDescent="0.2">
      <c r="A72" s="38">
        <v>9.1</v>
      </c>
      <c r="B72" s="38">
        <v>5.3</v>
      </c>
      <c r="C72" s="38">
        <v>7.1</v>
      </c>
      <c r="D72" s="38">
        <v>8.4</v>
      </c>
      <c r="E72" s="38">
        <v>6.1</v>
      </c>
      <c r="F72" s="39">
        <v>1</v>
      </c>
      <c r="H72" t="e">
        <f ca="1"/>
        <v>#NAME?</v>
      </c>
      <c r="I72" t="e">
        <f ca="1"/>
        <v>#NAME?</v>
      </c>
      <c r="J72" t="e">
        <f ca="1"/>
        <v>#NAME?</v>
      </c>
      <c r="K72" t="e">
        <f ca="1"/>
        <v>#NAME?</v>
      </c>
      <c r="L72" t="e">
        <f ca="1"/>
        <v>#NAME?</v>
      </c>
      <c r="M72" s="66" t="e">
        <f ca="1"/>
        <v>#NAME?</v>
      </c>
      <c r="N72" s="67" t="e">
        <f ca="1"/>
        <v>#NAME?</v>
      </c>
      <c r="O72" s="68" t="e">
        <f t="shared" ca="1" si="15"/>
        <v>#NAME?</v>
      </c>
      <c r="P72" s="27" t="e">
        <f t="shared" ca="1" si="16"/>
        <v>#NAME?</v>
      </c>
      <c r="Q72" s="27" t="e">
        <f t="shared" ca="1" si="17"/>
        <v>#NAME?</v>
      </c>
      <c r="R72" s="66" t="e">
        <f t="shared" ca="1" si="18"/>
        <v>#NAME?</v>
      </c>
      <c r="S72" s="68" t="e">
        <f t="shared" ca="1" si="19"/>
        <v>#NAME?</v>
      </c>
      <c r="T72" s="66">
        <f t="shared" ca="1" si="20"/>
        <v>0</v>
      </c>
      <c r="U72" s="68" t="e">
        <f t="shared" ca="1" si="21"/>
        <v>#NAME?</v>
      </c>
      <c r="V72" s="27">
        <f t="shared" ca="1" si="22"/>
        <v>0</v>
      </c>
      <c r="AQ72" t="e">
        <f ca="1"/>
        <v>#NAME?</v>
      </c>
      <c r="AR72" t="e">
        <f ca="1"/>
        <v>#NAME?</v>
      </c>
      <c r="AS72" t="e">
        <f ca="1"/>
        <v>#NAME?</v>
      </c>
      <c r="AT72" s="27" t="e">
        <f t="shared" ca="1" si="26"/>
        <v>#NAME?</v>
      </c>
      <c r="AU72" s="27" t="e">
        <f t="shared" ca="1" si="27"/>
        <v>#NAME?</v>
      </c>
      <c r="AV72" s="27" t="e">
        <f t="shared" ca="1" si="23"/>
        <v>#NAME?</v>
      </c>
      <c r="AW72" s="27" t="e">
        <f t="shared" ca="1" si="24"/>
        <v>#NAME?</v>
      </c>
      <c r="AX72" s="27" t="e">
        <f t="shared" ca="1" si="25"/>
        <v>#NAME?</v>
      </c>
    </row>
    <row r="73" spans="1:50" ht="15" x14ac:dyDescent="0.2">
      <c r="A73" s="38">
        <v>6.7</v>
      </c>
      <c r="B73" s="38">
        <v>6.3</v>
      </c>
      <c r="C73" s="38">
        <v>4.5</v>
      </c>
      <c r="D73" s="38">
        <v>5</v>
      </c>
      <c r="E73" s="38">
        <v>2.6</v>
      </c>
      <c r="F73" s="39">
        <v>0</v>
      </c>
      <c r="H73" t="e">
        <f ca="1"/>
        <v>#NAME?</v>
      </c>
      <c r="I73" t="e">
        <f ca="1"/>
        <v>#NAME?</v>
      </c>
      <c r="J73" t="e">
        <f ca="1"/>
        <v>#NAME?</v>
      </c>
      <c r="K73" t="e">
        <f ca="1"/>
        <v>#NAME?</v>
      </c>
      <c r="L73" t="e">
        <f ca="1"/>
        <v>#NAME?</v>
      </c>
      <c r="M73" s="66" t="e">
        <f ca="1"/>
        <v>#NAME?</v>
      </c>
      <c r="N73" s="67" t="e">
        <f ca="1"/>
        <v>#NAME?</v>
      </c>
      <c r="O73" s="68" t="e">
        <f t="shared" ca="1" si="15"/>
        <v>#NAME?</v>
      </c>
      <c r="P73" s="27" t="e">
        <f t="shared" ca="1" si="16"/>
        <v>#NAME?</v>
      </c>
      <c r="Q73" s="27" t="e">
        <f t="shared" ca="1" si="17"/>
        <v>#NAME?</v>
      </c>
      <c r="R73" s="66" t="e">
        <f t="shared" ca="1" si="18"/>
        <v>#NAME?</v>
      </c>
      <c r="S73" s="68" t="e">
        <f t="shared" ca="1" si="19"/>
        <v>#NAME?</v>
      </c>
      <c r="T73" s="66">
        <f t="shared" ca="1" si="20"/>
        <v>0</v>
      </c>
      <c r="U73" s="68" t="e">
        <f t="shared" ca="1" si="21"/>
        <v>#NAME?</v>
      </c>
      <c r="V73" s="27">
        <f t="shared" ca="1" si="22"/>
        <v>0</v>
      </c>
      <c r="AQ73" t="e">
        <f ca="1"/>
        <v>#NAME?</v>
      </c>
      <c r="AR73" t="e">
        <f ca="1"/>
        <v>#NAME?</v>
      </c>
      <c r="AS73" t="e">
        <f ca="1"/>
        <v>#NAME?</v>
      </c>
      <c r="AT73" s="27" t="e">
        <f t="shared" ca="1" si="26"/>
        <v>#NAME?</v>
      </c>
      <c r="AU73" s="27" t="e">
        <f t="shared" ca="1" si="27"/>
        <v>#NAME?</v>
      </c>
      <c r="AV73" s="27" t="e">
        <f t="shared" ca="1" si="23"/>
        <v>#NAME?</v>
      </c>
      <c r="AW73" s="27" t="e">
        <f t="shared" ca="1" si="24"/>
        <v>#NAME?</v>
      </c>
      <c r="AX73" s="27" t="e">
        <f t="shared" ca="1" si="25"/>
        <v>#NAME?</v>
      </c>
    </row>
    <row r="74" spans="1:50" ht="15" x14ac:dyDescent="0.2">
      <c r="A74" s="38">
        <v>6.5</v>
      </c>
      <c r="B74" s="38">
        <v>6.3</v>
      </c>
      <c r="C74" s="38">
        <v>6</v>
      </c>
      <c r="D74" s="38">
        <v>8.6999999999999993</v>
      </c>
      <c r="E74" s="38">
        <v>5.6</v>
      </c>
      <c r="F74" s="39">
        <v>0</v>
      </c>
      <c r="H74" t="e">
        <f ca="1"/>
        <v>#NAME?</v>
      </c>
      <c r="I74" t="e">
        <f ca="1"/>
        <v>#NAME?</v>
      </c>
      <c r="J74" t="e">
        <f ca="1"/>
        <v>#NAME?</v>
      </c>
      <c r="K74" t="e">
        <f ca="1"/>
        <v>#NAME?</v>
      </c>
      <c r="L74" t="e">
        <f ca="1"/>
        <v>#NAME?</v>
      </c>
      <c r="M74" s="66" t="e">
        <f ca="1"/>
        <v>#NAME?</v>
      </c>
      <c r="N74" s="67" t="e">
        <f ca="1"/>
        <v>#NAME?</v>
      </c>
      <c r="O74" s="68" t="e">
        <f t="shared" ca="1" si="15"/>
        <v>#NAME?</v>
      </c>
      <c r="P74" s="27" t="e">
        <f t="shared" ca="1" si="16"/>
        <v>#NAME?</v>
      </c>
      <c r="Q74" s="27" t="e">
        <f t="shared" ca="1" si="17"/>
        <v>#NAME?</v>
      </c>
      <c r="R74" s="66" t="e">
        <f t="shared" ca="1" si="18"/>
        <v>#NAME?</v>
      </c>
      <c r="S74" s="68" t="e">
        <f t="shared" ca="1" si="19"/>
        <v>#NAME?</v>
      </c>
      <c r="T74" s="66">
        <f t="shared" ca="1" si="20"/>
        <v>0</v>
      </c>
      <c r="U74" s="68" t="e">
        <f t="shared" ca="1" si="21"/>
        <v>#NAME?</v>
      </c>
      <c r="V74" s="27">
        <f t="shared" ca="1" si="22"/>
        <v>0</v>
      </c>
      <c r="AQ74" t="e">
        <f ca="1"/>
        <v>#NAME?</v>
      </c>
      <c r="AR74" t="e">
        <f ca="1"/>
        <v>#NAME?</v>
      </c>
      <c r="AS74" t="e">
        <f ca="1"/>
        <v>#NAME?</v>
      </c>
      <c r="AT74" s="27" t="e">
        <f t="shared" ca="1" si="26"/>
        <v>#NAME?</v>
      </c>
      <c r="AU74" s="27" t="e">
        <f t="shared" ca="1" si="27"/>
        <v>#NAME?</v>
      </c>
      <c r="AV74" s="27" t="e">
        <f t="shared" ca="1" si="23"/>
        <v>#NAME?</v>
      </c>
      <c r="AW74" s="27" t="e">
        <f t="shared" ca="1" si="24"/>
        <v>#NAME?</v>
      </c>
      <c r="AX74" s="27" t="e">
        <f t="shared" ca="1" si="25"/>
        <v>#NAME?</v>
      </c>
    </row>
    <row r="75" spans="1:50" ht="15" x14ac:dyDescent="0.2">
      <c r="A75" s="38">
        <v>9.9</v>
      </c>
      <c r="B75" s="38">
        <v>7</v>
      </c>
      <c r="C75" s="38">
        <v>6.7</v>
      </c>
      <c r="D75" s="38">
        <v>6.8</v>
      </c>
      <c r="E75" s="38">
        <v>3.4</v>
      </c>
      <c r="F75" s="39">
        <v>1</v>
      </c>
      <c r="H75" t="e">
        <f ca="1"/>
        <v>#NAME?</v>
      </c>
      <c r="I75" t="e">
        <f ca="1"/>
        <v>#NAME?</v>
      </c>
      <c r="J75" t="e">
        <f ca="1"/>
        <v>#NAME?</v>
      </c>
      <c r="K75" t="e">
        <f ca="1"/>
        <v>#NAME?</v>
      </c>
      <c r="L75" t="e">
        <f ca="1"/>
        <v>#NAME?</v>
      </c>
      <c r="M75" s="66" t="e">
        <f ca="1"/>
        <v>#NAME?</v>
      </c>
      <c r="N75" s="67" t="e">
        <f ca="1"/>
        <v>#NAME?</v>
      </c>
      <c r="O75" s="68" t="e">
        <f t="shared" ca="1" si="15"/>
        <v>#NAME?</v>
      </c>
      <c r="P75" s="27" t="e">
        <f t="shared" ca="1" si="16"/>
        <v>#NAME?</v>
      </c>
      <c r="Q75" s="27" t="e">
        <f t="shared" ca="1" si="17"/>
        <v>#NAME?</v>
      </c>
      <c r="R75" s="66" t="e">
        <f t="shared" ca="1" si="18"/>
        <v>#NAME?</v>
      </c>
      <c r="S75" s="68" t="e">
        <f t="shared" ca="1" si="19"/>
        <v>#NAME?</v>
      </c>
      <c r="T75" s="66">
        <f t="shared" ca="1" si="20"/>
        <v>0</v>
      </c>
      <c r="U75" s="68" t="e">
        <f t="shared" ca="1" si="21"/>
        <v>#NAME?</v>
      </c>
      <c r="V75" s="27">
        <f t="shared" ca="1" si="22"/>
        <v>0</v>
      </c>
      <c r="AQ75" t="e">
        <f ca="1"/>
        <v>#NAME?</v>
      </c>
      <c r="AR75" t="e">
        <f ca="1"/>
        <v>#NAME?</v>
      </c>
      <c r="AS75" t="e">
        <f ca="1"/>
        <v>#NAME?</v>
      </c>
      <c r="AT75" s="27" t="e">
        <f t="shared" ca="1" si="26"/>
        <v>#NAME?</v>
      </c>
      <c r="AU75" s="27" t="e">
        <f t="shared" ca="1" si="27"/>
        <v>#NAME?</v>
      </c>
      <c r="AV75" s="27" t="e">
        <f t="shared" ca="1" si="23"/>
        <v>#NAME?</v>
      </c>
      <c r="AW75" s="27" t="e">
        <f t="shared" ca="1" si="24"/>
        <v>#NAME?</v>
      </c>
      <c r="AX75" s="27" t="e">
        <f t="shared" ca="1" si="25"/>
        <v>#NAME?</v>
      </c>
    </row>
    <row r="76" spans="1:50" ht="15" x14ac:dyDescent="0.2">
      <c r="A76" s="38">
        <v>8.5</v>
      </c>
      <c r="B76" s="38">
        <v>4.9000000000000004</v>
      </c>
      <c r="C76" s="38">
        <v>6</v>
      </c>
      <c r="D76" s="38">
        <v>6.8</v>
      </c>
      <c r="E76" s="38">
        <v>5.0999999999999996</v>
      </c>
      <c r="F76" s="39">
        <v>1</v>
      </c>
      <c r="H76" t="e">
        <f ca="1"/>
        <v>#NAME?</v>
      </c>
      <c r="I76" t="e">
        <f ca="1"/>
        <v>#NAME?</v>
      </c>
      <c r="J76" t="e">
        <f ca="1"/>
        <v>#NAME?</v>
      </c>
      <c r="K76" t="e">
        <f ca="1"/>
        <v>#NAME?</v>
      </c>
      <c r="L76" t="e">
        <f ca="1"/>
        <v>#NAME?</v>
      </c>
      <c r="M76" s="66" t="e">
        <f ca="1"/>
        <v>#NAME?</v>
      </c>
      <c r="N76" s="67" t="e">
        <f ca="1"/>
        <v>#NAME?</v>
      </c>
      <c r="O76" s="68" t="e">
        <f t="shared" ca="1" si="15"/>
        <v>#NAME?</v>
      </c>
      <c r="P76" s="27" t="e">
        <f t="shared" ca="1" si="16"/>
        <v>#NAME?</v>
      </c>
      <c r="Q76" s="27" t="e">
        <f t="shared" ca="1" si="17"/>
        <v>#NAME?</v>
      </c>
      <c r="R76" s="66" t="e">
        <f t="shared" ca="1" si="18"/>
        <v>#NAME?</v>
      </c>
      <c r="S76" s="68" t="e">
        <f t="shared" ca="1" si="19"/>
        <v>#NAME?</v>
      </c>
      <c r="T76" s="66">
        <f t="shared" ca="1" si="20"/>
        <v>0</v>
      </c>
      <c r="U76" s="68" t="e">
        <f t="shared" ca="1" si="21"/>
        <v>#NAME?</v>
      </c>
      <c r="V76" s="27">
        <f t="shared" ca="1" si="22"/>
        <v>0</v>
      </c>
      <c r="AQ76" t="e">
        <f ca="1"/>
        <v>#NAME?</v>
      </c>
      <c r="AR76" t="e">
        <f ca="1"/>
        <v>#NAME?</v>
      </c>
      <c r="AS76" t="e">
        <f ca="1"/>
        <v>#NAME?</v>
      </c>
      <c r="AT76" s="27" t="e">
        <f t="shared" ca="1" si="26"/>
        <v>#NAME?</v>
      </c>
      <c r="AU76" s="27" t="e">
        <f t="shared" ca="1" si="27"/>
        <v>#NAME?</v>
      </c>
      <c r="AV76" s="27" t="e">
        <f t="shared" ca="1" si="23"/>
        <v>#NAME?</v>
      </c>
      <c r="AW76" s="27" t="e">
        <f t="shared" ca="1" si="24"/>
        <v>#NAME?</v>
      </c>
      <c r="AX76" s="27" t="e">
        <f t="shared" ca="1" si="25"/>
        <v>#NAME?</v>
      </c>
    </row>
    <row r="77" spans="1:50" ht="15" x14ac:dyDescent="0.2">
      <c r="A77" s="38">
        <v>9.9</v>
      </c>
      <c r="B77" s="38">
        <v>5.9</v>
      </c>
      <c r="C77" s="38">
        <v>4.8</v>
      </c>
      <c r="D77" s="38">
        <v>4.9000000000000004</v>
      </c>
      <c r="E77" s="38">
        <v>4.3</v>
      </c>
      <c r="F77" s="39">
        <v>0</v>
      </c>
      <c r="H77" t="e">
        <f ca="1"/>
        <v>#NAME?</v>
      </c>
      <c r="I77" t="e">
        <f ca="1"/>
        <v>#NAME?</v>
      </c>
      <c r="J77" t="e">
        <f ca="1"/>
        <v>#NAME?</v>
      </c>
      <c r="K77" t="e">
        <f ca="1"/>
        <v>#NAME?</v>
      </c>
      <c r="L77" t="e">
        <f ca="1"/>
        <v>#NAME?</v>
      </c>
      <c r="M77" s="66" t="e">
        <f ca="1"/>
        <v>#NAME?</v>
      </c>
      <c r="N77" s="67" t="e">
        <f ca="1"/>
        <v>#NAME?</v>
      </c>
      <c r="O77" s="68" t="e">
        <f t="shared" ca="1" si="15"/>
        <v>#NAME?</v>
      </c>
      <c r="P77" s="27" t="e">
        <f t="shared" ca="1" si="16"/>
        <v>#NAME?</v>
      </c>
      <c r="Q77" s="27" t="e">
        <f t="shared" ca="1" si="17"/>
        <v>#NAME?</v>
      </c>
      <c r="R77" s="66" t="e">
        <f t="shared" ca="1" si="18"/>
        <v>#NAME?</v>
      </c>
      <c r="S77" s="68" t="e">
        <f t="shared" ca="1" si="19"/>
        <v>#NAME?</v>
      </c>
      <c r="T77" s="66">
        <f t="shared" ca="1" si="20"/>
        <v>0</v>
      </c>
      <c r="U77" s="68" t="e">
        <f t="shared" ca="1" si="21"/>
        <v>#NAME?</v>
      </c>
      <c r="V77" s="27">
        <f t="shared" ca="1" si="22"/>
        <v>0</v>
      </c>
      <c r="AQ77" t="e">
        <f ca="1"/>
        <v>#NAME?</v>
      </c>
      <c r="AR77" t="e">
        <f ca="1"/>
        <v>#NAME?</v>
      </c>
      <c r="AS77" t="e">
        <f ca="1"/>
        <v>#NAME?</v>
      </c>
      <c r="AT77" s="27" t="e">
        <f t="shared" ca="1" si="26"/>
        <v>#NAME?</v>
      </c>
      <c r="AU77" s="27" t="e">
        <f t="shared" ca="1" si="27"/>
        <v>#NAME?</v>
      </c>
      <c r="AV77" s="27" t="e">
        <f t="shared" ca="1" si="23"/>
        <v>#NAME?</v>
      </c>
      <c r="AW77" s="27" t="e">
        <f t="shared" ca="1" si="24"/>
        <v>#NAME?</v>
      </c>
      <c r="AX77" s="27" t="e">
        <f t="shared" ca="1" si="25"/>
        <v>#NAME?</v>
      </c>
    </row>
    <row r="78" spans="1:50" ht="15" x14ac:dyDescent="0.2">
      <c r="A78" s="38">
        <v>7.6</v>
      </c>
      <c r="B78" s="38">
        <v>4.5999999999999996</v>
      </c>
      <c r="C78" s="38">
        <v>5</v>
      </c>
      <c r="D78" s="38">
        <v>7.4</v>
      </c>
      <c r="E78" s="38">
        <v>5.8</v>
      </c>
      <c r="F78" s="39">
        <v>0</v>
      </c>
      <c r="H78" t="e">
        <f ca="1"/>
        <v>#NAME?</v>
      </c>
      <c r="I78" t="e">
        <f ca="1"/>
        <v>#NAME?</v>
      </c>
      <c r="J78" t="e">
        <f ca="1"/>
        <v>#NAME?</v>
      </c>
      <c r="K78" t="e">
        <f ca="1"/>
        <v>#NAME?</v>
      </c>
      <c r="L78" t="e">
        <f ca="1"/>
        <v>#NAME?</v>
      </c>
      <c r="M78" s="66" t="e">
        <f ca="1"/>
        <v>#NAME?</v>
      </c>
      <c r="N78" s="67" t="e">
        <f ca="1"/>
        <v>#NAME?</v>
      </c>
      <c r="O78" s="68" t="e">
        <f t="shared" ca="1" si="15"/>
        <v>#NAME?</v>
      </c>
      <c r="P78" s="27" t="e">
        <f t="shared" ca="1" si="16"/>
        <v>#NAME?</v>
      </c>
      <c r="Q78" s="27" t="e">
        <f t="shared" ca="1" si="17"/>
        <v>#NAME?</v>
      </c>
      <c r="R78" s="66" t="e">
        <f t="shared" ca="1" si="18"/>
        <v>#NAME?</v>
      </c>
      <c r="S78" s="68" t="e">
        <f t="shared" ca="1" si="19"/>
        <v>#NAME?</v>
      </c>
      <c r="T78" s="66">
        <f t="shared" ca="1" si="20"/>
        <v>0</v>
      </c>
      <c r="U78" s="68" t="e">
        <f t="shared" ca="1" si="21"/>
        <v>#NAME?</v>
      </c>
      <c r="V78" s="27">
        <f t="shared" ca="1" si="22"/>
        <v>0</v>
      </c>
      <c r="AQ78" t="e">
        <f ca="1"/>
        <v>#NAME?</v>
      </c>
      <c r="AR78" t="e">
        <f ca="1"/>
        <v>#NAME?</v>
      </c>
      <c r="AS78" t="e">
        <f ca="1"/>
        <v>#NAME?</v>
      </c>
      <c r="AT78" s="27" t="e">
        <f t="shared" ca="1" si="26"/>
        <v>#NAME?</v>
      </c>
      <c r="AU78" s="27" t="e">
        <f t="shared" ca="1" si="27"/>
        <v>#NAME?</v>
      </c>
      <c r="AV78" s="27" t="e">
        <f t="shared" ca="1" si="23"/>
        <v>#NAME?</v>
      </c>
      <c r="AW78" s="27" t="e">
        <f t="shared" ca="1" si="24"/>
        <v>#NAME?</v>
      </c>
      <c r="AX78" s="27" t="e">
        <f t="shared" ca="1" si="25"/>
        <v>#NAME?</v>
      </c>
    </row>
    <row r="79" spans="1:50" ht="15" x14ac:dyDescent="0.2">
      <c r="A79" s="38">
        <v>9.4</v>
      </c>
      <c r="B79" s="38">
        <v>6.5</v>
      </c>
      <c r="C79" s="38">
        <v>4.9000000000000004</v>
      </c>
      <c r="D79" s="38">
        <v>8.5</v>
      </c>
      <c r="E79" s="38">
        <v>4.5</v>
      </c>
      <c r="F79" s="39">
        <v>1</v>
      </c>
      <c r="H79" t="e">
        <f ca="1"/>
        <v>#NAME?</v>
      </c>
      <c r="I79" t="e">
        <f ca="1"/>
        <v>#NAME?</v>
      </c>
      <c r="J79" t="e">
        <f ca="1"/>
        <v>#NAME?</v>
      </c>
      <c r="K79" t="e">
        <f ca="1"/>
        <v>#NAME?</v>
      </c>
      <c r="L79" t="e">
        <f ca="1"/>
        <v>#NAME?</v>
      </c>
      <c r="M79" s="66" t="e">
        <f ca="1"/>
        <v>#NAME?</v>
      </c>
      <c r="N79" s="67" t="e">
        <f ca="1"/>
        <v>#NAME?</v>
      </c>
      <c r="O79" s="68" t="e">
        <f t="shared" ca="1" si="15"/>
        <v>#NAME?</v>
      </c>
      <c r="P79" s="27" t="e">
        <f t="shared" ca="1" si="16"/>
        <v>#NAME?</v>
      </c>
      <c r="Q79" s="27" t="e">
        <f t="shared" ca="1" si="17"/>
        <v>#NAME?</v>
      </c>
      <c r="R79" s="66" t="e">
        <f t="shared" ca="1" si="18"/>
        <v>#NAME?</v>
      </c>
      <c r="S79" s="68" t="e">
        <f t="shared" ca="1" si="19"/>
        <v>#NAME?</v>
      </c>
      <c r="T79" s="66">
        <f t="shared" ca="1" si="20"/>
        <v>0</v>
      </c>
      <c r="U79" s="68" t="e">
        <f t="shared" ca="1" si="21"/>
        <v>#NAME?</v>
      </c>
      <c r="V79" s="27">
        <f t="shared" ca="1" si="22"/>
        <v>0</v>
      </c>
      <c r="AQ79" t="e">
        <f ca="1"/>
        <v>#NAME?</v>
      </c>
      <c r="AR79" t="e">
        <f ca="1"/>
        <v>#NAME?</v>
      </c>
      <c r="AS79" t="e">
        <f ca="1"/>
        <v>#NAME?</v>
      </c>
      <c r="AT79" s="27" t="e">
        <f t="shared" ca="1" si="26"/>
        <v>#NAME?</v>
      </c>
      <c r="AU79" s="27" t="e">
        <f t="shared" ca="1" si="27"/>
        <v>#NAME?</v>
      </c>
      <c r="AV79" s="27" t="e">
        <f t="shared" ca="1" si="23"/>
        <v>#NAME?</v>
      </c>
      <c r="AW79" s="27" t="e">
        <f t="shared" ca="1" si="24"/>
        <v>#NAME?</v>
      </c>
      <c r="AX79" s="27" t="e">
        <f t="shared" ca="1" si="25"/>
        <v>#NAME?</v>
      </c>
    </row>
    <row r="80" spans="1:50" ht="15" x14ac:dyDescent="0.2">
      <c r="A80" s="38">
        <v>9.3000000000000007</v>
      </c>
      <c r="B80" s="38">
        <v>7.5</v>
      </c>
      <c r="C80" s="38">
        <v>5.9</v>
      </c>
      <c r="D80" s="38">
        <v>4.5999999999999996</v>
      </c>
      <c r="E80" s="38">
        <v>4.0999999999999996</v>
      </c>
      <c r="F80" s="39">
        <v>1</v>
      </c>
      <c r="H80" t="e">
        <f ca="1"/>
        <v>#NAME?</v>
      </c>
      <c r="I80" t="e">
        <f ca="1"/>
        <v>#NAME?</v>
      </c>
      <c r="J80" t="e">
        <f ca="1"/>
        <v>#NAME?</v>
      </c>
      <c r="K80" t="e">
        <f ca="1"/>
        <v>#NAME?</v>
      </c>
      <c r="L80" t="e">
        <f ca="1"/>
        <v>#NAME?</v>
      </c>
      <c r="M80" s="66" t="e">
        <f ca="1"/>
        <v>#NAME?</v>
      </c>
      <c r="N80" s="67" t="e">
        <f ca="1"/>
        <v>#NAME?</v>
      </c>
      <c r="O80" s="68" t="e">
        <f t="shared" ca="1" si="15"/>
        <v>#NAME?</v>
      </c>
      <c r="P80" s="27" t="e">
        <f t="shared" ca="1" si="16"/>
        <v>#NAME?</v>
      </c>
      <c r="Q80" s="27" t="e">
        <f t="shared" ca="1" si="17"/>
        <v>#NAME?</v>
      </c>
      <c r="R80" s="66" t="e">
        <f t="shared" ca="1" si="18"/>
        <v>#NAME?</v>
      </c>
      <c r="S80" s="68" t="e">
        <f t="shared" ca="1" si="19"/>
        <v>#NAME?</v>
      </c>
      <c r="T80" s="66">
        <f t="shared" ca="1" si="20"/>
        <v>0</v>
      </c>
      <c r="U80" s="68" t="e">
        <f t="shared" ca="1" si="21"/>
        <v>#NAME?</v>
      </c>
      <c r="V80" s="27">
        <f t="shared" ca="1" si="22"/>
        <v>0</v>
      </c>
      <c r="AQ80" t="e">
        <f ca="1"/>
        <v>#NAME?</v>
      </c>
      <c r="AR80" t="e">
        <f ca="1"/>
        <v>#NAME?</v>
      </c>
      <c r="AS80" t="e">
        <f ca="1"/>
        <v>#NAME?</v>
      </c>
      <c r="AT80" s="27" t="e">
        <f t="shared" ca="1" si="26"/>
        <v>#NAME?</v>
      </c>
      <c r="AU80" s="27" t="e">
        <f t="shared" ca="1" si="27"/>
        <v>#NAME?</v>
      </c>
      <c r="AV80" s="27" t="e">
        <f t="shared" ca="1" si="23"/>
        <v>#NAME?</v>
      </c>
      <c r="AW80" s="27" t="e">
        <f t="shared" ca="1" si="24"/>
        <v>#NAME?</v>
      </c>
      <c r="AX80" s="27" t="e">
        <f t="shared" ca="1" si="25"/>
        <v>#NAME?</v>
      </c>
    </row>
    <row r="81" spans="1:50" ht="15" x14ac:dyDescent="0.2">
      <c r="A81" s="38">
        <v>7.1</v>
      </c>
      <c r="B81" s="38">
        <v>5</v>
      </c>
      <c r="C81" s="38">
        <v>5.9</v>
      </c>
      <c r="D81" s="38">
        <v>7.8</v>
      </c>
      <c r="E81" s="38">
        <v>3.1</v>
      </c>
      <c r="F81" s="39">
        <v>0</v>
      </c>
      <c r="H81" t="e">
        <f ca="1"/>
        <v>#NAME?</v>
      </c>
      <c r="I81" t="e">
        <f ca="1"/>
        <v>#NAME?</v>
      </c>
      <c r="J81" t="e">
        <f ca="1"/>
        <v>#NAME?</v>
      </c>
      <c r="K81" t="e">
        <f ca="1"/>
        <v>#NAME?</v>
      </c>
      <c r="L81" t="e">
        <f ca="1"/>
        <v>#NAME?</v>
      </c>
      <c r="M81" s="66" t="e">
        <f ca="1"/>
        <v>#NAME?</v>
      </c>
      <c r="N81" s="67" t="e">
        <f ca="1"/>
        <v>#NAME?</v>
      </c>
      <c r="O81" s="68" t="e">
        <f t="shared" ca="1" si="15"/>
        <v>#NAME?</v>
      </c>
      <c r="P81" s="27" t="e">
        <f t="shared" ca="1" si="16"/>
        <v>#NAME?</v>
      </c>
      <c r="Q81" s="27" t="e">
        <f t="shared" ca="1" si="17"/>
        <v>#NAME?</v>
      </c>
      <c r="R81" s="66" t="e">
        <f t="shared" ca="1" si="18"/>
        <v>#NAME?</v>
      </c>
      <c r="S81" s="68" t="e">
        <f t="shared" ca="1" si="19"/>
        <v>#NAME?</v>
      </c>
      <c r="T81" s="66">
        <f t="shared" ca="1" si="20"/>
        <v>0</v>
      </c>
      <c r="U81" s="68" t="e">
        <f t="shared" ca="1" si="21"/>
        <v>#NAME?</v>
      </c>
      <c r="V81" s="27">
        <f t="shared" ca="1" si="22"/>
        <v>0</v>
      </c>
      <c r="AQ81" t="e">
        <f ca="1"/>
        <v>#NAME?</v>
      </c>
      <c r="AR81" t="e">
        <f ca="1"/>
        <v>#NAME?</v>
      </c>
      <c r="AS81" t="e">
        <f ca="1"/>
        <v>#NAME?</v>
      </c>
      <c r="AT81" s="27" t="e">
        <f t="shared" ca="1" si="26"/>
        <v>#NAME?</v>
      </c>
      <c r="AU81" s="27" t="e">
        <f t="shared" ca="1" si="27"/>
        <v>#NAME?</v>
      </c>
      <c r="AV81" s="27" t="e">
        <f t="shared" ca="1" si="23"/>
        <v>#NAME?</v>
      </c>
      <c r="AW81" s="27" t="e">
        <f t="shared" ca="1" si="24"/>
        <v>#NAME?</v>
      </c>
      <c r="AX81" s="27" t="e">
        <f t="shared" ca="1" si="25"/>
        <v>#NAME?</v>
      </c>
    </row>
    <row r="82" spans="1:50" ht="15" x14ac:dyDescent="0.2">
      <c r="A82" s="38">
        <v>9.9</v>
      </c>
      <c r="B82" s="38">
        <v>5.9</v>
      </c>
      <c r="C82" s="38">
        <v>4.8</v>
      </c>
      <c r="D82" s="38">
        <v>4.9000000000000004</v>
      </c>
      <c r="E82" s="38">
        <v>4.3</v>
      </c>
      <c r="F82" s="39">
        <v>1</v>
      </c>
      <c r="H82" t="e">
        <f ca="1"/>
        <v>#NAME?</v>
      </c>
      <c r="I82" t="e">
        <f ca="1"/>
        <v>#NAME?</v>
      </c>
      <c r="J82" t="e">
        <f ca="1"/>
        <v>#NAME?</v>
      </c>
      <c r="K82" t="e">
        <f ca="1"/>
        <v>#NAME?</v>
      </c>
      <c r="L82" t="e">
        <f ca="1"/>
        <v>#NAME?</v>
      </c>
      <c r="M82" s="66" t="e">
        <f ca="1"/>
        <v>#NAME?</v>
      </c>
      <c r="N82" s="67" t="e">
        <f ca="1"/>
        <v>#NAME?</v>
      </c>
      <c r="O82" s="68" t="e">
        <f t="shared" ca="1" si="15"/>
        <v>#NAME?</v>
      </c>
      <c r="P82" s="27" t="e">
        <f t="shared" ca="1" si="16"/>
        <v>#NAME?</v>
      </c>
      <c r="Q82" s="27" t="e">
        <f t="shared" ca="1" si="17"/>
        <v>#NAME?</v>
      </c>
      <c r="R82" s="66" t="e">
        <f t="shared" ca="1" si="18"/>
        <v>#NAME?</v>
      </c>
      <c r="S82" s="68" t="e">
        <f t="shared" ca="1" si="19"/>
        <v>#NAME?</v>
      </c>
      <c r="T82" s="66">
        <f t="shared" ca="1" si="20"/>
        <v>0</v>
      </c>
      <c r="U82" s="68" t="e">
        <f t="shared" ca="1" si="21"/>
        <v>#NAME?</v>
      </c>
      <c r="V82" s="27">
        <f t="shared" ca="1" si="22"/>
        <v>0</v>
      </c>
      <c r="AQ82" t="e">
        <f ca="1"/>
        <v>#NAME?</v>
      </c>
      <c r="AR82" t="e">
        <f ca="1"/>
        <v>#NAME?</v>
      </c>
      <c r="AS82" t="e">
        <f ca="1"/>
        <v>#NAME?</v>
      </c>
      <c r="AT82" s="27" t="e">
        <f t="shared" ca="1" si="26"/>
        <v>#NAME?</v>
      </c>
      <c r="AU82" s="27" t="e">
        <f t="shared" ca="1" si="27"/>
        <v>#NAME?</v>
      </c>
      <c r="AV82" s="27" t="e">
        <f t="shared" ca="1" si="23"/>
        <v>#NAME?</v>
      </c>
      <c r="AW82" s="27" t="e">
        <f t="shared" ca="1" si="24"/>
        <v>#NAME?</v>
      </c>
      <c r="AX82" s="27" t="e">
        <f t="shared" ca="1" si="25"/>
        <v>#NAME?</v>
      </c>
    </row>
    <row r="83" spans="1:50" ht="15" x14ac:dyDescent="0.2">
      <c r="A83" s="38">
        <v>8.6999999999999993</v>
      </c>
      <c r="B83" s="38">
        <v>6.8</v>
      </c>
      <c r="C83" s="38">
        <v>4.5999999999999996</v>
      </c>
      <c r="D83" s="38">
        <v>6.8</v>
      </c>
      <c r="E83" s="38">
        <v>3.7</v>
      </c>
      <c r="F83" s="39">
        <v>1</v>
      </c>
      <c r="H83" t="e">
        <f ca="1"/>
        <v>#NAME?</v>
      </c>
      <c r="I83" t="e">
        <f ca="1"/>
        <v>#NAME?</v>
      </c>
      <c r="J83" t="e">
        <f ca="1"/>
        <v>#NAME?</v>
      </c>
      <c r="K83" t="e">
        <f ca="1"/>
        <v>#NAME?</v>
      </c>
      <c r="L83" t="e">
        <f ca="1"/>
        <v>#NAME?</v>
      </c>
      <c r="M83" s="66" t="e">
        <f ca="1"/>
        <v>#NAME?</v>
      </c>
      <c r="N83" s="67" t="e">
        <f ca="1"/>
        <v>#NAME?</v>
      </c>
      <c r="O83" s="68" t="e">
        <f t="shared" ca="1" si="15"/>
        <v>#NAME?</v>
      </c>
      <c r="P83" s="27" t="e">
        <f t="shared" ca="1" si="16"/>
        <v>#NAME?</v>
      </c>
      <c r="Q83" s="27" t="e">
        <f t="shared" ca="1" si="17"/>
        <v>#NAME?</v>
      </c>
      <c r="R83" s="66" t="e">
        <f t="shared" ca="1" si="18"/>
        <v>#NAME?</v>
      </c>
      <c r="S83" s="68" t="e">
        <f t="shared" ca="1" si="19"/>
        <v>#NAME?</v>
      </c>
      <c r="T83" s="66">
        <f t="shared" ca="1" si="20"/>
        <v>0</v>
      </c>
      <c r="U83" s="68" t="e">
        <f t="shared" ca="1" si="21"/>
        <v>#NAME?</v>
      </c>
      <c r="V83" s="27">
        <f t="shared" ca="1" si="22"/>
        <v>0</v>
      </c>
      <c r="AQ83" t="e">
        <f ca="1"/>
        <v>#NAME?</v>
      </c>
      <c r="AR83" t="e">
        <f ca="1"/>
        <v>#NAME?</v>
      </c>
      <c r="AS83" t="e">
        <f ca="1"/>
        <v>#NAME?</v>
      </c>
      <c r="AT83" s="27" t="e">
        <f t="shared" ca="1" si="26"/>
        <v>#NAME?</v>
      </c>
      <c r="AU83" s="27" t="e">
        <f t="shared" ca="1" si="27"/>
        <v>#NAME?</v>
      </c>
      <c r="AV83" s="27" t="e">
        <f t="shared" ca="1" si="23"/>
        <v>#NAME?</v>
      </c>
      <c r="AW83" s="27" t="e">
        <f t="shared" ca="1" si="24"/>
        <v>#NAME?</v>
      </c>
      <c r="AX83" s="27" t="e">
        <f t="shared" ca="1" si="25"/>
        <v>#NAME?</v>
      </c>
    </row>
    <row r="84" spans="1:50" ht="15" x14ac:dyDescent="0.2">
      <c r="A84" s="38">
        <v>8.6</v>
      </c>
      <c r="B84" s="38">
        <v>5.6</v>
      </c>
      <c r="C84" s="38">
        <v>4</v>
      </c>
      <c r="D84" s="38">
        <v>6.3</v>
      </c>
      <c r="E84" s="38">
        <v>3</v>
      </c>
      <c r="F84" s="39">
        <v>0</v>
      </c>
      <c r="H84" t="e">
        <f ca="1"/>
        <v>#NAME?</v>
      </c>
      <c r="I84" t="e">
        <f ca="1"/>
        <v>#NAME?</v>
      </c>
      <c r="J84" t="e">
        <f ca="1"/>
        <v>#NAME?</v>
      </c>
      <c r="K84" t="e">
        <f ca="1"/>
        <v>#NAME?</v>
      </c>
      <c r="L84" t="e">
        <f ca="1"/>
        <v>#NAME?</v>
      </c>
      <c r="M84" s="66" t="e">
        <f ca="1"/>
        <v>#NAME?</v>
      </c>
      <c r="N84" s="67" t="e">
        <f ca="1"/>
        <v>#NAME?</v>
      </c>
      <c r="O84" s="68" t="e">
        <f t="shared" ca="1" si="15"/>
        <v>#NAME?</v>
      </c>
      <c r="P84" s="27" t="e">
        <f t="shared" ca="1" si="16"/>
        <v>#NAME?</v>
      </c>
      <c r="Q84" s="27" t="e">
        <f t="shared" ca="1" si="17"/>
        <v>#NAME?</v>
      </c>
      <c r="R84" s="66" t="e">
        <f t="shared" ca="1" si="18"/>
        <v>#NAME?</v>
      </c>
      <c r="S84" s="68" t="e">
        <f t="shared" ca="1" si="19"/>
        <v>#NAME?</v>
      </c>
      <c r="T84" s="66">
        <f t="shared" ca="1" si="20"/>
        <v>0</v>
      </c>
      <c r="U84" s="68" t="e">
        <f t="shared" ca="1" si="21"/>
        <v>#NAME?</v>
      </c>
      <c r="V84" s="27">
        <f t="shared" ca="1" si="22"/>
        <v>0</v>
      </c>
      <c r="AQ84" t="e">
        <f ca="1"/>
        <v>#NAME?</v>
      </c>
      <c r="AR84" t="e">
        <f ca="1"/>
        <v>#NAME?</v>
      </c>
      <c r="AS84" t="e">
        <f ca="1"/>
        <v>#NAME?</v>
      </c>
      <c r="AT84" s="27" t="e">
        <f t="shared" ca="1" si="26"/>
        <v>#NAME?</v>
      </c>
      <c r="AU84" s="27" t="e">
        <f t="shared" ca="1" si="27"/>
        <v>#NAME?</v>
      </c>
      <c r="AV84" s="27" t="e">
        <f t="shared" ca="1" si="23"/>
        <v>#NAME?</v>
      </c>
      <c r="AW84" s="27" t="e">
        <f t="shared" ca="1" si="24"/>
        <v>#NAME?</v>
      </c>
      <c r="AX84" s="27" t="e">
        <f t="shared" ca="1" si="25"/>
        <v>#NAME?</v>
      </c>
    </row>
    <row r="85" spans="1:50" ht="15" x14ac:dyDescent="0.2">
      <c r="A85" s="38">
        <v>6.4</v>
      </c>
      <c r="B85" s="38">
        <v>2.9</v>
      </c>
      <c r="C85" s="38">
        <v>5</v>
      </c>
      <c r="D85" s="38">
        <v>8.4</v>
      </c>
      <c r="E85" s="38">
        <v>3.7</v>
      </c>
      <c r="F85" s="39">
        <v>0</v>
      </c>
      <c r="H85" t="e">
        <f ca="1"/>
        <v>#NAME?</v>
      </c>
      <c r="I85" t="e">
        <f ca="1"/>
        <v>#NAME?</v>
      </c>
      <c r="J85" t="e">
        <f ca="1"/>
        <v>#NAME?</v>
      </c>
      <c r="K85" t="e">
        <f ca="1"/>
        <v>#NAME?</v>
      </c>
      <c r="L85" t="e">
        <f ca="1"/>
        <v>#NAME?</v>
      </c>
      <c r="M85" s="66" t="e">
        <f ca="1"/>
        <v>#NAME?</v>
      </c>
      <c r="N85" s="67" t="e">
        <f ca="1"/>
        <v>#NAME?</v>
      </c>
      <c r="O85" s="68" t="e">
        <f t="shared" ca="1" si="15"/>
        <v>#NAME?</v>
      </c>
      <c r="P85" s="27" t="e">
        <f t="shared" ca="1" si="16"/>
        <v>#NAME?</v>
      </c>
      <c r="Q85" s="27" t="e">
        <f t="shared" ca="1" si="17"/>
        <v>#NAME?</v>
      </c>
      <c r="R85" s="66" t="e">
        <f t="shared" ca="1" si="18"/>
        <v>#NAME?</v>
      </c>
      <c r="S85" s="68" t="e">
        <f t="shared" ca="1" si="19"/>
        <v>#NAME?</v>
      </c>
      <c r="T85" s="66">
        <f t="shared" ca="1" si="20"/>
        <v>0</v>
      </c>
      <c r="U85" s="68" t="e">
        <f t="shared" ca="1" si="21"/>
        <v>#NAME?</v>
      </c>
      <c r="V85" s="27">
        <f t="shared" ca="1" si="22"/>
        <v>0</v>
      </c>
      <c r="AQ85" t="e">
        <f ca="1"/>
        <v>#NAME?</v>
      </c>
      <c r="AR85" t="e">
        <f ca="1"/>
        <v>#NAME?</v>
      </c>
      <c r="AS85" t="e">
        <f ca="1"/>
        <v>#NAME?</v>
      </c>
      <c r="AT85" s="27" t="e">
        <f t="shared" ca="1" si="26"/>
        <v>#NAME?</v>
      </c>
      <c r="AU85" s="27" t="e">
        <f t="shared" ca="1" si="27"/>
        <v>#NAME?</v>
      </c>
      <c r="AV85" s="27" t="e">
        <f t="shared" ca="1" si="23"/>
        <v>#NAME?</v>
      </c>
      <c r="AW85" s="27" t="e">
        <f t="shared" ca="1" si="24"/>
        <v>#NAME?</v>
      </c>
      <c r="AX85" s="27" t="e">
        <f t="shared" ca="1" si="25"/>
        <v>#NAME?</v>
      </c>
    </row>
    <row r="86" spans="1:50" ht="15" x14ac:dyDescent="0.2">
      <c r="A86" s="38">
        <v>7.7</v>
      </c>
      <c r="B86" s="38">
        <v>7.2</v>
      </c>
      <c r="C86" s="38">
        <v>4.3</v>
      </c>
      <c r="D86" s="38">
        <v>5.9</v>
      </c>
      <c r="E86" s="38">
        <v>3.9</v>
      </c>
      <c r="F86" s="39">
        <v>1</v>
      </c>
      <c r="H86" t="e">
        <f ca="1"/>
        <v>#NAME?</v>
      </c>
      <c r="I86" t="e">
        <f ca="1"/>
        <v>#NAME?</v>
      </c>
      <c r="J86" t="e">
        <f ca="1"/>
        <v>#NAME?</v>
      </c>
      <c r="K86" t="e">
        <f ca="1"/>
        <v>#NAME?</v>
      </c>
      <c r="L86" t="e">
        <f ca="1"/>
        <v>#NAME?</v>
      </c>
      <c r="M86" s="66" t="e">
        <f ca="1"/>
        <v>#NAME?</v>
      </c>
      <c r="N86" s="67" t="e">
        <f ca="1"/>
        <v>#NAME?</v>
      </c>
      <c r="O86" s="68" t="e">
        <f t="shared" ca="1" si="15"/>
        <v>#NAME?</v>
      </c>
      <c r="P86" s="27" t="e">
        <f t="shared" ca="1" si="16"/>
        <v>#NAME?</v>
      </c>
      <c r="Q86" s="27" t="e">
        <f t="shared" ca="1" si="17"/>
        <v>#NAME?</v>
      </c>
      <c r="R86" s="66" t="e">
        <f t="shared" ca="1" si="18"/>
        <v>#NAME?</v>
      </c>
      <c r="S86" s="68" t="e">
        <f t="shared" ca="1" si="19"/>
        <v>#NAME?</v>
      </c>
      <c r="T86" s="66">
        <f t="shared" ca="1" si="20"/>
        <v>0</v>
      </c>
      <c r="U86" s="68" t="e">
        <f t="shared" ca="1" si="21"/>
        <v>#NAME?</v>
      </c>
      <c r="V86" s="27">
        <f t="shared" ca="1" si="22"/>
        <v>0</v>
      </c>
      <c r="AQ86" t="e">
        <f ca="1"/>
        <v>#NAME?</v>
      </c>
      <c r="AR86" t="e">
        <f ca="1"/>
        <v>#NAME?</v>
      </c>
      <c r="AS86" t="e">
        <f ca="1"/>
        <v>#NAME?</v>
      </c>
      <c r="AT86" s="27" t="e">
        <f t="shared" ca="1" si="26"/>
        <v>#NAME?</v>
      </c>
      <c r="AU86" s="27" t="e">
        <f t="shared" ca="1" si="27"/>
        <v>#NAME?</v>
      </c>
      <c r="AV86" s="27" t="e">
        <f t="shared" ca="1" si="23"/>
        <v>#NAME?</v>
      </c>
      <c r="AW86" s="27" t="e">
        <f t="shared" ca="1" si="24"/>
        <v>#NAME?</v>
      </c>
      <c r="AX86" s="27" t="e">
        <f t="shared" ca="1" si="25"/>
        <v>#NAME?</v>
      </c>
    </row>
    <row r="87" spans="1:50" ht="15" x14ac:dyDescent="0.2">
      <c r="A87" s="38">
        <v>7.5</v>
      </c>
      <c r="B87" s="38">
        <v>4.0999999999999996</v>
      </c>
      <c r="C87" s="38">
        <v>4.5</v>
      </c>
      <c r="D87" s="38">
        <v>7.6</v>
      </c>
      <c r="E87" s="38">
        <v>5.4</v>
      </c>
      <c r="F87" s="39">
        <v>0</v>
      </c>
      <c r="H87" t="e">
        <f ca="1"/>
        <v>#NAME?</v>
      </c>
      <c r="I87" t="e">
        <f ca="1"/>
        <v>#NAME?</v>
      </c>
      <c r="J87" t="e">
        <f ca="1"/>
        <v>#NAME?</v>
      </c>
      <c r="K87" t="e">
        <f ca="1"/>
        <v>#NAME?</v>
      </c>
      <c r="L87" t="e">
        <f ca="1"/>
        <v>#NAME?</v>
      </c>
      <c r="M87" s="66" t="e">
        <f ca="1"/>
        <v>#NAME?</v>
      </c>
      <c r="N87" s="67" t="e">
        <f ca="1"/>
        <v>#NAME?</v>
      </c>
      <c r="O87" s="68" t="e">
        <f t="shared" ca="1" si="15"/>
        <v>#NAME?</v>
      </c>
      <c r="P87" s="27" t="e">
        <f t="shared" ca="1" si="16"/>
        <v>#NAME?</v>
      </c>
      <c r="Q87" s="27" t="e">
        <f t="shared" ca="1" si="17"/>
        <v>#NAME?</v>
      </c>
      <c r="R87" s="66" t="e">
        <f t="shared" ca="1" si="18"/>
        <v>#NAME?</v>
      </c>
      <c r="S87" s="68" t="e">
        <f t="shared" ca="1" si="19"/>
        <v>#NAME?</v>
      </c>
      <c r="T87" s="66">
        <f t="shared" ca="1" si="20"/>
        <v>0</v>
      </c>
      <c r="U87" s="68" t="e">
        <f t="shared" ca="1" si="21"/>
        <v>#NAME?</v>
      </c>
      <c r="V87" s="27">
        <f t="shared" ca="1" si="22"/>
        <v>0</v>
      </c>
      <c r="AQ87" t="e">
        <f ca="1"/>
        <v>#NAME?</v>
      </c>
      <c r="AR87" t="e">
        <f ca="1"/>
        <v>#NAME?</v>
      </c>
      <c r="AS87" t="e">
        <f ca="1"/>
        <v>#NAME?</v>
      </c>
      <c r="AT87" s="27" t="e">
        <f t="shared" ca="1" si="26"/>
        <v>#NAME?</v>
      </c>
      <c r="AU87" s="27" t="e">
        <f t="shared" ca="1" si="27"/>
        <v>#NAME?</v>
      </c>
      <c r="AV87" s="27" t="e">
        <f t="shared" ca="1" si="23"/>
        <v>#NAME?</v>
      </c>
      <c r="AW87" s="27" t="e">
        <f t="shared" ca="1" si="24"/>
        <v>#NAME?</v>
      </c>
      <c r="AX87" s="27" t="e">
        <f t="shared" ca="1" si="25"/>
        <v>#NAME?</v>
      </c>
    </row>
    <row r="88" spans="1:50" ht="15" x14ac:dyDescent="0.2">
      <c r="A88" s="38">
        <v>5</v>
      </c>
      <c r="B88" s="38">
        <v>4.2</v>
      </c>
      <c r="C88" s="38">
        <v>4.9000000000000004</v>
      </c>
      <c r="D88" s="38">
        <v>8.1999999999999993</v>
      </c>
      <c r="E88" s="38">
        <v>4.8</v>
      </c>
      <c r="F88" s="39">
        <v>0</v>
      </c>
      <c r="H88" t="e">
        <f ca="1"/>
        <v>#NAME?</v>
      </c>
      <c r="I88" t="e">
        <f ca="1"/>
        <v>#NAME?</v>
      </c>
      <c r="J88" t="e">
        <f ca="1"/>
        <v>#NAME?</v>
      </c>
      <c r="K88" t="e">
        <f ca="1"/>
        <v>#NAME?</v>
      </c>
      <c r="L88" t="e">
        <f ca="1"/>
        <v>#NAME?</v>
      </c>
      <c r="M88" s="66" t="e">
        <f ca="1"/>
        <v>#NAME?</v>
      </c>
      <c r="N88" s="67" t="e">
        <f ca="1"/>
        <v>#NAME?</v>
      </c>
      <c r="O88" s="68" t="e">
        <f t="shared" ca="1" si="15"/>
        <v>#NAME?</v>
      </c>
      <c r="P88" s="27" t="e">
        <f t="shared" ca="1" si="16"/>
        <v>#NAME?</v>
      </c>
      <c r="Q88" s="27" t="e">
        <f t="shared" ca="1" si="17"/>
        <v>#NAME?</v>
      </c>
      <c r="R88" s="66" t="e">
        <f t="shared" ca="1" si="18"/>
        <v>#NAME?</v>
      </c>
      <c r="S88" s="68" t="e">
        <f t="shared" ca="1" si="19"/>
        <v>#NAME?</v>
      </c>
      <c r="T88" s="66">
        <f t="shared" ca="1" si="20"/>
        <v>0</v>
      </c>
      <c r="U88" s="68" t="e">
        <f t="shared" ca="1" si="21"/>
        <v>#NAME?</v>
      </c>
      <c r="V88" s="27">
        <f t="shared" ca="1" si="22"/>
        <v>0</v>
      </c>
      <c r="AQ88" t="e">
        <f ca="1"/>
        <v>#NAME?</v>
      </c>
      <c r="AR88" t="e">
        <f ca="1"/>
        <v>#NAME?</v>
      </c>
      <c r="AS88" t="e">
        <f ca="1"/>
        <v>#NAME?</v>
      </c>
      <c r="AT88" s="27" t="e">
        <f t="shared" ca="1" si="26"/>
        <v>#NAME?</v>
      </c>
      <c r="AU88" s="27" t="e">
        <f t="shared" ca="1" si="27"/>
        <v>#NAME?</v>
      </c>
      <c r="AV88" s="27" t="e">
        <f t="shared" ca="1" si="23"/>
        <v>#NAME?</v>
      </c>
      <c r="AW88" s="27" t="e">
        <f t="shared" ca="1" si="24"/>
        <v>#NAME?</v>
      </c>
      <c r="AX88" s="27" t="e">
        <f t="shared" ca="1" si="25"/>
        <v>#NAME?</v>
      </c>
    </row>
    <row r="89" spans="1:50" ht="15" x14ac:dyDescent="0.2">
      <c r="A89" s="38">
        <v>7.7</v>
      </c>
      <c r="B89" s="38">
        <v>7.2</v>
      </c>
      <c r="C89" s="38">
        <v>4.3</v>
      </c>
      <c r="D89" s="38">
        <v>5.9</v>
      </c>
      <c r="E89" s="38">
        <v>3.9</v>
      </c>
      <c r="F89" s="39">
        <v>1</v>
      </c>
      <c r="H89" t="e">
        <f ca="1"/>
        <v>#NAME?</v>
      </c>
      <c r="I89" t="e">
        <f ca="1"/>
        <v>#NAME?</v>
      </c>
      <c r="J89" t="e">
        <f ca="1"/>
        <v>#NAME?</v>
      </c>
      <c r="K89" t="e">
        <f ca="1"/>
        <v>#NAME?</v>
      </c>
      <c r="L89" t="e">
        <f ca="1"/>
        <v>#NAME?</v>
      </c>
      <c r="M89" s="66" t="e">
        <f ca="1"/>
        <v>#NAME?</v>
      </c>
      <c r="N89" s="67" t="e">
        <f ca="1"/>
        <v>#NAME?</v>
      </c>
      <c r="O89" s="68" t="e">
        <f t="shared" ca="1" si="15"/>
        <v>#NAME?</v>
      </c>
      <c r="P89" s="27" t="e">
        <f t="shared" ca="1" si="16"/>
        <v>#NAME?</v>
      </c>
      <c r="Q89" s="27" t="e">
        <f t="shared" ca="1" si="17"/>
        <v>#NAME?</v>
      </c>
      <c r="R89" s="66" t="e">
        <f t="shared" ca="1" si="18"/>
        <v>#NAME?</v>
      </c>
      <c r="S89" s="68" t="e">
        <f t="shared" ca="1" si="19"/>
        <v>#NAME?</v>
      </c>
      <c r="T89" s="66">
        <f t="shared" ca="1" si="20"/>
        <v>0</v>
      </c>
      <c r="U89" s="68" t="e">
        <f t="shared" ca="1" si="21"/>
        <v>#NAME?</v>
      </c>
      <c r="V89" s="27">
        <f t="shared" ca="1" si="22"/>
        <v>0</v>
      </c>
      <c r="AQ89" t="e">
        <f ca="1"/>
        <v>#NAME?</v>
      </c>
      <c r="AR89" t="e">
        <f ca="1"/>
        <v>#NAME?</v>
      </c>
      <c r="AS89" t="e">
        <f ca="1"/>
        <v>#NAME?</v>
      </c>
      <c r="AT89" s="27" t="e">
        <f t="shared" ca="1" si="26"/>
        <v>#NAME?</v>
      </c>
      <c r="AU89" s="27" t="e">
        <f t="shared" ca="1" si="27"/>
        <v>#NAME?</v>
      </c>
      <c r="AV89" s="27" t="e">
        <f t="shared" ca="1" si="23"/>
        <v>#NAME?</v>
      </c>
      <c r="AW89" s="27" t="e">
        <f t="shared" ca="1" si="24"/>
        <v>#NAME?</v>
      </c>
      <c r="AX89" s="27" t="e">
        <f t="shared" ca="1" si="25"/>
        <v>#NAME?</v>
      </c>
    </row>
    <row r="90" spans="1:50" ht="15" x14ac:dyDescent="0.2">
      <c r="A90" s="38">
        <v>9.1</v>
      </c>
      <c r="B90" s="38">
        <v>6.2</v>
      </c>
      <c r="C90" s="38">
        <v>4.5999999999999996</v>
      </c>
      <c r="D90" s="38">
        <v>8.3000000000000007</v>
      </c>
      <c r="E90" s="38">
        <v>4.3</v>
      </c>
      <c r="F90" s="39">
        <v>0</v>
      </c>
      <c r="H90" t="e">
        <f ca="1"/>
        <v>#NAME?</v>
      </c>
      <c r="I90" t="e">
        <f ca="1"/>
        <v>#NAME?</v>
      </c>
      <c r="J90" t="e">
        <f ca="1"/>
        <v>#NAME?</v>
      </c>
      <c r="K90" t="e">
        <f ca="1"/>
        <v>#NAME?</v>
      </c>
      <c r="L90" t="e">
        <f ca="1"/>
        <v>#NAME?</v>
      </c>
      <c r="M90" s="66" t="e">
        <f ca="1"/>
        <v>#NAME?</v>
      </c>
      <c r="N90" s="67" t="e">
        <f ca="1"/>
        <v>#NAME?</v>
      </c>
      <c r="O90" s="68" t="e">
        <f t="shared" ca="1" si="15"/>
        <v>#NAME?</v>
      </c>
      <c r="P90" s="27" t="e">
        <f t="shared" ca="1" si="16"/>
        <v>#NAME?</v>
      </c>
      <c r="Q90" s="27" t="e">
        <f t="shared" ca="1" si="17"/>
        <v>#NAME?</v>
      </c>
      <c r="R90" s="66" t="e">
        <f t="shared" ca="1" si="18"/>
        <v>#NAME?</v>
      </c>
      <c r="S90" s="68" t="e">
        <f t="shared" ca="1" si="19"/>
        <v>#NAME?</v>
      </c>
      <c r="T90" s="66">
        <f t="shared" ca="1" si="20"/>
        <v>0</v>
      </c>
      <c r="U90" s="68" t="e">
        <f t="shared" ca="1" si="21"/>
        <v>#NAME?</v>
      </c>
      <c r="V90" s="27">
        <f t="shared" ca="1" si="22"/>
        <v>0</v>
      </c>
      <c r="AQ90" t="e">
        <f ca="1"/>
        <v>#NAME?</v>
      </c>
      <c r="AR90" t="e">
        <f ca="1"/>
        <v>#NAME?</v>
      </c>
      <c r="AS90" t="e">
        <f ca="1"/>
        <v>#NAME?</v>
      </c>
      <c r="AT90" s="27" t="e">
        <f t="shared" ca="1" si="26"/>
        <v>#NAME?</v>
      </c>
      <c r="AU90" s="27" t="e">
        <f t="shared" ca="1" si="27"/>
        <v>#NAME?</v>
      </c>
      <c r="AV90" s="27" t="e">
        <f t="shared" ca="1" si="23"/>
        <v>#NAME?</v>
      </c>
      <c r="AW90" s="27" t="e">
        <f t="shared" ca="1" si="24"/>
        <v>#NAME?</v>
      </c>
      <c r="AX90" s="27" t="e">
        <f t="shared" ca="1" si="25"/>
        <v>#NAME?</v>
      </c>
    </row>
    <row r="91" spans="1:50" ht="15" x14ac:dyDescent="0.2">
      <c r="A91" s="38">
        <v>5.5</v>
      </c>
      <c r="B91" s="38">
        <v>5.7</v>
      </c>
      <c r="C91" s="38">
        <v>8.1999999999999993</v>
      </c>
      <c r="D91" s="38">
        <v>6.3</v>
      </c>
      <c r="E91" s="38">
        <v>6.7</v>
      </c>
      <c r="F91" s="39">
        <v>1</v>
      </c>
      <c r="H91" t="e">
        <f ca="1"/>
        <v>#NAME?</v>
      </c>
      <c r="I91" t="e">
        <f ca="1"/>
        <v>#NAME?</v>
      </c>
      <c r="J91" t="e">
        <f ca="1"/>
        <v>#NAME?</v>
      </c>
      <c r="K91" t="e">
        <f ca="1"/>
        <v>#NAME?</v>
      </c>
      <c r="L91" t="e">
        <f ca="1"/>
        <v>#NAME?</v>
      </c>
      <c r="M91" s="66" t="e">
        <f ca="1"/>
        <v>#NAME?</v>
      </c>
      <c r="N91" s="67" t="e">
        <f ca="1"/>
        <v>#NAME?</v>
      </c>
      <c r="O91" s="68" t="e">
        <f t="shared" ca="1" si="15"/>
        <v>#NAME?</v>
      </c>
      <c r="P91" s="27" t="e">
        <f t="shared" ca="1" si="16"/>
        <v>#NAME?</v>
      </c>
      <c r="Q91" s="27" t="e">
        <f t="shared" ca="1" si="17"/>
        <v>#NAME?</v>
      </c>
      <c r="R91" s="66" t="e">
        <f t="shared" ca="1" si="18"/>
        <v>#NAME?</v>
      </c>
      <c r="S91" s="68" t="e">
        <f t="shared" ca="1" si="19"/>
        <v>#NAME?</v>
      </c>
      <c r="T91" s="66">
        <f t="shared" ca="1" si="20"/>
        <v>0</v>
      </c>
      <c r="U91" s="68" t="e">
        <f t="shared" ca="1" si="21"/>
        <v>#NAME?</v>
      </c>
      <c r="V91" s="27">
        <f t="shared" ca="1" si="22"/>
        <v>0</v>
      </c>
      <c r="AQ91" t="e">
        <f ca="1"/>
        <v>#NAME?</v>
      </c>
      <c r="AR91" t="e">
        <f ca="1"/>
        <v>#NAME?</v>
      </c>
      <c r="AS91" t="e">
        <f ca="1"/>
        <v>#NAME?</v>
      </c>
      <c r="AT91" s="27" t="e">
        <f t="shared" ca="1" si="26"/>
        <v>#NAME?</v>
      </c>
      <c r="AU91" s="27" t="e">
        <f t="shared" ca="1" si="27"/>
        <v>#NAME?</v>
      </c>
      <c r="AV91" s="27" t="e">
        <f t="shared" ca="1" si="23"/>
        <v>#NAME?</v>
      </c>
      <c r="AW91" s="27" t="e">
        <f t="shared" ca="1" si="24"/>
        <v>#NAME?</v>
      </c>
      <c r="AX91" s="27" t="e">
        <f t="shared" ca="1" si="25"/>
        <v>#NAME?</v>
      </c>
    </row>
    <row r="92" spans="1:50" ht="15" x14ac:dyDescent="0.2">
      <c r="A92" s="38">
        <v>9.1</v>
      </c>
      <c r="B92" s="38">
        <v>6.3</v>
      </c>
      <c r="C92" s="38">
        <v>5.4</v>
      </c>
      <c r="D92" s="38">
        <v>7.3</v>
      </c>
      <c r="E92" s="38">
        <v>3</v>
      </c>
      <c r="F92" s="39">
        <v>1</v>
      </c>
      <c r="H92" t="e">
        <f ca="1"/>
        <v>#NAME?</v>
      </c>
      <c r="I92" t="e">
        <f ca="1"/>
        <v>#NAME?</v>
      </c>
      <c r="J92" t="e">
        <f ca="1"/>
        <v>#NAME?</v>
      </c>
      <c r="K92" t="e">
        <f ca="1"/>
        <v>#NAME?</v>
      </c>
      <c r="L92" t="e">
        <f ca="1"/>
        <v>#NAME?</v>
      </c>
      <c r="M92" s="66" t="e">
        <f ca="1"/>
        <v>#NAME?</v>
      </c>
      <c r="N92" s="67" t="e">
        <f ca="1"/>
        <v>#NAME?</v>
      </c>
      <c r="O92" s="68" t="e">
        <f t="shared" ca="1" si="15"/>
        <v>#NAME?</v>
      </c>
      <c r="P92" s="27" t="e">
        <f t="shared" ca="1" si="16"/>
        <v>#NAME?</v>
      </c>
      <c r="Q92" s="27" t="e">
        <f t="shared" ca="1" si="17"/>
        <v>#NAME?</v>
      </c>
      <c r="R92" s="66" t="e">
        <f t="shared" ca="1" si="18"/>
        <v>#NAME?</v>
      </c>
      <c r="S92" s="68" t="e">
        <f t="shared" ca="1" si="19"/>
        <v>#NAME?</v>
      </c>
      <c r="T92" s="66">
        <f t="shared" ca="1" si="20"/>
        <v>0</v>
      </c>
      <c r="U92" s="68" t="e">
        <f t="shared" ca="1" si="21"/>
        <v>#NAME?</v>
      </c>
      <c r="V92" s="27">
        <f t="shared" ca="1" si="22"/>
        <v>0</v>
      </c>
      <c r="AQ92" t="e">
        <f ca="1"/>
        <v>#NAME?</v>
      </c>
      <c r="AR92" t="e">
        <f ca="1"/>
        <v>#NAME?</v>
      </c>
      <c r="AS92" t="e">
        <f ca="1"/>
        <v>#NAME?</v>
      </c>
      <c r="AT92" s="27" t="e">
        <f t="shared" ca="1" si="26"/>
        <v>#NAME?</v>
      </c>
      <c r="AU92" s="27" t="e">
        <f t="shared" ca="1" si="27"/>
        <v>#NAME?</v>
      </c>
      <c r="AV92" s="27" t="e">
        <f t="shared" ca="1" si="23"/>
        <v>#NAME?</v>
      </c>
      <c r="AW92" s="27" t="e">
        <f t="shared" ca="1" si="24"/>
        <v>#NAME?</v>
      </c>
      <c r="AX92" s="27" t="e">
        <f t="shared" ca="1" si="25"/>
        <v>#NAME?</v>
      </c>
    </row>
    <row r="93" spans="1:50" ht="15" x14ac:dyDescent="0.2">
      <c r="A93" s="38">
        <v>7.1</v>
      </c>
      <c r="B93" s="38">
        <v>3.3</v>
      </c>
      <c r="C93" s="38">
        <v>4.5</v>
      </c>
      <c r="D93" s="38">
        <v>9.9</v>
      </c>
      <c r="E93" s="38">
        <v>4</v>
      </c>
      <c r="F93" s="39">
        <v>0</v>
      </c>
      <c r="H93" t="e">
        <f ca="1"/>
        <v>#NAME?</v>
      </c>
      <c r="I93" t="e">
        <f ca="1"/>
        <v>#NAME?</v>
      </c>
      <c r="J93" t="e">
        <f ca="1"/>
        <v>#NAME?</v>
      </c>
      <c r="K93" t="e">
        <f ca="1"/>
        <v>#NAME?</v>
      </c>
      <c r="L93" t="e">
        <f ca="1"/>
        <v>#NAME?</v>
      </c>
      <c r="M93" s="66" t="e">
        <f ca="1"/>
        <v>#NAME?</v>
      </c>
      <c r="N93" s="67" t="e">
        <f ca="1"/>
        <v>#NAME?</v>
      </c>
      <c r="O93" s="68" t="e">
        <f t="shared" ca="1" si="15"/>
        <v>#NAME?</v>
      </c>
      <c r="P93" s="27" t="e">
        <f t="shared" ca="1" si="16"/>
        <v>#NAME?</v>
      </c>
      <c r="Q93" s="27" t="e">
        <f t="shared" ca="1" si="17"/>
        <v>#NAME?</v>
      </c>
      <c r="R93" s="66" t="e">
        <f t="shared" ca="1" si="18"/>
        <v>#NAME?</v>
      </c>
      <c r="S93" s="68" t="e">
        <f t="shared" ca="1" si="19"/>
        <v>#NAME?</v>
      </c>
      <c r="T93" s="66">
        <f t="shared" ca="1" si="20"/>
        <v>0</v>
      </c>
      <c r="U93" s="68" t="e">
        <f t="shared" ca="1" si="21"/>
        <v>#NAME?</v>
      </c>
      <c r="V93" s="27">
        <f t="shared" ca="1" si="22"/>
        <v>0</v>
      </c>
      <c r="AQ93" t="e">
        <f ca="1"/>
        <v>#NAME?</v>
      </c>
      <c r="AR93" t="e">
        <f ca="1"/>
        <v>#NAME?</v>
      </c>
      <c r="AS93" t="e">
        <f ca="1"/>
        <v>#NAME?</v>
      </c>
      <c r="AT93" s="27" t="e">
        <f t="shared" ca="1" si="26"/>
        <v>#NAME?</v>
      </c>
      <c r="AU93" s="27" t="e">
        <f t="shared" ca="1" si="27"/>
        <v>#NAME?</v>
      </c>
      <c r="AV93" s="27" t="e">
        <f t="shared" ca="1" si="23"/>
        <v>#NAME?</v>
      </c>
      <c r="AW93" s="27" t="e">
        <f t="shared" ca="1" si="24"/>
        <v>#NAME?</v>
      </c>
      <c r="AX93" s="27" t="e">
        <f t="shared" ca="1" si="25"/>
        <v>#NAME?</v>
      </c>
    </row>
    <row r="94" spans="1:50" ht="15" x14ac:dyDescent="0.2">
      <c r="A94" s="38">
        <v>9.1999999999999993</v>
      </c>
      <c r="B94" s="38">
        <v>8.4</v>
      </c>
      <c r="C94" s="38">
        <v>4.8</v>
      </c>
      <c r="D94" s="38">
        <v>7.1</v>
      </c>
      <c r="E94" s="38">
        <v>2.6</v>
      </c>
      <c r="F94" s="39">
        <v>1</v>
      </c>
      <c r="H94" t="e">
        <f ca="1"/>
        <v>#NAME?</v>
      </c>
      <c r="I94" t="e">
        <f ca="1"/>
        <v>#NAME?</v>
      </c>
      <c r="J94" t="e">
        <f ca="1"/>
        <v>#NAME?</v>
      </c>
      <c r="K94" t="e">
        <f ca="1"/>
        <v>#NAME?</v>
      </c>
      <c r="L94" t="e">
        <f ca="1"/>
        <v>#NAME?</v>
      </c>
      <c r="M94" s="66" t="e">
        <f ca="1"/>
        <v>#NAME?</v>
      </c>
      <c r="N94" s="67" t="e">
        <f ca="1"/>
        <v>#NAME?</v>
      </c>
      <c r="O94" s="68" t="e">
        <f t="shared" ca="1" si="15"/>
        <v>#NAME?</v>
      </c>
      <c r="P94" s="27" t="e">
        <f t="shared" ca="1" si="16"/>
        <v>#NAME?</v>
      </c>
      <c r="Q94" s="27" t="e">
        <f t="shared" ca="1" si="17"/>
        <v>#NAME?</v>
      </c>
      <c r="R94" s="66" t="e">
        <f t="shared" ca="1" si="18"/>
        <v>#NAME?</v>
      </c>
      <c r="S94" s="68" t="e">
        <f t="shared" ca="1" si="19"/>
        <v>#NAME?</v>
      </c>
      <c r="T94" s="66">
        <f t="shared" ca="1" si="20"/>
        <v>0</v>
      </c>
      <c r="U94" s="68" t="e">
        <f t="shared" ca="1" si="21"/>
        <v>#NAME?</v>
      </c>
      <c r="V94" s="27">
        <f t="shared" ca="1" si="22"/>
        <v>0</v>
      </c>
      <c r="AQ94" t="e">
        <f ca="1"/>
        <v>#NAME?</v>
      </c>
      <c r="AR94" t="e">
        <f ca="1"/>
        <v>#NAME?</v>
      </c>
      <c r="AS94" t="e">
        <f ca="1"/>
        <v>#NAME?</v>
      </c>
      <c r="AT94" s="27" t="e">
        <f t="shared" ca="1" si="26"/>
        <v>#NAME?</v>
      </c>
      <c r="AU94" s="27" t="e">
        <f t="shared" ca="1" si="27"/>
        <v>#NAME?</v>
      </c>
      <c r="AV94" s="27" t="e">
        <f t="shared" ca="1" si="23"/>
        <v>#NAME?</v>
      </c>
      <c r="AW94" s="27" t="e">
        <f t="shared" ca="1" si="24"/>
        <v>#NAME?</v>
      </c>
      <c r="AX94" s="27" t="e">
        <f t="shared" ca="1" si="25"/>
        <v>#NAME?</v>
      </c>
    </row>
    <row r="95" spans="1:50" ht="15" x14ac:dyDescent="0.2">
      <c r="A95" s="38">
        <v>9.3000000000000007</v>
      </c>
      <c r="B95" s="38">
        <v>7.5</v>
      </c>
      <c r="C95" s="38">
        <v>5.9</v>
      </c>
      <c r="D95" s="38">
        <v>4.5999999999999996</v>
      </c>
      <c r="E95" s="38">
        <v>4.0999999999999996</v>
      </c>
      <c r="F95" s="39">
        <v>1</v>
      </c>
      <c r="H95" t="e">
        <f ca="1"/>
        <v>#NAME?</v>
      </c>
      <c r="I95" t="e">
        <f ca="1"/>
        <v>#NAME?</v>
      </c>
      <c r="J95" t="e">
        <f ca="1"/>
        <v>#NAME?</v>
      </c>
      <c r="K95" t="e">
        <f ca="1"/>
        <v>#NAME?</v>
      </c>
      <c r="L95" t="e">
        <f ca="1"/>
        <v>#NAME?</v>
      </c>
      <c r="M95" s="66" t="e">
        <f ca="1"/>
        <v>#NAME?</v>
      </c>
      <c r="N95" s="67" t="e">
        <f ca="1"/>
        <v>#NAME?</v>
      </c>
      <c r="O95" s="68" t="e">
        <f t="shared" ca="1" si="15"/>
        <v>#NAME?</v>
      </c>
      <c r="P95" s="27" t="e">
        <f t="shared" ca="1" si="16"/>
        <v>#NAME?</v>
      </c>
      <c r="Q95" s="27" t="e">
        <f t="shared" ca="1" si="17"/>
        <v>#NAME?</v>
      </c>
      <c r="R95" s="66" t="e">
        <f t="shared" ca="1" si="18"/>
        <v>#NAME?</v>
      </c>
      <c r="S95" s="68" t="e">
        <f t="shared" ca="1" si="19"/>
        <v>#NAME?</v>
      </c>
      <c r="T95" s="66">
        <f t="shared" ca="1" si="20"/>
        <v>0</v>
      </c>
      <c r="U95" s="68" t="e">
        <f t="shared" ca="1" si="21"/>
        <v>#NAME?</v>
      </c>
      <c r="V95" s="27">
        <f t="shared" ca="1" si="22"/>
        <v>0</v>
      </c>
      <c r="AQ95" t="e">
        <f ca="1"/>
        <v>#NAME?</v>
      </c>
      <c r="AR95" t="e">
        <f ca="1"/>
        <v>#NAME?</v>
      </c>
      <c r="AS95" t="e">
        <f ca="1"/>
        <v>#NAME?</v>
      </c>
      <c r="AT95" s="27" t="e">
        <f t="shared" ca="1" si="26"/>
        <v>#NAME?</v>
      </c>
      <c r="AU95" s="27" t="e">
        <f t="shared" ca="1" si="27"/>
        <v>#NAME?</v>
      </c>
      <c r="AV95" s="27" t="e">
        <f t="shared" ca="1" si="23"/>
        <v>#NAME?</v>
      </c>
      <c r="AW95" s="27" t="e">
        <f t="shared" ca="1" si="24"/>
        <v>#NAME?</v>
      </c>
      <c r="AX95" s="27" t="e">
        <f t="shared" ca="1" si="25"/>
        <v>#NAME?</v>
      </c>
    </row>
    <row r="96" spans="1:50" ht="15" x14ac:dyDescent="0.2">
      <c r="A96" s="38">
        <v>9.3000000000000007</v>
      </c>
      <c r="B96" s="38">
        <v>6.4</v>
      </c>
      <c r="C96" s="38">
        <v>5.5</v>
      </c>
      <c r="D96" s="38">
        <v>7.4</v>
      </c>
      <c r="E96" s="38">
        <v>3.2</v>
      </c>
      <c r="F96" s="39">
        <v>1</v>
      </c>
      <c r="H96" t="e">
        <f ca="1"/>
        <v>#NAME?</v>
      </c>
      <c r="I96" t="e">
        <f ca="1"/>
        <v>#NAME?</v>
      </c>
      <c r="J96" t="e">
        <f ca="1"/>
        <v>#NAME?</v>
      </c>
      <c r="K96" t="e">
        <f ca="1"/>
        <v>#NAME?</v>
      </c>
      <c r="L96" t="e">
        <f ca="1"/>
        <v>#NAME?</v>
      </c>
      <c r="M96" s="66" t="e">
        <f ca="1"/>
        <v>#NAME?</v>
      </c>
      <c r="N96" s="67" t="e">
        <f ca="1"/>
        <v>#NAME?</v>
      </c>
      <c r="O96" s="68" t="e">
        <f t="shared" ca="1" si="15"/>
        <v>#NAME?</v>
      </c>
      <c r="P96" s="27" t="e">
        <f t="shared" ca="1" si="16"/>
        <v>#NAME?</v>
      </c>
      <c r="Q96" s="27" t="e">
        <f t="shared" ca="1" si="17"/>
        <v>#NAME?</v>
      </c>
      <c r="R96" s="66" t="e">
        <f t="shared" ca="1" si="18"/>
        <v>#NAME?</v>
      </c>
      <c r="S96" s="68" t="e">
        <f t="shared" ca="1" si="19"/>
        <v>#NAME?</v>
      </c>
      <c r="T96" s="66">
        <f t="shared" ca="1" si="20"/>
        <v>0</v>
      </c>
      <c r="U96" s="68" t="e">
        <f t="shared" ca="1" si="21"/>
        <v>#NAME?</v>
      </c>
      <c r="V96" s="27">
        <f t="shared" ca="1" si="22"/>
        <v>0</v>
      </c>
      <c r="AQ96" t="e">
        <f ca="1"/>
        <v>#NAME?</v>
      </c>
      <c r="AR96" t="e">
        <f ca="1"/>
        <v>#NAME?</v>
      </c>
      <c r="AS96" t="e">
        <f ca="1"/>
        <v>#NAME?</v>
      </c>
      <c r="AT96" s="27" t="e">
        <f t="shared" ca="1" si="26"/>
        <v>#NAME?</v>
      </c>
      <c r="AU96" s="27" t="e">
        <f t="shared" ca="1" si="27"/>
        <v>#NAME?</v>
      </c>
      <c r="AV96" s="27" t="e">
        <f t="shared" ca="1" si="23"/>
        <v>#NAME?</v>
      </c>
      <c r="AW96" s="27" t="e">
        <f t="shared" ca="1" si="24"/>
        <v>#NAME?</v>
      </c>
      <c r="AX96" s="27" t="e">
        <f t="shared" ca="1" si="25"/>
        <v>#NAME?</v>
      </c>
    </row>
    <row r="97" spans="1:50" ht="15" x14ac:dyDescent="0.2">
      <c r="A97" s="38">
        <v>8.6</v>
      </c>
      <c r="B97" s="38">
        <v>6</v>
      </c>
      <c r="C97" s="38">
        <v>5.7</v>
      </c>
      <c r="D97" s="38">
        <v>6.7</v>
      </c>
      <c r="E97" s="38">
        <v>3.6</v>
      </c>
      <c r="F97" s="39">
        <v>1</v>
      </c>
      <c r="H97" t="e">
        <f ca="1"/>
        <v>#NAME?</v>
      </c>
      <c r="I97" t="e">
        <f ca="1"/>
        <v>#NAME?</v>
      </c>
      <c r="J97" t="e">
        <f ca="1"/>
        <v>#NAME?</v>
      </c>
      <c r="K97" t="e">
        <f ca="1"/>
        <v>#NAME?</v>
      </c>
      <c r="L97" t="e">
        <f ca="1"/>
        <v>#NAME?</v>
      </c>
      <c r="M97" s="66" t="e">
        <f ca="1"/>
        <v>#NAME?</v>
      </c>
      <c r="N97" s="67" t="e">
        <f ca="1"/>
        <v>#NAME?</v>
      </c>
      <c r="O97" s="68" t="e">
        <f t="shared" ca="1" si="15"/>
        <v>#NAME?</v>
      </c>
      <c r="P97" s="27" t="e">
        <f t="shared" ca="1" si="16"/>
        <v>#NAME?</v>
      </c>
      <c r="Q97" s="27" t="e">
        <f t="shared" ca="1" si="17"/>
        <v>#NAME?</v>
      </c>
      <c r="R97" s="66" t="e">
        <f t="shared" ca="1" si="18"/>
        <v>#NAME?</v>
      </c>
      <c r="S97" s="68" t="e">
        <f t="shared" ca="1" si="19"/>
        <v>#NAME?</v>
      </c>
      <c r="T97" s="66">
        <f t="shared" ca="1" si="20"/>
        <v>0</v>
      </c>
      <c r="U97" s="68" t="e">
        <f t="shared" ca="1" si="21"/>
        <v>#NAME?</v>
      </c>
      <c r="V97" s="27">
        <f t="shared" ca="1" si="22"/>
        <v>0</v>
      </c>
      <c r="AQ97" t="e">
        <f ca="1"/>
        <v>#NAME?</v>
      </c>
      <c r="AR97" t="e">
        <f ca="1"/>
        <v>#NAME?</v>
      </c>
      <c r="AS97" t="e">
        <f ca="1"/>
        <v>#NAME?</v>
      </c>
      <c r="AT97" s="27" t="e">
        <f t="shared" ca="1" si="26"/>
        <v>#NAME?</v>
      </c>
      <c r="AU97" s="27" t="e">
        <f t="shared" ca="1" si="27"/>
        <v>#NAME?</v>
      </c>
      <c r="AV97" s="27" t="e">
        <f t="shared" ca="1" si="23"/>
        <v>#NAME?</v>
      </c>
      <c r="AW97" s="27" t="e">
        <f t="shared" ca="1" si="24"/>
        <v>#NAME?</v>
      </c>
      <c r="AX97" s="27" t="e">
        <f t="shared" ca="1" si="25"/>
        <v>#NAME?</v>
      </c>
    </row>
    <row r="98" spans="1:50" ht="15" x14ac:dyDescent="0.2">
      <c r="A98" s="38">
        <v>7.4</v>
      </c>
      <c r="B98" s="38">
        <v>4.4000000000000004</v>
      </c>
      <c r="C98" s="38">
        <v>4.8</v>
      </c>
      <c r="D98" s="38">
        <v>7.2</v>
      </c>
      <c r="E98" s="38">
        <v>5.6</v>
      </c>
      <c r="F98" s="39">
        <v>0</v>
      </c>
      <c r="H98" t="e">
        <f ca="1"/>
        <v>#NAME?</v>
      </c>
      <c r="I98" t="e">
        <f ca="1"/>
        <v>#NAME?</v>
      </c>
      <c r="J98" t="e">
        <f ca="1"/>
        <v>#NAME?</v>
      </c>
      <c r="K98" t="e">
        <f ca="1"/>
        <v>#NAME?</v>
      </c>
      <c r="L98" t="e">
        <f ca="1"/>
        <v>#NAME?</v>
      </c>
      <c r="M98" s="66" t="e">
        <f ca="1"/>
        <v>#NAME?</v>
      </c>
      <c r="N98" s="67" t="e">
        <f ca="1"/>
        <v>#NAME?</v>
      </c>
      <c r="O98" s="68" t="e">
        <f t="shared" ca="1" si="15"/>
        <v>#NAME?</v>
      </c>
      <c r="P98" s="27" t="e">
        <f t="shared" ca="1" si="16"/>
        <v>#NAME?</v>
      </c>
      <c r="Q98" s="27" t="e">
        <f t="shared" ca="1" si="17"/>
        <v>#NAME?</v>
      </c>
      <c r="R98" s="66" t="e">
        <f t="shared" ca="1" si="18"/>
        <v>#NAME?</v>
      </c>
      <c r="S98" s="68" t="e">
        <f t="shared" ca="1" si="19"/>
        <v>#NAME?</v>
      </c>
      <c r="T98" s="66">
        <f t="shared" ca="1" si="20"/>
        <v>0</v>
      </c>
      <c r="U98" s="68" t="e">
        <f t="shared" ca="1" si="21"/>
        <v>#NAME?</v>
      </c>
      <c r="V98" s="27">
        <f t="shared" ca="1" si="22"/>
        <v>0</v>
      </c>
      <c r="AQ98" t="e">
        <f ca="1"/>
        <v>#NAME?</v>
      </c>
      <c r="AR98" t="e">
        <f ca="1"/>
        <v>#NAME?</v>
      </c>
      <c r="AS98" t="e">
        <f ca="1"/>
        <v>#NAME?</v>
      </c>
      <c r="AT98" s="27" t="e">
        <f t="shared" ca="1" si="26"/>
        <v>#NAME?</v>
      </c>
      <c r="AU98" s="27" t="e">
        <f t="shared" ca="1" si="27"/>
        <v>#NAME?</v>
      </c>
      <c r="AV98" s="27" t="e">
        <f t="shared" ca="1" si="23"/>
        <v>#NAME?</v>
      </c>
      <c r="AW98" s="27" t="e">
        <f t="shared" ca="1" si="24"/>
        <v>#NAME?</v>
      </c>
      <c r="AX98" s="27" t="e">
        <f t="shared" ca="1" si="25"/>
        <v>#NAME?</v>
      </c>
    </row>
    <row r="99" spans="1:50" ht="15" x14ac:dyDescent="0.2">
      <c r="A99" s="38">
        <v>8.6999999999999993</v>
      </c>
      <c r="B99" s="38">
        <v>6.1</v>
      </c>
      <c r="C99" s="38">
        <v>2.9</v>
      </c>
      <c r="D99" s="38">
        <v>5.6</v>
      </c>
      <c r="E99" s="38">
        <v>2.9</v>
      </c>
      <c r="F99" s="39">
        <v>1</v>
      </c>
      <c r="H99" t="e">
        <f ca="1"/>
        <v>#NAME?</v>
      </c>
      <c r="I99" t="e">
        <f ca="1"/>
        <v>#NAME?</v>
      </c>
      <c r="J99" t="e">
        <f ca="1"/>
        <v>#NAME?</v>
      </c>
      <c r="K99" t="e">
        <f ca="1"/>
        <v>#NAME?</v>
      </c>
      <c r="L99" t="e">
        <f ca="1"/>
        <v>#NAME?</v>
      </c>
      <c r="M99" s="66" t="e">
        <f ca="1"/>
        <v>#NAME?</v>
      </c>
      <c r="N99" s="67" t="e">
        <f ca="1"/>
        <v>#NAME?</v>
      </c>
      <c r="O99" s="68" t="e">
        <f t="shared" ca="1" si="15"/>
        <v>#NAME?</v>
      </c>
      <c r="P99" s="27" t="e">
        <f t="shared" ca="1" si="16"/>
        <v>#NAME?</v>
      </c>
      <c r="Q99" s="27" t="e">
        <f t="shared" ca="1" si="17"/>
        <v>#NAME?</v>
      </c>
      <c r="R99" s="66" t="e">
        <f t="shared" ca="1" si="18"/>
        <v>#NAME?</v>
      </c>
      <c r="S99" s="68" t="e">
        <f t="shared" ca="1" si="19"/>
        <v>#NAME?</v>
      </c>
      <c r="T99" s="66">
        <f t="shared" ca="1" si="20"/>
        <v>0</v>
      </c>
      <c r="U99" s="68" t="e">
        <f t="shared" ca="1" si="21"/>
        <v>#NAME?</v>
      </c>
      <c r="V99" s="27">
        <f t="shared" ca="1" si="22"/>
        <v>0</v>
      </c>
      <c r="AQ99" t="e">
        <f ca="1"/>
        <v>#NAME?</v>
      </c>
      <c r="AR99" t="e">
        <f ca="1"/>
        <v>#NAME?</v>
      </c>
      <c r="AS99" t="e">
        <f ca="1"/>
        <v>#NAME?</v>
      </c>
      <c r="AT99" s="27" t="e">
        <f t="shared" ca="1" si="26"/>
        <v>#NAME?</v>
      </c>
      <c r="AU99" s="27" t="e">
        <f t="shared" ca="1" si="27"/>
        <v>#NAME?</v>
      </c>
      <c r="AV99" s="27" t="e">
        <f t="shared" ca="1" si="23"/>
        <v>#NAME?</v>
      </c>
      <c r="AW99" s="27" t="e">
        <f t="shared" ca="1" si="24"/>
        <v>#NAME?</v>
      </c>
      <c r="AX99" s="27" t="e">
        <f t="shared" ca="1" si="25"/>
        <v>#NAME?</v>
      </c>
    </row>
    <row r="100" spans="1:50" ht="15" x14ac:dyDescent="0.2">
      <c r="A100" s="38">
        <v>7.8</v>
      </c>
      <c r="B100" s="38">
        <v>5.3</v>
      </c>
      <c r="C100" s="38">
        <v>7.1</v>
      </c>
      <c r="D100" s="38">
        <v>7.9</v>
      </c>
      <c r="E100" s="38">
        <v>4.9000000000000004</v>
      </c>
      <c r="F100" s="39">
        <v>1</v>
      </c>
      <c r="H100" t="e">
        <f ca="1"/>
        <v>#NAME?</v>
      </c>
      <c r="I100" t="e">
        <f ca="1"/>
        <v>#NAME?</v>
      </c>
      <c r="J100" t="e">
        <f ca="1"/>
        <v>#NAME?</v>
      </c>
      <c r="K100" t="e">
        <f ca="1"/>
        <v>#NAME?</v>
      </c>
      <c r="L100" t="e">
        <f ca="1"/>
        <v>#NAME?</v>
      </c>
      <c r="M100" s="66" t="e">
        <f ca="1"/>
        <v>#NAME?</v>
      </c>
      <c r="N100" s="67" t="e">
        <f ca="1"/>
        <v>#NAME?</v>
      </c>
      <c r="O100" s="68" t="e">
        <f t="shared" ca="1" si="15"/>
        <v>#NAME?</v>
      </c>
      <c r="P100" s="27" t="e">
        <f t="shared" ca="1" si="16"/>
        <v>#NAME?</v>
      </c>
      <c r="Q100" s="27" t="e">
        <f t="shared" ca="1" si="17"/>
        <v>#NAME?</v>
      </c>
      <c r="R100" s="66" t="e">
        <f t="shared" ca="1" si="18"/>
        <v>#NAME?</v>
      </c>
      <c r="S100" s="68" t="e">
        <f t="shared" ca="1" si="19"/>
        <v>#NAME?</v>
      </c>
      <c r="T100" s="66">
        <f t="shared" ca="1" si="20"/>
        <v>0</v>
      </c>
      <c r="U100" s="68" t="e">
        <f t="shared" ca="1" si="21"/>
        <v>#NAME?</v>
      </c>
      <c r="V100" s="27">
        <f t="shared" ca="1" si="22"/>
        <v>0</v>
      </c>
      <c r="AQ100" t="e">
        <f ca="1"/>
        <v>#NAME?</v>
      </c>
      <c r="AR100" t="e">
        <f ca="1"/>
        <v>#NAME?</v>
      </c>
      <c r="AS100" t="e">
        <f ca="1"/>
        <v>#NAME?</v>
      </c>
      <c r="AT100" s="27" t="e">
        <f t="shared" ca="1" si="26"/>
        <v>#NAME?</v>
      </c>
      <c r="AU100" s="27" t="e">
        <f t="shared" ca="1" si="27"/>
        <v>#NAME?</v>
      </c>
      <c r="AV100" s="27" t="e">
        <f t="shared" ca="1" si="23"/>
        <v>#NAME?</v>
      </c>
      <c r="AW100" s="27" t="e">
        <f t="shared" ca="1" si="24"/>
        <v>#NAME?</v>
      </c>
      <c r="AX100" s="27" t="e">
        <f t="shared" ca="1" si="25"/>
        <v>#NAME?</v>
      </c>
    </row>
    <row r="101" spans="1:50" ht="15" x14ac:dyDescent="0.2">
      <c r="A101" s="38">
        <v>7.9</v>
      </c>
      <c r="B101" s="38">
        <v>4.2</v>
      </c>
      <c r="C101" s="38">
        <v>4.8</v>
      </c>
      <c r="D101" s="38">
        <v>9.6999999999999993</v>
      </c>
      <c r="E101" s="38">
        <v>5.4</v>
      </c>
      <c r="F101" s="39">
        <v>1</v>
      </c>
      <c r="H101" t="e">
        <f ca="1"/>
        <v>#NAME?</v>
      </c>
      <c r="I101" t="e">
        <f ca="1"/>
        <v>#NAME?</v>
      </c>
      <c r="J101" t="e">
        <f ca="1"/>
        <v>#NAME?</v>
      </c>
      <c r="K101" t="e">
        <f ca="1"/>
        <v>#NAME?</v>
      </c>
      <c r="L101" t="e">
        <f ca="1"/>
        <v>#NAME?</v>
      </c>
      <c r="M101" s="66" t="e">
        <f ca="1"/>
        <v>#NAME?</v>
      </c>
      <c r="N101" s="67" t="e">
        <f ca="1"/>
        <v>#NAME?</v>
      </c>
      <c r="O101" s="68" t="e">
        <f t="shared" ca="1" si="15"/>
        <v>#NAME?</v>
      </c>
      <c r="P101" s="27" t="e">
        <f t="shared" ca="1" si="16"/>
        <v>#NAME?</v>
      </c>
      <c r="Q101" s="27" t="e">
        <f t="shared" ca="1" si="17"/>
        <v>#NAME?</v>
      </c>
      <c r="R101" s="66" t="e">
        <f t="shared" ca="1" si="18"/>
        <v>#NAME?</v>
      </c>
      <c r="S101" s="68" t="e">
        <f t="shared" ca="1" si="19"/>
        <v>#NAME?</v>
      </c>
      <c r="T101" s="66">
        <f t="shared" ca="1" si="20"/>
        <v>0</v>
      </c>
      <c r="U101" s="68" t="e">
        <f t="shared" ca="1" si="21"/>
        <v>#NAME?</v>
      </c>
      <c r="V101" s="27">
        <f t="shared" ca="1" si="22"/>
        <v>0</v>
      </c>
      <c r="AQ101" t="e">
        <f ca="1"/>
        <v>#NAME?</v>
      </c>
      <c r="AR101" t="e">
        <f ca="1"/>
        <v>#NAME?</v>
      </c>
      <c r="AS101" t="e">
        <f ca="1"/>
        <v>#NAME?</v>
      </c>
      <c r="AT101" s="27" t="e">
        <f t="shared" ca="1" si="26"/>
        <v>#NAME?</v>
      </c>
      <c r="AU101" s="27" t="e">
        <f t="shared" ca="1" si="27"/>
        <v>#NAME?</v>
      </c>
      <c r="AV101" s="27" t="e">
        <f t="shared" ca="1" si="23"/>
        <v>#NAME?</v>
      </c>
      <c r="AW101" s="27" t="e">
        <f t="shared" ca="1" si="24"/>
        <v>#NAME?</v>
      </c>
      <c r="AX101" s="27" t="e">
        <f t="shared" ca="1" si="25"/>
        <v>#NAME?</v>
      </c>
    </row>
    <row r="102" spans="1:50" ht="15" x14ac:dyDescent="0.2">
      <c r="A102" s="38">
        <v>7.6</v>
      </c>
      <c r="B102" s="38">
        <v>4.2</v>
      </c>
      <c r="C102" s="38">
        <v>4.5999999999999996</v>
      </c>
      <c r="D102" s="38">
        <v>7.7</v>
      </c>
      <c r="E102" s="38">
        <v>5.5</v>
      </c>
      <c r="F102" s="39">
        <v>0</v>
      </c>
      <c r="H102" t="e">
        <f ca="1"/>
        <v>#NAME?</v>
      </c>
      <c r="I102" t="e">
        <f ca="1"/>
        <v>#NAME?</v>
      </c>
      <c r="J102" t="e">
        <f ca="1"/>
        <v>#NAME?</v>
      </c>
      <c r="K102" t="e">
        <f ca="1"/>
        <v>#NAME?</v>
      </c>
      <c r="L102" t="e">
        <f ca="1"/>
        <v>#NAME?</v>
      </c>
      <c r="M102" s="66" t="e">
        <f ca="1"/>
        <v>#NAME?</v>
      </c>
      <c r="N102" s="67" t="e">
        <f ca="1"/>
        <v>#NAME?</v>
      </c>
      <c r="O102" s="68" t="e">
        <f t="shared" ca="1" si="15"/>
        <v>#NAME?</v>
      </c>
      <c r="P102" s="27" t="e">
        <f t="shared" ca="1" si="16"/>
        <v>#NAME?</v>
      </c>
      <c r="Q102" s="27" t="e">
        <f t="shared" ca="1" si="17"/>
        <v>#NAME?</v>
      </c>
      <c r="R102" s="66" t="e">
        <f t="shared" ca="1" si="18"/>
        <v>#NAME?</v>
      </c>
      <c r="S102" s="68" t="e">
        <f t="shared" ca="1" si="19"/>
        <v>#NAME?</v>
      </c>
      <c r="T102" s="66">
        <f t="shared" ca="1" si="20"/>
        <v>0</v>
      </c>
      <c r="U102" s="68" t="e">
        <f t="shared" ca="1" si="21"/>
        <v>#NAME?</v>
      </c>
      <c r="V102" s="27">
        <f t="shared" ca="1" si="22"/>
        <v>0</v>
      </c>
      <c r="AQ102" t="e">
        <f ca="1"/>
        <v>#NAME?</v>
      </c>
      <c r="AR102" t="e">
        <f ca="1"/>
        <v>#NAME?</v>
      </c>
      <c r="AS102" t="e">
        <f ca="1"/>
        <v>#NAME?</v>
      </c>
      <c r="AT102" s="27" t="e">
        <f t="shared" ca="1" si="26"/>
        <v>#NAME?</v>
      </c>
      <c r="AU102" s="27" t="e">
        <f t="shared" ca="1" si="27"/>
        <v>#NAME?</v>
      </c>
      <c r="AV102" s="27" t="e">
        <f t="shared" ca="1" si="23"/>
        <v>#NAME?</v>
      </c>
      <c r="AW102" s="27" t="e">
        <f t="shared" ca="1" si="24"/>
        <v>#NAME?</v>
      </c>
      <c r="AX102" s="27" t="e">
        <f t="shared" ca="1" si="25"/>
        <v>#NAME?</v>
      </c>
    </row>
    <row r="103" spans="1:50" ht="15" x14ac:dyDescent="0.2">
      <c r="A103" s="38">
        <v>9.1999999999999993</v>
      </c>
      <c r="B103" s="38">
        <v>6.5</v>
      </c>
      <c r="C103" s="38">
        <v>6.2</v>
      </c>
      <c r="D103" s="38">
        <v>7.3</v>
      </c>
      <c r="E103" s="38">
        <v>4.5999999999999996</v>
      </c>
      <c r="F103" s="39">
        <v>1</v>
      </c>
      <c r="H103" t="e">
        <f ca="1"/>
        <v>#NAME?</v>
      </c>
      <c r="I103" t="e">
        <f ca="1"/>
        <v>#NAME?</v>
      </c>
      <c r="J103" t="e">
        <f ca="1"/>
        <v>#NAME?</v>
      </c>
      <c r="K103" t="e">
        <f ca="1"/>
        <v>#NAME?</v>
      </c>
      <c r="L103" t="e">
        <f ca="1"/>
        <v>#NAME?</v>
      </c>
      <c r="M103" s="69" t="e">
        <f ca="1"/>
        <v>#NAME?</v>
      </c>
      <c r="N103" s="70" t="e">
        <f ca="1"/>
        <v>#NAME?</v>
      </c>
      <c r="O103" s="68" t="e">
        <f t="shared" ca="1" si="15"/>
        <v>#NAME?</v>
      </c>
      <c r="P103" s="27" t="e">
        <f t="shared" ca="1" si="16"/>
        <v>#NAME?</v>
      </c>
      <c r="Q103" s="27" t="e">
        <f t="shared" ca="1" si="17"/>
        <v>#NAME?</v>
      </c>
      <c r="R103" s="66" t="e">
        <f t="shared" ca="1" si="18"/>
        <v>#NAME?</v>
      </c>
      <c r="S103" s="68" t="e">
        <f t="shared" ca="1" si="19"/>
        <v>#NAME?</v>
      </c>
      <c r="T103" s="66">
        <f t="shared" ca="1" si="20"/>
        <v>0</v>
      </c>
      <c r="U103" s="68" t="e">
        <f t="shared" ca="1" si="21"/>
        <v>#NAME?</v>
      </c>
      <c r="V103" s="27">
        <f t="shared" ca="1" si="22"/>
        <v>0</v>
      </c>
      <c r="AQ103" t="e">
        <f ca="1"/>
        <v>#NAME?</v>
      </c>
      <c r="AR103" t="e">
        <f ca="1"/>
        <v>#NAME?</v>
      </c>
      <c r="AS103" t="e">
        <f ca="1"/>
        <v>#NAME?</v>
      </c>
      <c r="AT103" s="27" t="e">
        <f t="shared" ca="1" si="26"/>
        <v>#NAME?</v>
      </c>
      <c r="AU103" s="27" t="e">
        <f t="shared" ca="1" si="27"/>
        <v>#NAME?</v>
      </c>
      <c r="AV103" s="27" t="e">
        <f t="shared" ca="1" si="23"/>
        <v>#NAME?</v>
      </c>
      <c r="AW103" s="27" t="e">
        <f t="shared" ca="1" si="24"/>
        <v>#NAME?</v>
      </c>
      <c r="AX103" s="27" t="e">
        <f t="shared" ca="1" si="25"/>
        <v>#NAME?</v>
      </c>
    </row>
    <row r="104" spans="1:50" ht="15" x14ac:dyDescent="0.2">
      <c r="A104" s="38">
        <v>7.7</v>
      </c>
      <c r="B104" s="38">
        <v>5.2</v>
      </c>
      <c r="C104" s="38">
        <v>7</v>
      </c>
      <c r="D104" s="38">
        <v>7.7</v>
      </c>
      <c r="E104" s="38">
        <v>4.7</v>
      </c>
      <c r="F104" s="39">
        <v>1</v>
      </c>
      <c r="H104" s="62"/>
      <c r="I104" s="62"/>
      <c r="J104" s="62"/>
      <c r="K104" s="62"/>
      <c r="L104" s="62"/>
      <c r="M104" s="62" t="e">
        <f ca="1">SUM(M5:M103)</f>
        <v>#NAME?</v>
      </c>
      <c r="N104" s="62" t="e">
        <f t="shared" ref="N104:O104" ca="1" si="28">SUM(N5:N103)</f>
        <v>#NAME?</v>
      </c>
      <c r="O104" s="73" t="e">
        <f t="shared" ca="1" si="28"/>
        <v>#NAME?</v>
      </c>
      <c r="P104" s="73"/>
      <c r="Q104" s="73"/>
      <c r="R104" s="73" t="e">
        <f ca="1">SUM(R5:R103)</f>
        <v>#NAME?</v>
      </c>
      <c r="S104" s="73" t="e">
        <f t="shared" ref="S104:T104" ca="1" si="29">SUM(S5:S103)</f>
        <v>#NAME?</v>
      </c>
      <c r="T104" s="73">
        <f t="shared" ca="1" si="29"/>
        <v>0</v>
      </c>
      <c r="U104" s="73" t="e">
        <f ca="1">SUMPRODUCT(U5:U103,O5:O103)/O104</f>
        <v>#NAME?</v>
      </c>
      <c r="V104" s="73">
        <f ca="1">SUM(V5:V103)</f>
        <v>0</v>
      </c>
      <c r="AQ104" s="78" t="e">
        <f ca="1"/>
        <v>#NAME?</v>
      </c>
      <c r="AR104" s="78" t="e">
        <f ca="1"/>
        <v>#NAME?</v>
      </c>
      <c r="AS104" s="78" t="e">
        <f ca="1"/>
        <v>#NAME?</v>
      </c>
      <c r="AT104" s="78" t="e">
        <f t="shared" ca="1" si="26"/>
        <v>#NAME?</v>
      </c>
      <c r="AU104" s="78" t="e">
        <f t="shared" ca="1" si="27"/>
        <v>#NAME?</v>
      </c>
      <c r="AV104" s="78" t="e">
        <f t="shared" ca="1" si="23"/>
        <v>#NAME?</v>
      </c>
      <c r="AW104" s="78" t="e">
        <f t="shared" ca="1" si="24"/>
        <v>#NAME?</v>
      </c>
      <c r="AX104" s="78" t="e">
        <f t="shared" ca="1" si="25"/>
        <v>#NAME?</v>
      </c>
    </row>
    <row r="105" spans="1:50" ht="15.75" thickBot="1" x14ac:dyDescent="0.25">
      <c r="A105" s="38">
        <v>9.5</v>
      </c>
      <c r="B105" s="38">
        <v>6.9</v>
      </c>
      <c r="C105" s="38">
        <v>6.6</v>
      </c>
      <c r="D105" s="38">
        <v>7.6</v>
      </c>
      <c r="E105" s="38">
        <v>4.5</v>
      </c>
      <c r="F105" s="39">
        <v>1</v>
      </c>
      <c r="AX105" t="e">
        <f ca="1">SUM(AX5:AX104)</f>
        <v>#NAME?</v>
      </c>
    </row>
    <row r="106" spans="1:50" ht="15.75" thickTop="1" x14ac:dyDescent="0.2">
      <c r="A106" s="38">
        <v>6.5</v>
      </c>
      <c r="B106" s="38">
        <v>6.3</v>
      </c>
      <c r="C106" s="38">
        <v>6</v>
      </c>
      <c r="D106" s="38">
        <v>8.6999999999999993</v>
      </c>
      <c r="E106" s="38">
        <v>5.6</v>
      </c>
      <c r="F106" s="39">
        <v>1</v>
      </c>
      <c r="H106" s="77"/>
      <c r="I106" s="77" t="s">
        <v>371</v>
      </c>
      <c r="J106" s="77" t="s">
        <v>372</v>
      </c>
      <c r="K106" s="77" t="s">
        <v>373</v>
      </c>
      <c r="L106" s="77" t="s">
        <v>363</v>
      </c>
      <c r="M106" s="77" t="s">
        <v>374</v>
      </c>
      <c r="N106" s="77" t="s">
        <v>375</v>
      </c>
      <c r="O106" s="77" t="s">
        <v>376</v>
      </c>
    </row>
    <row r="107" spans="1:50" ht="15" x14ac:dyDescent="0.2">
      <c r="A107" s="38">
        <v>8.3000000000000007</v>
      </c>
      <c r="B107" s="38">
        <v>4.5999999999999996</v>
      </c>
      <c r="C107" s="38">
        <v>5.2</v>
      </c>
      <c r="D107" s="38">
        <v>9.1</v>
      </c>
      <c r="E107" s="38">
        <v>5.8</v>
      </c>
      <c r="F107" s="39">
        <v>1</v>
      </c>
      <c r="H107" t="s">
        <v>322</v>
      </c>
      <c r="I107" t="e">
        <f t="array" aca="1" ref="I107:I112" ca="1">X6:X11</f>
        <v>#NAME?</v>
      </c>
      <c r="J107" t="e">
        <f t="array" aca="1" ref="J107:J112" ca="1">SQRT([1]!DIAG(AC5:AH10))</f>
        <v>#NAME?</v>
      </c>
      <c r="K107" t="e">
        <f ca="1">(I107/J107)^2</f>
        <v>#NAME?</v>
      </c>
      <c r="L107" t="e">
        <f ca="1">_xlfn.CHISQ.DIST.RT(K107,1)</f>
        <v>#NAME?</v>
      </c>
      <c r="M107" t="e">
        <f ca="1">EXP(I107)</f>
        <v>#NAME?</v>
      </c>
    </row>
    <row r="108" spans="1:50" ht="15" x14ac:dyDescent="0.2">
      <c r="A108" s="38">
        <v>9.6</v>
      </c>
      <c r="B108" s="38">
        <v>7.7</v>
      </c>
      <c r="C108" s="38">
        <v>5.5</v>
      </c>
      <c r="D108" s="38">
        <v>7.7</v>
      </c>
      <c r="E108" s="38">
        <v>4.5999999999999996</v>
      </c>
      <c r="F108" s="39">
        <v>1</v>
      </c>
      <c r="H108" t="str">
        <f t="array" ref="H108:H112">TRANSPOSE(H4:L4)</f>
        <v>Quality</v>
      </c>
      <c r="I108" t="e">
        <f ca="1"/>
        <v>#NAME?</v>
      </c>
      <c r="J108" t="e">
        <f ca="1"/>
        <v>#NAME?</v>
      </c>
      <c r="K108" s="27" t="e">
        <f t="shared" ref="K108:K112" ca="1" si="30">(I108/J108)^2</f>
        <v>#NAME?</v>
      </c>
      <c r="L108" s="27" t="e">
        <f t="shared" ref="L108:L112" ca="1" si="31">_xlfn.CHISQ.DIST.RT(K108,1)</f>
        <v>#NAME?</v>
      </c>
      <c r="M108" s="27" t="e">
        <f t="shared" ref="M108:M112" ca="1" si="32">EXP(I108)</f>
        <v>#NAME?</v>
      </c>
      <c r="N108" t="e">
        <f ca="1">EXP(I108-J108*_xlfn.NORM.S.INV(1-$AA$10/2))</f>
        <v>#NAME?</v>
      </c>
      <c r="O108" t="e">
        <f ca="1">EXP(I108+J108*_xlfn.NORM.S.INV(1-$AA$10/2))</f>
        <v>#NAME?</v>
      </c>
    </row>
    <row r="109" spans="1:50" ht="15" x14ac:dyDescent="0.2">
      <c r="A109" s="38">
        <v>5.9</v>
      </c>
      <c r="B109" s="38">
        <v>5.9</v>
      </c>
      <c r="C109" s="38">
        <v>6.2</v>
      </c>
      <c r="D109" s="38">
        <v>8.4</v>
      </c>
      <c r="E109" s="38">
        <v>7.5</v>
      </c>
      <c r="F109" s="39">
        <v>1</v>
      </c>
      <c r="H109" t="str">
        <v>Prdct_Line</v>
      </c>
      <c r="I109" t="e">
        <f ca="1"/>
        <v>#NAME?</v>
      </c>
      <c r="J109" t="e">
        <f ca="1"/>
        <v>#NAME?</v>
      </c>
      <c r="K109" s="27" t="e">
        <f t="shared" ca="1" si="30"/>
        <v>#NAME?</v>
      </c>
      <c r="L109" s="27" t="e">
        <f t="shared" ca="1" si="31"/>
        <v>#NAME?</v>
      </c>
      <c r="M109" s="27" t="e">
        <f t="shared" ca="1" si="32"/>
        <v>#NAME?</v>
      </c>
      <c r="N109" s="27" t="e">
        <f t="shared" ref="N109:N112" ca="1" si="33">EXP(I109-J109*_xlfn.NORM.S.INV(1-$AA$10/2))</f>
        <v>#NAME?</v>
      </c>
      <c r="O109" s="27" t="e">
        <f t="shared" ref="O109:O112" ca="1" si="34">EXP(I109+J109*_xlfn.NORM.S.INV(1-$AA$10/2))</f>
        <v>#NAME?</v>
      </c>
    </row>
    <row r="110" spans="1:50" ht="15" x14ac:dyDescent="0.2">
      <c r="A110" s="38">
        <v>8.6999999999999993</v>
      </c>
      <c r="B110" s="38">
        <v>7.4</v>
      </c>
      <c r="C110" s="38">
        <v>4.8</v>
      </c>
      <c r="D110" s="38">
        <v>3.8</v>
      </c>
      <c r="E110" s="38">
        <v>3.5</v>
      </c>
      <c r="F110" s="39">
        <v>1</v>
      </c>
      <c r="H110" t="str">
        <v>Brand_Image</v>
      </c>
      <c r="I110" t="e">
        <f ca="1"/>
        <v>#NAME?</v>
      </c>
      <c r="J110" t="e">
        <f ca="1"/>
        <v>#NAME?</v>
      </c>
      <c r="K110" s="27" t="e">
        <f t="shared" ca="1" si="30"/>
        <v>#NAME?</v>
      </c>
      <c r="L110" s="27" t="e">
        <f t="shared" ca="1" si="31"/>
        <v>#NAME?</v>
      </c>
      <c r="M110" s="27" t="e">
        <f t="shared" ca="1" si="32"/>
        <v>#NAME?</v>
      </c>
      <c r="N110" s="27" t="e">
        <f t="shared" ca="1" si="33"/>
        <v>#NAME?</v>
      </c>
      <c r="O110" s="27" t="e">
        <f t="shared" ca="1" si="34"/>
        <v>#NAME?</v>
      </c>
    </row>
    <row r="111" spans="1:50" ht="15" x14ac:dyDescent="0.2">
      <c r="A111" s="38">
        <v>6.7</v>
      </c>
      <c r="B111" s="38">
        <v>6.3</v>
      </c>
      <c r="C111" s="38">
        <v>4.5</v>
      </c>
      <c r="D111" s="38">
        <v>5</v>
      </c>
      <c r="E111" s="38">
        <v>2.6</v>
      </c>
      <c r="F111" s="39">
        <v>0</v>
      </c>
      <c r="H111" t="str">
        <v>Comp_Pricing</v>
      </c>
      <c r="I111" t="e">
        <f ca="1"/>
        <v>#NAME?</v>
      </c>
      <c r="J111" t="e">
        <f ca="1"/>
        <v>#NAME?</v>
      </c>
      <c r="K111" s="27" t="e">
        <f t="shared" ca="1" si="30"/>
        <v>#NAME?</v>
      </c>
      <c r="L111" s="27" t="e">
        <f t="shared" ca="1" si="31"/>
        <v>#NAME?</v>
      </c>
      <c r="M111" s="27" t="e">
        <f t="shared" ca="1" si="32"/>
        <v>#NAME?</v>
      </c>
      <c r="N111" s="27" t="e">
        <f t="shared" ca="1" si="33"/>
        <v>#NAME?</v>
      </c>
      <c r="O111" s="27" t="e">
        <f t="shared" ca="1" si="34"/>
        <v>#NAME?</v>
      </c>
    </row>
    <row r="112" spans="1:50" ht="15" x14ac:dyDescent="0.2">
      <c r="A112" s="38">
        <v>9.6999999999999993</v>
      </c>
      <c r="B112" s="38">
        <v>7.5</v>
      </c>
      <c r="C112" s="38">
        <v>6.1</v>
      </c>
      <c r="D112" s="38">
        <v>6.7</v>
      </c>
      <c r="E112" s="38">
        <v>3.4</v>
      </c>
      <c r="F112" s="39">
        <v>1</v>
      </c>
      <c r="H112" s="78" t="str">
        <v>Flex_Price</v>
      </c>
      <c r="I112" s="78" t="e">
        <f ca="1"/>
        <v>#NAME?</v>
      </c>
      <c r="J112" s="78" t="e">
        <f ca="1"/>
        <v>#NAME?</v>
      </c>
      <c r="K112" s="78" t="e">
        <f t="shared" ca="1" si="30"/>
        <v>#NAME?</v>
      </c>
      <c r="L112" s="78" t="e">
        <f t="shared" ca="1" si="31"/>
        <v>#NAME?</v>
      </c>
      <c r="M112" s="78" t="e">
        <f t="shared" ca="1" si="32"/>
        <v>#NAME?</v>
      </c>
      <c r="N112" s="78" t="e">
        <f t="shared" ca="1" si="33"/>
        <v>#NAME?</v>
      </c>
      <c r="O112" s="78" t="e">
        <f t="shared" ca="1" si="34"/>
        <v>#NAME?</v>
      </c>
    </row>
    <row r="113" spans="1:6" ht="15" x14ac:dyDescent="0.2">
      <c r="A113" s="38">
        <v>8.8000000000000007</v>
      </c>
      <c r="B113" s="38">
        <v>8.1</v>
      </c>
      <c r="C113" s="38">
        <v>4.5</v>
      </c>
      <c r="D113" s="38">
        <v>6.7</v>
      </c>
      <c r="E113" s="38">
        <v>2.2999999999999998</v>
      </c>
      <c r="F113" s="39">
        <v>0</v>
      </c>
    </row>
    <row r="114" spans="1:6" ht="15" x14ac:dyDescent="0.2">
      <c r="A114" s="38">
        <v>8.1999999999999993</v>
      </c>
      <c r="B114" s="38">
        <v>4.9000000000000004</v>
      </c>
      <c r="C114" s="38">
        <v>5</v>
      </c>
      <c r="D114" s="38">
        <v>9</v>
      </c>
      <c r="E114" s="38">
        <v>6.9</v>
      </c>
      <c r="F114" s="39">
        <v>1</v>
      </c>
    </row>
    <row r="115" spans="1:6" ht="15" x14ac:dyDescent="0.2">
      <c r="A115" s="38">
        <v>8.9</v>
      </c>
      <c r="B115" s="38">
        <v>5.0999999999999996</v>
      </c>
      <c r="C115" s="38">
        <v>6.9</v>
      </c>
      <c r="D115" s="38">
        <v>8.1999999999999993</v>
      </c>
      <c r="E115" s="38">
        <v>5.9</v>
      </c>
      <c r="F115" s="39">
        <v>1</v>
      </c>
    </row>
    <row r="116" spans="1:6" ht="15" x14ac:dyDescent="0.2">
      <c r="A116" s="38">
        <v>8.4</v>
      </c>
      <c r="B116" s="38">
        <v>4.7</v>
      </c>
      <c r="C116" s="38">
        <v>5.9</v>
      </c>
      <c r="D116" s="38">
        <v>6.7</v>
      </c>
      <c r="E116" s="38">
        <v>5</v>
      </c>
      <c r="F116" s="39">
        <v>1</v>
      </c>
    </row>
    <row r="117" spans="1:6" ht="15" x14ac:dyDescent="0.2">
      <c r="A117" s="38">
        <v>7.7</v>
      </c>
      <c r="B117" s="38">
        <v>5.2</v>
      </c>
      <c r="C117" s="38">
        <v>7</v>
      </c>
      <c r="D117" s="38">
        <v>7.7</v>
      </c>
      <c r="E117" s="38">
        <v>4.7</v>
      </c>
      <c r="F117" s="39">
        <v>0</v>
      </c>
    </row>
    <row r="118" spans="1:6" ht="15" x14ac:dyDescent="0.2">
      <c r="A118" s="38">
        <v>9.1999999999999993</v>
      </c>
      <c r="B118" s="38">
        <v>6.5</v>
      </c>
      <c r="C118" s="38">
        <v>6.2</v>
      </c>
      <c r="D118" s="38">
        <v>7.3</v>
      </c>
      <c r="E118" s="38">
        <v>4.5999999999999996</v>
      </c>
      <c r="F118" s="39">
        <v>1</v>
      </c>
    </row>
    <row r="119" spans="1:6" ht="15" x14ac:dyDescent="0.2">
      <c r="A119" s="38">
        <v>7.3</v>
      </c>
      <c r="B119" s="38">
        <v>5.2</v>
      </c>
      <c r="C119" s="38">
        <v>6.1</v>
      </c>
      <c r="D119" s="38">
        <v>8</v>
      </c>
      <c r="E119" s="38">
        <v>3.3</v>
      </c>
      <c r="F119" s="39">
        <v>0</v>
      </c>
    </row>
    <row r="120" spans="1:6" ht="15" x14ac:dyDescent="0.2">
      <c r="A120" s="38">
        <v>9</v>
      </c>
      <c r="B120" s="38">
        <v>4.8</v>
      </c>
      <c r="C120" s="38">
        <v>5</v>
      </c>
      <c r="D120" s="38">
        <v>6</v>
      </c>
      <c r="E120" s="38">
        <v>3.9</v>
      </c>
      <c r="F120" s="39">
        <v>1</v>
      </c>
    </row>
    <row r="121" spans="1:6" ht="15" x14ac:dyDescent="0.2">
      <c r="A121" s="38">
        <v>8.1</v>
      </c>
      <c r="B121" s="38">
        <v>5.0999999999999996</v>
      </c>
      <c r="C121" s="38">
        <v>3.8</v>
      </c>
      <c r="D121" s="38">
        <v>6.6</v>
      </c>
      <c r="E121" s="38">
        <v>3.5</v>
      </c>
      <c r="F121" s="39">
        <v>0</v>
      </c>
    </row>
    <row r="122" spans="1:6" ht="15" x14ac:dyDescent="0.2">
      <c r="A122" s="38">
        <v>7.4</v>
      </c>
      <c r="B122" s="38">
        <v>7.2</v>
      </c>
      <c r="C122" s="38">
        <v>6.9</v>
      </c>
      <c r="D122" s="38">
        <v>9.6</v>
      </c>
      <c r="E122" s="38">
        <v>6.5</v>
      </c>
      <c r="F122" s="39">
        <v>1</v>
      </c>
    </row>
    <row r="123" spans="1:6" ht="15" x14ac:dyDescent="0.2">
      <c r="A123" s="38">
        <v>7.9</v>
      </c>
      <c r="B123" s="38">
        <v>4.2</v>
      </c>
      <c r="C123" s="38">
        <v>4.8</v>
      </c>
      <c r="D123" s="38">
        <v>9.6999999999999993</v>
      </c>
      <c r="E123" s="38">
        <v>5.4</v>
      </c>
      <c r="F123" s="39">
        <v>0</v>
      </c>
    </row>
    <row r="124" spans="1:6" ht="15" x14ac:dyDescent="0.2">
      <c r="A124" s="38">
        <v>7.7</v>
      </c>
      <c r="B124" s="38">
        <v>4.7</v>
      </c>
      <c r="C124" s="38">
        <v>3.4</v>
      </c>
      <c r="D124" s="38">
        <v>6.2</v>
      </c>
      <c r="E124" s="38">
        <v>3.1</v>
      </c>
      <c r="F124" s="39">
        <v>0</v>
      </c>
    </row>
    <row r="125" spans="1:6" ht="15" x14ac:dyDescent="0.2">
      <c r="A125" s="38">
        <v>9.4</v>
      </c>
      <c r="B125" s="38">
        <v>7.3</v>
      </c>
      <c r="C125" s="38">
        <v>4.5999999999999996</v>
      </c>
      <c r="D125" s="38">
        <v>6.3</v>
      </c>
      <c r="E125" s="38">
        <v>4.5999999999999996</v>
      </c>
      <c r="F125" s="39">
        <v>1</v>
      </c>
    </row>
    <row r="126" spans="1:6" ht="15" x14ac:dyDescent="0.2">
      <c r="A126" s="38">
        <v>7.2</v>
      </c>
      <c r="B126" s="38">
        <v>3.4</v>
      </c>
      <c r="C126" s="38">
        <v>4.7</v>
      </c>
      <c r="D126" s="38">
        <v>10</v>
      </c>
      <c r="E126" s="38">
        <v>4.0999999999999996</v>
      </c>
      <c r="F126" s="39">
        <v>0</v>
      </c>
    </row>
    <row r="127" spans="1:6" ht="15" x14ac:dyDescent="0.2">
      <c r="A127" s="38">
        <v>8.3000000000000007</v>
      </c>
      <c r="B127" s="38">
        <v>6.1</v>
      </c>
      <c r="C127" s="38">
        <v>6.1</v>
      </c>
      <c r="D127" s="38">
        <v>5.3</v>
      </c>
      <c r="E127" s="38">
        <v>2.9</v>
      </c>
      <c r="F127" s="39">
        <v>1</v>
      </c>
    </row>
    <row r="128" spans="1:6" ht="15" x14ac:dyDescent="0.2">
      <c r="A128" s="38">
        <v>7.9</v>
      </c>
      <c r="B128" s="38">
        <v>6.9</v>
      </c>
      <c r="C128" s="38">
        <v>5.8</v>
      </c>
      <c r="D128" s="38">
        <v>4.7</v>
      </c>
      <c r="E128" s="38">
        <v>4.2</v>
      </c>
      <c r="F128" s="39">
        <v>0</v>
      </c>
    </row>
    <row r="129" spans="1:6" ht="15" x14ac:dyDescent="0.2">
      <c r="A129" s="38">
        <v>7.3</v>
      </c>
      <c r="B129" s="38">
        <v>5.2</v>
      </c>
      <c r="C129" s="38">
        <v>6.1</v>
      </c>
      <c r="D129" s="38">
        <v>8</v>
      </c>
      <c r="E129" s="38">
        <v>3.3</v>
      </c>
      <c r="F129" s="39">
        <v>0</v>
      </c>
    </row>
    <row r="130" spans="1:6" ht="15" x14ac:dyDescent="0.2">
      <c r="A130" s="38">
        <v>9.6</v>
      </c>
      <c r="B130" s="38">
        <v>8.1999999999999993</v>
      </c>
      <c r="C130" s="38">
        <v>7.8</v>
      </c>
      <c r="D130" s="38">
        <v>4.5</v>
      </c>
      <c r="E130" s="38">
        <v>3</v>
      </c>
      <c r="F130" s="39">
        <v>1</v>
      </c>
    </row>
    <row r="131" spans="1:6" ht="15" x14ac:dyDescent="0.2">
      <c r="A131" s="38">
        <v>8.3000000000000007</v>
      </c>
      <c r="B131" s="38">
        <v>5.7</v>
      </c>
      <c r="C131" s="38">
        <v>2.5</v>
      </c>
      <c r="D131" s="38">
        <v>5.2</v>
      </c>
      <c r="E131" s="38">
        <v>2.5</v>
      </c>
      <c r="F131" s="39">
        <v>0</v>
      </c>
    </row>
    <row r="132" spans="1:6" ht="15" x14ac:dyDescent="0.2">
      <c r="A132" s="38">
        <v>8.6</v>
      </c>
      <c r="B132" s="38">
        <v>7.3</v>
      </c>
      <c r="C132" s="38">
        <v>4.7</v>
      </c>
      <c r="D132" s="38">
        <v>3.7</v>
      </c>
      <c r="E132" s="38">
        <v>3.4</v>
      </c>
      <c r="F132" s="39">
        <v>0</v>
      </c>
    </row>
    <row r="133" spans="1:6" ht="15" x14ac:dyDescent="0.2">
      <c r="A133" s="38">
        <v>8</v>
      </c>
      <c r="B133" s="38">
        <v>7.7</v>
      </c>
      <c r="C133" s="38">
        <v>3</v>
      </c>
      <c r="D133" s="38">
        <v>5.2</v>
      </c>
      <c r="E133" s="38">
        <v>4.2</v>
      </c>
      <c r="F133" s="39">
        <v>0</v>
      </c>
    </row>
    <row r="134" spans="1:6" ht="15" x14ac:dyDescent="0.2">
      <c r="A134" s="38">
        <v>6.4</v>
      </c>
      <c r="B134" s="38">
        <v>2.9</v>
      </c>
      <c r="C134" s="38">
        <v>5</v>
      </c>
      <c r="D134" s="38">
        <v>8.4</v>
      </c>
      <c r="E134" s="38">
        <v>3.7</v>
      </c>
      <c r="F134" s="39">
        <v>0</v>
      </c>
    </row>
    <row r="135" spans="1:6" ht="15" x14ac:dyDescent="0.2">
      <c r="A135" s="38">
        <v>6.6</v>
      </c>
      <c r="B135" s="38">
        <v>5.3</v>
      </c>
      <c r="C135" s="38">
        <v>6.6</v>
      </c>
      <c r="D135" s="38">
        <v>8.1999999999999993</v>
      </c>
      <c r="E135" s="38">
        <v>4.0999999999999996</v>
      </c>
      <c r="F135" s="39">
        <v>0</v>
      </c>
    </row>
    <row r="136" spans="1:6" ht="15" x14ac:dyDescent="0.2">
      <c r="A136" s="38">
        <v>7.6</v>
      </c>
      <c r="B136" s="38">
        <v>7.1</v>
      </c>
      <c r="C136" s="38">
        <v>4.2</v>
      </c>
      <c r="D136" s="38">
        <v>5.8</v>
      </c>
      <c r="E136" s="38">
        <v>3.8</v>
      </c>
      <c r="F136" s="39">
        <v>1</v>
      </c>
    </row>
    <row r="137" spans="1:6" ht="15" x14ac:dyDescent="0.2">
      <c r="A137" s="38">
        <v>9.4</v>
      </c>
      <c r="B137" s="38">
        <v>7.8</v>
      </c>
      <c r="C137" s="38">
        <v>4.7</v>
      </c>
      <c r="D137" s="38">
        <v>7.6</v>
      </c>
      <c r="E137" s="38">
        <v>3.7</v>
      </c>
      <c r="F137" s="39">
        <v>1</v>
      </c>
    </row>
    <row r="138" spans="1:6" ht="15" x14ac:dyDescent="0.2">
      <c r="A138" s="38">
        <v>8.3000000000000007</v>
      </c>
      <c r="B138" s="38">
        <v>5.7</v>
      </c>
      <c r="C138" s="38">
        <v>2.5</v>
      </c>
      <c r="D138" s="38">
        <v>5.2</v>
      </c>
      <c r="E138" s="38">
        <v>2.5</v>
      </c>
      <c r="F138" s="39">
        <v>0</v>
      </c>
    </row>
    <row r="139" spans="1:6" ht="15" x14ac:dyDescent="0.2">
      <c r="A139" s="38">
        <v>7.8</v>
      </c>
      <c r="B139" s="38">
        <v>5.3</v>
      </c>
      <c r="C139" s="38">
        <v>7.1</v>
      </c>
      <c r="D139" s="38">
        <v>7.9</v>
      </c>
      <c r="E139" s="38">
        <v>4.9000000000000004</v>
      </c>
      <c r="F139" s="39">
        <v>0</v>
      </c>
    </row>
    <row r="140" spans="1:6" ht="15" x14ac:dyDescent="0.2">
      <c r="A140" s="38">
        <v>7.1</v>
      </c>
      <c r="B140" s="38">
        <v>3.3</v>
      </c>
      <c r="C140" s="38">
        <v>4.5</v>
      </c>
      <c r="D140" s="38">
        <v>9.9</v>
      </c>
      <c r="E140" s="38">
        <v>4</v>
      </c>
      <c r="F140" s="39">
        <v>0</v>
      </c>
    </row>
    <row r="141" spans="1:6" ht="15" x14ac:dyDescent="0.2">
      <c r="A141" s="38">
        <v>7.6</v>
      </c>
      <c r="B141" s="38">
        <v>4.5999999999999996</v>
      </c>
      <c r="C141" s="38">
        <v>5</v>
      </c>
      <c r="D141" s="38">
        <v>7.4</v>
      </c>
      <c r="E141" s="38">
        <v>5.8</v>
      </c>
      <c r="F141" s="39">
        <v>0</v>
      </c>
    </row>
    <row r="142" spans="1:6" ht="15" x14ac:dyDescent="0.2">
      <c r="A142" s="38">
        <v>5.6</v>
      </c>
      <c r="B142" s="38">
        <v>5.7</v>
      </c>
      <c r="C142" s="38">
        <v>5.6</v>
      </c>
      <c r="D142" s="38">
        <v>9.1</v>
      </c>
      <c r="E142" s="38">
        <v>6</v>
      </c>
      <c r="F142" s="39">
        <v>0</v>
      </c>
    </row>
    <row r="143" spans="1:6" ht="15" x14ac:dyDescent="0.2">
      <c r="A143" s="38">
        <v>9.9</v>
      </c>
      <c r="B143" s="38">
        <v>5.8</v>
      </c>
      <c r="C143" s="38">
        <v>3.5</v>
      </c>
      <c r="D143" s="38">
        <v>5.4</v>
      </c>
      <c r="E143" s="38">
        <v>4.9000000000000004</v>
      </c>
      <c r="F143" s="39">
        <v>1</v>
      </c>
    </row>
    <row r="144" spans="1:6" ht="15" x14ac:dyDescent="0.2">
      <c r="A144" s="38">
        <v>9.1999999999999993</v>
      </c>
      <c r="B144" s="38">
        <v>7.4</v>
      </c>
      <c r="C144" s="38">
        <v>5.8</v>
      </c>
      <c r="D144" s="38">
        <v>4.5</v>
      </c>
      <c r="E144" s="38">
        <v>4</v>
      </c>
      <c r="F144" s="39">
        <v>1</v>
      </c>
    </row>
    <row r="145" spans="1:6" ht="15" x14ac:dyDescent="0.2">
      <c r="A145" s="38">
        <v>9.1</v>
      </c>
      <c r="B145" s="38">
        <v>7.5</v>
      </c>
      <c r="C145" s="38">
        <v>4.5</v>
      </c>
      <c r="D145" s="38">
        <v>7.3</v>
      </c>
      <c r="E145" s="38">
        <v>3.4</v>
      </c>
      <c r="F145" s="39">
        <v>0</v>
      </c>
    </row>
    <row r="146" spans="1:6" ht="15" x14ac:dyDescent="0.2">
      <c r="A146" s="38">
        <v>9.9</v>
      </c>
      <c r="B146" s="38">
        <v>5.4</v>
      </c>
      <c r="C146" s="38">
        <v>4.5</v>
      </c>
      <c r="D146" s="38">
        <v>3.8</v>
      </c>
      <c r="E146" s="38">
        <v>4</v>
      </c>
      <c r="F146" s="39">
        <v>1</v>
      </c>
    </row>
    <row r="147" spans="1:6" ht="15" x14ac:dyDescent="0.2">
      <c r="A147" s="38">
        <v>9.9</v>
      </c>
      <c r="B147" s="38">
        <v>5.4</v>
      </c>
      <c r="C147" s="38">
        <v>4.5</v>
      </c>
      <c r="D147" s="38">
        <v>3.8</v>
      </c>
      <c r="E147" s="38">
        <v>4</v>
      </c>
      <c r="F147" s="39">
        <v>1</v>
      </c>
    </row>
    <row r="148" spans="1:6" ht="15" x14ac:dyDescent="0.2">
      <c r="A148" s="38">
        <v>6.6</v>
      </c>
      <c r="B148" s="38">
        <v>5.3</v>
      </c>
      <c r="C148" s="38">
        <v>6.6</v>
      </c>
      <c r="D148" s="38">
        <v>8.1999999999999993</v>
      </c>
      <c r="E148" s="38">
        <v>4.0999999999999996</v>
      </c>
      <c r="F148" s="39">
        <v>0</v>
      </c>
    </row>
    <row r="149" spans="1:6" ht="15" x14ac:dyDescent="0.2">
      <c r="A149" s="38">
        <v>9.1</v>
      </c>
      <c r="B149" s="38">
        <v>6.3</v>
      </c>
      <c r="C149" s="38">
        <v>5.4</v>
      </c>
      <c r="D149" s="38">
        <v>7.3</v>
      </c>
      <c r="E149" s="38">
        <v>3</v>
      </c>
      <c r="F149" s="39">
        <v>0</v>
      </c>
    </row>
    <row r="150" spans="1:6" ht="15" x14ac:dyDescent="0.2">
      <c r="A150" s="38">
        <v>5.0999999999999996</v>
      </c>
      <c r="B150" s="38">
        <v>5.4</v>
      </c>
      <c r="C150" s="38">
        <v>7.8</v>
      </c>
      <c r="D150" s="38">
        <v>5.9</v>
      </c>
      <c r="E150" s="38">
        <v>6.3</v>
      </c>
      <c r="F150" s="39">
        <v>1</v>
      </c>
    </row>
    <row r="151" spans="1:6" ht="15" x14ac:dyDescent="0.2">
      <c r="A151" s="38">
        <v>6</v>
      </c>
      <c r="B151" s="38">
        <v>5.3</v>
      </c>
      <c r="C151" s="38">
        <v>5.3</v>
      </c>
      <c r="D151" s="38">
        <v>8</v>
      </c>
      <c r="E151" s="38">
        <v>5.3</v>
      </c>
      <c r="F151" s="39">
        <v>0</v>
      </c>
    </row>
    <row r="152" spans="1:6" ht="15" x14ac:dyDescent="0.2">
      <c r="A152" s="38">
        <v>8.9</v>
      </c>
      <c r="B152" s="38">
        <v>5.0999999999999996</v>
      </c>
      <c r="C152" s="38">
        <v>6.9</v>
      </c>
      <c r="D152" s="38">
        <v>8.1999999999999993</v>
      </c>
      <c r="E152" s="38">
        <v>5.9</v>
      </c>
      <c r="F152" s="39">
        <v>0</v>
      </c>
    </row>
    <row r="153" spans="1:6" ht="15" x14ac:dyDescent="0.2">
      <c r="A153" s="38">
        <v>6.2</v>
      </c>
      <c r="B153" s="38">
        <v>3.6</v>
      </c>
      <c r="C153" s="38">
        <v>5.0999999999999996</v>
      </c>
      <c r="D153" s="38">
        <v>6.9</v>
      </c>
      <c r="E153" s="38">
        <v>6.3</v>
      </c>
      <c r="F153" s="39">
        <v>0</v>
      </c>
    </row>
    <row r="154" spans="1:6" ht="15" x14ac:dyDescent="0.2">
      <c r="A154" s="38">
        <v>7.2</v>
      </c>
      <c r="B154" s="38">
        <v>3.4</v>
      </c>
      <c r="C154" s="38">
        <v>4.7</v>
      </c>
      <c r="D154" s="38">
        <v>10</v>
      </c>
      <c r="E154" s="38">
        <v>4.0999999999999996</v>
      </c>
      <c r="F154" s="39">
        <v>0</v>
      </c>
    </row>
    <row r="155" spans="1:6" ht="15" x14ac:dyDescent="0.2">
      <c r="A155" s="38">
        <v>8.8000000000000007</v>
      </c>
      <c r="B155" s="38">
        <v>8.1</v>
      </c>
      <c r="C155" s="38">
        <v>4.5</v>
      </c>
      <c r="D155" s="38">
        <v>6.7</v>
      </c>
      <c r="E155" s="38">
        <v>2.2999999999999998</v>
      </c>
      <c r="F155" s="39">
        <v>0</v>
      </c>
    </row>
    <row r="156" spans="1:6" ht="15" x14ac:dyDescent="0.2">
      <c r="A156" s="38">
        <v>6.3</v>
      </c>
      <c r="B156" s="38">
        <v>4.0999999999999996</v>
      </c>
      <c r="C156" s="38">
        <v>6.6</v>
      </c>
      <c r="D156" s="38">
        <v>8.4</v>
      </c>
      <c r="E156" s="38">
        <v>5.0999999999999996</v>
      </c>
      <c r="F156" s="39">
        <v>0</v>
      </c>
    </row>
    <row r="157" spans="1:6" ht="15" x14ac:dyDescent="0.2">
      <c r="A157" s="38">
        <v>9.6999999999999993</v>
      </c>
      <c r="B157" s="38">
        <v>5.7</v>
      </c>
      <c r="C157" s="38">
        <v>4.7</v>
      </c>
      <c r="D157" s="38">
        <v>4.8</v>
      </c>
      <c r="E157" s="38">
        <v>4.0999999999999996</v>
      </c>
      <c r="F157" s="39">
        <v>0</v>
      </c>
    </row>
    <row r="158" spans="1:6" ht="15" x14ac:dyDescent="0.2">
      <c r="A158" s="38">
        <v>5</v>
      </c>
      <c r="B158" s="38">
        <v>4.2</v>
      </c>
      <c r="C158" s="38">
        <v>4.9000000000000004</v>
      </c>
      <c r="D158" s="38">
        <v>8.1999999999999993</v>
      </c>
      <c r="E158" s="38">
        <v>4.8</v>
      </c>
      <c r="F158" s="39">
        <v>0</v>
      </c>
    </row>
    <row r="159" spans="1:6" ht="15" x14ac:dyDescent="0.2">
      <c r="A159" s="38">
        <v>7.4</v>
      </c>
      <c r="B159" s="38">
        <v>4.4000000000000004</v>
      </c>
      <c r="C159" s="38">
        <v>4.8</v>
      </c>
      <c r="D159" s="38">
        <v>7.2</v>
      </c>
      <c r="E159" s="38">
        <v>5.6</v>
      </c>
      <c r="F159" s="39">
        <v>0</v>
      </c>
    </row>
    <row r="160" spans="1:6" ht="15" x14ac:dyDescent="0.2">
      <c r="A160" s="38">
        <v>5.5</v>
      </c>
      <c r="B160" s="38">
        <v>5.3</v>
      </c>
      <c r="C160" s="38">
        <v>4.9000000000000004</v>
      </c>
      <c r="D160" s="38">
        <v>6</v>
      </c>
      <c r="E160" s="38">
        <v>5.9</v>
      </c>
      <c r="F160" s="39">
        <v>0</v>
      </c>
    </row>
    <row r="161" spans="1:6" ht="15" x14ac:dyDescent="0.2">
      <c r="A161" s="38">
        <v>9.1</v>
      </c>
      <c r="B161" s="38">
        <v>6.2</v>
      </c>
      <c r="C161" s="38">
        <v>4.5999999999999996</v>
      </c>
      <c r="D161" s="38">
        <v>8.3000000000000007</v>
      </c>
      <c r="E161" s="38">
        <v>4.3</v>
      </c>
      <c r="F161" s="39">
        <v>1</v>
      </c>
    </row>
    <row r="162" spans="1:6" ht="15" x14ac:dyDescent="0.2">
      <c r="A162" s="38">
        <v>6.7</v>
      </c>
      <c r="B162" s="38">
        <v>5.0999999999999996</v>
      </c>
      <c r="C162" s="38">
        <v>4.9000000000000004</v>
      </c>
      <c r="D162" s="38">
        <v>9.1999999999999993</v>
      </c>
      <c r="E162" s="38">
        <v>4.5</v>
      </c>
      <c r="F162" s="39">
        <v>0</v>
      </c>
    </row>
    <row r="163" spans="1:6" ht="15" x14ac:dyDescent="0.2">
      <c r="A163" s="38">
        <v>6.3</v>
      </c>
      <c r="B163" s="38">
        <v>6.8</v>
      </c>
      <c r="C163" s="38">
        <v>5.9</v>
      </c>
      <c r="D163" s="38">
        <v>8.8000000000000007</v>
      </c>
      <c r="E163" s="38">
        <v>6.2</v>
      </c>
      <c r="F163" s="39">
        <v>1</v>
      </c>
    </row>
    <row r="164" spans="1:6" ht="15" x14ac:dyDescent="0.2">
      <c r="A164" s="38">
        <v>8.3000000000000007</v>
      </c>
      <c r="B164" s="38">
        <v>6.1</v>
      </c>
      <c r="C164" s="38">
        <v>6.1</v>
      </c>
      <c r="D164" s="38">
        <v>5.3</v>
      </c>
      <c r="E164" s="38">
        <v>2.9</v>
      </c>
      <c r="F164" s="39">
        <v>1</v>
      </c>
    </row>
    <row r="165" spans="1:6" ht="15" x14ac:dyDescent="0.2">
      <c r="A165" s="38">
        <v>8.1999999999999993</v>
      </c>
      <c r="B165" s="38">
        <v>6</v>
      </c>
      <c r="C165" s="38">
        <v>6</v>
      </c>
      <c r="D165" s="38">
        <v>5.2</v>
      </c>
      <c r="E165" s="38">
        <v>2.8</v>
      </c>
      <c r="F165" s="39">
        <v>1</v>
      </c>
    </row>
    <row r="166" spans="1:6" ht="15" x14ac:dyDescent="0.2">
      <c r="A166" s="38">
        <v>8.1999999999999993</v>
      </c>
      <c r="B166" s="38">
        <v>6</v>
      </c>
      <c r="C166" s="38">
        <v>6</v>
      </c>
      <c r="D166" s="38">
        <v>5.2</v>
      </c>
      <c r="E166" s="38">
        <v>2.8</v>
      </c>
      <c r="F166" s="39">
        <v>0</v>
      </c>
    </row>
    <row r="167" spans="1:6" ht="15" x14ac:dyDescent="0.2">
      <c r="A167" s="38">
        <v>9</v>
      </c>
      <c r="B167" s="38">
        <v>4.8</v>
      </c>
      <c r="C167" s="38">
        <v>5</v>
      </c>
      <c r="D167" s="38">
        <v>6</v>
      </c>
      <c r="E167" s="38">
        <v>3.9</v>
      </c>
      <c r="F167" s="39">
        <v>0</v>
      </c>
    </row>
    <row r="168" spans="1:6" ht="15" x14ac:dyDescent="0.2">
      <c r="A168" s="38">
        <v>7.1</v>
      </c>
      <c r="B168" s="38">
        <v>5</v>
      </c>
      <c r="C168" s="38">
        <v>5.9</v>
      </c>
      <c r="D168" s="38">
        <v>7.8</v>
      </c>
      <c r="E168" s="38">
        <v>3.1</v>
      </c>
      <c r="F168" s="39">
        <v>0</v>
      </c>
    </row>
    <row r="169" spans="1:6" ht="15" x14ac:dyDescent="0.2">
      <c r="A169" s="38">
        <v>6.9</v>
      </c>
      <c r="B169" s="38">
        <v>2.2999999999999998</v>
      </c>
      <c r="C169" s="38">
        <v>5.4</v>
      </c>
      <c r="D169" s="38">
        <v>8.9</v>
      </c>
      <c r="E169" s="38">
        <v>4.2</v>
      </c>
      <c r="F169" s="39">
        <v>0</v>
      </c>
    </row>
    <row r="170" spans="1:6" ht="15" x14ac:dyDescent="0.2">
      <c r="A170" s="38">
        <v>8.6</v>
      </c>
      <c r="B170" s="38">
        <v>5.6</v>
      </c>
      <c r="C170" s="38">
        <v>4</v>
      </c>
      <c r="D170" s="38">
        <v>6.3</v>
      </c>
      <c r="E170" s="38">
        <v>3</v>
      </c>
      <c r="F170" s="39">
        <v>0</v>
      </c>
    </row>
    <row r="171" spans="1:6" ht="15" x14ac:dyDescent="0.2">
      <c r="A171" s="38">
        <v>6.7</v>
      </c>
      <c r="B171" s="38">
        <v>5.4</v>
      </c>
      <c r="C171" s="38">
        <v>6.8</v>
      </c>
      <c r="D171" s="38">
        <v>8.4</v>
      </c>
      <c r="E171" s="38">
        <v>4.3</v>
      </c>
      <c r="F171" s="39">
        <v>1</v>
      </c>
    </row>
    <row r="172" spans="1:6" ht="15" x14ac:dyDescent="0.2">
      <c r="A172" s="38">
        <v>7</v>
      </c>
      <c r="B172" s="38">
        <v>4.8</v>
      </c>
      <c r="C172" s="38">
        <v>4.2</v>
      </c>
      <c r="D172" s="38">
        <v>9</v>
      </c>
      <c r="E172" s="38">
        <v>5.2</v>
      </c>
      <c r="F172" s="39">
        <v>1</v>
      </c>
    </row>
    <row r="173" spans="1:6" ht="15" x14ac:dyDescent="0.2">
      <c r="A173" s="38">
        <v>9.6999999999999993</v>
      </c>
      <c r="B173" s="38">
        <v>5.6</v>
      </c>
      <c r="C173" s="38">
        <v>3.3</v>
      </c>
      <c r="D173" s="38">
        <v>5.2</v>
      </c>
      <c r="E173" s="38">
        <v>4.7</v>
      </c>
      <c r="F173" s="39">
        <v>1</v>
      </c>
    </row>
    <row r="174" spans="1:6" ht="15" x14ac:dyDescent="0.2">
      <c r="A174" s="38">
        <v>9.9</v>
      </c>
      <c r="B174" s="38">
        <v>7</v>
      </c>
      <c r="C174" s="38">
        <v>6.7</v>
      </c>
      <c r="D174" s="38">
        <v>6.8</v>
      </c>
      <c r="E174" s="38">
        <v>3.4</v>
      </c>
      <c r="F174" s="39">
        <v>1</v>
      </c>
    </row>
    <row r="175" spans="1:6" ht="15" x14ac:dyDescent="0.2">
      <c r="A175" s="38">
        <v>8.6</v>
      </c>
      <c r="B175" s="38">
        <v>6</v>
      </c>
      <c r="C175" s="38">
        <v>5.7</v>
      </c>
      <c r="D175" s="38">
        <v>6.7</v>
      </c>
      <c r="E175" s="38">
        <v>3.6</v>
      </c>
      <c r="F175" s="39">
        <v>0</v>
      </c>
    </row>
    <row r="176" spans="1:6" ht="15" x14ac:dyDescent="0.2">
      <c r="A176" s="38">
        <v>6.3</v>
      </c>
      <c r="B176" s="38">
        <v>4.0999999999999996</v>
      </c>
      <c r="C176" s="38">
        <v>6.6</v>
      </c>
      <c r="D176" s="38">
        <v>8.4</v>
      </c>
      <c r="E176" s="38">
        <v>5.0999999999999996</v>
      </c>
      <c r="F176" s="39">
        <v>0</v>
      </c>
    </row>
    <row r="177" spans="1:6" ht="15" x14ac:dyDescent="0.2">
      <c r="A177" s="38">
        <v>9.9</v>
      </c>
      <c r="B177" s="38">
        <v>7</v>
      </c>
      <c r="C177" s="38">
        <v>6.7</v>
      </c>
      <c r="D177" s="38">
        <v>6.8</v>
      </c>
      <c r="E177" s="38">
        <v>3.4</v>
      </c>
      <c r="F177" s="39">
        <v>1</v>
      </c>
    </row>
    <row r="178" spans="1:6" ht="15" x14ac:dyDescent="0.2">
      <c r="A178" s="38">
        <v>9.3000000000000007</v>
      </c>
      <c r="B178" s="38">
        <v>7.2</v>
      </c>
      <c r="C178" s="38">
        <v>4.5</v>
      </c>
      <c r="D178" s="38">
        <v>6.2</v>
      </c>
      <c r="E178" s="38">
        <v>4.4000000000000004</v>
      </c>
      <c r="F178" s="39">
        <v>1</v>
      </c>
    </row>
    <row r="179" spans="1:6" ht="15" x14ac:dyDescent="0.2">
      <c r="A179" s="38">
        <v>9.6999999999999993</v>
      </c>
      <c r="B179" s="38">
        <v>7.5</v>
      </c>
      <c r="C179" s="38">
        <v>6.1</v>
      </c>
      <c r="D179" s="38">
        <v>6.7</v>
      </c>
      <c r="E179" s="38">
        <v>3.4</v>
      </c>
      <c r="F179" s="39">
        <v>1</v>
      </c>
    </row>
    <row r="180" spans="1:6" ht="15" x14ac:dyDescent="0.2">
      <c r="A180" s="38">
        <v>9.6999999999999993</v>
      </c>
      <c r="B180" s="38">
        <v>5.6</v>
      </c>
      <c r="C180" s="38">
        <v>3.3</v>
      </c>
      <c r="D180" s="38">
        <v>5.2</v>
      </c>
      <c r="E180" s="38">
        <v>4.7</v>
      </c>
      <c r="F180" s="39">
        <v>0</v>
      </c>
    </row>
    <row r="181" spans="1:6" ht="15" x14ac:dyDescent="0.2">
      <c r="A181" s="38">
        <v>9.6</v>
      </c>
      <c r="B181" s="38">
        <v>8.3000000000000007</v>
      </c>
      <c r="C181" s="38">
        <v>7.8</v>
      </c>
      <c r="D181" s="38">
        <v>4.5</v>
      </c>
      <c r="E181" s="38">
        <v>3</v>
      </c>
      <c r="F181" s="39">
        <v>1</v>
      </c>
    </row>
    <row r="182" spans="1:6" ht="15" x14ac:dyDescent="0.2">
      <c r="A182" s="38">
        <v>7.6</v>
      </c>
      <c r="B182" s="38">
        <v>7.1</v>
      </c>
      <c r="C182" s="38">
        <v>4.2</v>
      </c>
      <c r="D182" s="38">
        <v>5.8</v>
      </c>
      <c r="E182" s="38">
        <v>3.8</v>
      </c>
      <c r="F182" s="39">
        <v>1</v>
      </c>
    </row>
    <row r="183" spans="1:6" ht="15" x14ac:dyDescent="0.2">
      <c r="A183" s="38">
        <v>9.4</v>
      </c>
      <c r="B183" s="38">
        <v>7.8</v>
      </c>
      <c r="C183" s="38">
        <v>4.7</v>
      </c>
      <c r="D183" s="38">
        <v>7.6</v>
      </c>
      <c r="E183" s="38">
        <v>3.7</v>
      </c>
      <c r="F183" s="39">
        <v>1</v>
      </c>
    </row>
    <row r="184" spans="1:6" ht="15" x14ac:dyDescent="0.2">
      <c r="A184" s="38">
        <v>9.6</v>
      </c>
      <c r="B184" s="38">
        <v>8.1999999999999993</v>
      </c>
      <c r="C184" s="38">
        <v>7.8</v>
      </c>
      <c r="D184" s="38">
        <v>4.5</v>
      </c>
      <c r="E184" s="38">
        <v>3</v>
      </c>
      <c r="F184" s="39">
        <v>1</v>
      </c>
    </row>
    <row r="185" spans="1:6" ht="15" x14ac:dyDescent="0.2">
      <c r="A185" s="38">
        <v>9.3000000000000007</v>
      </c>
      <c r="B185" s="38">
        <v>6.6</v>
      </c>
      <c r="C185" s="38">
        <v>6.3</v>
      </c>
      <c r="D185" s="38">
        <v>7.4</v>
      </c>
      <c r="E185" s="38">
        <v>4.5999999999999996</v>
      </c>
      <c r="F185" s="39">
        <v>1</v>
      </c>
    </row>
    <row r="186" spans="1:6" ht="15" x14ac:dyDescent="0.2">
      <c r="A186" s="38">
        <v>9.6999999999999993</v>
      </c>
      <c r="B186" s="38">
        <v>5.7</v>
      </c>
      <c r="C186" s="38">
        <v>4.7</v>
      </c>
      <c r="D186" s="38">
        <v>4.8</v>
      </c>
      <c r="E186" s="38">
        <v>4.0999999999999996</v>
      </c>
      <c r="F186" s="39">
        <v>0</v>
      </c>
    </row>
    <row r="187" spans="1:6" ht="15" x14ac:dyDescent="0.2">
      <c r="A187" s="38">
        <v>9.1</v>
      </c>
      <c r="B187" s="38">
        <v>7.5</v>
      </c>
      <c r="C187" s="38">
        <v>4.5</v>
      </c>
      <c r="D187" s="38">
        <v>7.3</v>
      </c>
      <c r="E187" s="38">
        <v>3.4</v>
      </c>
      <c r="F187" s="39">
        <v>0</v>
      </c>
    </row>
    <row r="188" spans="1:6" ht="15" x14ac:dyDescent="0.2">
      <c r="A188" s="38">
        <v>6.5</v>
      </c>
      <c r="B188" s="38">
        <v>4.3</v>
      </c>
      <c r="C188" s="38">
        <v>3.7</v>
      </c>
      <c r="D188" s="38">
        <v>8.5</v>
      </c>
      <c r="E188" s="38">
        <v>4.7</v>
      </c>
      <c r="F188" s="39">
        <v>0</v>
      </c>
    </row>
    <row r="189" spans="1:6" ht="15" x14ac:dyDescent="0.2">
      <c r="A189" s="38">
        <v>6.6</v>
      </c>
      <c r="B189" s="38">
        <v>4.7</v>
      </c>
      <c r="C189" s="38">
        <v>4.8</v>
      </c>
      <c r="D189" s="38">
        <v>7.2</v>
      </c>
      <c r="E189" s="38">
        <v>3.6</v>
      </c>
      <c r="F189" s="39">
        <v>1</v>
      </c>
    </row>
    <row r="190" spans="1:6" ht="15" x14ac:dyDescent="0.2">
      <c r="A190" s="38">
        <v>5.8</v>
      </c>
      <c r="B190" s="38">
        <v>5.9</v>
      </c>
      <c r="C190" s="38">
        <v>5.8</v>
      </c>
      <c r="D190" s="38">
        <v>9.3000000000000007</v>
      </c>
      <c r="E190" s="38">
        <v>6.1</v>
      </c>
      <c r="F190" s="39">
        <v>0</v>
      </c>
    </row>
    <row r="191" spans="1:6" ht="15" x14ac:dyDescent="0.2">
      <c r="A191" s="38">
        <v>8.6999999999999993</v>
      </c>
      <c r="B191" s="38">
        <v>7.4</v>
      </c>
      <c r="C191" s="38">
        <v>4.8</v>
      </c>
      <c r="D191" s="38">
        <v>3.8</v>
      </c>
      <c r="E191" s="38">
        <v>3.5</v>
      </c>
      <c r="F191" s="39">
        <v>0</v>
      </c>
    </row>
    <row r="192" spans="1:6" ht="15" x14ac:dyDescent="0.2">
      <c r="A192" s="38">
        <v>8.8000000000000007</v>
      </c>
      <c r="B192" s="38">
        <v>4.7</v>
      </c>
      <c r="C192" s="38">
        <v>4.8</v>
      </c>
      <c r="D192" s="38">
        <v>5.8</v>
      </c>
      <c r="E192" s="38">
        <v>3.7</v>
      </c>
      <c r="F192" s="39">
        <v>1</v>
      </c>
    </row>
    <row r="193" spans="1:6" ht="15" x14ac:dyDescent="0.2">
      <c r="A193" s="38">
        <v>6.4</v>
      </c>
      <c r="B193" s="38">
        <v>5.7</v>
      </c>
      <c r="C193" s="38">
        <v>5.7</v>
      </c>
      <c r="D193" s="38">
        <v>8.4</v>
      </c>
      <c r="E193" s="38">
        <v>5.8</v>
      </c>
      <c r="F193" s="39">
        <v>0</v>
      </c>
    </row>
    <row r="194" spans="1:6" ht="15" x14ac:dyDescent="0.2">
      <c r="A194" s="38">
        <v>6.7</v>
      </c>
      <c r="B194" s="38">
        <v>4.7</v>
      </c>
      <c r="C194" s="38">
        <v>4.8</v>
      </c>
      <c r="D194" s="38">
        <v>7.2</v>
      </c>
      <c r="E194" s="38">
        <v>3.6</v>
      </c>
      <c r="F194" s="39">
        <v>0</v>
      </c>
    </row>
    <row r="195" spans="1:6" ht="15" x14ac:dyDescent="0.2">
      <c r="A195" s="38">
        <v>5.2</v>
      </c>
      <c r="B195" s="38">
        <v>4.3</v>
      </c>
      <c r="C195" s="38">
        <v>5</v>
      </c>
      <c r="D195" s="38">
        <v>8.4</v>
      </c>
      <c r="E195" s="38">
        <v>4.9000000000000004</v>
      </c>
      <c r="F195" s="39">
        <v>0</v>
      </c>
    </row>
    <row r="196" spans="1:6" ht="15" x14ac:dyDescent="0.2">
      <c r="A196" s="38">
        <v>6.4</v>
      </c>
      <c r="B196" s="38">
        <v>4.7</v>
      </c>
      <c r="C196" s="38">
        <v>4.5</v>
      </c>
      <c r="D196" s="38">
        <v>8.8000000000000007</v>
      </c>
      <c r="E196" s="38">
        <v>4.0999999999999996</v>
      </c>
      <c r="F196" s="39">
        <v>0</v>
      </c>
    </row>
    <row r="197" spans="1:6" ht="15" x14ac:dyDescent="0.2">
      <c r="A197" s="38">
        <v>7.6</v>
      </c>
      <c r="B197" s="38">
        <v>6.6</v>
      </c>
      <c r="C197" s="38">
        <v>5.4</v>
      </c>
      <c r="D197" s="38">
        <v>4.4000000000000004</v>
      </c>
      <c r="E197" s="38">
        <v>3.9</v>
      </c>
      <c r="F197" s="39">
        <v>0</v>
      </c>
    </row>
    <row r="198" spans="1:6" ht="15" x14ac:dyDescent="0.2">
      <c r="A198" s="38">
        <v>5.9</v>
      </c>
      <c r="B198" s="38">
        <v>5.9</v>
      </c>
      <c r="C198" s="38">
        <v>6.2</v>
      </c>
      <c r="D198" s="38">
        <v>8.4</v>
      </c>
      <c r="E198" s="38">
        <v>7.5</v>
      </c>
      <c r="F198" s="39">
        <v>1</v>
      </c>
    </row>
    <row r="199" spans="1:6" ht="15" x14ac:dyDescent="0.2">
      <c r="A199" s="38">
        <v>9.6999999999999993</v>
      </c>
      <c r="B199" s="38">
        <v>7.6</v>
      </c>
      <c r="C199" s="38">
        <v>6.1</v>
      </c>
      <c r="D199" s="38">
        <v>6.8</v>
      </c>
      <c r="E199" s="38">
        <v>3.5</v>
      </c>
      <c r="F199" s="39">
        <v>1</v>
      </c>
    </row>
    <row r="200" spans="1:6" ht="15" x14ac:dyDescent="0.2">
      <c r="A200" s="38">
        <v>5.5</v>
      </c>
      <c r="B200" s="38">
        <v>5.7</v>
      </c>
      <c r="C200" s="38">
        <v>8.1999999999999993</v>
      </c>
      <c r="D200" s="38">
        <v>6.3</v>
      </c>
      <c r="E200" s="38">
        <v>6.7</v>
      </c>
      <c r="F200" s="39">
        <v>1</v>
      </c>
    </row>
    <row r="201" spans="1:6" ht="15" x14ac:dyDescent="0.2">
      <c r="A201" s="38">
        <v>9.6999999999999993</v>
      </c>
      <c r="B201" s="38">
        <v>7.6</v>
      </c>
      <c r="C201" s="38">
        <v>6.1</v>
      </c>
      <c r="D201" s="38">
        <v>6.8</v>
      </c>
      <c r="E201" s="38">
        <v>3.5</v>
      </c>
      <c r="F201" s="39">
        <v>1</v>
      </c>
    </row>
    <row r="202" spans="1:6" ht="15" x14ac:dyDescent="0.2">
      <c r="F202" s="28"/>
    </row>
    <row r="203" spans="1:6" ht="15" x14ac:dyDescent="0.2">
      <c r="F203" s="28"/>
    </row>
    <row r="204" spans="1:6" ht="15" x14ac:dyDescent="0.2">
      <c r="F204" s="28"/>
    </row>
    <row r="205" spans="1:6" ht="15" x14ac:dyDescent="0.2">
      <c r="F205" s="28"/>
    </row>
    <row r="206" spans="1:6" ht="15" x14ac:dyDescent="0.2">
      <c r="F206" s="28"/>
    </row>
    <row r="207" spans="1:6" ht="15" x14ac:dyDescent="0.2">
      <c r="F207" s="28"/>
    </row>
    <row r="208" spans="1:6" ht="15" x14ac:dyDescent="0.2">
      <c r="F208" s="28"/>
    </row>
    <row r="209" spans="6:6" ht="15" x14ac:dyDescent="0.2">
      <c r="F209" s="28"/>
    </row>
    <row r="210" spans="6:6" ht="15" x14ac:dyDescent="0.2">
      <c r="F210" s="28"/>
    </row>
    <row r="211" spans="6:6" ht="15" x14ac:dyDescent="0.2">
      <c r="F211" s="28"/>
    </row>
    <row r="212" spans="6:6" ht="15" x14ac:dyDescent="0.2">
      <c r="F212" s="28"/>
    </row>
    <row r="213" spans="6:6" ht="15" x14ac:dyDescent="0.2">
      <c r="F213" s="28"/>
    </row>
    <row r="214" spans="6:6" ht="15" x14ac:dyDescent="0.2">
      <c r="F214" s="28"/>
    </row>
    <row r="215" spans="6:6" ht="15" x14ac:dyDescent="0.2">
      <c r="F215" s="28"/>
    </row>
    <row r="216" spans="6:6" ht="15" x14ac:dyDescent="0.2">
      <c r="F216" s="28"/>
    </row>
    <row r="217" spans="6:6" ht="15" x14ac:dyDescent="0.2">
      <c r="F217" s="28"/>
    </row>
    <row r="218" spans="6:6" ht="15" x14ac:dyDescent="0.2">
      <c r="F218" s="28"/>
    </row>
    <row r="219" spans="6:6" ht="15" x14ac:dyDescent="0.2">
      <c r="F219" s="28"/>
    </row>
    <row r="220" spans="6:6" ht="15" x14ac:dyDescent="0.2">
      <c r="F220" s="28"/>
    </row>
    <row r="221" spans="6:6" ht="15" x14ac:dyDescent="0.2">
      <c r="F221" s="28"/>
    </row>
    <row r="222" spans="6:6" ht="15" x14ac:dyDescent="0.2">
      <c r="F222" s="28"/>
    </row>
    <row r="223" spans="6:6" ht="15" x14ac:dyDescent="0.2">
      <c r="F223" s="28"/>
    </row>
    <row r="224" spans="6:6" ht="15" x14ac:dyDescent="0.2">
      <c r="F224" s="28"/>
    </row>
    <row r="225" spans="6:6" ht="15" x14ac:dyDescent="0.2">
      <c r="F225" s="28"/>
    </row>
    <row r="226" spans="6:6" ht="15" x14ac:dyDescent="0.2">
      <c r="F226" s="28"/>
    </row>
    <row r="227" spans="6:6" ht="15" x14ac:dyDescent="0.2">
      <c r="F227" s="28"/>
    </row>
    <row r="228" spans="6:6" ht="15" x14ac:dyDescent="0.2">
      <c r="F228" s="28"/>
    </row>
    <row r="229" spans="6:6" ht="15" x14ac:dyDescent="0.2">
      <c r="F229" s="28"/>
    </row>
    <row r="230" spans="6:6" ht="15" x14ac:dyDescent="0.2">
      <c r="F230" s="28"/>
    </row>
    <row r="231" spans="6:6" ht="15" x14ac:dyDescent="0.2">
      <c r="F231" s="28"/>
    </row>
    <row r="232" spans="6:6" ht="15" x14ac:dyDescent="0.2">
      <c r="F232" s="28"/>
    </row>
    <row r="233" spans="6:6" ht="15" x14ac:dyDescent="0.2">
      <c r="F233" s="28"/>
    </row>
    <row r="234" spans="6:6" ht="15" x14ac:dyDescent="0.2">
      <c r="F234" s="28"/>
    </row>
    <row r="235" spans="6:6" ht="15" x14ac:dyDescent="0.2">
      <c r="F235" s="28"/>
    </row>
    <row r="236" spans="6:6" ht="15" x14ac:dyDescent="0.2">
      <c r="F236" s="28"/>
    </row>
    <row r="237" spans="6:6" ht="15" x14ac:dyDescent="0.2">
      <c r="F237" s="28"/>
    </row>
    <row r="238" spans="6:6" ht="15" x14ac:dyDescent="0.2">
      <c r="F238" s="28"/>
    </row>
    <row r="239" spans="6:6" ht="15" x14ac:dyDescent="0.2">
      <c r="F239" s="28"/>
    </row>
    <row r="240" spans="6:6" ht="15" x14ac:dyDescent="0.2">
      <c r="F240" s="28"/>
    </row>
    <row r="241" spans="6:6" ht="15" x14ac:dyDescent="0.2">
      <c r="F241" s="28"/>
    </row>
    <row r="242" spans="6:6" ht="15" x14ac:dyDescent="0.2">
      <c r="F242" s="28"/>
    </row>
    <row r="243" spans="6:6" ht="15" x14ac:dyDescent="0.2">
      <c r="F243" s="28"/>
    </row>
    <row r="244" spans="6:6" ht="15" x14ac:dyDescent="0.2">
      <c r="F244" s="28"/>
    </row>
    <row r="245" spans="6:6" ht="15" x14ac:dyDescent="0.2">
      <c r="F245" s="28"/>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FF7CC-34EB-4A20-92F4-37DCFF20B4B9}">
  <dimension ref="A1:AT245"/>
  <sheetViews>
    <sheetView topLeftCell="C1" zoomScale="50" zoomScaleNormal="50" workbookViewId="0">
      <selection activeCell="Y45" sqref="Y45"/>
    </sheetView>
  </sheetViews>
  <sheetFormatPr defaultRowHeight="12.75" x14ac:dyDescent="0.2"/>
  <cols>
    <col min="1" max="1" width="6.85546875" style="27" bestFit="1" customWidth="1"/>
    <col min="2" max="2" width="12" style="27" bestFit="1" customWidth="1"/>
    <col min="3" max="3" width="12.140625" style="27" bestFit="1" customWidth="1"/>
    <col min="4" max="4" width="9.42578125" style="27" bestFit="1" customWidth="1"/>
    <col min="5" max="5" width="11.140625" style="27" bestFit="1" customWidth="1"/>
    <col min="6" max="19" width="8.7109375" bestFit="1" customWidth="1"/>
    <col min="21" max="21" width="8.7109375" bestFit="1" customWidth="1"/>
    <col min="24" max="24" width="8.7109375" bestFit="1" customWidth="1"/>
    <col min="26" max="31" width="8.7109375" bestFit="1" customWidth="1"/>
    <col min="32" max="32" width="12.7109375" bestFit="1" customWidth="1"/>
    <col min="33" max="33" width="8.7109375" bestFit="1" customWidth="1"/>
    <col min="35" max="37" width="8.7109375" bestFit="1" customWidth="1"/>
    <col min="39" max="46" width="8.7109375" bestFit="1" customWidth="1"/>
  </cols>
  <sheetData>
    <row r="1" spans="1:46" ht="15" x14ac:dyDescent="0.2">
      <c r="A1" s="24" t="s">
        <v>44</v>
      </c>
      <c r="B1" s="24" t="s">
        <v>286</v>
      </c>
      <c r="C1" s="24" t="s">
        <v>50</v>
      </c>
      <c r="D1" s="24" t="s">
        <v>53</v>
      </c>
      <c r="E1" s="24" t="s">
        <v>290</v>
      </c>
    </row>
    <row r="2" spans="1:46" ht="15" x14ac:dyDescent="0.2">
      <c r="A2" s="38">
        <v>8.5</v>
      </c>
      <c r="B2" s="38">
        <v>4.9000000000000004</v>
      </c>
      <c r="C2" s="38">
        <v>6</v>
      </c>
      <c r="D2" s="38">
        <v>5.0999999999999996</v>
      </c>
      <c r="E2" s="39">
        <v>1</v>
      </c>
      <c r="F2" t="s">
        <v>349</v>
      </c>
      <c r="AH2" t="s">
        <v>378</v>
      </c>
      <c r="AM2" t="s">
        <v>383</v>
      </c>
    </row>
    <row r="3" spans="1:46" ht="15.75" thickBot="1" x14ac:dyDescent="0.25">
      <c r="A3" s="38">
        <v>8.1999999999999993</v>
      </c>
      <c r="B3" s="38">
        <v>7.9</v>
      </c>
      <c r="C3" s="38">
        <v>3.1</v>
      </c>
      <c r="D3" s="38">
        <v>4.3</v>
      </c>
      <c r="E3" s="39">
        <v>0</v>
      </c>
    </row>
    <row r="4" spans="1:46" ht="15.75" thickTop="1" x14ac:dyDescent="0.2">
      <c r="A4" s="38">
        <v>9.1999999999999993</v>
      </c>
      <c r="B4" s="38">
        <v>7.4</v>
      </c>
      <c r="C4" s="38">
        <v>5.8</v>
      </c>
      <c r="D4" s="38">
        <v>4</v>
      </c>
      <c r="E4" s="39">
        <v>1</v>
      </c>
      <c r="F4" s="72" t="str">
        <f>A1</f>
        <v>Quality</v>
      </c>
      <c r="G4" s="72" t="str">
        <f t="shared" ref="G4:I4" si="0">B1</f>
        <v>Prdct_Line</v>
      </c>
      <c r="H4" s="72" t="str">
        <f t="shared" si="0"/>
        <v>Brand_Image</v>
      </c>
      <c r="I4" s="72" t="str">
        <f t="shared" si="0"/>
        <v>Flex_Price</v>
      </c>
      <c r="J4" s="72" t="s">
        <v>350</v>
      </c>
      <c r="K4" s="72" t="s">
        <v>351</v>
      </c>
      <c r="L4" s="72" t="s">
        <v>321</v>
      </c>
      <c r="M4" s="72" t="s">
        <v>352</v>
      </c>
      <c r="N4" s="72" t="s">
        <v>353</v>
      </c>
      <c r="O4" s="72" t="s">
        <v>354</v>
      </c>
      <c r="P4" s="72" t="s">
        <v>355</v>
      </c>
      <c r="Q4" s="72" t="s">
        <v>356</v>
      </c>
      <c r="R4" s="72" t="s">
        <v>357</v>
      </c>
      <c r="S4" s="72" t="s">
        <v>358</v>
      </c>
      <c r="U4" t="s">
        <v>359</v>
      </c>
      <c r="W4" s="58" t="s">
        <v>360</v>
      </c>
      <c r="X4" s="87" t="e">
        <f ca="1">J104*LN(J104/L104)+K104*LN(K104/L104)</f>
        <v>#NAME?</v>
      </c>
      <c r="Z4" t="s">
        <v>370</v>
      </c>
      <c r="AF4" t="s">
        <v>377</v>
      </c>
      <c r="AI4" s="79" t="s">
        <v>379</v>
      </c>
      <c r="AJ4" s="79" t="s">
        <v>380</v>
      </c>
      <c r="AM4" s="77" t="s">
        <v>353</v>
      </c>
      <c r="AN4" s="77" t="s">
        <v>351</v>
      </c>
      <c r="AO4" s="77" t="s">
        <v>350</v>
      </c>
      <c r="AP4" s="77" t="s">
        <v>384</v>
      </c>
      <c r="AQ4" s="77" t="s">
        <v>385</v>
      </c>
      <c r="AR4" s="77" t="s">
        <v>386</v>
      </c>
      <c r="AS4" s="77" t="s">
        <v>387</v>
      </c>
      <c r="AT4" s="77" t="s">
        <v>388</v>
      </c>
    </row>
    <row r="5" spans="1:46" ht="15" x14ac:dyDescent="0.2">
      <c r="A5" s="38">
        <v>6.4</v>
      </c>
      <c r="B5" s="38">
        <v>4.7</v>
      </c>
      <c r="C5" s="38">
        <v>4.5</v>
      </c>
      <c r="D5" s="38">
        <v>4.0999999999999996</v>
      </c>
      <c r="E5" s="39">
        <v>0</v>
      </c>
      <c r="F5" t="e">
        <f t="array" aca="1" ref="F5:K103" ca="1">[1]!LogitSummary(A2:E201)</f>
        <v>#NAME?</v>
      </c>
      <c r="G5" t="e">
        <f ca="1"/>
        <v>#NAME?</v>
      </c>
      <c r="H5" t="e">
        <f ca="1"/>
        <v>#NAME?</v>
      </c>
      <c r="I5" t="e">
        <f ca="1"/>
        <v>#NAME?</v>
      </c>
      <c r="J5" s="66" t="e">
        <f ca="1"/>
        <v>#NAME?</v>
      </c>
      <c r="K5" s="67" t="e">
        <f ca="1"/>
        <v>#NAME?</v>
      </c>
      <c r="L5" s="68" t="e">
        <f ca="1">J5+K5</f>
        <v>#NAME?</v>
      </c>
      <c r="M5" t="e">
        <f ca="1">IF(L5=0,"",J5/L5)</f>
        <v>#NAME?</v>
      </c>
      <c r="N5" t="e">
        <f ca="1">1/(1+EXP(-$U$6-MMULT(F5:I5,$U$7:$U$10)))</f>
        <v>#NAME?</v>
      </c>
      <c r="O5" s="63" t="e">
        <f ca="1">L5*N5</f>
        <v>#NAME?</v>
      </c>
      <c r="P5" s="65" t="e">
        <f ca="1">L5-O5</f>
        <v>#NAME?</v>
      </c>
      <c r="Q5" s="63">
        <f ca="1">IFERROR(L5*(M5*LN(N5)+(1-M5)*LN(1-N5)),0)</f>
        <v>0</v>
      </c>
      <c r="R5" s="65" t="e">
        <f ca="1">100*IF(N5&gt;=$AI$11,J5/L5,K5/L5)</f>
        <v>#NAME?</v>
      </c>
      <c r="S5">
        <f ca="1">IFERROR((J5-O5)^2/O5+(K5-P5)^2/P5,0)</f>
        <v>0</v>
      </c>
      <c r="W5" s="58" t="s">
        <v>361</v>
      </c>
      <c r="X5" s="88">
        <f ca="1">Q104</f>
        <v>0</v>
      </c>
      <c r="Z5" s="63" t="e">
        <f t="array" aca="1" ref="Z5:AD9" ca="1">MINVERSE(MMULT(TRANSPOSE([1]!DESIGN(F5:I103)),N5:N103*(1-N5:N103)*L5:L103*[1]!DESIGN(F5:I103)))</f>
        <v>#NAME?</v>
      </c>
      <c r="AA5" s="64" t="e">
        <f ca="1"/>
        <v>#NAME?</v>
      </c>
      <c r="AB5" s="64" t="e">
        <f ca="1"/>
        <v>#NAME?</v>
      </c>
      <c r="AC5" s="64" t="e">
        <f ca="1"/>
        <v>#NAME?</v>
      </c>
      <c r="AD5" s="65" t="e">
        <f ca="1"/>
        <v>#NAME?</v>
      </c>
      <c r="AF5" s="74" t="e">
        <f t="array" aca="1" ref="AF5:AF9" ca="1">MMULT(Z5:AD9,MMULT(TRANSPOSE([1]!DESIGN(F5:I103)),L5:L103*(M5:M103-N5:N103)))</f>
        <v>#NAME?</v>
      </c>
      <c r="AH5" t="s">
        <v>354</v>
      </c>
      <c r="AI5" s="63">
        <f ca="1">SUMIF(N5:N103,"&gt;="&amp;AI11,J5:J103)</f>
        <v>0</v>
      </c>
      <c r="AJ5" s="65">
        <f ca="1">SUMIF(N5:N103,"&gt;="&amp;AI11,K5:K103)</f>
        <v>0</v>
      </c>
      <c r="AK5">
        <f ca="1">AI5+AJ5</f>
        <v>0</v>
      </c>
      <c r="AP5">
        <v>0</v>
      </c>
      <c r="AQ5">
        <v>0</v>
      </c>
      <c r="AR5" t="e">
        <f ca="1">1-AP5/AP$104</f>
        <v>#NAME?</v>
      </c>
      <c r="AS5" s="27" t="e">
        <f ca="1">1-AQ5/AQ$104</f>
        <v>#NAME?</v>
      </c>
      <c r="AT5" t="e">
        <f ca="1">(AR5-AR6)*AS5</f>
        <v>#NAME?</v>
      </c>
    </row>
    <row r="6" spans="1:46" ht="15" x14ac:dyDescent="0.2">
      <c r="A6" s="38">
        <v>9</v>
      </c>
      <c r="B6" s="38">
        <v>6</v>
      </c>
      <c r="C6" s="38">
        <v>4.5</v>
      </c>
      <c r="D6" s="38">
        <v>3.5</v>
      </c>
      <c r="E6" s="39">
        <v>0</v>
      </c>
      <c r="F6" t="e">
        <f ca="1"/>
        <v>#NAME?</v>
      </c>
      <c r="G6" t="e">
        <f ca="1"/>
        <v>#NAME?</v>
      </c>
      <c r="H6" t="e">
        <f ca="1"/>
        <v>#NAME?</v>
      </c>
      <c r="I6" t="e">
        <f ca="1"/>
        <v>#NAME?</v>
      </c>
      <c r="J6" s="66" t="e">
        <f ca="1"/>
        <v>#NAME?</v>
      </c>
      <c r="K6" s="67" t="e">
        <f ca="1"/>
        <v>#NAME?</v>
      </c>
      <c r="L6" s="68" t="e">
        <f t="shared" ref="L6:L69" ca="1" si="1">J6+K6</f>
        <v>#NAME?</v>
      </c>
      <c r="M6" s="27" t="e">
        <f t="shared" ref="M6:M69" ca="1" si="2">IF(L6=0,"",J6/L6)</f>
        <v>#NAME?</v>
      </c>
      <c r="N6" s="27" t="e">
        <f t="shared" ref="N6:N69" ca="1" si="3">1/(1+EXP(-$U$6-MMULT(F6:I6,$U$7:$U$10)))</f>
        <v>#NAME?</v>
      </c>
      <c r="O6" s="66" t="e">
        <f t="shared" ref="O6:O69" ca="1" si="4">L6*N6</f>
        <v>#NAME?</v>
      </c>
      <c r="P6" s="68" t="e">
        <f t="shared" ref="P6:P69" ca="1" si="5">L6-O6</f>
        <v>#NAME?</v>
      </c>
      <c r="Q6" s="66">
        <f t="shared" ref="Q6:Q69" ca="1" si="6">IFERROR(L6*(M6*LN(N6)+(1-M6)*LN(1-N6)),0)</f>
        <v>0</v>
      </c>
      <c r="R6" s="68" t="e">
        <f t="shared" ref="R6:R69" ca="1" si="7">100*IF(N6&gt;=$AI$11,J6/L6,K6/L6)</f>
        <v>#NAME?</v>
      </c>
      <c r="S6" s="27">
        <f t="shared" ref="S6:S69" ca="1" si="8">IFERROR((J6-O6)^2/O6+(K6-P6)^2/P6,0)</f>
        <v>0</v>
      </c>
      <c r="U6" s="74" t="e">
        <f t="array" aca="1" ref="U6:U10" ca="1">[1]!LogitCoeff(F5:K103,,,,,20)</f>
        <v>#NAME?</v>
      </c>
      <c r="W6" s="58"/>
      <c r="X6" s="58"/>
      <c r="Z6" s="66" t="e">
        <f ca="1"/>
        <v>#NAME?</v>
      </c>
      <c r="AA6" s="67" t="e">
        <f ca="1"/>
        <v>#NAME?</v>
      </c>
      <c r="AB6" s="67" t="e">
        <f ca="1"/>
        <v>#NAME?</v>
      </c>
      <c r="AC6" s="67" t="e">
        <f ca="1"/>
        <v>#NAME?</v>
      </c>
      <c r="AD6" s="68" t="e">
        <f ca="1"/>
        <v>#NAME?</v>
      </c>
      <c r="AF6" s="75" t="e">
        <f ca="1"/>
        <v>#NAME?</v>
      </c>
      <c r="AH6" t="s">
        <v>355</v>
      </c>
      <c r="AI6" s="69" t="e">
        <f ca="1">AI7-AI5</f>
        <v>#NAME?</v>
      </c>
      <c r="AJ6" s="71" t="e">
        <f ca="1">AJ7-AJ5</f>
        <v>#NAME?</v>
      </c>
      <c r="AK6" s="27" t="e">
        <f t="shared" ref="AK6:AK7" ca="1" si="9">AI6+AJ6</f>
        <v>#NAME?</v>
      </c>
      <c r="AM6" t="e">
        <f t="array" aca="1" ref="AM6:AO104" ca="1">[1]!SelectCols(J5:N103,"5,2,1",1)</f>
        <v>#NAME?</v>
      </c>
      <c r="AN6" t="e">
        <f ca="1"/>
        <v>#NAME?</v>
      </c>
      <c r="AO6" t="e">
        <f ca="1"/>
        <v>#NAME?</v>
      </c>
      <c r="AP6" t="e">
        <f ca="1">AP5+AN6</f>
        <v>#NAME?</v>
      </c>
      <c r="AQ6" s="27" t="e">
        <f ca="1">AQ5+AO6</f>
        <v>#NAME?</v>
      </c>
      <c r="AR6" s="27" t="e">
        <f t="shared" ref="AR6:AR69" ca="1" si="10">1-AP6/AP$104</f>
        <v>#NAME?</v>
      </c>
      <c r="AS6" s="27" t="e">
        <f t="shared" ref="AS6:AS69" ca="1" si="11">1-AQ6/AQ$104</f>
        <v>#NAME?</v>
      </c>
      <c r="AT6" s="27" t="e">
        <f t="shared" ref="AT6:AT69" ca="1" si="12">(AR6-AR7)*AS6</f>
        <v>#NAME?</v>
      </c>
    </row>
    <row r="7" spans="1:46" ht="15" x14ac:dyDescent="0.2">
      <c r="A7" s="38">
        <v>6.5</v>
      </c>
      <c r="B7" s="38">
        <v>4.3</v>
      </c>
      <c r="C7" s="38">
        <v>3.7</v>
      </c>
      <c r="D7" s="38">
        <v>4.7</v>
      </c>
      <c r="E7" s="39">
        <v>0</v>
      </c>
      <c r="F7" t="e">
        <f ca="1"/>
        <v>#NAME?</v>
      </c>
      <c r="G7" t="e">
        <f ca="1"/>
        <v>#NAME?</v>
      </c>
      <c r="H7" t="e">
        <f ca="1"/>
        <v>#NAME?</v>
      </c>
      <c r="I7" t="e">
        <f ca="1"/>
        <v>#NAME?</v>
      </c>
      <c r="J7" s="66" t="e">
        <f ca="1"/>
        <v>#NAME?</v>
      </c>
      <c r="K7" s="67" t="e">
        <f ca="1"/>
        <v>#NAME?</v>
      </c>
      <c r="L7" s="68" t="e">
        <f t="shared" ca="1" si="1"/>
        <v>#NAME?</v>
      </c>
      <c r="M7" s="27" t="e">
        <f t="shared" ca="1" si="2"/>
        <v>#NAME?</v>
      </c>
      <c r="N7" s="27" t="e">
        <f t="shared" ca="1" si="3"/>
        <v>#NAME?</v>
      </c>
      <c r="O7" s="66" t="e">
        <f t="shared" ca="1" si="4"/>
        <v>#NAME?</v>
      </c>
      <c r="P7" s="68" t="e">
        <f t="shared" ca="1" si="5"/>
        <v>#NAME?</v>
      </c>
      <c r="Q7" s="66">
        <f t="shared" ca="1" si="6"/>
        <v>0</v>
      </c>
      <c r="R7" s="68" t="e">
        <f t="shared" ca="1" si="7"/>
        <v>#NAME?</v>
      </c>
      <c r="S7" s="27">
        <f t="shared" ca="1" si="8"/>
        <v>0</v>
      </c>
      <c r="U7" s="75" t="e">
        <f ca="1"/>
        <v>#NAME?</v>
      </c>
      <c r="W7" s="58" t="s">
        <v>362</v>
      </c>
      <c r="X7" s="87" t="e">
        <f ca="1">2*(X5-X4)</f>
        <v>#NAME?</v>
      </c>
      <c r="Z7" s="66" t="e">
        <f ca="1"/>
        <v>#NAME?</v>
      </c>
      <c r="AA7" s="67" t="e">
        <f ca="1"/>
        <v>#NAME?</v>
      </c>
      <c r="AB7" s="67" t="e">
        <f ca="1"/>
        <v>#NAME?</v>
      </c>
      <c r="AC7" s="67" t="e">
        <f ca="1"/>
        <v>#NAME?</v>
      </c>
      <c r="AD7" s="68" t="e">
        <f ca="1"/>
        <v>#NAME?</v>
      </c>
      <c r="AF7" s="75" t="e">
        <f ca="1"/>
        <v>#NAME?</v>
      </c>
      <c r="AI7" t="e">
        <f ca="1">J104</f>
        <v>#NAME?</v>
      </c>
      <c r="AJ7" t="e">
        <f ca="1">K104</f>
        <v>#NAME?</v>
      </c>
      <c r="AK7" s="27" t="e">
        <f t="shared" ca="1" si="9"/>
        <v>#NAME?</v>
      </c>
      <c r="AM7" t="e">
        <f ca="1"/>
        <v>#NAME?</v>
      </c>
      <c r="AN7" t="e">
        <f ca="1"/>
        <v>#NAME?</v>
      </c>
      <c r="AO7" t="e">
        <f ca="1"/>
        <v>#NAME?</v>
      </c>
      <c r="AP7" s="27" t="e">
        <f t="shared" ref="AP7:AP70" ca="1" si="13">AP6+AN7</f>
        <v>#NAME?</v>
      </c>
      <c r="AQ7" s="27" t="e">
        <f t="shared" ref="AQ7:AQ70" ca="1" si="14">AQ6+AO7</f>
        <v>#NAME?</v>
      </c>
      <c r="AR7" s="27" t="e">
        <f t="shared" ca="1" si="10"/>
        <v>#NAME?</v>
      </c>
      <c r="AS7" s="27" t="e">
        <f t="shared" ca="1" si="11"/>
        <v>#NAME?</v>
      </c>
      <c r="AT7" s="27" t="e">
        <f t="shared" ca="1" si="12"/>
        <v>#NAME?</v>
      </c>
    </row>
    <row r="8" spans="1:46" ht="15" x14ac:dyDescent="0.2">
      <c r="A8" s="38">
        <v>6.9</v>
      </c>
      <c r="B8" s="38">
        <v>2.2999999999999998</v>
      </c>
      <c r="C8" s="38">
        <v>5.4</v>
      </c>
      <c r="D8" s="38">
        <v>4.2</v>
      </c>
      <c r="E8" s="39">
        <v>1</v>
      </c>
      <c r="F8" t="e">
        <f ca="1"/>
        <v>#NAME?</v>
      </c>
      <c r="G8" t="e">
        <f ca="1"/>
        <v>#NAME?</v>
      </c>
      <c r="H8" t="e">
        <f ca="1"/>
        <v>#NAME?</v>
      </c>
      <c r="I8" t="e">
        <f ca="1"/>
        <v>#NAME?</v>
      </c>
      <c r="J8" s="66" t="e">
        <f ca="1"/>
        <v>#NAME?</v>
      </c>
      <c r="K8" s="67" t="e">
        <f ca="1"/>
        <v>#NAME?</v>
      </c>
      <c r="L8" s="68" t="e">
        <f t="shared" ca="1" si="1"/>
        <v>#NAME?</v>
      </c>
      <c r="M8" s="27" t="e">
        <f t="shared" ca="1" si="2"/>
        <v>#NAME?</v>
      </c>
      <c r="N8" s="27" t="e">
        <f t="shared" ca="1" si="3"/>
        <v>#NAME?</v>
      </c>
      <c r="O8" s="66" t="e">
        <f t="shared" ca="1" si="4"/>
        <v>#NAME?</v>
      </c>
      <c r="P8" s="68" t="e">
        <f t="shared" ca="1" si="5"/>
        <v>#NAME?</v>
      </c>
      <c r="Q8" s="66">
        <f t="shared" ca="1" si="6"/>
        <v>0</v>
      </c>
      <c r="R8" s="68" t="e">
        <f t="shared" ca="1" si="7"/>
        <v>#NAME?</v>
      </c>
      <c r="S8" s="27">
        <f t="shared" ca="1" si="8"/>
        <v>0</v>
      </c>
      <c r="U8" s="75" t="e">
        <f ca="1"/>
        <v>#NAME?</v>
      </c>
      <c r="W8" s="58" t="s">
        <v>323</v>
      </c>
      <c r="X8" s="89">
        <f ca="1">COUNT(F5:I5)</f>
        <v>0</v>
      </c>
      <c r="Z8" s="66" t="e">
        <f ca="1"/>
        <v>#NAME?</v>
      </c>
      <c r="AA8" s="67" t="e">
        <f ca="1"/>
        <v>#NAME?</v>
      </c>
      <c r="AB8" s="67" t="e">
        <f ca="1"/>
        <v>#NAME?</v>
      </c>
      <c r="AC8" s="67" t="e">
        <f ca="1"/>
        <v>#NAME?</v>
      </c>
      <c r="AD8" s="68" t="e">
        <f ca="1"/>
        <v>#NAME?</v>
      </c>
      <c r="AF8" s="75" t="e">
        <f ca="1"/>
        <v>#NAME?</v>
      </c>
      <c r="AM8" t="e">
        <f ca="1"/>
        <v>#NAME?</v>
      </c>
      <c r="AN8" t="e">
        <f ca="1"/>
        <v>#NAME?</v>
      </c>
      <c r="AO8" t="e">
        <f ca="1"/>
        <v>#NAME?</v>
      </c>
      <c r="AP8" s="27" t="e">
        <f t="shared" ca="1" si="13"/>
        <v>#NAME?</v>
      </c>
      <c r="AQ8" s="27" t="e">
        <f t="shared" ca="1" si="14"/>
        <v>#NAME?</v>
      </c>
      <c r="AR8" s="27" t="e">
        <f t="shared" ca="1" si="10"/>
        <v>#NAME?</v>
      </c>
      <c r="AS8" s="27" t="e">
        <f t="shared" ca="1" si="11"/>
        <v>#NAME?</v>
      </c>
      <c r="AT8" s="27" t="e">
        <f t="shared" ca="1" si="12"/>
        <v>#NAME?</v>
      </c>
    </row>
    <row r="9" spans="1:46" ht="15" x14ac:dyDescent="0.2">
      <c r="A9" s="38">
        <v>6.2</v>
      </c>
      <c r="B9" s="38">
        <v>3.6</v>
      </c>
      <c r="C9" s="38">
        <v>5.0999999999999996</v>
      </c>
      <c r="D9" s="38">
        <v>6.3</v>
      </c>
      <c r="E9" s="39">
        <v>0</v>
      </c>
      <c r="F9" t="e">
        <f ca="1"/>
        <v>#NAME?</v>
      </c>
      <c r="G9" t="e">
        <f ca="1"/>
        <v>#NAME?</v>
      </c>
      <c r="H9" t="e">
        <f ca="1"/>
        <v>#NAME?</v>
      </c>
      <c r="I9" t="e">
        <f ca="1"/>
        <v>#NAME?</v>
      </c>
      <c r="J9" s="66" t="e">
        <f ca="1"/>
        <v>#NAME?</v>
      </c>
      <c r="K9" s="67" t="e">
        <f ca="1"/>
        <v>#NAME?</v>
      </c>
      <c r="L9" s="68" t="e">
        <f t="shared" ca="1" si="1"/>
        <v>#NAME?</v>
      </c>
      <c r="M9" s="27" t="e">
        <f t="shared" ca="1" si="2"/>
        <v>#NAME?</v>
      </c>
      <c r="N9" s="27" t="e">
        <f t="shared" ca="1" si="3"/>
        <v>#NAME?</v>
      </c>
      <c r="O9" s="66" t="e">
        <f t="shared" ca="1" si="4"/>
        <v>#NAME?</v>
      </c>
      <c r="P9" s="68" t="e">
        <f t="shared" ca="1" si="5"/>
        <v>#NAME?</v>
      </c>
      <c r="Q9" s="66">
        <f t="shared" ca="1" si="6"/>
        <v>0</v>
      </c>
      <c r="R9" s="68" t="e">
        <f t="shared" ca="1" si="7"/>
        <v>#NAME?</v>
      </c>
      <c r="S9" s="27">
        <f t="shared" ca="1" si="8"/>
        <v>0</v>
      </c>
      <c r="U9" s="75" t="e">
        <f ca="1"/>
        <v>#NAME?</v>
      </c>
      <c r="W9" s="58" t="s">
        <v>363</v>
      </c>
      <c r="X9" s="89" t="e">
        <f ca="1">_xlfn.CHISQ.DIST.RT(X7,X8)</f>
        <v>#NAME?</v>
      </c>
      <c r="Z9" s="69" t="e">
        <f ca="1"/>
        <v>#NAME?</v>
      </c>
      <c r="AA9" s="70" t="e">
        <f ca="1"/>
        <v>#NAME?</v>
      </c>
      <c r="AB9" s="70" t="e">
        <f ca="1"/>
        <v>#NAME?</v>
      </c>
      <c r="AC9" s="70" t="e">
        <f ca="1"/>
        <v>#NAME?</v>
      </c>
      <c r="AD9" s="71" t="e">
        <f ca="1"/>
        <v>#NAME?</v>
      </c>
      <c r="AF9" s="76" t="e">
        <f ca="1"/>
        <v>#NAME?</v>
      </c>
      <c r="AH9" t="s">
        <v>381</v>
      </c>
      <c r="AI9" s="80" t="e">
        <f ca="1">AI5/AI7</f>
        <v>#NAME?</v>
      </c>
      <c r="AJ9" s="81" t="e">
        <f ca="1">AJ6/AJ7</f>
        <v>#NAME?</v>
      </c>
      <c r="AK9" t="e">
        <f ca="1">(AI5+AJ6)/AK7</f>
        <v>#NAME?</v>
      </c>
      <c r="AM9" t="e">
        <f ca="1"/>
        <v>#NAME?</v>
      </c>
      <c r="AN9" t="e">
        <f ca="1"/>
        <v>#NAME?</v>
      </c>
      <c r="AO9" t="e">
        <f ca="1"/>
        <v>#NAME?</v>
      </c>
      <c r="AP9" s="27" t="e">
        <f t="shared" ca="1" si="13"/>
        <v>#NAME?</v>
      </c>
      <c r="AQ9" s="27" t="e">
        <f t="shared" ca="1" si="14"/>
        <v>#NAME?</v>
      </c>
      <c r="AR9" s="27" t="e">
        <f t="shared" ca="1" si="10"/>
        <v>#NAME?</v>
      </c>
      <c r="AS9" s="27" t="e">
        <f t="shared" ca="1" si="11"/>
        <v>#NAME?</v>
      </c>
      <c r="AT9" s="27" t="e">
        <f t="shared" ca="1" si="12"/>
        <v>#NAME?</v>
      </c>
    </row>
    <row r="10" spans="1:46" ht="15" x14ac:dyDescent="0.2">
      <c r="A10" s="38">
        <v>5.8</v>
      </c>
      <c r="B10" s="38">
        <v>5.9</v>
      </c>
      <c r="C10" s="38">
        <v>5.8</v>
      </c>
      <c r="D10" s="38">
        <v>6.1</v>
      </c>
      <c r="E10" s="39">
        <v>1</v>
      </c>
      <c r="F10" t="e">
        <f ca="1"/>
        <v>#NAME?</v>
      </c>
      <c r="G10" t="e">
        <f ca="1"/>
        <v>#NAME?</v>
      </c>
      <c r="H10" t="e">
        <f ca="1"/>
        <v>#NAME?</v>
      </c>
      <c r="I10" t="e">
        <f ca="1"/>
        <v>#NAME?</v>
      </c>
      <c r="J10" s="66" t="e">
        <f ca="1"/>
        <v>#NAME?</v>
      </c>
      <c r="K10" s="67" t="e">
        <f ca="1"/>
        <v>#NAME?</v>
      </c>
      <c r="L10" s="68" t="e">
        <f t="shared" ca="1" si="1"/>
        <v>#NAME?</v>
      </c>
      <c r="M10" s="27" t="e">
        <f t="shared" ca="1" si="2"/>
        <v>#NAME?</v>
      </c>
      <c r="N10" s="27" t="e">
        <f t="shared" ca="1" si="3"/>
        <v>#NAME?</v>
      </c>
      <c r="O10" s="66" t="e">
        <f t="shared" ca="1" si="4"/>
        <v>#NAME?</v>
      </c>
      <c r="P10" s="68" t="e">
        <f t="shared" ca="1" si="5"/>
        <v>#NAME?</v>
      </c>
      <c r="Q10" s="66">
        <f t="shared" ca="1" si="6"/>
        <v>0</v>
      </c>
      <c r="R10" s="68" t="e">
        <f t="shared" ca="1" si="7"/>
        <v>#NAME?</v>
      </c>
      <c r="S10" s="27">
        <f t="shared" ca="1" si="8"/>
        <v>0</v>
      </c>
      <c r="U10" s="76" t="e">
        <f ca="1"/>
        <v>#NAME?</v>
      </c>
      <c r="W10" s="58" t="s">
        <v>364</v>
      </c>
      <c r="X10" s="89">
        <v>0.05</v>
      </c>
      <c r="AM10" t="e">
        <f ca="1"/>
        <v>#NAME?</v>
      </c>
      <c r="AN10" t="e">
        <f ca="1"/>
        <v>#NAME?</v>
      </c>
      <c r="AO10" t="e">
        <f ca="1"/>
        <v>#NAME?</v>
      </c>
      <c r="AP10" s="27" t="e">
        <f t="shared" ca="1" si="13"/>
        <v>#NAME?</v>
      </c>
      <c r="AQ10" s="27" t="e">
        <f t="shared" ca="1" si="14"/>
        <v>#NAME?</v>
      </c>
      <c r="AR10" s="27" t="e">
        <f t="shared" ca="1" si="10"/>
        <v>#NAME?</v>
      </c>
      <c r="AS10" s="27" t="e">
        <f t="shared" ca="1" si="11"/>
        <v>#NAME?</v>
      </c>
      <c r="AT10" s="27" t="e">
        <f t="shared" ca="1" si="12"/>
        <v>#NAME?</v>
      </c>
    </row>
    <row r="11" spans="1:46" ht="15" x14ac:dyDescent="0.2">
      <c r="A11" s="38">
        <v>6.4</v>
      </c>
      <c r="B11" s="38">
        <v>5.7</v>
      </c>
      <c r="C11" s="38">
        <v>5.7</v>
      </c>
      <c r="D11" s="38">
        <v>5.8</v>
      </c>
      <c r="E11" s="39">
        <v>0</v>
      </c>
      <c r="F11" t="e">
        <f ca="1"/>
        <v>#NAME?</v>
      </c>
      <c r="G11" t="e">
        <f ca="1"/>
        <v>#NAME?</v>
      </c>
      <c r="H11" t="e">
        <f ca="1"/>
        <v>#NAME?</v>
      </c>
      <c r="I11" t="e">
        <f ca="1"/>
        <v>#NAME?</v>
      </c>
      <c r="J11" s="66" t="e">
        <f ca="1"/>
        <v>#NAME?</v>
      </c>
      <c r="K11" s="67" t="e">
        <f ca="1"/>
        <v>#NAME?</v>
      </c>
      <c r="L11" s="68" t="e">
        <f t="shared" ca="1" si="1"/>
        <v>#NAME?</v>
      </c>
      <c r="M11" s="27" t="e">
        <f t="shared" ca="1" si="2"/>
        <v>#NAME?</v>
      </c>
      <c r="N11" s="27" t="e">
        <f t="shared" ca="1" si="3"/>
        <v>#NAME?</v>
      </c>
      <c r="O11" s="66" t="e">
        <f t="shared" ca="1" si="4"/>
        <v>#NAME?</v>
      </c>
      <c r="P11" s="68" t="e">
        <f t="shared" ca="1" si="5"/>
        <v>#NAME?</v>
      </c>
      <c r="Q11" s="66">
        <f t="shared" ca="1" si="6"/>
        <v>0</v>
      </c>
      <c r="R11" s="68" t="e">
        <f t="shared" ca="1" si="7"/>
        <v>#NAME?</v>
      </c>
      <c r="S11" s="27">
        <f t="shared" ca="1" si="8"/>
        <v>0</v>
      </c>
      <c r="W11" s="58" t="s">
        <v>365</v>
      </c>
      <c r="X11" s="90" t="e">
        <f ca="1">IF(X9&lt;X10,"yes","no")</f>
        <v>#NAME?</v>
      </c>
      <c r="AH11" t="s">
        <v>382</v>
      </c>
      <c r="AI11" s="82">
        <v>0.5</v>
      </c>
      <c r="AM11" t="e">
        <f ca="1"/>
        <v>#NAME?</v>
      </c>
      <c r="AN11" t="e">
        <f ca="1"/>
        <v>#NAME?</v>
      </c>
      <c r="AO11" t="e">
        <f ca="1"/>
        <v>#NAME?</v>
      </c>
      <c r="AP11" s="27" t="e">
        <f t="shared" ca="1" si="13"/>
        <v>#NAME?</v>
      </c>
      <c r="AQ11" s="27" t="e">
        <f t="shared" ca="1" si="14"/>
        <v>#NAME?</v>
      </c>
      <c r="AR11" s="27" t="e">
        <f t="shared" ca="1" si="10"/>
        <v>#NAME?</v>
      </c>
      <c r="AS11" s="27" t="e">
        <f t="shared" ca="1" si="11"/>
        <v>#NAME?</v>
      </c>
      <c r="AT11" s="27" t="e">
        <f t="shared" ca="1" si="12"/>
        <v>#NAME?</v>
      </c>
    </row>
    <row r="12" spans="1:46" ht="15.75" thickBot="1" x14ac:dyDescent="0.25">
      <c r="A12" s="38">
        <v>8.6999999999999993</v>
      </c>
      <c r="B12" s="38">
        <v>6.8</v>
      </c>
      <c r="C12" s="38">
        <v>4.5999999999999996</v>
      </c>
      <c r="D12" s="38">
        <v>3.7</v>
      </c>
      <c r="E12" s="39">
        <v>1</v>
      </c>
      <c r="F12" t="e">
        <f ca="1"/>
        <v>#NAME?</v>
      </c>
      <c r="G12" t="e">
        <f ca="1"/>
        <v>#NAME?</v>
      </c>
      <c r="H12" t="e">
        <f ca="1"/>
        <v>#NAME?</v>
      </c>
      <c r="I12" t="e">
        <f ca="1"/>
        <v>#NAME?</v>
      </c>
      <c r="J12" s="66" t="e">
        <f ca="1"/>
        <v>#NAME?</v>
      </c>
      <c r="K12" s="67" t="e">
        <f ca="1"/>
        <v>#NAME?</v>
      </c>
      <c r="L12" s="68" t="e">
        <f t="shared" ca="1" si="1"/>
        <v>#NAME?</v>
      </c>
      <c r="M12" s="27" t="e">
        <f t="shared" ca="1" si="2"/>
        <v>#NAME?</v>
      </c>
      <c r="N12" s="27" t="e">
        <f t="shared" ca="1" si="3"/>
        <v>#NAME?</v>
      </c>
      <c r="O12" s="66" t="e">
        <f t="shared" ca="1" si="4"/>
        <v>#NAME?</v>
      </c>
      <c r="P12" s="68" t="e">
        <f t="shared" ca="1" si="5"/>
        <v>#NAME?</v>
      </c>
      <c r="Q12" s="66">
        <f t="shared" ca="1" si="6"/>
        <v>0</v>
      </c>
      <c r="R12" s="68" t="e">
        <f t="shared" ca="1" si="7"/>
        <v>#NAME?</v>
      </c>
      <c r="S12" s="27">
        <f t="shared" ca="1" si="8"/>
        <v>0</v>
      </c>
      <c r="W12" s="58"/>
      <c r="X12" s="58"/>
      <c r="AM12" t="e">
        <f ca="1"/>
        <v>#NAME?</v>
      </c>
      <c r="AN12" t="e">
        <f ca="1"/>
        <v>#NAME?</v>
      </c>
      <c r="AO12" t="e">
        <f ca="1"/>
        <v>#NAME?</v>
      </c>
      <c r="AP12" s="27" t="e">
        <f t="shared" ca="1" si="13"/>
        <v>#NAME?</v>
      </c>
      <c r="AQ12" s="27" t="e">
        <f t="shared" ca="1" si="14"/>
        <v>#NAME?</v>
      </c>
      <c r="AR12" s="27" t="e">
        <f t="shared" ca="1" si="10"/>
        <v>#NAME?</v>
      </c>
      <c r="AS12" s="27" t="e">
        <f t="shared" ca="1" si="11"/>
        <v>#NAME?</v>
      </c>
      <c r="AT12" s="27" t="e">
        <f t="shared" ca="1" si="12"/>
        <v>#NAME?</v>
      </c>
    </row>
    <row r="13" spans="1:46" ht="15.75" thickTop="1" x14ac:dyDescent="0.2">
      <c r="A13" s="38">
        <v>6.1</v>
      </c>
      <c r="B13" s="38">
        <v>3.9</v>
      </c>
      <c r="C13" s="38">
        <v>6.4</v>
      </c>
      <c r="D13" s="38">
        <v>4.9000000000000004</v>
      </c>
      <c r="E13" s="39">
        <v>0</v>
      </c>
      <c r="F13" t="e">
        <f ca="1"/>
        <v>#NAME?</v>
      </c>
      <c r="G13" t="e">
        <f ca="1"/>
        <v>#NAME?</v>
      </c>
      <c r="H13" t="e">
        <f ca="1"/>
        <v>#NAME?</v>
      </c>
      <c r="I13" t="e">
        <f ca="1"/>
        <v>#NAME?</v>
      </c>
      <c r="J13" s="66" t="e">
        <f ca="1"/>
        <v>#NAME?</v>
      </c>
      <c r="K13" s="67" t="e">
        <f ca="1"/>
        <v>#NAME?</v>
      </c>
      <c r="L13" s="68" t="e">
        <f t="shared" ca="1" si="1"/>
        <v>#NAME?</v>
      </c>
      <c r="M13" s="27" t="e">
        <f t="shared" ca="1" si="2"/>
        <v>#NAME?</v>
      </c>
      <c r="N13" s="27" t="e">
        <f t="shared" ca="1" si="3"/>
        <v>#NAME?</v>
      </c>
      <c r="O13" s="66" t="e">
        <f t="shared" ca="1" si="4"/>
        <v>#NAME?</v>
      </c>
      <c r="P13" s="68" t="e">
        <f t="shared" ca="1" si="5"/>
        <v>#NAME?</v>
      </c>
      <c r="Q13" s="66">
        <f t="shared" ca="1" si="6"/>
        <v>0</v>
      </c>
      <c r="R13" s="68" t="e">
        <f t="shared" ca="1" si="7"/>
        <v>#NAME?</v>
      </c>
      <c r="S13" s="27">
        <f t="shared" ca="1" si="8"/>
        <v>0</v>
      </c>
      <c r="W13" s="58" t="s">
        <v>366</v>
      </c>
      <c r="X13" s="87" t="e">
        <f ca="1">1-X5/X4</f>
        <v>#NAME?</v>
      </c>
      <c r="Z13" s="91"/>
      <c r="AA13" s="91" t="s">
        <v>371</v>
      </c>
      <c r="AB13" s="91" t="s">
        <v>372</v>
      </c>
      <c r="AC13" s="91" t="s">
        <v>373</v>
      </c>
      <c r="AD13" s="91" t="s">
        <v>363</v>
      </c>
      <c r="AE13" s="91" t="s">
        <v>374</v>
      </c>
      <c r="AF13" s="91" t="s">
        <v>375</v>
      </c>
      <c r="AG13" s="91" t="s">
        <v>376</v>
      </c>
      <c r="AH13" s="84" t="s">
        <v>390</v>
      </c>
      <c r="AI13" s="85"/>
      <c r="AM13" t="e">
        <f ca="1"/>
        <v>#NAME?</v>
      </c>
      <c r="AN13" t="e">
        <f ca="1"/>
        <v>#NAME?</v>
      </c>
      <c r="AO13" t="e">
        <f ca="1"/>
        <v>#NAME?</v>
      </c>
      <c r="AP13" s="27" t="e">
        <f t="shared" ca="1" si="13"/>
        <v>#NAME?</v>
      </c>
      <c r="AQ13" s="27" t="e">
        <f t="shared" ca="1" si="14"/>
        <v>#NAME?</v>
      </c>
      <c r="AR13" s="27" t="e">
        <f t="shared" ca="1" si="10"/>
        <v>#NAME?</v>
      </c>
      <c r="AS13" s="27" t="e">
        <f t="shared" ca="1" si="11"/>
        <v>#NAME?</v>
      </c>
      <c r="AT13" s="27" t="e">
        <f t="shared" ca="1" si="12"/>
        <v>#NAME?</v>
      </c>
    </row>
    <row r="14" spans="1:46" ht="15" x14ac:dyDescent="0.2">
      <c r="A14" s="38">
        <v>9.5</v>
      </c>
      <c r="B14" s="38">
        <v>6.9</v>
      </c>
      <c r="C14" s="38">
        <v>6.6</v>
      </c>
      <c r="D14" s="38">
        <v>4.5</v>
      </c>
      <c r="E14" s="39">
        <v>1</v>
      </c>
      <c r="F14" t="e">
        <f ca="1"/>
        <v>#NAME?</v>
      </c>
      <c r="G14" t="e">
        <f ca="1"/>
        <v>#NAME?</v>
      </c>
      <c r="H14" t="e">
        <f ca="1"/>
        <v>#NAME?</v>
      </c>
      <c r="I14" t="e">
        <f ca="1"/>
        <v>#NAME?</v>
      </c>
      <c r="J14" s="66" t="e">
        <f ca="1"/>
        <v>#NAME?</v>
      </c>
      <c r="K14" s="67" t="e">
        <f ca="1"/>
        <v>#NAME?</v>
      </c>
      <c r="L14" s="68" t="e">
        <f t="shared" ca="1" si="1"/>
        <v>#NAME?</v>
      </c>
      <c r="M14" s="27" t="e">
        <f t="shared" ca="1" si="2"/>
        <v>#NAME?</v>
      </c>
      <c r="N14" s="27" t="e">
        <f t="shared" ca="1" si="3"/>
        <v>#NAME?</v>
      </c>
      <c r="O14" s="66" t="e">
        <f t="shared" ca="1" si="4"/>
        <v>#NAME?</v>
      </c>
      <c r="P14" s="68" t="e">
        <f t="shared" ca="1" si="5"/>
        <v>#NAME?</v>
      </c>
      <c r="Q14" s="66">
        <f t="shared" ca="1" si="6"/>
        <v>0</v>
      </c>
      <c r="R14" s="68" t="e">
        <f t="shared" ca="1" si="7"/>
        <v>#NAME?</v>
      </c>
      <c r="S14" s="27">
        <f t="shared" ca="1" si="8"/>
        <v>0</v>
      </c>
      <c r="W14" s="58" t="s">
        <v>367</v>
      </c>
      <c r="X14" s="89" t="e">
        <f ca="1">1-EXP((-2/L104)*(X5-X4))</f>
        <v>#NAME?</v>
      </c>
      <c r="Z14" s="58" t="s">
        <v>322</v>
      </c>
      <c r="AA14" s="58" t="e">
        <f t="array" aca="1" ref="AA14:AA18" ca="1">U6:U10</f>
        <v>#NAME?</v>
      </c>
      <c r="AB14" s="58" t="e">
        <f t="array" aca="1" ref="AB14:AB18" ca="1">SQRT([1]!DIAG(Z5:AD9))</f>
        <v>#NAME?</v>
      </c>
      <c r="AC14" s="58" t="e">
        <f ca="1">(AA14/AB14)^2</f>
        <v>#NAME?</v>
      </c>
      <c r="AD14" s="58" t="e">
        <f ca="1">_xlfn.CHISQ.DIST.RT(AC14,1)</f>
        <v>#NAME?</v>
      </c>
      <c r="AE14" s="58" t="e">
        <f ca="1">EXP(AA14)</f>
        <v>#NAME?</v>
      </c>
      <c r="AF14" s="58"/>
      <c r="AG14" s="58"/>
      <c r="AH14" s="58" t="s">
        <v>391</v>
      </c>
      <c r="AI14" s="85" t="e">
        <f ca="1">(AI7/AK7)^2+(AJ7/AK7)^2</f>
        <v>#NAME?</v>
      </c>
      <c r="AM14" t="e">
        <f ca="1"/>
        <v>#NAME?</v>
      </c>
      <c r="AN14" t="e">
        <f ca="1"/>
        <v>#NAME?</v>
      </c>
      <c r="AO14" t="e">
        <f ca="1"/>
        <v>#NAME?</v>
      </c>
      <c r="AP14" s="27" t="e">
        <f t="shared" ca="1" si="13"/>
        <v>#NAME?</v>
      </c>
      <c r="AQ14" s="27" t="e">
        <f t="shared" ca="1" si="14"/>
        <v>#NAME?</v>
      </c>
      <c r="AR14" s="27" t="e">
        <f t="shared" ca="1" si="10"/>
        <v>#NAME?</v>
      </c>
      <c r="AS14" s="27" t="e">
        <f t="shared" ca="1" si="11"/>
        <v>#NAME?</v>
      </c>
      <c r="AT14" s="27" t="e">
        <f t="shared" ca="1" si="12"/>
        <v>#NAME?</v>
      </c>
    </row>
    <row r="15" spans="1:46" ht="15" x14ac:dyDescent="0.2">
      <c r="A15" s="38">
        <v>9.1999999999999993</v>
      </c>
      <c r="B15" s="38">
        <v>8.4</v>
      </c>
      <c r="C15" s="38">
        <v>4.8</v>
      </c>
      <c r="D15" s="38">
        <v>2.6</v>
      </c>
      <c r="E15" s="39">
        <v>0</v>
      </c>
      <c r="F15" t="e">
        <f ca="1"/>
        <v>#NAME?</v>
      </c>
      <c r="G15" t="e">
        <f ca="1"/>
        <v>#NAME?</v>
      </c>
      <c r="H15" t="e">
        <f ca="1"/>
        <v>#NAME?</v>
      </c>
      <c r="I15" t="e">
        <f ca="1"/>
        <v>#NAME?</v>
      </c>
      <c r="J15" s="66" t="e">
        <f ca="1"/>
        <v>#NAME?</v>
      </c>
      <c r="K15" s="67" t="e">
        <f ca="1"/>
        <v>#NAME?</v>
      </c>
      <c r="L15" s="68" t="e">
        <f t="shared" ca="1" si="1"/>
        <v>#NAME?</v>
      </c>
      <c r="M15" s="27" t="e">
        <f t="shared" ca="1" si="2"/>
        <v>#NAME?</v>
      </c>
      <c r="N15" s="27" t="e">
        <f t="shared" ca="1" si="3"/>
        <v>#NAME?</v>
      </c>
      <c r="O15" s="66" t="e">
        <f t="shared" ca="1" si="4"/>
        <v>#NAME?</v>
      </c>
      <c r="P15" s="68" t="e">
        <f t="shared" ca="1" si="5"/>
        <v>#NAME?</v>
      </c>
      <c r="Q15" s="66">
        <f t="shared" ca="1" si="6"/>
        <v>0</v>
      </c>
      <c r="R15" s="68" t="e">
        <f t="shared" ca="1" si="7"/>
        <v>#NAME?</v>
      </c>
      <c r="S15" s="27">
        <f t="shared" ca="1" si="8"/>
        <v>0</v>
      </c>
      <c r="W15" s="58" t="s">
        <v>368</v>
      </c>
      <c r="X15" s="88" t="e">
        <f ca="1">X14/(1-EXP(2*X4/L104))</f>
        <v>#NAME?</v>
      </c>
      <c r="Z15" s="58" t="str">
        <f t="array" ref="Z15:Z18">TRANSPOSE(F4:I4)</f>
        <v>Quality</v>
      </c>
      <c r="AA15" s="58" t="e">
        <f ca="1"/>
        <v>#NAME?</v>
      </c>
      <c r="AB15" s="58" t="e">
        <f ca="1"/>
        <v>#NAME?</v>
      </c>
      <c r="AC15" s="58" t="e">
        <f ca="1">(AA15/AB15)^2</f>
        <v>#NAME?</v>
      </c>
      <c r="AD15" s="58" t="e">
        <f t="shared" ref="AD15:AD18" ca="1" si="15">_xlfn.CHISQ.DIST.RT(AC15,1)</f>
        <v>#NAME?</v>
      </c>
      <c r="AE15" s="58" t="e">
        <f t="shared" ref="AE15:AE18" ca="1" si="16">EXP(AA15)</f>
        <v>#NAME?</v>
      </c>
      <c r="AF15" s="58" t="e">
        <f ca="1">EXP(AA15-AB15*_xlfn.NORM.S.INV(1-$X$10/2))</f>
        <v>#NAME?</v>
      </c>
      <c r="AG15" s="58" t="e">
        <f ca="1">EXP(AA15+AB15*_xlfn.NORM.S.INV(1-$X$10/2))</f>
        <v>#NAME?</v>
      </c>
      <c r="AH15" s="58" t="s">
        <v>392</v>
      </c>
      <c r="AI15" s="85" t="e">
        <f ca="1">AI14+(0.25*AI14)</f>
        <v>#NAME?</v>
      </c>
      <c r="AM15" t="e">
        <f ca="1"/>
        <v>#NAME?</v>
      </c>
      <c r="AN15" t="e">
        <f ca="1"/>
        <v>#NAME?</v>
      </c>
      <c r="AO15" t="e">
        <f ca="1"/>
        <v>#NAME?</v>
      </c>
      <c r="AP15" s="27" t="e">
        <f t="shared" ca="1" si="13"/>
        <v>#NAME?</v>
      </c>
      <c r="AQ15" s="27" t="e">
        <f t="shared" ca="1" si="14"/>
        <v>#NAME?</v>
      </c>
      <c r="AR15" s="27" t="e">
        <f t="shared" ca="1" si="10"/>
        <v>#NAME?</v>
      </c>
      <c r="AS15" s="27" t="e">
        <f t="shared" ca="1" si="11"/>
        <v>#NAME?</v>
      </c>
      <c r="AT15" s="27" t="e">
        <f t="shared" ca="1" si="12"/>
        <v>#NAME?</v>
      </c>
    </row>
    <row r="16" spans="1:46" ht="15" x14ac:dyDescent="0.2">
      <c r="A16" s="38">
        <v>6.3</v>
      </c>
      <c r="B16" s="38">
        <v>6.8</v>
      </c>
      <c r="C16" s="38">
        <v>5.9</v>
      </c>
      <c r="D16" s="38">
        <v>6.2</v>
      </c>
      <c r="E16" s="39">
        <v>1</v>
      </c>
      <c r="F16" t="e">
        <f ca="1"/>
        <v>#NAME?</v>
      </c>
      <c r="G16" t="e">
        <f ca="1"/>
        <v>#NAME?</v>
      </c>
      <c r="H16" t="e">
        <f ca="1"/>
        <v>#NAME?</v>
      </c>
      <c r="I16" t="e">
        <f ca="1"/>
        <v>#NAME?</v>
      </c>
      <c r="J16" s="66" t="e">
        <f ca="1"/>
        <v>#NAME?</v>
      </c>
      <c r="K16" s="67" t="e">
        <f ca="1"/>
        <v>#NAME?</v>
      </c>
      <c r="L16" s="68" t="e">
        <f t="shared" ca="1" si="1"/>
        <v>#NAME?</v>
      </c>
      <c r="M16" s="27" t="e">
        <f t="shared" ca="1" si="2"/>
        <v>#NAME?</v>
      </c>
      <c r="N16" s="27" t="e">
        <f t="shared" ca="1" si="3"/>
        <v>#NAME?</v>
      </c>
      <c r="O16" s="66" t="e">
        <f t="shared" ca="1" si="4"/>
        <v>#NAME?</v>
      </c>
      <c r="P16" s="68" t="e">
        <f t="shared" ca="1" si="5"/>
        <v>#NAME?</v>
      </c>
      <c r="Q16" s="66">
        <f t="shared" ca="1" si="6"/>
        <v>0</v>
      </c>
      <c r="R16" s="68" t="e">
        <f t="shared" ca="1" si="7"/>
        <v>#NAME?</v>
      </c>
      <c r="S16" s="27">
        <f t="shared" ca="1" si="8"/>
        <v>0</v>
      </c>
      <c r="W16" s="58"/>
      <c r="X16" s="58"/>
      <c r="Z16" s="58" t="str">
        <v>Prdct_Line</v>
      </c>
      <c r="AA16" s="58" t="e">
        <f ca="1"/>
        <v>#NAME?</v>
      </c>
      <c r="AB16" s="58" t="e">
        <f ca="1"/>
        <v>#NAME?</v>
      </c>
      <c r="AC16" s="58" t="e">
        <f ca="1">(AA16/AB16)^2</f>
        <v>#NAME?</v>
      </c>
      <c r="AD16" s="58" t="e">
        <f t="shared" ca="1" si="15"/>
        <v>#NAME?</v>
      </c>
      <c r="AE16" s="58" t="e">
        <f t="shared" ca="1" si="16"/>
        <v>#NAME?</v>
      </c>
      <c r="AF16" s="58" t="e">
        <f ca="1">EXP(AA16-AB16*_xlfn.NORM.S.INV(1-$X$10/2))</f>
        <v>#NAME?</v>
      </c>
      <c r="AG16" s="58" t="e">
        <f ca="1">EXP(AA16+AB16*_xlfn.NORM.S.INV(1-$X$10/2))</f>
        <v>#NAME?</v>
      </c>
      <c r="AM16" t="e">
        <f ca="1"/>
        <v>#NAME?</v>
      </c>
      <c r="AN16" t="e">
        <f ca="1"/>
        <v>#NAME?</v>
      </c>
      <c r="AO16" t="e">
        <f ca="1"/>
        <v>#NAME?</v>
      </c>
      <c r="AP16" s="27" t="e">
        <f t="shared" ca="1" si="13"/>
        <v>#NAME?</v>
      </c>
      <c r="AQ16" s="27" t="e">
        <f t="shared" ca="1" si="14"/>
        <v>#NAME?</v>
      </c>
      <c r="AR16" s="27" t="e">
        <f t="shared" ca="1" si="10"/>
        <v>#NAME?</v>
      </c>
      <c r="AS16" s="27" t="e">
        <f t="shared" ca="1" si="11"/>
        <v>#NAME?</v>
      </c>
      <c r="AT16" s="27" t="e">
        <f t="shared" ca="1" si="12"/>
        <v>#NAME?</v>
      </c>
    </row>
    <row r="17" spans="1:46" ht="15" x14ac:dyDescent="0.2">
      <c r="A17" s="38">
        <v>8.6999999999999993</v>
      </c>
      <c r="B17" s="38">
        <v>7.8</v>
      </c>
      <c r="C17" s="38">
        <v>3.8</v>
      </c>
      <c r="D17" s="38">
        <v>3.9</v>
      </c>
      <c r="E17" s="39">
        <v>0</v>
      </c>
      <c r="F17" t="e">
        <f ca="1"/>
        <v>#NAME?</v>
      </c>
      <c r="G17" t="e">
        <f ca="1"/>
        <v>#NAME?</v>
      </c>
      <c r="H17" t="e">
        <f ca="1"/>
        <v>#NAME?</v>
      </c>
      <c r="I17" t="e">
        <f ca="1"/>
        <v>#NAME?</v>
      </c>
      <c r="J17" s="66" t="e">
        <f ca="1"/>
        <v>#NAME?</v>
      </c>
      <c r="K17" s="67" t="e">
        <f ca="1"/>
        <v>#NAME?</v>
      </c>
      <c r="L17" s="68" t="e">
        <f t="shared" ca="1" si="1"/>
        <v>#NAME?</v>
      </c>
      <c r="M17" s="27" t="e">
        <f t="shared" ca="1" si="2"/>
        <v>#NAME?</v>
      </c>
      <c r="N17" s="27" t="e">
        <f t="shared" ca="1" si="3"/>
        <v>#NAME?</v>
      </c>
      <c r="O17" s="66" t="e">
        <f t="shared" ca="1" si="4"/>
        <v>#NAME?</v>
      </c>
      <c r="P17" s="68" t="e">
        <f t="shared" ca="1" si="5"/>
        <v>#NAME?</v>
      </c>
      <c r="Q17" s="66">
        <f t="shared" ca="1" si="6"/>
        <v>0</v>
      </c>
      <c r="R17" s="68" t="e">
        <f t="shared" ca="1" si="7"/>
        <v>#NAME?</v>
      </c>
      <c r="S17" s="27">
        <f t="shared" ca="1" si="8"/>
        <v>0</v>
      </c>
      <c r="W17" s="58" t="s">
        <v>369</v>
      </c>
      <c r="X17" s="87">
        <f ca="1">S104</f>
        <v>0</v>
      </c>
      <c r="Z17" s="58" t="str">
        <v>Brand_Image</v>
      </c>
      <c r="AA17" s="58" t="e">
        <f ca="1"/>
        <v>#NAME?</v>
      </c>
      <c r="AB17" s="58" t="e">
        <f ca="1"/>
        <v>#NAME?</v>
      </c>
      <c r="AC17" s="58" t="e">
        <f ca="1">(AA17/AB17)^2</f>
        <v>#NAME?</v>
      </c>
      <c r="AD17" s="58" t="e">
        <f t="shared" ca="1" si="15"/>
        <v>#NAME?</v>
      </c>
      <c r="AE17" s="58" t="e">
        <f t="shared" ca="1" si="16"/>
        <v>#NAME?</v>
      </c>
      <c r="AF17" s="58" t="e">
        <f ca="1">EXP(AA17-AB17*_xlfn.NORM.S.INV(1-$X$10/2))</f>
        <v>#NAME?</v>
      </c>
      <c r="AG17" s="58" t="e">
        <f ca="1">EXP(AA17+AB17*_xlfn.NORM.S.INV(1-$X$10/2))</f>
        <v>#NAME?</v>
      </c>
      <c r="AM17" t="e">
        <f ca="1"/>
        <v>#NAME?</v>
      </c>
      <c r="AN17" t="e">
        <f ca="1"/>
        <v>#NAME?</v>
      </c>
      <c r="AO17" t="e">
        <f ca="1"/>
        <v>#NAME?</v>
      </c>
      <c r="AP17" s="27" t="e">
        <f t="shared" ca="1" si="13"/>
        <v>#NAME?</v>
      </c>
      <c r="AQ17" s="27" t="e">
        <f t="shared" ca="1" si="14"/>
        <v>#NAME?</v>
      </c>
      <c r="AR17" s="27" t="e">
        <f t="shared" ca="1" si="10"/>
        <v>#NAME?</v>
      </c>
      <c r="AS17" s="27" t="e">
        <f t="shared" ca="1" si="11"/>
        <v>#NAME?</v>
      </c>
      <c r="AT17" s="27" t="e">
        <f t="shared" ca="1" si="12"/>
        <v>#NAME?</v>
      </c>
    </row>
    <row r="18" spans="1:46" ht="15" x14ac:dyDescent="0.2">
      <c r="A18" s="38">
        <v>5.7</v>
      </c>
      <c r="B18" s="38">
        <v>5.5</v>
      </c>
      <c r="C18" s="38">
        <v>5.0999999999999996</v>
      </c>
      <c r="D18" s="38">
        <v>6.2</v>
      </c>
      <c r="E18" s="39">
        <v>1</v>
      </c>
      <c r="F18" t="e">
        <f ca="1"/>
        <v>#NAME?</v>
      </c>
      <c r="G18" t="e">
        <f ca="1"/>
        <v>#NAME?</v>
      </c>
      <c r="H18" t="e">
        <f ca="1"/>
        <v>#NAME?</v>
      </c>
      <c r="I18" t="e">
        <f ca="1"/>
        <v>#NAME?</v>
      </c>
      <c r="J18" s="66" t="e">
        <f ca="1"/>
        <v>#NAME?</v>
      </c>
      <c r="K18" s="67" t="e">
        <f ca="1"/>
        <v>#NAME?</v>
      </c>
      <c r="L18" s="68" t="e">
        <f t="shared" ca="1" si="1"/>
        <v>#NAME?</v>
      </c>
      <c r="M18" s="27" t="e">
        <f t="shared" ca="1" si="2"/>
        <v>#NAME?</v>
      </c>
      <c r="N18" s="27" t="e">
        <f t="shared" ca="1" si="3"/>
        <v>#NAME?</v>
      </c>
      <c r="O18" s="66" t="e">
        <f t="shared" ca="1" si="4"/>
        <v>#NAME?</v>
      </c>
      <c r="P18" s="68" t="e">
        <f t="shared" ca="1" si="5"/>
        <v>#NAME?</v>
      </c>
      <c r="Q18" s="66">
        <f t="shared" ca="1" si="6"/>
        <v>0</v>
      </c>
      <c r="R18" s="68" t="e">
        <f t="shared" ca="1" si="7"/>
        <v>#NAME?</v>
      </c>
      <c r="S18" s="27">
        <f t="shared" ca="1" si="8"/>
        <v>0</v>
      </c>
      <c r="W18" s="58" t="s">
        <v>323</v>
      </c>
      <c r="X18" s="89">
        <f ca="1">COUNT(L5:L103)-2</f>
        <v>-2</v>
      </c>
      <c r="Z18" s="92" t="str">
        <v>Flex_Price</v>
      </c>
      <c r="AA18" s="92" t="e">
        <f ca="1"/>
        <v>#NAME?</v>
      </c>
      <c r="AB18" s="92" t="e">
        <f ca="1"/>
        <v>#NAME?</v>
      </c>
      <c r="AC18" s="92" t="e">
        <f ca="1">(AA18/AB18)^2</f>
        <v>#NAME?</v>
      </c>
      <c r="AD18" s="92" t="e">
        <f t="shared" ca="1" si="15"/>
        <v>#NAME?</v>
      </c>
      <c r="AE18" s="92" t="e">
        <f t="shared" ca="1" si="16"/>
        <v>#NAME?</v>
      </c>
      <c r="AF18" s="92" t="e">
        <f ca="1">EXP(AA18-AB18*_xlfn.NORM.S.INV(1-$X$10/2))</f>
        <v>#NAME?</v>
      </c>
      <c r="AG18" s="92" t="e">
        <f ca="1">EXP(AA18+AB18*_xlfn.NORM.S.INV(1-$X$10/2))</f>
        <v>#NAME?</v>
      </c>
      <c r="AM18" t="e">
        <f ca="1"/>
        <v>#NAME?</v>
      </c>
      <c r="AN18" t="e">
        <f ca="1"/>
        <v>#NAME?</v>
      </c>
      <c r="AO18" t="e">
        <f ca="1"/>
        <v>#NAME?</v>
      </c>
      <c r="AP18" s="27" t="e">
        <f t="shared" ca="1" si="13"/>
        <v>#NAME?</v>
      </c>
      <c r="AQ18" s="27" t="e">
        <f t="shared" ca="1" si="14"/>
        <v>#NAME?</v>
      </c>
      <c r="AR18" s="27" t="e">
        <f t="shared" ca="1" si="10"/>
        <v>#NAME?</v>
      </c>
      <c r="AS18" s="27" t="e">
        <f t="shared" ca="1" si="11"/>
        <v>#NAME?</v>
      </c>
      <c r="AT18" s="27" t="e">
        <f t="shared" ca="1" si="12"/>
        <v>#NAME?</v>
      </c>
    </row>
    <row r="19" spans="1:46" ht="15" x14ac:dyDescent="0.2">
      <c r="A19" s="38">
        <v>5.9</v>
      </c>
      <c r="B19" s="38">
        <v>6.4</v>
      </c>
      <c r="C19" s="38">
        <v>5.5</v>
      </c>
      <c r="D19" s="38">
        <v>5.8</v>
      </c>
      <c r="E19" s="39">
        <v>0</v>
      </c>
      <c r="F19" t="e">
        <f ca="1"/>
        <v>#NAME?</v>
      </c>
      <c r="G19" t="e">
        <f ca="1"/>
        <v>#NAME?</v>
      </c>
      <c r="H19" t="e">
        <f ca="1"/>
        <v>#NAME?</v>
      </c>
      <c r="I19" t="e">
        <f ca="1"/>
        <v>#NAME?</v>
      </c>
      <c r="J19" s="66" t="e">
        <f ca="1"/>
        <v>#NAME?</v>
      </c>
      <c r="K19" s="67" t="e">
        <f ca="1"/>
        <v>#NAME?</v>
      </c>
      <c r="L19" s="68" t="e">
        <f t="shared" ca="1" si="1"/>
        <v>#NAME?</v>
      </c>
      <c r="M19" s="27" t="e">
        <f t="shared" ca="1" si="2"/>
        <v>#NAME?</v>
      </c>
      <c r="N19" s="27" t="e">
        <f t="shared" ca="1" si="3"/>
        <v>#NAME?</v>
      </c>
      <c r="O19" s="66" t="e">
        <f t="shared" ca="1" si="4"/>
        <v>#NAME?</v>
      </c>
      <c r="P19" s="68" t="e">
        <f t="shared" ca="1" si="5"/>
        <v>#NAME?</v>
      </c>
      <c r="Q19" s="66">
        <f t="shared" ca="1" si="6"/>
        <v>0</v>
      </c>
      <c r="R19" s="68" t="e">
        <f t="shared" ca="1" si="7"/>
        <v>#NAME?</v>
      </c>
      <c r="S19" s="27">
        <f t="shared" ca="1" si="8"/>
        <v>0</v>
      </c>
      <c r="W19" s="58" t="s">
        <v>363</v>
      </c>
      <c r="X19" s="89" t="e">
        <f ca="1">_xlfn.CHISQ.DIST.RT(X17,X18)</f>
        <v>#NUM!</v>
      </c>
      <c r="AM19" t="e">
        <f ca="1"/>
        <v>#NAME?</v>
      </c>
      <c r="AN19" t="e">
        <f ca="1"/>
        <v>#NAME?</v>
      </c>
      <c r="AO19" t="e">
        <f ca="1"/>
        <v>#NAME?</v>
      </c>
      <c r="AP19" s="27" t="e">
        <f t="shared" ca="1" si="13"/>
        <v>#NAME?</v>
      </c>
      <c r="AQ19" s="27" t="e">
        <f t="shared" ca="1" si="14"/>
        <v>#NAME?</v>
      </c>
      <c r="AR19" s="27" t="e">
        <f t="shared" ca="1" si="10"/>
        <v>#NAME?</v>
      </c>
      <c r="AS19" s="27" t="e">
        <f t="shared" ca="1" si="11"/>
        <v>#NAME?</v>
      </c>
      <c r="AT19" s="27" t="e">
        <f t="shared" ca="1" si="12"/>
        <v>#NAME?</v>
      </c>
    </row>
    <row r="20" spans="1:46" ht="15" x14ac:dyDescent="0.2">
      <c r="A20" s="38">
        <v>5.6</v>
      </c>
      <c r="B20" s="38">
        <v>5.7</v>
      </c>
      <c r="C20" s="38">
        <v>5.6</v>
      </c>
      <c r="D20" s="38">
        <v>6</v>
      </c>
      <c r="E20" s="39">
        <v>1</v>
      </c>
      <c r="F20" t="e">
        <f ca="1"/>
        <v>#NAME?</v>
      </c>
      <c r="G20" t="e">
        <f ca="1"/>
        <v>#NAME?</v>
      </c>
      <c r="H20" t="e">
        <f ca="1"/>
        <v>#NAME?</v>
      </c>
      <c r="I20" t="e">
        <f ca="1"/>
        <v>#NAME?</v>
      </c>
      <c r="J20" s="66" t="e">
        <f ca="1"/>
        <v>#NAME?</v>
      </c>
      <c r="K20" s="67" t="e">
        <f ca="1"/>
        <v>#NAME?</v>
      </c>
      <c r="L20" s="68" t="e">
        <f t="shared" ca="1" si="1"/>
        <v>#NAME?</v>
      </c>
      <c r="M20" s="27" t="e">
        <f t="shared" ca="1" si="2"/>
        <v>#NAME?</v>
      </c>
      <c r="N20" s="27" t="e">
        <f t="shared" ca="1" si="3"/>
        <v>#NAME?</v>
      </c>
      <c r="O20" s="66" t="e">
        <f t="shared" ca="1" si="4"/>
        <v>#NAME?</v>
      </c>
      <c r="P20" s="68" t="e">
        <f t="shared" ca="1" si="5"/>
        <v>#NAME?</v>
      </c>
      <c r="Q20" s="66">
        <f t="shared" ca="1" si="6"/>
        <v>0</v>
      </c>
      <c r="R20" s="68" t="e">
        <f t="shared" ca="1" si="7"/>
        <v>#NAME?</v>
      </c>
      <c r="S20" s="27">
        <f t="shared" ca="1" si="8"/>
        <v>0</v>
      </c>
      <c r="W20" s="58" t="s">
        <v>364</v>
      </c>
      <c r="X20" s="89">
        <f>X10</f>
        <v>0.05</v>
      </c>
      <c r="AM20" t="e">
        <f ca="1"/>
        <v>#NAME?</v>
      </c>
      <c r="AN20" t="e">
        <f ca="1"/>
        <v>#NAME?</v>
      </c>
      <c r="AO20" t="e">
        <f ca="1"/>
        <v>#NAME?</v>
      </c>
      <c r="AP20" s="27" t="e">
        <f t="shared" ca="1" si="13"/>
        <v>#NAME?</v>
      </c>
      <c r="AQ20" s="27" t="e">
        <f t="shared" ca="1" si="14"/>
        <v>#NAME?</v>
      </c>
      <c r="AR20" s="27" t="e">
        <f t="shared" ca="1" si="10"/>
        <v>#NAME?</v>
      </c>
      <c r="AS20" s="27" t="e">
        <f t="shared" ca="1" si="11"/>
        <v>#NAME?</v>
      </c>
      <c r="AT20" s="27" t="e">
        <f t="shared" ca="1" si="12"/>
        <v>#NAME?</v>
      </c>
    </row>
    <row r="21" spans="1:46" ht="15" x14ac:dyDescent="0.2">
      <c r="A21" s="38">
        <v>9.1</v>
      </c>
      <c r="B21" s="38">
        <v>5.3</v>
      </c>
      <c r="C21" s="38">
        <v>7.1</v>
      </c>
      <c r="D21" s="38">
        <v>6.1</v>
      </c>
      <c r="E21" s="39">
        <v>1</v>
      </c>
      <c r="F21" t="e">
        <f ca="1"/>
        <v>#NAME?</v>
      </c>
      <c r="G21" t="e">
        <f ca="1"/>
        <v>#NAME?</v>
      </c>
      <c r="H21" t="e">
        <f ca="1"/>
        <v>#NAME?</v>
      </c>
      <c r="I21" t="e">
        <f ca="1"/>
        <v>#NAME?</v>
      </c>
      <c r="J21" s="66" t="e">
        <f ca="1"/>
        <v>#NAME?</v>
      </c>
      <c r="K21" s="67" t="e">
        <f ca="1"/>
        <v>#NAME?</v>
      </c>
      <c r="L21" s="68" t="e">
        <f t="shared" ca="1" si="1"/>
        <v>#NAME?</v>
      </c>
      <c r="M21" s="27" t="e">
        <f t="shared" ca="1" si="2"/>
        <v>#NAME?</v>
      </c>
      <c r="N21" s="27" t="e">
        <f t="shared" ca="1" si="3"/>
        <v>#NAME?</v>
      </c>
      <c r="O21" s="66" t="e">
        <f t="shared" ca="1" si="4"/>
        <v>#NAME?</v>
      </c>
      <c r="P21" s="68" t="e">
        <f t="shared" ca="1" si="5"/>
        <v>#NAME?</v>
      </c>
      <c r="Q21" s="66">
        <f t="shared" ca="1" si="6"/>
        <v>0</v>
      </c>
      <c r="R21" s="68" t="e">
        <f t="shared" ca="1" si="7"/>
        <v>#NAME?</v>
      </c>
      <c r="S21" s="27">
        <f t="shared" ca="1" si="8"/>
        <v>0</v>
      </c>
      <c r="W21" s="58" t="s">
        <v>365</v>
      </c>
      <c r="X21" s="90" t="e">
        <f ca="1">IF(X19&lt;X20,"yes","no")</f>
        <v>#NUM!</v>
      </c>
      <c r="AM21" t="e">
        <f ca="1"/>
        <v>#NAME?</v>
      </c>
      <c r="AN21" t="e">
        <f ca="1"/>
        <v>#NAME?</v>
      </c>
      <c r="AO21" t="e">
        <f ca="1"/>
        <v>#NAME?</v>
      </c>
      <c r="AP21" s="27" t="e">
        <f t="shared" ca="1" si="13"/>
        <v>#NAME?</v>
      </c>
      <c r="AQ21" s="27" t="e">
        <f t="shared" ca="1" si="14"/>
        <v>#NAME?</v>
      </c>
      <c r="AR21" s="27" t="e">
        <f t="shared" ca="1" si="10"/>
        <v>#NAME?</v>
      </c>
      <c r="AS21" s="27" t="e">
        <f t="shared" ca="1" si="11"/>
        <v>#NAME?</v>
      </c>
      <c r="AT21" s="27" t="e">
        <f t="shared" ca="1" si="12"/>
        <v>#NAME?</v>
      </c>
    </row>
    <row r="22" spans="1:46" ht="15" x14ac:dyDescent="0.2">
      <c r="A22" s="38">
        <v>5.2</v>
      </c>
      <c r="B22" s="38">
        <v>4.3</v>
      </c>
      <c r="C22" s="38">
        <v>5</v>
      </c>
      <c r="D22" s="38">
        <v>4.9000000000000004</v>
      </c>
      <c r="E22" s="39">
        <v>0</v>
      </c>
      <c r="F22" t="e">
        <f ca="1"/>
        <v>#NAME?</v>
      </c>
      <c r="G22" t="e">
        <f ca="1"/>
        <v>#NAME?</v>
      </c>
      <c r="H22" t="e">
        <f ca="1"/>
        <v>#NAME?</v>
      </c>
      <c r="I22" t="e">
        <f ca="1"/>
        <v>#NAME?</v>
      </c>
      <c r="J22" s="66" t="e">
        <f ca="1"/>
        <v>#NAME?</v>
      </c>
      <c r="K22" s="67" t="e">
        <f ca="1"/>
        <v>#NAME?</v>
      </c>
      <c r="L22" s="68" t="e">
        <f t="shared" ca="1" si="1"/>
        <v>#NAME?</v>
      </c>
      <c r="M22" s="27" t="e">
        <f t="shared" ca="1" si="2"/>
        <v>#NAME?</v>
      </c>
      <c r="N22" s="27" t="e">
        <f t="shared" ca="1" si="3"/>
        <v>#NAME?</v>
      </c>
      <c r="O22" s="66" t="e">
        <f t="shared" ca="1" si="4"/>
        <v>#NAME?</v>
      </c>
      <c r="P22" s="68" t="e">
        <f t="shared" ca="1" si="5"/>
        <v>#NAME?</v>
      </c>
      <c r="Q22" s="66">
        <f t="shared" ca="1" si="6"/>
        <v>0</v>
      </c>
      <c r="R22" s="68" t="e">
        <f t="shared" ca="1" si="7"/>
        <v>#NAME?</v>
      </c>
      <c r="S22" s="27">
        <f t="shared" ca="1" si="8"/>
        <v>0</v>
      </c>
      <c r="AM22" t="e">
        <f ca="1"/>
        <v>#NAME?</v>
      </c>
      <c r="AN22" t="e">
        <f ca="1"/>
        <v>#NAME?</v>
      </c>
      <c r="AO22" t="e">
        <f ca="1"/>
        <v>#NAME?</v>
      </c>
      <c r="AP22" s="27" t="e">
        <f t="shared" ca="1" si="13"/>
        <v>#NAME?</v>
      </c>
      <c r="AQ22" s="27" t="e">
        <f t="shared" ca="1" si="14"/>
        <v>#NAME?</v>
      </c>
      <c r="AR22" s="27" t="e">
        <f t="shared" ca="1" si="10"/>
        <v>#NAME?</v>
      </c>
      <c r="AS22" s="27" t="e">
        <f t="shared" ca="1" si="11"/>
        <v>#NAME?</v>
      </c>
      <c r="AT22" s="27" t="e">
        <f t="shared" ca="1" si="12"/>
        <v>#NAME?</v>
      </c>
    </row>
    <row r="23" spans="1:46" ht="15" x14ac:dyDescent="0.2">
      <c r="A23" s="38">
        <v>9.6</v>
      </c>
      <c r="B23" s="38">
        <v>8.3000000000000007</v>
      </c>
      <c r="C23" s="38">
        <v>7.8</v>
      </c>
      <c r="D23" s="38">
        <v>3</v>
      </c>
      <c r="E23" s="39">
        <v>1</v>
      </c>
      <c r="F23" t="e">
        <f ca="1"/>
        <v>#NAME?</v>
      </c>
      <c r="G23" t="e">
        <f ca="1"/>
        <v>#NAME?</v>
      </c>
      <c r="H23" t="e">
        <f ca="1"/>
        <v>#NAME?</v>
      </c>
      <c r="I23" t="e">
        <f ca="1"/>
        <v>#NAME?</v>
      </c>
      <c r="J23" s="66" t="e">
        <f ca="1"/>
        <v>#NAME?</v>
      </c>
      <c r="K23" s="67" t="e">
        <f ca="1"/>
        <v>#NAME?</v>
      </c>
      <c r="L23" s="68" t="e">
        <f t="shared" ca="1" si="1"/>
        <v>#NAME?</v>
      </c>
      <c r="M23" s="27" t="e">
        <f t="shared" ca="1" si="2"/>
        <v>#NAME?</v>
      </c>
      <c r="N23" s="27" t="e">
        <f t="shared" ca="1" si="3"/>
        <v>#NAME?</v>
      </c>
      <c r="O23" s="66" t="e">
        <f t="shared" ca="1" si="4"/>
        <v>#NAME?</v>
      </c>
      <c r="P23" s="68" t="e">
        <f t="shared" ca="1" si="5"/>
        <v>#NAME?</v>
      </c>
      <c r="Q23" s="66">
        <f t="shared" ca="1" si="6"/>
        <v>0</v>
      </c>
      <c r="R23" s="68" t="e">
        <f t="shared" ca="1" si="7"/>
        <v>#NAME?</v>
      </c>
      <c r="S23" s="27">
        <f t="shared" ca="1" si="8"/>
        <v>0</v>
      </c>
      <c r="AM23" t="e">
        <f ca="1"/>
        <v>#NAME?</v>
      </c>
      <c r="AN23" t="e">
        <f ca="1"/>
        <v>#NAME?</v>
      </c>
      <c r="AO23" t="e">
        <f ca="1"/>
        <v>#NAME?</v>
      </c>
      <c r="AP23" s="27" t="e">
        <f t="shared" ca="1" si="13"/>
        <v>#NAME?</v>
      </c>
      <c r="AQ23" s="27" t="e">
        <f t="shared" ca="1" si="14"/>
        <v>#NAME?</v>
      </c>
      <c r="AR23" s="27" t="e">
        <f t="shared" ca="1" si="10"/>
        <v>#NAME?</v>
      </c>
      <c r="AS23" s="27" t="e">
        <f t="shared" ca="1" si="11"/>
        <v>#NAME?</v>
      </c>
      <c r="AT23" s="27" t="e">
        <f t="shared" ca="1" si="12"/>
        <v>#NAME?</v>
      </c>
    </row>
    <row r="24" spans="1:46" ht="15" x14ac:dyDescent="0.2">
      <c r="A24" s="38">
        <v>8.6</v>
      </c>
      <c r="B24" s="38">
        <v>7.3</v>
      </c>
      <c r="C24" s="38">
        <v>4.7</v>
      </c>
      <c r="D24" s="38">
        <v>3.4</v>
      </c>
      <c r="E24" s="39">
        <v>1</v>
      </c>
      <c r="F24" t="e">
        <f ca="1"/>
        <v>#NAME?</v>
      </c>
      <c r="G24" t="e">
        <f ca="1"/>
        <v>#NAME?</v>
      </c>
      <c r="H24" t="e">
        <f ca="1"/>
        <v>#NAME?</v>
      </c>
      <c r="I24" t="e">
        <f ca="1"/>
        <v>#NAME?</v>
      </c>
      <c r="J24" s="66" t="e">
        <f ca="1"/>
        <v>#NAME?</v>
      </c>
      <c r="K24" s="67" t="e">
        <f ca="1"/>
        <v>#NAME?</v>
      </c>
      <c r="L24" s="68" t="e">
        <f t="shared" ca="1" si="1"/>
        <v>#NAME?</v>
      </c>
      <c r="M24" s="27" t="e">
        <f t="shared" ca="1" si="2"/>
        <v>#NAME?</v>
      </c>
      <c r="N24" s="27" t="e">
        <f t="shared" ca="1" si="3"/>
        <v>#NAME?</v>
      </c>
      <c r="O24" s="66" t="e">
        <f t="shared" ca="1" si="4"/>
        <v>#NAME?</v>
      </c>
      <c r="P24" s="68" t="e">
        <f t="shared" ca="1" si="5"/>
        <v>#NAME?</v>
      </c>
      <c r="Q24" s="66">
        <f t="shared" ca="1" si="6"/>
        <v>0</v>
      </c>
      <c r="R24" s="68" t="e">
        <f t="shared" ca="1" si="7"/>
        <v>#NAME?</v>
      </c>
      <c r="S24" s="27">
        <f t="shared" ca="1" si="8"/>
        <v>0</v>
      </c>
      <c r="AM24" t="e">
        <f ca="1"/>
        <v>#NAME?</v>
      </c>
      <c r="AN24" t="e">
        <f ca="1"/>
        <v>#NAME?</v>
      </c>
      <c r="AO24" t="e">
        <f ca="1"/>
        <v>#NAME?</v>
      </c>
      <c r="AP24" s="27" t="e">
        <f t="shared" ca="1" si="13"/>
        <v>#NAME?</v>
      </c>
      <c r="AQ24" s="27" t="e">
        <f t="shared" ca="1" si="14"/>
        <v>#NAME?</v>
      </c>
      <c r="AR24" s="27" t="e">
        <f t="shared" ca="1" si="10"/>
        <v>#NAME?</v>
      </c>
      <c r="AS24" s="27" t="e">
        <f t="shared" ca="1" si="11"/>
        <v>#NAME?</v>
      </c>
      <c r="AT24" s="27" t="e">
        <f t="shared" ca="1" si="12"/>
        <v>#NAME?</v>
      </c>
    </row>
    <row r="25" spans="1:46" ht="15" x14ac:dyDescent="0.2">
      <c r="A25" s="38">
        <v>9.3000000000000007</v>
      </c>
      <c r="B25" s="38">
        <v>7.2</v>
      </c>
      <c r="C25" s="38">
        <v>4.5</v>
      </c>
      <c r="D25" s="38">
        <v>4.4000000000000004</v>
      </c>
      <c r="E25" s="39">
        <v>1</v>
      </c>
      <c r="F25" t="e">
        <f ca="1"/>
        <v>#NAME?</v>
      </c>
      <c r="G25" t="e">
        <f ca="1"/>
        <v>#NAME?</v>
      </c>
      <c r="H25" t="e">
        <f ca="1"/>
        <v>#NAME?</v>
      </c>
      <c r="I25" t="e">
        <f ca="1"/>
        <v>#NAME?</v>
      </c>
      <c r="J25" s="66" t="e">
        <f ca="1"/>
        <v>#NAME?</v>
      </c>
      <c r="K25" s="67" t="e">
        <f ca="1"/>
        <v>#NAME?</v>
      </c>
      <c r="L25" s="68" t="e">
        <f t="shared" ca="1" si="1"/>
        <v>#NAME?</v>
      </c>
      <c r="M25" s="27" t="e">
        <f t="shared" ca="1" si="2"/>
        <v>#NAME?</v>
      </c>
      <c r="N25" s="27" t="e">
        <f t="shared" ca="1" si="3"/>
        <v>#NAME?</v>
      </c>
      <c r="O25" s="66" t="e">
        <f t="shared" ca="1" si="4"/>
        <v>#NAME?</v>
      </c>
      <c r="P25" s="68" t="e">
        <f t="shared" ca="1" si="5"/>
        <v>#NAME?</v>
      </c>
      <c r="Q25" s="66">
        <f t="shared" ca="1" si="6"/>
        <v>0</v>
      </c>
      <c r="R25" s="68" t="e">
        <f t="shared" ca="1" si="7"/>
        <v>#NAME?</v>
      </c>
      <c r="S25" s="27">
        <f t="shared" ca="1" si="8"/>
        <v>0</v>
      </c>
      <c r="AM25" t="e">
        <f ca="1"/>
        <v>#NAME?</v>
      </c>
      <c r="AN25" t="e">
        <f ca="1"/>
        <v>#NAME?</v>
      </c>
      <c r="AO25" t="e">
        <f ca="1"/>
        <v>#NAME?</v>
      </c>
      <c r="AP25" s="27" t="e">
        <f t="shared" ca="1" si="13"/>
        <v>#NAME?</v>
      </c>
      <c r="AQ25" s="27" t="e">
        <f t="shared" ca="1" si="14"/>
        <v>#NAME?</v>
      </c>
      <c r="AR25" s="27" t="e">
        <f t="shared" ca="1" si="10"/>
        <v>#NAME?</v>
      </c>
      <c r="AS25" s="27" t="e">
        <f t="shared" ca="1" si="11"/>
        <v>#NAME?</v>
      </c>
      <c r="AT25" s="27" t="e">
        <f t="shared" ca="1" si="12"/>
        <v>#NAME?</v>
      </c>
    </row>
    <row r="26" spans="1:46" ht="15" x14ac:dyDescent="0.2">
      <c r="A26" s="38">
        <v>6</v>
      </c>
      <c r="B26" s="38">
        <v>5.3</v>
      </c>
      <c r="C26" s="38">
        <v>5.3</v>
      </c>
      <c r="D26" s="38">
        <v>5.3</v>
      </c>
      <c r="E26" s="39">
        <v>0</v>
      </c>
      <c r="F26" t="e">
        <f ca="1"/>
        <v>#NAME?</v>
      </c>
      <c r="G26" t="e">
        <f ca="1"/>
        <v>#NAME?</v>
      </c>
      <c r="H26" t="e">
        <f ca="1"/>
        <v>#NAME?</v>
      </c>
      <c r="I26" t="e">
        <f ca="1"/>
        <v>#NAME?</v>
      </c>
      <c r="J26" s="66" t="e">
        <f ca="1"/>
        <v>#NAME?</v>
      </c>
      <c r="K26" s="67" t="e">
        <f ca="1"/>
        <v>#NAME?</v>
      </c>
      <c r="L26" s="68" t="e">
        <f t="shared" ca="1" si="1"/>
        <v>#NAME?</v>
      </c>
      <c r="M26" s="27" t="e">
        <f t="shared" ca="1" si="2"/>
        <v>#NAME?</v>
      </c>
      <c r="N26" s="27" t="e">
        <f t="shared" ca="1" si="3"/>
        <v>#NAME?</v>
      </c>
      <c r="O26" s="66" t="e">
        <f t="shared" ca="1" si="4"/>
        <v>#NAME?</v>
      </c>
      <c r="P26" s="68" t="e">
        <f t="shared" ca="1" si="5"/>
        <v>#NAME?</v>
      </c>
      <c r="Q26" s="66">
        <f t="shared" ca="1" si="6"/>
        <v>0</v>
      </c>
      <c r="R26" s="68" t="e">
        <f t="shared" ca="1" si="7"/>
        <v>#NAME?</v>
      </c>
      <c r="S26" s="27">
        <f t="shared" ca="1" si="8"/>
        <v>0</v>
      </c>
      <c r="AM26" t="e">
        <f ca="1"/>
        <v>#NAME?</v>
      </c>
      <c r="AN26" t="e">
        <f ca="1"/>
        <v>#NAME?</v>
      </c>
      <c r="AO26" t="e">
        <f ca="1"/>
        <v>#NAME?</v>
      </c>
      <c r="AP26" s="27" t="e">
        <f t="shared" ca="1" si="13"/>
        <v>#NAME?</v>
      </c>
      <c r="AQ26" s="27" t="e">
        <f t="shared" ca="1" si="14"/>
        <v>#NAME?</v>
      </c>
      <c r="AR26" s="27" t="e">
        <f t="shared" ca="1" si="10"/>
        <v>#NAME?</v>
      </c>
      <c r="AS26" s="27" t="e">
        <f t="shared" ca="1" si="11"/>
        <v>#NAME?</v>
      </c>
      <c r="AT26" s="27" t="e">
        <f t="shared" ca="1" si="12"/>
        <v>#NAME?</v>
      </c>
    </row>
    <row r="27" spans="1:46" ht="15" x14ac:dyDescent="0.2">
      <c r="A27" s="38">
        <v>6.4</v>
      </c>
      <c r="B27" s="38">
        <v>3.9</v>
      </c>
      <c r="C27" s="38">
        <v>5.3</v>
      </c>
      <c r="D27" s="38">
        <v>6.6</v>
      </c>
      <c r="E27" s="39">
        <v>0</v>
      </c>
      <c r="F27" t="e">
        <f ca="1"/>
        <v>#NAME?</v>
      </c>
      <c r="G27" t="e">
        <f ca="1"/>
        <v>#NAME?</v>
      </c>
      <c r="H27" t="e">
        <f ca="1"/>
        <v>#NAME?</v>
      </c>
      <c r="I27" t="e">
        <f ca="1"/>
        <v>#NAME?</v>
      </c>
      <c r="J27" s="66" t="e">
        <f ca="1"/>
        <v>#NAME?</v>
      </c>
      <c r="K27" s="67" t="e">
        <f ca="1"/>
        <v>#NAME?</v>
      </c>
      <c r="L27" s="68" t="e">
        <f t="shared" ca="1" si="1"/>
        <v>#NAME?</v>
      </c>
      <c r="M27" s="27" t="e">
        <f t="shared" ca="1" si="2"/>
        <v>#NAME?</v>
      </c>
      <c r="N27" s="27" t="e">
        <f t="shared" ca="1" si="3"/>
        <v>#NAME?</v>
      </c>
      <c r="O27" s="66" t="e">
        <f t="shared" ca="1" si="4"/>
        <v>#NAME?</v>
      </c>
      <c r="P27" s="68" t="e">
        <f t="shared" ca="1" si="5"/>
        <v>#NAME?</v>
      </c>
      <c r="Q27" s="66">
        <f t="shared" ca="1" si="6"/>
        <v>0</v>
      </c>
      <c r="R27" s="68" t="e">
        <f t="shared" ca="1" si="7"/>
        <v>#NAME?</v>
      </c>
      <c r="S27" s="27">
        <f t="shared" ca="1" si="8"/>
        <v>0</v>
      </c>
      <c r="AM27" t="e">
        <f ca="1"/>
        <v>#NAME?</v>
      </c>
      <c r="AN27" t="e">
        <f ca="1"/>
        <v>#NAME?</v>
      </c>
      <c r="AO27" t="e">
        <f ca="1"/>
        <v>#NAME?</v>
      </c>
      <c r="AP27" s="27" t="e">
        <f t="shared" ca="1" si="13"/>
        <v>#NAME?</v>
      </c>
      <c r="AQ27" s="27" t="e">
        <f t="shared" ca="1" si="14"/>
        <v>#NAME?</v>
      </c>
      <c r="AR27" s="27" t="e">
        <f t="shared" ca="1" si="10"/>
        <v>#NAME?</v>
      </c>
      <c r="AS27" s="27" t="e">
        <f t="shared" ca="1" si="11"/>
        <v>#NAME?</v>
      </c>
      <c r="AT27" s="27" t="e">
        <f t="shared" ca="1" si="12"/>
        <v>#NAME?</v>
      </c>
    </row>
    <row r="28" spans="1:46" ht="15" x14ac:dyDescent="0.2">
      <c r="A28" s="38">
        <v>8.5</v>
      </c>
      <c r="B28" s="38">
        <v>7.6</v>
      </c>
      <c r="C28" s="38">
        <v>3.7</v>
      </c>
      <c r="D28" s="38">
        <v>3.8</v>
      </c>
      <c r="E28" s="39">
        <v>1</v>
      </c>
      <c r="F28" t="e">
        <f ca="1"/>
        <v>#NAME?</v>
      </c>
      <c r="G28" t="e">
        <f ca="1"/>
        <v>#NAME?</v>
      </c>
      <c r="H28" t="e">
        <f ca="1"/>
        <v>#NAME?</v>
      </c>
      <c r="I28" t="e">
        <f ca="1"/>
        <v>#NAME?</v>
      </c>
      <c r="J28" s="66" t="e">
        <f ca="1"/>
        <v>#NAME?</v>
      </c>
      <c r="K28" s="67" t="e">
        <f ca="1"/>
        <v>#NAME?</v>
      </c>
      <c r="L28" s="68" t="e">
        <f t="shared" ca="1" si="1"/>
        <v>#NAME?</v>
      </c>
      <c r="M28" s="27" t="e">
        <f t="shared" ca="1" si="2"/>
        <v>#NAME?</v>
      </c>
      <c r="N28" s="27" t="e">
        <f t="shared" ca="1" si="3"/>
        <v>#NAME?</v>
      </c>
      <c r="O28" s="66" t="e">
        <f t="shared" ca="1" si="4"/>
        <v>#NAME?</v>
      </c>
      <c r="P28" s="68" t="e">
        <f t="shared" ca="1" si="5"/>
        <v>#NAME?</v>
      </c>
      <c r="Q28" s="66">
        <f t="shared" ca="1" si="6"/>
        <v>0</v>
      </c>
      <c r="R28" s="68" t="e">
        <f t="shared" ca="1" si="7"/>
        <v>#NAME?</v>
      </c>
      <c r="S28" s="27">
        <f t="shared" ca="1" si="8"/>
        <v>0</v>
      </c>
      <c r="AM28" t="e">
        <f ca="1"/>
        <v>#NAME?</v>
      </c>
      <c r="AN28" t="e">
        <f ca="1"/>
        <v>#NAME?</v>
      </c>
      <c r="AO28" t="e">
        <f ca="1"/>
        <v>#NAME?</v>
      </c>
      <c r="AP28" s="27" t="e">
        <f t="shared" ca="1" si="13"/>
        <v>#NAME?</v>
      </c>
      <c r="AQ28" s="27" t="e">
        <f t="shared" ca="1" si="14"/>
        <v>#NAME?</v>
      </c>
      <c r="AR28" s="27" t="e">
        <f t="shared" ca="1" si="10"/>
        <v>#NAME?</v>
      </c>
      <c r="AS28" s="27" t="e">
        <f t="shared" ca="1" si="11"/>
        <v>#NAME?</v>
      </c>
      <c r="AT28" s="27" t="e">
        <f t="shared" ca="1" si="12"/>
        <v>#NAME?</v>
      </c>
    </row>
    <row r="29" spans="1:46" ht="15" x14ac:dyDescent="0.2">
      <c r="A29" s="38">
        <v>7</v>
      </c>
      <c r="B29" s="38">
        <v>4.8</v>
      </c>
      <c r="C29" s="38">
        <v>4.2</v>
      </c>
      <c r="D29" s="38">
        <v>5.2</v>
      </c>
      <c r="E29" s="39">
        <v>0</v>
      </c>
      <c r="F29" t="e">
        <f ca="1"/>
        <v>#NAME?</v>
      </c>
      <c r="G29" t="e">
        <f ca="1"/>
        <v>#NAME?</v>
      </c>
      <c r="H29" t="e">
        <f ca="1"/>
        <v>#NAME?</v>
      </c>
      <c r="I29" t="e">
        <f ca="1"/>
        <v>#NAME?</v>
      </c>
      <c r="J29" s="66" t="e">
        <f ca="1"/>
        <v>#NAME?</v>
      </c>
      <c r="K29" s="67" t="e">
        <f ca="1"/>
        <v>#NAME?</v>
      </c>
      <c r="L29" s="68" t="e">
        <f t="shared" ca="1" si="1"/>
        <v>#NAME?</v>
      </c>
      <c r="M29" s="27" t="e">
        <f t="shared" ca="1" si="2"/>
        <v>#NAME?</v>
      </c>
      <c r="N29" s="27" t="e">
        <f t="shared" ca="1" si="3"/>
        <v>#NAME?</v>
      </c>
      <c r="O29" s="66" t="e">
        <f t="shared" ca="1" si="4"/>
        <v>#NAME?</v>
      </c>
      <c r="P29" s="68" t="e">
        <f t="shared" ca="1" si="5"/>
        <v>#NAME?</v>
      </c>
      <c r="Q29" s="66">
        <f t="shared" ca="1" si="6"/>
        <v>0</v>
      </c>
      <c r="R29" s="68" t="e">
        <f t="shared" ca="1" si="7"/>
        <v>#NAME?</v>
      </c>
      <c r="S29" s="27">
        <f t="shared" ca="1" si="8"/>
        <v>0</v>
      </c>
      <c r="AM29" t="e">
        <f ca="1"/>
        <v>#NAME?</v>
      </c>
      <c r="AN29" t="e">
        <f ca="1"/>
        <v>#NAME?</v>
      </c>
      <c r="AO29" t="e">
        <f ca="1"/>
        <v>#NAME?</v>
      </c>
      <c r="AP29" s="27" t="e">
        <f t="shared" ca="1" si="13"/>
        <v>#NAME?</v>
      </c>
      <c r="AQ29" s="27" t="e">
        <f t="shared" ca="1" si="14"/>
        <v>#NAME?</v>
      </c>
      <c r="AR29" s="27" t="e">
        <f t="shared" ca="1" si="10"/>
        <v>#NAME?</v>
      </c>
      <c r="AS29" s="27" t="e">
        <f t="shared" ca="1" si="11"/>
        <v>#NAME?</v>
      </c>
      <c r="AT29" s="27" t="e">
        <f t="shared" ca="1" si="12"/>
        <v>#NAME?</v>
      </c>
    </row>
    <row r="30" spans="1:46" ht="15" x14ac:dyDescent="0.2">
      <c r="A30" s="38">
        <v>8.5</v>
      </c>
      <c r="B30" s="38">
        <v>7.6</v>
      </c>
      <c r="C30" s="38">
        <v>3.7</v>
      </c>
      <c r="D30" s="38">
        <v>3.8</v>
      </c>
      <c r="E30" s="39">
        <v>0</v>
      </c>
      <c r="F30" t="e">
        <f ca="1"/>
        <v>#NAME?</v>
      </c>
      <c r="G30" t="e">
        <f ca="1"/>
        <v>#NAME?</v>
      </c>
      <c r="H30" t="e">
        <f ca="1"/>
        <v>#NAME?</v>
      </c>
      <c r="I30" t="e">
        <f ca="1"/>
        <v>#NAME?</v>
      </c>
      <c r="J30" s="66" t="e">
        <f ca="1"/>
        <v>#NAME?</v>
      </c>
      <c r="K30" s="67" t="e">
        <f ca="1"/>
        <v>#NAME?</v>
      </c>
      <c r="L30" s="68" t="e">
        <f t="shared" ca="1" si="1"/>
        <v>#NAME?</v>
      </c>
      <c r="M30" s="27" t="e">
        <f t="shared" ca="1" si="2"/>
        <v>#NAME?</v>
      </c>
      <c r="N30" s="27" t="e">
        <f t="shared" ca="1" si="3"/>
        <v>#NAME?</v>
      </c>
      <c r="O30" s="66" t="e">
        <f t="shared" ca="1" si="4"/>
        <v>#NAME?</v>
      </c>
      <c r="P30" s="68" t="e">
        <f t="shared" ca="1" si="5"/>
        <v>#NAME?</v>
      </c>
      <c r="Q30" s="66">
        <f t="shared" ca="1" si="6"/>
        <v>0</v>
      </c>
      <c r="R30" s="68" t="e">
        <f t="shared" ca="1" si="7"/>
        <v>#NAME?</v>
      </c>
      <c r="S30" s="27">
        <f t="shared" ca="1" si="8"/>
        <v>0</v>
      </c>
      <c r="AM30" t="e">
        <f ca="1"/>
        <v>#NAME?</v>
      </c>
      <c r="AN30" t="e">
        <f ca="1"/>
        <v>#NAME?</v>
      </c>
      <c r="AO30" t="e">
        <f ca="1"/>
        <v>#NAME?</v>
      </c>
      <c r="AP30" s="27" t="e">
        <f t="shared" ca="1" si="13"/>
        <v>#NAME?</v>
      </c>
      <c r="AQ30" s="27" t="e">
        <f t="shared" ca="1" si="14"/>
        <v>#NAME?</v>
      </c>
      <c r="AR30" s="27" t="e">
        <f t="shared" ca="1" si="10"/>
        <v>#NAME?</v>
      </c>
      <c r="AS30" s="27" t="e">
        <f t="shared" ca="1" si="11"/>
        <v>#NAME?</v>
      </c>
      <c r="AT30" s="27" t="e">
        <f t="shared" ca="1" si="12"/>
        <v>#NAME?</v>
      </c>
    </row>
    <row r="31" spans="1:46" ht="15" x14ac:dyDescent="0.2">
      <c r="A31" s="38">
        <v>7.6</v>
      </c>
      <c r="B31" s="38">
        <v>4.2</v>
      </c>
      <c r="C31" s="38">
        <v>4.5999999999999996</v>
      </c>
      <c r="D31" s="38">
        <v>5.5</v>
      </c>
      <c r="E31" s="39">
        <v>0</v>
      </c>
      <c r="F31" t="e">
        <f ca="1"/>
        <v>#NAME?</v>
      </c>
      <c r="G31" t="e">
        <f ca="1"/>
        <v>#NAME?</v>
      </c>
      <c r="H31" t="e">
        <f ca="1"/>
        <v>#NAME?</v>
      </c>
      <c r="I31" t="e">
        <f ca="1"/>
        <v>#NAME?</v>
      </c>
      <c r="J31" s="66" t="e">
        <f ca="1"/>
        <v>#NAME?</v>
      </c>
      <c r="K31" s="67" t="e">
        <f ca="1"/>
        <v>#NAME?</v>
      </c>
      <c r="L31" s="68" t="e">
        <f t="shared" ca="1" si="1"/>
        <v>#NAME?</v>
      </c>
      <c r="M31" s="27" t="e">
        <f t="shared" ca="1" si="2"/>
        <v>#NAME?</v>
      </c>
      <c r="N31" s="27" t="e">
        <f t="shared" ca="1" si="3"/>
        <v>#NAME?</v>
      </c>
      <c r="O31" s="66" t="e">
        <f t="shared" ca="1" si="4"/>
        <v>#NAME?</v>
      </c>
      <c r="P31" s="68" t="e">
        <f t="shared" ca="1" si="5"/>
        <v>#NAME?</v>
      </c>
      <c r="Q31" s="66">
        <f t="shared" ca="1" si="6"/>
        <v>0</v>
      </c>
      <c r="R31" s="68" t="e">
        <f t="shared" ca="1" si="7"/>
        <v>#NAME?</v>
      </c>
      <c r="S31" s="27">
        <f t="shared" ca="1" si="8"/>
        <v>0</v>
      </c>
      <c r="AM31" t="e">
        <f ca="1"/>
        <v>#NAME?</v>
      </c>
      <c r="AN31" t="e">
        <f ca="1"/>
        <v>#NAME?</v>
      </c>
      <c r="AO31" t="e">
        <f ca="1"/>
        <v>#NAME?</v>
      </c>
      <c r="AP31" s="27" t="e">
        <f t="shared" ca="1" si="13"/>
        <v>#NAME?</v>
      </c>
      <c r="AQ31" s="27" t="e">
        <f t="shared" ca="1" si="14"/>
        <v>#NAME?</v>
      </c>
      <c r="AR31" s="27" t="e">
        <f t="shared" ca="1" si="10"/>
        <v>#NAME?</v>
      </c>
      <c r="AS31" s="27" t="e">
        <f t="shared" ca="1" si="11"/>
        <v>#NAME?</v>
      </c>
      <c r="AT31" s="27" t="e">
        <f t="shared" ca="1" si="12"/>
        <v>#NAME?</v>
      </c>
    </row>
    <row r="32" spans="1:46" ht="15" x14ac:dyDescent="0.2">
      <c r="A32" s="38">
        <v>6.9</v>
      </c>
      <c r="B32" s="38">
        <v>6.4</v>
      </c>
      <c r="C32" s="38">
        <v>4.7</v>
      </c>
      <c r="D32" s="38">
        <v>2.7</v>
      </c>
      <c r="E32" s="39">
        <v>0</v>
      </c>
      <c r="F32" t="e">
        <f ca="1"/>
        <v>#NAME?</v>
      </c>
      <c r="G32" t="e">
        <f ca="1"/>
        <v>#NAME?</v>
      </c>
      <c r="H32" t="e">
        <f ca="1"/>
        <v>#NAME?</v>
      </c>
      <c r="I32" t="e">
        <f ca="1"/>
        <v>#NAME?</v>
      </c>
      <c r="J32" s="66" t="e">
        <f ca="1"/>
        <v>#NAME?</v>
      </c>
      <c r="K32" s="67" t="e">
        <f ca="1"/>
        <v>#NAME?</v>
      </c>
      <c r="L32" s="68" t="e">
        <f t="shared" ca="1" si="1"/>
        <v>#NAME?</v>
      </c>
      <c r="M32" s="27" t="e">
        <f t="shared" ca="1" si="2"/>
        <v>#NAME?</v>
      </c>
      <c r="N32" s="27" t="e">
        <f t="shared" ca="1" si="3"/>
        <v>#NAME?</v>
      </c>
      <c r="O32" s="66" t="e">
        <f t="shared" ca="1" si="4"/>
        <v>#NAME?</v>
      </c>
      <c r="P32" s="68" t="e">
        <f t="shared" ca="1" si="5"/>
        <v>#NAME?</v>
      </c>
      <c r="Q32" s="66">
        <f t="shared" ca="1" si="6"/>
        <v>0</v>
      </c>
      <c r="R32" s="68" t="e">
        <f t="shared" ca="1" si="7"/>
        <v>#NAME?</v>
      </c>
      <c r="S32" s="27">
        <f t="shared" ca="1" si="8"/>
        <v>0</v>
      </c>
      <c r="AM32" t="e">
        <f ca="1"/>
        <v>#NAME?</v>
      </c>
      <c r="AN32" t="e">
        <f ca="1"/>
        <v>#NAME?</v>
      </c>
      <c r="AO32" t="e">
        <f ca="1"/>
        <v>#NAME?</v>
      </c>
      <c r="AP32" s="27" t="e">
        <f t="shared" ca="1" si="13"/>
        <v>#NAME?</v>
      </c>
      <c r="AQ32" s="27" t="e">
        <f t="shared" ca="1" si="14"/>
        <v>#NAME?</v>
      </c>
      <c r="AR32" s="27" t="e">
        <f t="shared" ca="1" si="10"/>
        <v>#NAME?</v>
      </c>
      <c r="AS32" s="27" t="e">
        <f t="shared" ca="1" si="11"/>
        <v>#NAME?</v>
      </c>
      <c r="AT32" s="27" t="e">
        <f t="shared" ca="1" si="12"/>
        <v>#NAME?</v>
      </c>
    </row>
    <row r="33" spans="1:46" ht="15" x14ac:dyDescent="0.2">
      <c r="A33" s="38">
        <v>8.1</v>
      </c>
      <c r="B33" s="38">
        <v>5.0999999999999996</v>
      </c>
      <c r="C33" s="38">
        <v>3.8</v>
      </c>
      <c r="D33" s="38">
        <v>3.5</v>
      </c>
      <c r="E33" s="39">
        <v>0</v>
      </c>
      <c r="F33" t="e">
        <f ca="1"/>
        <v>#NAME?</v>
      </c>
      <c r="G33" t="e">
        <f ca="1"/>
        <v>#NAME?</v>
      </c>
      <c r="H33" t="e">
        <f ca="1"/>
        <v>#NAME?</v>
      </c>
      <c r="I33" t="e">
        <f ca="1"/>
        <v>#NAME?</v>
      </c>
      <c r="J33" s="66" t="e">
        <f ca="1"/>
        <v>#NAME?</v>
      </c>
      <c r="K33" s="67" t="e">
        <f ca="1"/>
        <v>#NAME?</v>
      </c>
      <c r="L33" s="68" t="e">
        <f t="shared" ca="1" si="1"/>
        <v>#NAME?</v>
      </c>
      <c r="M33" s="27" t="e">
        <f t="shared" ca="1" si="2"/>
        <v>#NAME?</v>
      </c>
      <c r="N33" s="27" t="e">
        <f t="shared" ca="1" si="3"/>
        <v>#NAME?</v>
      </c>
      <c r="O33" s="66" t="e">
        <f t="shared" ca="1" si="4"/>
        <v>#NAME?</v>
      </c>
      <c r="P33" s="68" t="e">
        <f t="shared" ca="1" si="5"/>
        <v>#NAME?</v>
      </c>
      <c r="Q33" s="66">
        <f t="shared" ca="1" si="6"/>
        <v>0</v>
      </c>
      <c r="R33" s="68" t="e">
        <f t="shared" ca="1" si="7"/>
        <v>#NAME?</v>
      </c>
      <c r="S33" s="27">
        <f t="shared" ca="1" si="8"/>
        <v>0</v>
      </c>
      <c r="AM33" t="e">
        <f ca="1"/>
        <v>#NAME?</v>
      </c>
      <c r="AN33" t="e">
        <f ca="1"/>
        <v>#NAME?</v>
      </c>
      <c r="AO33" t="e">
        <f ca="1"/>
        <v>#NAME?</v>
      </c>
      <c r="AP33" s="27" t="e">
        <f t="shared" ca="1" si="13"/>
        <v>#NAME?</v>
      </c>
      <c r="AQ33" s="27" t="e">
        <f t="shared" ca="1" si="14"/>
        <v>#NAME?</v>
      </c>
      <c r="AR33" s="27" t="e">
        <f t="shared" ca="1" si="10"/>
        <v>#NAME?</v>
      </c>
      <c r="AS33" s="27" t="e">
        <f t="shared" ca="1" si="11"/>
        <v>#NAME?</v>
      </c>
      <c r="AT33" s="27" t="e">
        <f t="shared" ca="1" si="12"/>
        <v>#NAME?</v>
      </c>
    </row>
    <row r="34" spans="1:46" ht="15" x14ac:dyDescent="0.2">
      <c r="A34" s="38">
        <v>6.7</v>
      </c>
      <c r="B34" s="38">
        <v>5.0999999999999996</v>
      </c>
      <c r="C34" s="38">
        <v>4.9000000000000004</v>
      </c>
      <c r="D34" s="38">
        <v>4.5</v>
      </c>
      <c r="E34" s="39">
        <v>0</v>
      </c>
      <c r="F34" t="e">
        <f ca="1"/>
        <v>#NAME?</v>
      </c>
      <c r="G34" t="e">
        <f ca="1"/>
        <v>#NAME?</v>
      </c>
      <c r="H34" t="e">
        <f ca="1"/>
        <v>#NAME?</v>
      </c>
      <c r="I34" t="e">
        <f ca="1"/>
        <v>#NAME?</v>
      </c>
      <c r="J34" s="66" t="e">
        <f ca="1"/>
        <v>#NAME?</v>
      </c>
      <c r="K34" s="67" t="e">
        <f ca="1"/>
        <v>#NAME?</v>
      </c>
      <c r="L34" s="68" t="e">
        <f t="shared" ca="1" si="1"/>
        <v>#NAME?</v>
      </c>
      <c r="M34" s="27" t="e">
        <f t="shared" ca="1" si="2"/>
        <v>#NAME?</v>
      </c>
      <c r="N34" s="27" t="e">
        <f t="shared" ca="1" si="3"/>
        <v>#NAME?</v>
      </c>
      <c r="O34" s="66" t="e">
        <f t="shared" ca="1" si="4"/>
        <v>#NAME?</v>
      </c>
      <c r="P34" s="68" t="e">
        <f t="shared" ca="1" si="5"/>
        <v>#NAME?</v>
      </c>
      <c r="Q34" s="66">
        <f t="shared" ca="1" si="6"/>
        <v>0</v>
      </c>
      <c r="R34" s="68" t="e">
        <f t="shared" ca="1" si="7"/>
        <v>#NAME?</v>
      </c>
      <c r="S34" s="27">
        <f t="shared" ca="1" si="8"/>
        <v>0</v>
      </c>
      <c r="AM34" t="e">
        <f ca="1"/>
        <v>#NAME?</v>
      </c>
      <c r="AN34" t="e">
        <f ca="1"/>
        <v>#NAME?</v>
      </c>
      <c r="AO34" t="e">
        <f ca="1"/>
        <v>#NAME?</v>
      </c>
      <c r="AP34" s="27" t="e">
        <f t="shared" ca="1" si="13"/>
        <v>#NAME?</v>
      </c>
      <c r="AQ34" s="27" t="e">
        <f t="shared" ca="1" si="14"/>
        <v>#NAME?</v>
      </c>
      <c r="AR34" s="27" t="e">
        <f t="shared" ca="1" si="10"/>
        <v>#NAME?</v>
      </c>
      <c r="AS34" s="27" t="e">
        <f t="shared" ca="1" si="11"/>
        <v>#NAME?</v>
      </c>
      <c r="AT34" s="27" t="e">
        <f t="shared" ca="1" si="12"/>
        <v>#NAME?</v>
      </c>
    </row>
    <row r="35" spans="1:46" ht="15" x14ac:dyDescent="0.2">
      <c r="A35" s="38">
        <v>8</v>
      </c>
      <c r="B35" s="38">
        <v>4.5999999999999996</v>
      </c>
      <c r="C35" s="38">
        <v>4.7</v>
      </c>
      <c r="D35" s="38">
        <v>6.6</v>
      </c>
      <c r="E35" s="39">
        <v>1</v>
      </c>
      <c r="F35" t="e">
        <f ca="1"/>
        <v>#NAME?</v>
      </c>
      <c r="G35" t="e">
        <f ca="1"/>
        <v>#NAME?</v>
      </c>
      <c r="H35" t="e">
        <f ca="1"/>
        <v>#NAME?</v>
      </c>
      <c r="I35" t="e">
        <f ca="1"/>
        <v>#NAME?</v>
      </c>
      <c r="J35" s="66" t="e">
        <f ca="1"/>
        <v>#NAME?</v>
      </c>
      <c r="K35" s="67" t="e">
        <f ca="1"/>
        <v>#NAME?</v>
      </c>
      <c r="L35" s="68" t="e">
        <f t="shared" ca="1" si="1"/>
        <v>#NAME?</v>
      </c>
      <c r="M35" s="27" t="e">
        <f t="shared" ca="1" si="2"/>
        <v>#NAME?</v>
      </c>
      <c r="N35" s="27" t="e">
        <f t="shared" ca="1" si="3"/>
        <v>#NAME?</v>
      </c>
      <c r="O35" s="66" t="e">
        <f t="shared" ca="1" si="4"/>
        <v>#NAME?</v>
      </c>
      <c r="P35" s="68" t="e">
        <f t="shared" ca="1" si="5"/>
        <v>#NAME?</v>
      </c>
      <c r="Q35" s="66">
        <f t="shared" ca="1" si="6"/>
        <v>0</v>
      </c>
      <c r="R35" s="68" t="e">
        <f t="shared" ca="1" si="7"/>
        <v>#NAME?</v>
      </c>
      <c r="S35" s="27">
        <f t="shared" ca="1" si="8"/>
        <v>0</v>
      </c>
      <c r="AM35" t="e">
        <f ca="1"/>
        <v>#NAME?</v>
      </c>
      <c r="AN35" t="e">
        <f ca="1"/>
        <v>#NAME?</v>
      </c>
      <c r="AO35" t="e">
        <f ca="1"/>
        <v>#NAME?</v>
      </c>
      <c r="AP35" s="27" t="e">
        <f t="shared" ca="1" si="13"/>
        <v>#NAME?</v>
      </c>
      <c r="AQ35" s="27" t="e">
        <f t="shared" ca="1" si="14"/>
        <v>#NAME?</v>
      </c>
      <c r="AR35" s="27" t="e">
        <f t="shared" ca="1" si="10"/>
        <v>#NAME?</v>
      </c>
      <c r="AS35" s="27" t="e">
        <f t="shared" ca="1" si="11"/>
        <v>#NAME?</v>
      </c>
      <c r="AT35" s="27" t="e">
        <f t="shared" ca="1" si="12"/>
        <v>#NAME?</v>
      </c>
    </row>
    <row r="36" spans="1:46" ht="15" x14ac:dyDescent="0.2">
      <c r="A36" s="38">
        <v>6.7</v>
      </c>
      <c r="B36" s="38">
        <v>5.4</v>
      </c>
      <c r="C36" s="38">
        <v>6.8</v>
      </c>
      <c r="D36" s="38">
        <v>4.3</v>
      </c>
      <c r="E36" s="39">
        <v>0</v>
      </c>
      <c r="F36" t="e">
        <f ca="1"/>
        <v>#NAME?</v>
      </c>
      <c r="G36" t="e">
        <f ca="1"/>
        <v>#NAME?</v>
      </c>
      <c r="H36" t="e">
        <f ca="1"/>
        <v>#NAME?</v>
      </c>
      <c r="I36" t="e">
        <f ca="1"/>
        <v>#NAME?</v>
      </c>
      <c r="J36" s="66" t="e">
        <f ca="1"/>
        <v>#NAME?</v>
      </c>
      <c r="K36" s="67" t="e">
        <f ca="1"/>
        <v>#NAME?</v>
      </c>
      <c r="L36" s="68" t="e">
        <f t="shared" ca="1" si="1"/>
        <v>#NAME?</v>
      </c>
      <c r="M36" s="27" t="e">
        <f t="shared" ca="1" si="2"/>
        <v>#NAME?</v>
      </c>
      <c r="N36" s="27" t="e">
        <f t="shared" ca="1" si="3"/>
        <v>#NAME?</v>
      </c>
      <c r="O36" s="66" t="e">
        <f t="shared" ca="1" si="4"/>
        <v>#NAME?</v>
      </c>
      <c r="P36" s="68" t="e">
        <f t="shared" ca="1" si="5"/>
        <v>#NAME?</v>
      </c>
      <c r="Q36" s="66">
        <f t="shared" ca="1" si="6"/>
        <v>0</v>
      </c>
      <c r="R36" s="68" t="e">
        <f t="shared" ca="1" si="7"/>
        <v>#NAME?</v>
      </c>
      <c r="S36" s="27">
        <f t="shared" ca="1" si="8"/>
        <v>0</v>
      </c>
      <c r="AM36" t="e">
        <f ca="1"/>
        <v>#NAME?</v>
      </c>
      <c r="AN36" t="e">
        <f ca="1"/>
        <v>#NAME?</v>
      </c>
      <c r="AO36" t="e">
        <f ca="1"/>
        <v>#NAME?</v>
      </c>
      <c r="AP36" s="27" t="e">
        <f t="shared" ca="1" si="13"/>
        <v>#NAME?</v>
      </c>
      <c r="AQ36" s="27" t="e">
        <f t="shared" ca="1" si="14"/>
        <v>#NAME?</v>
      </c>
      <c r="AR36" s="27" t="e">
        <f t="shared" ca="1" si="10"/>
        <v>#NAME?</v>
      </c>
      <c r="AS36" s="27" t="e">
        <f t="shared" ca="1" si="11"/>
        <v>#NAME?</v>
      </c>
      <c r="AT36" s="27" t="e">
        <f t="shared" ca="1" si="12"/>
        <v>#NAME?</v>
      </c>
    </row>
    <row r="37" spans="1:46" ht="15" x14ac:dyDescent="0.2">
      <c r="A37" s="38">
        <v>8.6999999999999993</v>
      </c>
      <c r="B37" s="38">
        <v>6.1</v>
      </c>
      <c r="C37" s="38">
        <v>2.9</v>
      </c>
      <c r="D37" s="38">
        <v>2.9</v>
      </c>
      <c r="E37" s="39">
        <v>0</v>
      </c>
      <c r="F37" t="e">
        <f ca="1"/>
        <v>#NAME?</v>
      </c>
      <c r="G37" t="e">
        <f ca="1"/>
        <v>#NAME?</v>
      </c>
      <c r="H37" t="e">
        <f ca="1"/>
        <v>#NAME?</v>
      </c>
      <c r="I37" t="e">
        <f ca="1"/>
        <v>#NAME?</v>
      </c>
      <c r="J37" s="66" t="e">
        <f ca="1"/>
        <v>#NAME?</v>
      </c>
      <c r="K37" s="67" t="e">
        <f ca="1"/>
        <v>#NAME?</v>
      </c>
      <c r="L37" s="68" t="e">
        <f t="shared" ca="1" si="1"/>
        <v>#NAME?</v>
      </c>
      <c r="M37" s="27" t="e">
        <f t="shared" ca="1" si="2"/>
        <v>#NAME?</v>
      </c>
      <c r="N37" s="27" t="e">
        <f t="shared" ca="1" si="3"/>
        <v>#NAME?</v>
      </c>
      <c r="O37" s="66" t="e">
        <f t="shared" ca="1" si="4"/>
        <v>#NAME?</v>
      </c>
      <c r="P37" s="68" t="e">
        <f t="shared" ca="1" si="5"/>
        <v>#NAME?</v>
      </c>
      <c r="Q37" s="66">
        <f t="shared" ca="1" si="6"/>
        <v>0</v>
      </c>
      <c r="R37" s="68" t="e">
        <f t="shared" ca="1" si="7"/>
        <v>#NAME?</v>
      </c>
      <c r="S37" s="27">
        <f t="shared" ca="1" si="8"/>
        <v>0</v>
      </c>
      <c r="AM37" t="e">
        <f ca="1"/>
        <v>#NAME?</v>
      </c>
      <c r="AN37" t="e">
        <f ca="1"/>
        <v>#NAME?</v>
      </c>
      <c r="AO37" t="e">
        <f ca="1"/>
        <v>#NAME?</v>
      </c>
      <c r="AP37" s="27" t="e">
        <f t="shared" ca="1" si="13"/>
        <v>#NAME?</v>
      </c>
      <c r="AQ37" s="27" t="e">
        <f t="shared" ca="1" si="14"/>
        <v>#NAME?</v>
      </c>
      <c r="AR37" s="27" t="e">
        <f t="shared" ca="1" si="10"/>
        <v>#NAME?</v>
      </c>
      <c r="AS37" s="27" t="e">
        <f t="shared" ca="1" si="11"/>
        <v>#NAME?</v>
      </c>
      <c r="AT37" s="27" t="e">
        <f t="shared" ca="1" si="12"/>
        <v>#NAME?</v>
      </c>
    </row>
    <row r="38" spans="1:46" ht="15.75" thickBot="1" x14ac:dyDescent="0.25">
      <c r="A38" s="38">
        <v>9</v>
      </c>
      <c r="B38" s="38">
        <v>6</v>
      </c>
      <c r="C38" s="38">
        <v>4.5</v>
      </c>
      <c r="D38" s="38">
        <v>3.5</v>
      </c>
      <c r="E38" s="39">
        <v>1</v>
      </c>
      <c r="F38" t="e">
        <f ca="1"/>
        <v>#NAME?</v>
      </c>
      <c r="G38" t="e">
        <f ca="1"/>
        <v>#NAME?</v>
      </c>
      <c r="H38" t="e">
        <f ca="1"/>
        <v>#NAME?</v>
      </c>
      <c r="I38" t="e">
        <f ca="1"/>
        <v>#NAME?</v>
      </c>
      <c r="J38" s="66" t="e">
        <f ca="1"/>
        <v>#NAME?</v>
      </c>
      <c r="K38" s="67" t="e">
        <f ca="1"/>
        <v>#NAME?</v>
      </c>
      <c r="L38" s="68" t="e">
        <f t="shared" ca="1" si="1"/>
        <v>#NAME?</v>
      </c>
      <c r="M38" s="27" t="e">
        <f t="shared" ca="1" si="2"/>
        <v>#NAME?</v>
      </c>
      <c r="N38" s="27" t="e">
        <f t="shared" ca="1" si="3"/>
        <v>#NAME?</v>
      </c>
      <c r="O38" s="66" t="e">
        <f t="shared" ca="1" si="4"/>
        <v>#NAME?</v>
      </c>
      <c r="P38" s="68" t="e">
        <f t="shared" ca="1" si="5"/>
        <v>#NAME?</v>
      </c>
      <c r="Q38" s="66">
        <f t="shared" ca="1" si="6"/>
        <v>0</v>
      </c>
      <c r="R38" s="68" t="e">
        <f t="shared" ca="1" si="7"/>
        <v>#NAME?</v>
      </c>
      <c r="S38" s="27">
        <f t="shared" ca="1" si="8"/>
        <v>0</v>
      </c>
      <c r="AM38" t="e">
        <f ca="1"/>
        <v>#NAME?</v>
      </c>
      <c r="AN38" t="e">
        <f ca="1"/>
        <v>#NAME?</v>
      </c>
      <c r="AO38" t="e">
        <f ca="1"/>
        <v>#NAME?</v>
      </c>
      <c r="AP38" s="27" t="e">
        <f t="shared" ca="1" si="13"/>
        <v>#NAME?</v>
      </c>
      <c r="AQ38" s="27" t="e">
        <f t="shared" ca="1" si="14"/>
        <v>#NAME?</v>
      </c>
      <c r="AR38" s="27" t="e">
        <f t="shared" ca="1" si="10"/>
        <v>#NAME?</v>
      </c>
      <c r="AS38" s="27" t="e">
        <f t="shared" ca="1" si="11"/>
        <v>#NAME?</v>
      </c>
      <c r="AT38" s="27" t="e">
        <f t="shared" ca="1" si="12"/>
        <v>#NAME?</v>
      </c>
    </row>
    <row r="39" spans="1:46" ht="15" x14ac:dyDescent="0.2">
      <c r="A39" s="38">
        <v>9.6</v>
      </c>
      <c r="B39" s="38">
        <v>7.7</v>
      </c>
      <c r="C39" s="38">
        <v>5.5</v>
      </c>
      <c r="D39" s="38">
        <v>4.5999999999999996</v>
      </c>
      <c r="E39" s="39">
        <v>1</v>
      </c>
      <c r="F39" t="e">
        <f ca="1"/>
        <v>#NAME?</v>
      </c>
      <c r="G39" t="e">
        <f ca="1"/>
        <v>#NAME?</v>
      </c>
      <c r="H39" t="e">
        <f ca="1"/>
        <v>#NAME?</v>
      </c>
      <c r="I39" t="e">
        <f ca="1"/>
        <v>#NAME?</v>
      </c>
      <c r="J39" s="66" t="e">
        <f ca="1"/>
        <v>#NAME?</v>
      </c>
      <c r="K39" s="67" t="e">
        <f ca="1"/>
        <v>#NAME?</v>
      </c>
      <c r="L39" s="68" t="e">
        <f t="shared" ca="1" si="1"/>
        <v>#NAME?</v>
      </c>
      <c r="M39" s="27" t="e">
        <f t="shared" ca="1" si="2"/>
        <v>#NAME?</v>
      </c>
      <c r="N39" s="27" t="e">
        <f t="shared" ca="1" si="3"/>
        <v>#NAME?</v>
      </c>
      <c r="O39" s="66" t="e">
        <f t="shared" ca="1" si="4"/>
        <v>#NAME?</v>
      </c>
      <c r="P39" s="68" t="e">
        <f t="shared" ca="1" si="5"/>
        <v>#NAME?</v>
      </c>
      <c r="Q39" s="66">
        <f t="shared" ca="1" si="6"/>
        <v>0</v>
      </c>
      <c r="R39" s="68" t="e">
        <f t="shared" ca="1" si="7"/>
        <v>#NAME?</v>
      </c>
      <c r="S39" s="27">
        <f t="shared" ca="1" si="8"/>
        <v>0</v>
      </c>
      <c r="AB39" s="172"/>
      <c r="AC39" s="172" t="s">
        <v>44</v>
      </c>
      <c r="AD39" s="172" t="s">
        <v>286</v>
      </c>
      <c r="AE39" s="172" t="s">
        <v>50</v>
      </c>
      <c r="AF39" s="172" t="s">
        <v>53</v>
      </c>
      <c r="AG39" s="172" t="s">
        <v>290</v>
      </c>
      <c r="AM39" t="e">
        <f ca="1"/>
        <v>#NAME?</v>
      </c>
      <c r="AN39" t="e">
        <f ca="1"/>
        <v>#NAME?</v>
      </c>
      <c r="AO39" t="e">
        <f ca="1"/>
        <v>#NAME?</v>
      </c>
      <c r="AP39" s="27" t="e">
        <f t="shared" ca="1" si="13"/>
        <v>#NAME?</v>
      </c>
      <c r="AQ39" s="27" t="e">
        <f t="shared" ca="1" si="14"/>
        <v>#NAME?</v>
      </c>
      <c r="AR39" s="27" t="e">
        <f t="shared" ca="1" si="10"/>
        <v>#NAME?</v>
      </c>
      <c r="AS39" s="27" t="e">
        <f t="shared" ca="1" si="11"/>
        <v>#NAME?</v>
      </c>
      <c r="AT39" s="27" t="e">
        <f t="shared" ca="1" si="12"/>
        <v>#NAME?</v>
      </c>
    </row>
    <row r="40" spans="1:46" ht="15" x14ac:dyDescent="0.2">
      <c r="A40" s="38">
        <v>8.1999999999999993</v>
      </c>
      <c r="B40" s="38">
        <v>4.9000000000000004</v>
      </c>
      <c r="C40" s="38">
        <v>5</v>
      </c>
      <c r="D40" s="38">
        <v>6.9</v>
      </c>
      <c r="E40" s="39">
        <v>0</v>
      </c>
      <c r="F40" t="e">
        <f ca="1"/>
        <v>#NAME?</v>
      </c>
      <c r="G40" t="e">
        <f ca="1"/>
        <v>#NAME?</v>
      </c>
      <c r="H40" t="e">
        <f ca="1"/>
        <v>#NAME?</v>
      </c>
      <c r="I40" t="e">
        <f ca="1"/>
        <v>#NAME?</v>
      </c>
      <c r="J40" s="66" t="e">
        <f ca="1"/>
        <v>#NAME?</v>
      </c>
      <c r="K40" s="67" t="e">
        <f ca="1"/>
        <v>#NAME?</v>
      </c>
      <c r="L40" s="68" t="e">
        <f t="shared" ca="1" si="1"/>
        <v>#NAME?</v>
      </c>
      <c r="M40" s="27" t="e">
        <f t="shared" ca="1" si="2"/>
        <v>#NAME?</v>
      </c>
      <c r="N40" s="27" t="e">
        <f t="shared" ca="1" si="3"/>
        <v>#NAME?</v>
      </c>
      <c r="O40" s="66" t="e">
        <f t="shared" ca="1" si="4"/>
        <v>#NAME?</v>
      </c>
      <c r="P40" s="68" t="e">
        <f t="shared" ca="1" si="5"/>
        <v>#NAME?</v>
      </c>
      <c r="Q40" s="66">
        <f t="shared" ca="1" si="6"/>
        <v>0</v>
      </c>
      <c r="R40" s="68" t="e">
        <f t="shared" ca="1" si="7"/>
        <v>#NAME?</v>
      </c>
      <c r="S40" s="27">
        <f t="shared" ca="1" si="8"/>
        <v>0</v>
      </c>
      <c r="AB40" s="40" t="s">
        <v>44</v>
      </c>
      <c r="AC40" s="40">
        <v>1</v>
      </c>
      <c r="AD40" s="40"/>
      <c r="AE40" s="40"/>
      <c r="AF40" s="40"/>
      <c r="AG40" s="40"/>
      <c r="AM40" t="e">
        <f ca="1"/>
        <v>#NAME?</v>
      </c>
      <c r="AN40" t="e">
        <f ca="1"/>
        <v>#NAME?</v>
      </c>
      <c r="AO40" t="e">
        <f ca="1"/>
        <v>#NAME?</v>
      </c>
      <c r="AP40" s="27" t="e">
        <f t="shared" ca="1" si="13"/>
        <v>#NAME?</v>
      </c>
      <c r="AQ40" s="27" t="e">
        <f t="shared" ca="1" si="14"/>
        <v>#NAME?</v>
      </c>
      <c r="AR40" s="27" t="e">
        <f t="shared" ca="1" si="10"/>
        <v>#NAME?</v>
      </c>
      <c r="AS40" s="27" t="e">
        <f t="shared" ca="1" si="11"/>
        <v>#NAME?</v>
      </c>
      <c r="AT40" s="27" t="e">
        <f t="shared" ca="1" si="12"/>
        <v>#NAME?</v>
      </c>
    </row>
    <row r="41" spans="1:46" ht="15" x14ac:dyDescent="0.2">
      <c r="A41" s="38">
        <v>6.1</v>
      </c>
      <c r="B41" s="38">
        <v>3.9</v>
      </c>
      <c r="C41" s="38">
        <v>6.4</v>
      </c>
      <c r="D41" s="38">
        <v>4.9000000000000004</v>
      </c>
      <c r="E41" s="39">
        <v>0</v>
      </c>
      <c r="F41" t="e">
        <f ca="1"/>
        <v>#NAME?</v>
      </c>
      <c r="G41" t="e">
        <f ca="1"/>
        <v>#NAME?</v>
      </c>
      <c r="H41" t="e">
        <f ca="1"/>
        <v>#NAME?</v>
      </c>
      <c r="I41" t="e">
        <f ca="1"/>
        <v>#NAME?</v>
      </c>
      <c r="J41" s="66" t="e">
        <f ca="1"/>
        <v>#NAME?</v>
      </c>
      <c r="K41" s="67" t="e">
        <f ca="1"/>
        <v>#NAME?</v>
      </c>
      <c r="L41" s="68" t="e">
        <f t="shared" ca="1" si="1"/>
        <v>#NAME?</v>
      </c>
      <c r="M41" s="27" t="e">
        <f t="shared" ca="1" si="2"/>
        <v>#NAME?</v>
      </c>
      <c r="N41" s="27" t="e">
        <f t="shared" ca="1" si="3"/>
        <v>#NAME?</v>
      </c>
      <c r="O41" s="66" t="e">
        <f t="shared" ca="1" si="4"/>
        <v>#NAME?</v>
      </c>
      <c r="P41" s="68" t="e">
        <f t="shared" ca="1" si="5"/>
        <v>#NAME?</v>
      </c>
      <c r="Q41" s="66">
        <f t="shared" ca="1" si="6"/>
        <v>0</v>
      </c>
      <c r="R41" s="68" t="e">
        <f t="shared" ca="1" si="7"/>
        <v>#NAME?</v>
      </c>
      <c r="S41" s="27">
        <f t="shared" ca="1" si="8"/>
        <v>0</v>
      </c>
      <c r="AB41" s="40" t="s">
        <v>286</v>
      </c>
      <c r="AC41" s="40">
        <v>0.50929518897486692</v>
      </c>
      <c r="AD41" s="40">
        <v>1</v>
      </c>
      <c r="AE41" s="40"/>
      <c r="AF41" s="40"/>
      <c r="AG41" s="40"/>
      <c r="AM41" t="e">
        <f ca="1"/>
        <v>#NAME?</v>
      </c>
      <c r="AN41" t="e">
        <f ca="1"/>
        <v>#NAME?</v>
      </c>
      <c r="AO41" t="e">
        <f ca="1"/>
        <v>#NAME?</v>
      </c>
      <c r="AP41" s="27" t="e">
        <f t="shared" ca="1" si="13"/>
        <v>#NAME?</v>
      </c>
      <c r="AQ41" s="27" t="e">
        <f t="shared" ca="1" si="14"/>
        <v>#NAME?</v>
      </c>
      <c r="AR41" s="27" t="e">
        <f t="shared" ca="1" si="10"/>
        <v>#NAME?</v>
      </c>
      <c r="AS41" s="27" t="e">
        <f t="shared" ca="1" si="11"/>
        <v>#NAME?</v>
      </c>
      <c r="AT41" s="27" t="e">
        <f t="shared" ca="1" si="12"/>
        <v>#NAME?</v>
      </c>
    </row>
    <row r="42" spans="1:46" ht="15" x14ac:dyDescent="0.2">
      <c r="A42" s="38">
        <v>8.3000000000000007</v>
      </c>
      <c r="B42" s="38">
        <v>4.5999999999999996</v>
      </c>
      <c r="C42" s="38">
        <v>5.2</v>
      </c>
      <c r="D42" s="38">
        <v>5.8</v>
      </c>
      <c r="E42" s="39">
        <v>1</v>
      </c>
      <c r="F42" t="e">
        <f ca="1"/>
        <v>#NAME?</v>
      </c>
      <c r="G42" t="e">
        <f ca="1"/>
        <v>#NAME?</v>
      </c>
      <c r="H42" t="e">
        <f ca="1"/>
        <v>#NAME?</v>
      </c>
      <c r="I42" t="e">
        <f ca="1"/>
        <v>#NAME?</v>
      </c>
      <c r="J42" s="66" t="e">
        <f ca="1"/>
        <v>#NAME?</v>
      </c>
      <c r="K42" s="67" t="e">
        <f ca="1"/>
        <v>#NAME?</v>
      </c>
      <c r="L42" s="68" t="e">
        <f t="shared" ca="1" si="1"/>
        <v>#NAME?</v>
      </c>
      <c r="M42" s="27" t="e">
        <f t="shared" ca="1" si="2"/>
        <v>#NAME?</v>
      </c>
      <c r="N42" s="27" t="e">
        <f t="shared" ca="1" si="3"/>
        <v>#NAME?</v>
      </c>
      <c r="O42" s="66" t="e">
        <f t="shared" ca="1" si="4"/>
        <v>#NAME?</v>
      </c>
      <c r="P42" s="68" t="e">
        <f t="shared" ca="1" si="5"/>
        <v>#NAME?</v>
      </c>
      <c r="Q42" s="66">
        <f t="shared" ca="1" si="6"/>
        <v>0</v>
      </c>
      <c r="R42" s="68" t="e">
        <f t="shared" ca="1" si="7"/>
        <v>#NAME?</v>
      </c>
      <c r="S42" s="27">
        <f t="shared" ca="1" si="8"/>
        <v>0</v>
      </c>
      <c r="AB42" s="40" t="s">
        <v>50</v>
      </c>
      <c r="AC42" s="40">
        <v>-0.11610408266796415</v>
      </c>
      <c r="AD42" s="40">
        <v>5.0414201844385033E-2</v>
      </c>
      <c r="AE42" s="40">
        <v>1</v>
      </c>
      <c r="AF42" s="40"/>
      <c r="AG42" s="40"/>
      <c r="AM42" t="e">
        <f ca="1"/>
        <v>#NAME?</v>
      </c>
      <c r="AN42" t="e">
        <f ca="1"/>
        <v>#NAME?</v>
      </c>
      <c r="AO42" t="e">
        <f ca="1"/>
        <v>#NAME?</v>
      </c>
      <c r="AP42" s="27" t="e">
        <f t="shared" ca="1" si="13"/>
        <v>#NAME?</v>
      </c>
      <c r="AQ42" s="27" t="e">
        <f t="shared" ca="1" si="14"/>
        <v>#NAME?</v>
      </c>
      <c r="AR42" s="27" t="e">
        <f t="shared" ca="1" si="10"/>
        <v>#NAME?</v>
      </c>
      <c r="AS42" s="27" t="e">
        <f t="shared" ca="1" si="11"/>
        <v>#NAME?</v>
      </c>
      <c r="AT42" s="27" t="e">
        <f t="shared" ca="1" si="12"/>
        <v>#NAME?</v>
      </c>
    </row>
    <row r="43" spans="1:46" ht="15" x14ac:dyDescent="0.2">
      <c r="A43" s="38">
        <v>9.4</v>
      </c>
      <c r="B43" s="38">
        <v>6.5</v>
      </c>
      <c r="C43" s="38">
        <v>4.9000000000000004</v>
      </c>
      <c r="D43" s="38">
        <v>4.5</v>
      </c>
      <c r="E43" s="39">
        <v>1</v>
      </c>
      <c r="F43" t="e">
        <f ca="1"/>
        <v>#NAME?</v>
      </c>
      <c r="G43" t="e">
        <f ca="1"/>
        <v>#NAME?</v>
      </c>
      <c r="H43" t="e">
        <f ca="1"/>
        <v>#NAME?</v>
      </c>
      <c r="I43" t="e">
        <f ca="1"/>
        <v>#NAME?</v>
      </c>
      <c r="J43" s="66" t="e">
        <f ca="1"/>
        <v>#NAME?</v>
      </c>
      <c r="K43" s="67" t="e">
        <f ca="1"/>
        <v>#NAME?</v>
      </c>
      <c r="L43" s="68" t="e">
        <f t="shared" ca="1" si="1"/>
        <v>#NAME?</v>
      </c>
      <c r="M43" s="27" t="e">
        <f t="shared" ca="1" si="2"/>
        <v>#NAME?</v>
      </c>
      <c r="N43" s="27" t="e">
        <f t="shared" ca="1" si="3"/>
        <v>#NAME?</v>
      </c>
      <c r="O43" s="66" t="e">
        <f t="shared" ca="1" si="4"/>
        <v>#NAME?</v>
      </c>
      <c r="P43" s="68" t="e">
        <f t="shared" ca="1" si="5"/>
        <v>#NAME?</v>
      </c>
      <c r="Q43" s="66">
        <f t="shared" ca="1" si="6"/>
        <v>0</v>
      </c>
      <c r="R43" s="68" t="e">
        <f t="shared" ca="1" si="7"/>
        <v>#NAME?</v>
      </c>
      <c r="S43" s="27">
        <f t="shared" ca="1" si="8"/>
        <v>0</v>
      </c>
      <c r="AB43" s="40" t="s">
        <v>53</v>
      </c>
      <c r="AC43" s="40">
        <v>-0.48721258910472259</v>
      </c>
      <c r="AD43" s="40">
        <v>-0.34922514545986238</v>
      </c>
      <c r="AE43" s="40">
        <v>0.27218675859299546</v>
      </c>
      <c r="AF43" s="40">
        <v>1</v>
      </c>
      <c r="AG43" s="40"/>
      <c r="AM43" t="e">
        <f ca="1"/>
        <v>#NAME?</v>
      </c>
      <c r="AN43" t="e">
        <f ca="1"/>
        <v>#NAME?</v>
      </c>
      <c r="AO43" t="e">
        <f ca="1"/>
        <v>#NAME?</v>
      </c>
      <c r="AP43" s="27" t="e">
        <f t="shared" ca="1" si="13"/>
        <v>#NAME?</v>
      </c>
      <c r="AQ43" s="27" t="e">
        <f t="shared" ca="1" si="14"/>
        <v>#NAME?</v>
      </c>
      <c r="AR43" s="27" t="e">
        <f t="shared" ca="1" si="10"/>
        <v>#NAME?</v>
      </c>
      <c r="AS43" s="27" t="e">
        <f t="shared" ca="1" si="11"/>
        <v>#NAME?</v>
      </c>
      <c r="AT43" s="27" t="e">
        <f t="shared" ca="1" si="12"/>
        <v>#NAME?</v>
      </c>
    </row>
    <row r="44" spans="1:46" ht="15.75" thickBot="1" x14ac:dyDescent="0.25">
      <c r="A44" s="38">
        <v>9.3000000000000007</v>
      </c>
      <c r="B44" s="38">
        <v>6.6</v>
      </c>
      <c r="C44" s="38">
        <v>6.3</v>
      </c>
      <c r="D44" s="38">
        <v>4.5999999999999996</v>
      </c>
      <c r="E44" s="39">
        <v>1</v>
      </c>
      <c r="F44" t="e">
        <f ca="1"/>
        <v>#NAME?</v>
      </c>
      <c r="G44" t="e">
        <f ca="1"/>
        <v>#NAME?</v>
      </c>
      <c r="H44" t="e">
        <f ca="1"/>
        <v>#NAME?</v>
      </c>
      <c r="I44" t="e">
        <f ca="1"/>
        <v>#NAME?</v>
      </c>
      <c r="J44" s="66" t="e">
        <f ca="1"/>
        <v>#NAME?</v>
      </c>
      <c r="K44" s="67" t="e">
        <f ca="1"/>
        <v>#NAME?</v>
      </c>
      <c r="L44" s="68" t="e">
        <f t="shared" ca="1" si="1"/>
        <v>#NAME?</v>
      </c>
      <c r="M44" s="27" t="e">
        <f t="shared" ca="1" si="2"/>
        <v>#NAME?</v>
      </c>
      <c r="N44" s="27" t="e">
        <f t="shared" ca="1" si="3"/>
        <v>#NAME?</v>
      </c>
      <c r="O44" s="66" t="e">
        <f t="shared" ca="1" si="4"/>
        <v>#NAME?</v>
      </c>
      <c r="P44" s="68" t="e">
        <f t="shared" ca="1" si="5"/>
        <v>#NAME?</v>
      </c>
      <c r="Q44" s="66">
        <f t="shared" ca="1" si="6"/>
        <v>0</v>
      </c>
      <c r="R44" s="68" t="e">
        <f t="shared" ca="1" si="7"/>
        <v>#NAME?</v>
      </c>
      <c r="S44" s="27">
        <f t="shared" ca="1" si="8"/>
        <v>0</v>
      </c>
      <c r="AB44" s="41" t="s">
        <v>290</v>
      </c>
      <c r="AC44" s="41">
        <v>0.3610482738744355</v>
      </c>
      <c r="AD44" s="41">
        <v>0.38115264929743609</v>
      </c>
      <c r="AE44" s="41">
        <v>0.30960672760540298</v>
      </c>
      <c r="AF44" s="41">
        <v>5.8305017928520143E-2</v>
      </c>
      <c r="AG44" s="41">
        <v>1</v>
      </c>
      <c r="AM44" t="e">
        <f ca="1"/>
        <v>#NAME?</v>
      </c>
      <c r="AN44" t="e">
        <f ca="1"/>
        <v>#NAME?</v>
      </c>
      <c r="AO44" t="e">
        <f ca="1"/>
        <v>#NAME?</v>
      </c>
      <c r="AP44" s="27" t="e">
        <f t="shared" ca="1" si="13"/>
        <v>#NAME?</v>
      </c>
      <c r="AQ44" s="27" t="e">
        <f t="shared" ca="1" si="14"/>
        <v>#NAME?</v>
      </c>
      <c r="AR44" s="27" t="e">
        <f t="shared" ca="1" si="10"/>
        <v>#NAME?</v>
      </c>
      <c r="AS44" s="27" t="e">
        <f t="shared" ca="1" si="11"/>
        <v>#NAME?</v>
      </c>
      <c r="AT44" s="27" t="e">
        <f t="shared" ca="1" si="12"/>
        <v>#NAME?</v>
      </c>
    </row>
    <row r="45" spans="1:46" ht="15" x14ac:dyDescent="0.2">
      <c r="A45" s="38">
        <v>5.0999999999999996</v>
      </c>
      <c r="B45" s="38">
        <v>5.4</v>
      </c>
      <c r="C45" s="38">
        <v>7.8</v>
      </c>
      <c r="D45" s="38">
        <v>6.3</v>
      </c>
      <c r="E45" s="39">
        <v>1</v>
      </c>
      <c r="F45" t="e">
        <f ca="1"/>
        <v>#NAME?</v>
      </c>
      <c r="G45" t="e">
        <f ca="1"/>
        <v>#NAME?</v>
      </c>
      <c r="H45" t="e">
        <f ca="1"/>
        <v>#NAME?</v>
      </c>
      <c r="I45" t="e">
        <f ca="1"/>
        <v>#NAME?</v>
      </c>
      <c r="J45" s="66" t="e">
        <f ca="1"/>
        <v>#NAME?</v>
      </c>
      <c r="K45" s="67" t="e">
        <f ca="1"/>
        <v>#NAME?</v>
      </c>
      <c r="L45" s="68" t="e">
        <f t="shared" ca="1" si="1"/>
        <v>#NAME?</v>
      </c>
      <c r="M45" s="27" t="e">
        <f t="shared" ca="1" si="2"/>
        <v>#NAME?</v>
      </c>
      <c r="N45" s="27" t="e">
        <f t="shared" ca="1" si="3"/>
        <v>#NAME?</v>
      </c>
      <c r="O45" s="66" t="e">
        <f t="shared" ca="1" si="4"/>
        <v>#NAME?</v>
      </c>
      <c r="P45" s="68" t="e">
        <f t="shared" ca="1" si="5"/>
        <v>#NAME?</v>
      </c>
      <c r="Q45" s="66">
        <f t="shared" ca="1" si="6"/>
        <v>0</v>
      </c>
      <c r="R45" s="68" t="e">
        <f t="shared" ca="1" si="7"/>
        <v>#NAME?</v>
      </c>
      <c r="S45" s="27">
        <f t="shared" ca="1" si="8"/>
        <v>0</v>
      </c>
      <c r="AM45" t="e">
        <f ca="1"/>
        <v>#NAME?</v>
      </c>
      <c r="AN45" t="e">
        <f ca="1"/>
        <v>#NAME?</v>
      </c>
      <c r="AO45" t="e">
        <f ca="1"/>
        <v>#NAME?</v>
      </c>
      <c r="AP45" s="27" t="e">
        <f t="shared" ca="1" si="13"/>
        <v>#NAME?</v>
      </c>
      <c r="AQ45" s="27" t="e">
        <f t="shared" ca="1" si="14"/>
        <v>#NAME?</v>
      </c>
      <c r="AR45" s="27" t="e">
        <f t="shared" ca="1" si="10"/>
        <v>#NAME?</v>
      </c>
      <c r="AS45" s="27" t="e">
        <f t="shared" ca="1" si="11"/>
        <v>#NAME?</v>
      </c>
      <c r="AT45" s="27" t="e">
        <f t="shared" ca="1" si="12"/>
        <v>#NAME?</v>
      </c>
    </row>
    <row r="46" spans="1:46" ht="15" x14ac:dyDescent="0.2">
      <c r="A46" s="38">
        <v>8</v>
      </c>
      <c r="B46" s="38">
        <v>7.7</v>
      </c>
      <c r="C46" s="38">
        <v>3</v>
      </c>
      <c r="D46" s="38">
        <v>4.2</v>
      </c>
      <c r="E46" s="39">
        <v>0</v>
      </c>
      <c r="F46" t="e">
        <f ca="1"/>
        <v>#NAME?</v>
      </c>
      <c r="G46" t="e">
        <f ca="1"/>
        <v>#NAME?</v>
      </c>
      <c r="H46" t="e">
        <f ca="1"/>
        <v>#NAME?</v>
      </c>
      <c r="I46" t="e">
        <f ca="1"/>
        <v>#NAME?</v>
      </c>
      <c r="J46" s="66" t="e">
        <f ca="1"/>
        <v>#NAME?</v>
      </c>
      <c r="K46" s="67" t="e">
        <f ca="1"/>
        <v>#NAME?</v>
      </c>
      <c r="L46" s="68" t="e">
        <f t="shared" ca="1" si="1"/>
        <v>#NAME?</v>
      </c>
      <c r="M46" s="27" t="e">
        <f t="shared" ca="1" si="2"/>
        <v>#NAME?</v>
      </c>
      <c r="N46" s="27" t="e">
        <f t="shared" ca="1" si="3"/>
        <v>#NAME?</v>
      </c>
      <c r="O46" s="66" t="e">
        <f t="shared" ca="1" si="4"/>
        <v>#NAME?</v>
      </c>
      <c r="P46" s="68" t="e">
        <f t="shared" ca="1" si="5"/>
        <v>#NAME?</v>
      </c>
      <c r="Q46" s="66">
        <f t="shared" ca="1" si="6"/>
        <v>0</v>
      </c>
      <c r="R46" s="68" t="e">
        <f t="shared" ca="1" si="7"/>
        <v>#NAME?</v>
      </c>
      <c r="S46" s="27">
        <f t="shared" ca="1" si="8"/>
        <v>0</v>
      </c>
      <c r="AM46" t="e">
        <f ca="1"/>
        <v>#NAME?</v>
      </c>
      <c r="AN46" t="e">
        <f ca="1"/>
        <v>#NAME?</v>
      </c>
      <c r="AO46" t="e">
        <f ca="1"/>
        <v>#NAME?</v>
      </c>
      <c r="AP46" s="27" t="e">
        <f t="shared" ca="1" si="13"/>
        <v>#NAME?</v>
      </c>
      <c r="AQ46" s="27" t="e">
        <f t="shared" ca="1" si="14"/>
        <v>#NAME?</v>
      </c>
      <c r="AR46" s="27" t="e">
        <f t="shared" ca="1" si="10"/>
        <v>#NAME?</v>
      </c>
      <c r="AS46" s="27" t="e">
        <f t="shared" ca="1" si="11"/>
        <v>#NAME?</v>
      </c>
      <c r="AT46" s="27" t="e">
        <f t="shared" ca="1" si="12"/>
        <v>#NAME?</v>
      </c>
    </row>
    <row r="47" spans="1:46" ht="15" x14ac:dyDescent="0.2">
      <c r="A47" s="38">
        <v>5.9</v>
      </c>
      <c r="B47" s="38">
        <v>6.4</v>
      </c>
      <c r="C47" s="38">
        <v>5.5</v>
      </c>
      <c r="D47" s="38">
        <v>5.8</v>
      </c>
      <c r="E47" s="39">
        <v>1</v>
      </c>
      <c r="F47" t="e">
        <f ca="1"/>
        <v>#NAME?</v>
      </c>
      <c r="G47" t="e">
        <f ca="1"/>
        <v>#NAME?</v>
      </c>
      <c r="H47" t="e">
        <f ca="1"/>
        <v>#NAME?</v>
      </c>
      <c r="I47" t="e">
        <f ca="1"/>
        <v>#NAME?</v>
      </c>
      <c r="J47" s="66" t="e">
        <f ca="1"/>
        <v>#NAME?</v>
      </c>
      <c r="K47" s="67" t="e">
        <f ca="1"/>
        <v>#NAME?</v>
      </c>
      <c r="L47" s="68" t="e">
        <f t="shared" ca="1" si="1"/>
        <v>#NAME?</v>
      </c>
      <c r="M47" s="27" t="e">
        <f t="shared" ca="1" si="2"/>
        <v>#NAME?</v>
      </c>
      <c r="N47" s="27" t="e">
        <f t="shared" ca="1" si="3"/>
        <v>#NAME?</v>
      </c>
      <c r="O47" s="66" t="e">
        <f t="shared" ca="1" si="4"/>
        <v>#NAME?</v>
      </c>
      <c r="P47" s="68" t="e">
        <f t="shared" ca="1" si="5"/>
        <v>#NAME?</v>
      </c>
      <c r="Q47" s="66">
        <f t="shared" ca="1" si="6"/>
        <v>0</v>
      </c>
      <c r="R47" s="68" t="e">
        <f t="shared" ca="1" si="7"/>
        <v>#NAME?</v>
      </c>
      <c r="S47" s="27">
        <f t="shared" ca="1" si="8"/>
        <v>0</v>
      </c>
      <c r="AM47" t="e">
        <f ca="1"/>
        <v>#NAME?</v>
      </c>
      <c r="AN47" t="e">
        <f ca="1"/>
        <v>#NAME?</v>
      </c>
      <c r="AO47" t="e">
        <f ca="1"/>
        <v>#NAME?</v>
      </c>
      <c r="AP47" s="27" t="e">
        <f t="shared" ca="1" si="13"/>
        <v>#NAME?</v>
      </c>
      <c r="AQ47" s="27" t="e">
        <f t="shared" ca="1" si="14"/>
        <v>#NAME?</v>
      </c>
      <c r="AR47" s="27" t="e">
        <f t="shared" ca="1" si="10"/>
        <v>#NAME?</v>
      </c>
      <c r="AS47" s="27" t="e">
        <f t="shared" ca="1" si="11"/>
        <v>#NAME?</v>
      </c>
      <c r="AT47" s="27" t="e">
        <f t="shared" ca="1" si="12"/>
        <v>#NAME?</v>
      </c>
    </row>
    <row r="48" spans="1:46" ht="15" x14ac:dyDescent="0.2">
      <c r="A48" s="38">
        <v>10</v>
      </c>
      <c r="B48" s="38">
        <v>5.4</v>
      </c>
      <c r="C48" s="38">
        <v>4.5</v>
      </c>
      <c r="D48" s="38">
        <v>4</v>
      </c>
      <c r="E48" s="39">
        <v>1</v>
      </c>
      <c r="F48" t="e">
        <f ca="1"/>
        <v>#NAME?</v>
      </c>
      <c r="G48" t="e">
        <f ca="1"/>
        <v>#NAME?</v>
      </c>
      <c r="H48" t="e">
        <f ca="1"/>
        <v>#NAME?</v>
      </c>
      <c r="I48" t="e">
        <f ca="1"/>
        <v>#NAME?</v>
      </c>
      <c r="J48" s="66" t="e">
        <f ca="1"/>
        <v>#NAME?</v>
      </c>
      <c r="K48" s="67" t="e">
        <f ca="1"/>
        <v>#NAME?</v>
      </c>
      <c r="L48" s="68" t="e">
        <f t="shared" ca="1" si="1"/>
        <v>#NAME?</v>
      </c>
      <c r="M48" s="27" t="e">
        <f t="shared" ca="1" si="2"/>
        <v>#NAME?</v>
      </c>
      <c r="N48" s="27" t="e">
        <f t="shared" ca="1" si="3"/>
        <v>#NAME?</v>
      </c>
      <c r="O48" s="66" t="e">
        <f t="shared" ca="1" si="4"/>
        <v>#NAME?</v>
      </c>
      <c r="P48" s="68" t="e">
        <f t="shared" ca="1" si="5"/>
        <v>#NAME?</v>
      </c>
      <c r="Q48" s="66">
        <f t="shared" ca="1" si="6"/>
        <v>0</v>
      </c>
      <c r="R48" s="68" t="e">
        <f t="shared" ca="1" si="7"/>
        <v>#NAME?</v>
      </c>
      <c r="S48" s="27">
        <f t="shared" ca="1" si="8"/>
        <v>0</v>
      </c>
      <c r="AM48" t="e">
        <f ca="1"/>
        <v>#NAME?</v>
      </c>
      <c r="AN48" t="e">
        <f ca="1"/>
        <v>#NAME?</v>
      </c>
      <c r="AO48" t="e">
        <f ca="1"/>
        <v>#NAME?</v>
      </c>
      <c r="AP48" s="27" t="e">
        <f t="shared" ca="1" si="13"/>
        <v>#NAME?</v>
      </c>
      <c r="AQ48" s="27" t="e">
        <f t="shared" ca="1" si="14"/>
        <v>#NAME?</v>
      </c>
      <c r="AR48" s="27" t="e">
        <f t="shared" ca="1" si="10"/>
        <v>#NAME?</v>
      </c>
      <c r="AS48" s="27" t="e">
        <f t="shared" ca="1" si="11"/>
        <v>#NAME?</v>
      </c>
      <c r="AT48" s="27" t="e">
        <f t="shared" ca="1" si="12"/>
        <v>#NAME?</v>
      </c>
    </row>
    <row r="49" spans="1:46" ht="15" x14ac:dyDescent="0.2">
      <c r="A49" s="38">
        <v>5.7</v>
      </c>
      <c r="B49" s="38">
        <v>5.7</v>
      </c>
      <c r="C49" s="38">
        <v>6</v>
      </c>
      <c r="D49" s="38">
        <v>7.3</v>
      </c>
      <c r="E49" s="39">
        <v>1</v>
      </c>
      <c r="F49" t="e">
        <f ca="1"/>
        <v>#NAME?</v>
      </c>
      <c r="G49" t="e">
        <f ca="1"/>
        <v>#NAME?</v>
      </c>
      <c r="H49" t="e">
        <f ca="1"/>
        <v>#NAME?</v>
      </c>
      <c r="I49" t="e">
        <f ca="1"/>
        <v>#NAME?</v>
      </c>
      <c r="J49" s="66" t="e">
        <f ca="1"/>
        <v>#NAME?</v>
      </c>
      <c r="K49" s="67" t="e">
        <f ca="1"/>
        <v>#NAME?</v>
      </c>
      <c r="L49" s="68" t="e">
        <f t="shared" ca="1" si="1"/>
        <v>#NAME?</v>
      </c>
      <c r="M49" s="27" t="e">
        <f t="shared" ca="1" si="2"/>
        <v>#NAME?</v>
      </c>
      <c r="N49" s="27" t="e">
        <f t="shared" ca="1" si="3"/>
        <v>#NAME?</v>
      </c>
      <c r="O49" s="66" t="e">
        <f t="shared" ca="1" si="4"/>
        <v>#NAME?</v>
      </c>
      <c r="P49" s="68" t="e">
        <f t="shared" ca="1" si="5"/>
        <v>#NAME?</v>
      </c>
      <c r="Q49" s="66">
        <f t="shared" ca="1" si="6"/>
        <v>0</v>
      </c>
      <c r="R49" s="68" t="e">
        <f t="shared" ca="1" si="7"/>
        <v>#NAME?</v>
      </c>
      <c r="S49" s="27">
        <f t="shared" ca="1" si="8"/>
        <v>0</v>
      </c>
      <c r="AM49" t="e">
        <f ca="1"/>
        <v>#NAME?</v>
      </c>
      <c r="AN49" t="e">
        <f ca="1"/>
        <v>#NAME?</v>
      </c>
      <c r="AO49" t="e">
        <f ca="1"/>
        <v>#NAME?</v>
      </c>
      <c r="AP49" s="27" t="e">
        <f t="shared" ca="1" si="13"/>
        <v>#NAME?</v>
      </c>
      <c r="AQ49" s="27" t="e">
        <f t="shared" ca="1" si="14"/>
        <v>#NAME?</v>
      </c>
      <c r="AR49" s="27" t="e">
        <f t="shared" ca="1" si="10"/>
        <v>#NAME?</v>
      </c>
      <c r="AS49" s="27" t="e">
        <f t="shared" ca="1" si="11"/>
        <v>#NAME?</v>
      </c>
      <c r="AT49" s="27" t="e">
        <f t="shared" ca="1" si="12"/>
        <v>#NAME?</v>
      </c>
    </row>
    <row r="50" spans="1:46" ht="15" x14ac:dyDescent="0.2">
      <c r="A50" s="38">
        <v>9.9</v>
      </c>
      <c r="B50" s="38">
        <v>7</v>
      </c>
      <c r="C50" s="38">
        <v>6.7</v>
      </c>
      <c r="D50" s="38">
        <v>3.4</v>
      </c>
      <c r="E50" s="39">
        <v>1</v>
      </c>
      <c r="F50" t="e">
        <f ca="1"/>
        <v>#NAME?</v>
      </c>
      <c r="G50" t="e">
        <f ca="1"/>
        <v>#NAME?</v>
      </c>
      <c r="H50" t="e">
        <f ca="1"/>
        <v>#NAME?</v>
      </c>
      <c r="I50" t="e">
        <f ca="1"/>
        <v>#NAME?</v>
      </c>
      <c r="J50" s="66" t="e">
        <f ca="1"/>
        <v>#NAME?</v>
      </c>
      <c r="K50" s="67" t="e">
        <f ca="1"/>
        <v>#NAME?</v>
      </c>
      <c r="L50" s="68" t="e">
        <f t="shared" ca="1" si="1"/>
        <v>#NAME?</v>
      </c>
      <c r="M50" s="27" t="e">
        <f t="shared" ca="1" si="2"/>
        <v>#NAME?</v>
      </c>
      <c r="N50" s="27" t="e">
        <f t="shared" ca="1" si="3"/>
        <v>#NAME?</v>
      </c>
      <c r="O50" s="66" t="e">
        <f t="shared" ca="1" si="4"/>
        <v>#NAME?</v>
      </c>
      <c r="P50" s="68" t="e">
        <f t="shared" ca="1" si="5"/>
        <v>#NAME?</v>
      </c>
      <c r="Q50" s="66">
        <f t="shared" ca="1" si="6"/>
        <v>0</v>
      </c>
      <c r="R50" s="68" t="e">
        <f t="shared" ca="1" si="7"/>
        <v>#NAME?</v>
      </c>
      <c r="S50" s="27">
        <f t="shared" ca="1" si="8"/>
        <v>0</v>
      </c>
      <c r="AM50" t="e">
        <f ca="1"/>
        <v>#NAME?</v>
      </c>
      <c r="AN50" t="e">
        <f ca="1"/>
        <v>#NAME?</v>
      </c>
      <c r="AO50" t="e">
        <f ca="1"/>
        <v>#NAME?</v>
      </c>
      <c r="AP50" s="27" t="e">
        <f t="shared" ca="1" si="13"/>
        <v>#NAME?</v>
      </c>
      <c r="AQ50" s="27" t="e">
        <f t="shared" ca="1" si="14"/>
        <v>#NAME?</v>
      </c>
      <c r="AR50" s="27" t="e">
        <f t="shared" ca="1" si="10"/>
        <v>#NAME?</v>
      </c>
      <c r="AS50" s="27" t="e">
        <f t="shared" ca="1" si="11"/>
        <v>#NAME?</v>
      </c>
      <c r="AT50" s="27" t="e">
        <f t="shared" ca="1" si="12"/>
        <v>#NAME?</v>
      </c>
    </row>
    <row r="51" spans="1:46" ht="15" x14ac:dyDescent="0.2">
      <c r="A51" s="38">
        <v>7.9</v>
      </c>
      <c r="B51" s="38">
        <v>6.9</v>
      </c>
      <c r="C51" s="38">
        <v>5.8</v>
      </c>
      <c r="D51" s="38">
        <v>4.2</v>
      </c>
      <c r="E51" s="39">
        <v>1</v>
      </c>
      <c r="F51" t="e">
        <f ca="1"/>
        <v>#NAME?</v>
      </c>
      <c r="G51" t="e">
        <f ca="1"/>
        <v>#NAME?</v>
      </c>
      <c r="H51" t="e">
        <f ca="1"/>
        <v>#NAME?</v>
      </c>
      <c r="I51" t="e">
        <f ca="1"/>
        <v>#NAME?</v>
      </c>
      <c r="J51" s="66" t="e">
        <f ca="1"/>
        <v>#NAME?</v>
      </c>
      <c r="K51" s="67" t="e">
        <f ca="1"/>
        <v>#NAME?</v>
      </c>
      <c r="L51" s="68" t="e">
        <f t="shared" ca="1" si="1"/>
        <v>#NAME?</v>
      </c>
      <c r="M51" s="27" t="e">
        <f t="shared" ca="1" si="2"/>
        <v>#NAME?</v>
      </c>
      <c r="N51" s="27" t="e">
        <f t="shared" ca="1" si="3"/>
        <v>#NAME?</v>
      </c>
      <c r="O51" s="66" t="e">
        <f t="shared" ca="1" si="4"/>
        <v>#NAME?</v>
      </c>
      <c r="P51" s="68" t="e">
        <f t="shared" ca="1" si="5"/>
        <v>#NAME?</v>
      </c>
      <c r="Q51" s="66">
        <f t="shared" ca="1" si="6"/>
        <v>0</v>
      </c>
      <c r="R51" s="68" t="e">
        <f t="shared" ca="1" si="7"/>
        <v>#NAME?</v>
      </c>
      <c r="S51" s="27">
        <f t="shared" ca="1" si="8"/>
        <v>0</v>
      </c>
      <c r="AM51" t="e">
        <f ca="1"/>
        <v>#NAME?</v>
      </c>
      <c r="AN51" t="e">
        <f ca="1"/>
        <v>#NAME?</v>
      </c>
      <c r="AO51" t="e">
        <f ca="1"/>
        <v>#NAME?</v>
      </c>
      <c r="AP51" s="27" t="e">
        <f t="shared" ca="1" si="13"/>
        <v>#NAME?</v>
      </c>
      <c r="AQ51" s="27" t="e">
        <f t="shared" ca="1" si="14"/>
        <v>#NAME?</v>
      </c>
      <c r="AR51" s="27" t="e">
        <f t="shared" ca="1" si="10"/>
        <v>#NAME?</v>
      </c>
      <c r="AS51" s="27" t="e">
        <f t="shared" ca="1" si="11"/>
        <v>#NAME?</v>
      </c>
      <c r="AT51" s="27" t="e">
        <f t="shared" ca="1" si="12"/>
        <v>#NAME?</v>
      </c>
    </row>
    <row r="52" spans="1:46" ht="15" x14ac:dyDescent="0.2">
      <c r="A52" s="38">
        <v>6.7</v>
      </c>
      <c r="B52" s="38">
        <v>4.7</v>
      </c>
      <c r="C52" s="38">
        <v>4.8</v>
      </c>
      <c r="D52" s="38">
        <v>3.6</v>
      </c>
      <c r="E52" s="39">
        <v>1</v>
      </c>
      <c r="F52" t="e">
        <f ca="1"/>
        <v>#NAME?</v>
      </c>
      <c r="G52" t="e">
        <f ca="1"/>
        <v>#NAME?</v>
      </c>
      <c r="H52" t="e">
        <f ca="1"/>
        <v>#NAME?</v>
      </c>
      <c r="I52" t="e">
        <f ca="1"/>
        <v>#NAME?</v>
      </c>
      <c r="J52" s="66" t="e">
        <f ca="1"/>
        <v>#NAME?</v>
      </c>
      <c r="K52" s="67" t="e">
        <f ca="1"/>
        <v>#NAME?</v>
      </c>
      <c r="L52" s="68" t="e">
        <f t="shared" ca="1" si="1"/>
        <v>#NAME?</v>
      </c>
      <c r="M52" s="27" t="e">
        <f t="shared" ca="1" si="2"/>
        <v>#NAME?</v>
      </c>
      <c r="N52" s="27" t="e">
        <f t="shared" ca="1" si="3"/>
        <v>#NAME?</v>
      </c>
      <c r="O52" s="66" t="e">
        <f t="shared" ca="1" si="4"/>
        <v>#NAME?</v>
      </c>
      <c r="P52" s="68" t="e">
        <f t="shared" ca="1" si="5"/>
        <v>#NAME?</v>
      </c>
      <c r="Q52" s="66">
        <f t="shared" ca="1" si="6"/>
        <v>0</v>
      </c>
      <c r="R52" s="68" t="e">
        <f t="shared" ca="1" si="7"/>
        <v>#NAME?</v>
      </c>
      <c r="S52" s="27">
        <f t="shared" ca="1" si="8"/>
        <v>0</v>
      </c>
      <c r="AM52" t="e">
        <f ca="1"/>
        <v>#NAME?</v>
      </c>
      <c r="AN52" t="e">
        <f ca="1"/>
        <v>#NAME?</v>
      </c>
      <c r="AO52" t="e">
        <f ca="1"/>
        <v>#NAME?</v>
      </c>
      <c r="AP52" s="27" t="e">
        <f t="shared" ca="1" si="13"/>
        <v>#NAME?</v>
      </c>
      <c r="AQ52" s="27" t="e">
        <f t="shared" ca="1" si="14"/>
        <v>#NAME?</v>
      </c>
      <c r="AR52" s="27" t="e">
        <f t="shared" ca="1" si="10"/>
        <v>#NAME?</v>
      </c>
      <c r="AS52" s="27" t="e">
        <f t="shared" ca="1" si="11"/>
        <v>#NAME?</v>
      </c>
      <c r="AT52" s="27" t="e">
        <f t="shared" ca="1" si="12"/>
        <v>#NAME?</v>
      </c>
    </row>
    <row r="53" spans="1:46" ht="15" x14ac:dyDescent="0.2">
      <c r="A53" s="38">
        <v>8.1999999999999993</v>
      </c>
      <c r="B53" s="38">
        <v>7.9</v>
      </c>
      <c r="C53" s="38">
        <v>3.1</v>
      </c>
      <c r="D53" s="38">
        <v>4.3</v>
      </c>
      <c r="E53" s="39">
        <v>1</v>
      </c>
      <c r="F53" t="e">
        <f ca="1"/>
        <v>#NAME?</v>
      </c>
      <c r="G53" t="e">
        <f ca="1"/>
        <v>#NAME?</v>
      </c>
      <c r="H53" t="e">
        <f ca="1"/>
        <v>#NAME?</v>
      </c>
      <c r="I53" t="e">
        <f ca="1"/>
        <v>#NAME?</v>
      </c>
      <c r="J53" s="66" t="e">
        <f ca="1"/>
        <v>#NAME?</v>
      </c>
      <c r="K53" s="67" t="e">
        <f ca="1"/>
        <v>#NAME?</v>
      </c>
      <c r="L53" s="68" t="e">
        <f t="shared" ca="1" si="1"/>
        <v>#NAME?</v>
      </c>
      <c r="M53" s="27" t="e">
        <f t="shared" ca="1" si="2"/>
        <v>#NAME?</v>
      </c>
      <c r="N53" s="27" t="e">
        <f t="shared" ca="1" si="3"/>
        <v>#NAME?</v>
      </c>
      <c r="O53" s="66" t="e">
        <f t="shared" ca="1" si="4"/>
        <v>#NAME?</v>
      </c>
      <c r="P53" s="68" t="e">
        <f t="shared" ca="1" si="5"/>
        <v>#NAME?</v>
      </c>
      <c r="Q53" s="66">
        <f t="shared" ca="1" si="6"/>
        <v>0</v>
      </c>
      <c r="R53" s="68" t="e">
        <f t="shared" ca="1" si="7"/>
        <v>#NAME?</v>
      </c>
      <c r="S53" s="27">
        <f t="shared" ca="1" si="8"/>
        <v>0</v>
      </c>
      <c r="AM53" t="e">
        <f ca="1"/>
        <v>#NAME?</v>
      </c>
      <c r="AN53" t="e">
        <f ca="1"/>
        <v>#NAME?</v>
      </c>
      <c r="AO53" t="e">
        <f ca="1"/>
        <v>#NAME?</v>
      </c>
      <c r="AP53" s="27" t="e">
        <f t="shared" ca="1" si="13"/>
        <v>#NAME?</v>
      </c>
      <c r="AQ53" s="27" t="e">
        <f t="shared" ca="1" si="14"/>
        <v>#NAME?</v>
      </c>
      <c r="AR53" s="27" t="e">
        <f t="shared" ca="1" si="10"/>
        <v>#NAME?</v>
      </c>
      <c r="AS53" s="27" t="e">
        <f t="shared" ca="1" si="11"/>
        <v>#NAME?</v>
      </c>
      <c r="AT53" s="27" t="e">
        <f t="shared" ca="1" si="12"/>
        <v>#NAME?</v>
      </c>
    </row>
    <row r="54" spans="1:46" ht="15" x14ac:dyDescent="0.2">
      <c r="A54" s="38">
        <v>9.4</v>
      </c>
      <c r="B54" s="38">
        <v>7.3</v>
      </c>
      <c r="C54" s="38">
        <v>4.5999999999999996</v>
      </c>
      <c r="D54" s="38">
        <v>4.5999999999999996</v>
      </c>
      <c r="E54" s="39">
        <v>1</v>
      </c>
      <c r="F54" t="e">
        <f ca="1"/>
        <v>#NAME?</v>
      </c>
      <c r="G54" t="e">
        <f ca="1"/>
        <v>#NAME?</v>
      </c>
      <c r="H54" t="e">
        <f ca="1"/>
        <v>#NAME?</v>
      </c>
      <c r="I54" t="e">
        <f ca="1"/>
        <v>#NAME?</v>
      </c>
      <c r="J54" s="66" t="e">
        <f ca="1"/>
        <v>#NAME?</v>
      </c>
      <c r="K54" s="67" t="e">
        <f ca="1"/>
        <v>#NAME?</v>
      </c>
      <c r="L54" s="68" t="e">
        <f t="shared" ca="1" si="1"/>
        <v>#NAME?</v>
      </c>
      <c r="M54" s="27" t="e">
        <f t="shared" ca="1" si="2"/>
        <v>#NAME?</v>
      </c>
      <c r="N54" s="27" t="e">
        <f t="shared" ca="1" si="3"/>
        <v>#NAME?</v>
      </c>
      <c r="O54" s="66" t="e">
        <f t="shared" ca="1" si="4"/>
        <v>#NAME?</v>
      </c>
      <c r="P54" s="68" t="e">
        <f t="shared" ca="1" si="5"/>
        <v>#NAME?</v>
      </c>
      <c r="Q54" s="66">
        <f t="shared" ca="1" si="6"/>
        <v>0</v>
      </c>
      <c r="R54" s="68" t="e">
        <f t="shared" ca="1" si="7"/>
        <v>#NAME?</v>
      </c>
      <c r="S54" s="27">
        <f t="shared" ca="1" si="8"/>
        <v>0</v>
      </c>
      <c r="AM54" t="e">
        <f ca="1"/>
        <v>#NAME?</v>
      </c>
      <c r="AN54" t="e">
        <f ca="1"/>
        <v>#NAME?</v>
      </c>
      <c r="AO54" t="e">
        <f ca="1"/>
        <v>#NAME?</v>
      </c>
      <c r="AP54" s="27" t="e">
        <f t="shared" ca="1" si="13"/>
        <v>#NAME?</v>
      </c>
      <c r="AQ54" s="27" t="e">
        <f t="shared" ca="1" si="14"/>
        <v>#NAME?</v>
      </c>
      <c r="AR54" s="27" t="e">
        <f t="shared" ca="1" si="10"/>
        <v>#NAME?</v>
      </c>
      <c r="AS54" s="27" t="e">
        <f t="shared" ca="1" si="11"/>
        <v>#NAME?</v>
      </c>
      <c r="AT54" s="27" t="e">
        <f t="shared" ca="1" si="12"/>
        <v>#NAME?</v>
      </c>
    </row>
    <row r="55" spans="1:46" ht="15" x14ac:dyDescent="0.2">
      <c r="A55" s="38">
        <v>6.9</v>
      </c>
      <c r="B55" s="38">
        <v>6.4</v>
      </c>
      <c r="C55" s="38">
        <v>4.7</v>
      </c>
      <c r="D55" s="38">
        <v>2.7</v>
      </c>
      <c r="E55" s="39">
        <v>1</v>
      </c>
      <c r="F55" t="e">
        <f ca="1"/>
        <v>#NAME?</v>
      </c>
      <c r="G55" t="e">
        <f ca="1"/>
        <v>#NAME?</v>
      </c>
      <c r="H55" t="e">
        <f ca="1"/>
        <v>#NAME?</v>
      </c>
      <c r="I55" t="e">
        <f ca="1"/>
        <v>#NAME?</v>
      </c>
      <c r="J55" s="66" t="e">
        <f ca="1"/>
        <v>#NAME?</v>
      </c>
      <c r="K55" s="67" t="e">
        <f ca="1"/>
        <v>#NAME?</v>
      </c>
      <c r="L55" s="68" t="e">
        <f t="shared" ca="1" si="1"/>
        <v>#NAME?</v>
      </c>
      <c r="M55" s="27" t="e">
        <f t="shared" ca="1" si="2"/>
        <v>#NAME?</v>
      </c>
      <c r="N55" s="27" t="e">
        <f t="shared" ca="1" si="3"/>
        <v>#NAME?</v>
      </c>
      <c r="O55" s="66" t="e">
        <f t="shared" ca="1" si="4"/>
        <v>#NAME?</v>
      </c>
      <c r="P55" s="68" t="e">
        <f t="shared" ca="1" si="5"/>
        <v>#NAME?</v>
      </c>
      <c r="Q55" s="66">
        <f t="shared" ca="1" si="6"/>
        <v>0</v>
      </c>
      <c r="R55" s="68" t="e">
        <f t="shared" ca="1" si="7"/>
        <v>#NAME?</v>
      </c>
      <c r="S55" s="27">
        <f t="shared" ca="1" si="8"/>
        <v>0</v>
      </c>
      <c r="AM55" t="e">
        <f ca="1"/>
        <v>#NAME?</v>
      </c>
      <c r="AN55" t="e">
        <f ca="1"/>
        <v>#NAME?</v>
      </c>
      <c r="AO55" t="e">
        <f ca="1"/>
        <v>#NAME?</v>
      </c>
      <c r="AP55" s="27" t="e">
        <f t="shared" ca="1" si="13"/>
        <v>#NAME?</v>
      </c>
      <c r="AQ55" s="27" t="e">
        <f t="shared" ca="1" si="14"/>
        <v>#NAME?</v>
      </c>
      <c r="AR55" s="27" t="e">
        <f t="shared" ca="1" si="10"/>
        <v>#NAME?</v>
      </c>
      <c r="AS55" s="27" t="e">
        <f t="shared" ca="1" si="11"/>
        <v>#NAME?</v>
      </c>
      <c r="AT55" s="27" t="e">
        <f t="shared" ca="1" si="12"/>
        <v>#NAME?</v>
      </c>
    </row>
    <row r="56" spans="1:46" ht="15" x14ac:dyDescent="0.2">
      <c r="A56" s="38">
        <v>8</v>
      </c>
      <c r="B56" s="38">
        <v>4.5999999999999996</v>
      </c>
      <c r="C56" s="38">
        <v>4.7</v>
      </c>
      <c r="D56" s="38">
        <v>6.6</v>
      </c>
      <c r="E56" s="39">
        <v>1</v>
      </c>
      <c r="F56" t="e">
        <f ca="1"/>
        <v>#NAME?</v>
      </c>
      <c r="G56" t="e">
        <f ca="1"/>
        <v>#NAME?</v>
      </c>
      <c r="H56" t="e">
        <f ca="1"/>
        <v>#NAME?</v>
      </c>
      <c r="I56" t="e">
        <f ca="1"/>
        <v>#NAME?</v>
      </c>
      <c r="J56" s="66" t="e">
        <f ca="1"/>
        <v>#NAME?</v>
      </c>
      <c r="K56" s="67" t="e">
        <f ca="1"/>
        <v>#NAME?</v>
      </c>
      <c r="L56" s="68" t="e">
        <f t="shared" ca="1" si="1"/>
        <v>#NAME?</v>
      </c>
      <c r="M56" s="27" t="e">
        <f t="shared" ca="1" si="2"/>
        <v>#NAME?</v>
      </c>
      <c r="N56" s="27" t="e">
        <f t="shared" ca="1" si="3"/>
        <v>#NAME?</v>
      </c>
      <c r="O56" s="66" t="e">
        <f t="shared" ca="1" si="4"/>
        <v>#NAME?</v>
      </c>
      <c r="P56" s="68" t="e">
        <f t="shared" ca="1" si="5"/>
        <v>#NAME?</v>
      </c>
      <c r="Q56" s="66">
        <f t="shared" ca="1" si="6"/>
        <v>0</v>
      </c>
      <c r="R56" s="68" t="e">
        <f t="shared" ca="1" si="7"/>
        <v>#NAME?</v>
      </c>
      <c r="S56" s="27">
        <f t="shared" ca="1" si="8"/>
        <v>0</v>
      </c>
      <c r="AM56" t="e">
        <f ca="1"/>
        <v>#NAME?</v>
      </c>
      <c r="AN56" t="e">
        <f ca="1"/>
        <v>#NAME?</v>
      </c>
      <c r="AO56" t="e">
        <f ca="1"/>
        <v>#NAME?</v>
      </c>
      <c r="AP56" s="27" t="e">
        <f t="shared" ca="1" si="13"/>
        <v>#NAME?</v>
      </c>
      <c r="AQ56" s="27" t="e">
        <f t="shared" ca="1" si="14"/>
        <v>#NAME?</v>
      </c>
      <c r="AR56" s="27" t="e">
        <f t="shared" ca="1" si="10"/>
        <v>#NAME?</v>
      </c>
      <c r="AS56" s="27" t="e">
        <f t="shared" ca="1" si="11"/>
        <v>#NAME?</v>
      </c>
      <c r="AT56" s="27" t="e">
        <f t="shared" ca="1" si="12"/>
        <v>#NAME?</v>
      </c>
    </row>
    <row r="57" spans="1:46" ht="15" x14ac:dyDescent="0.2">
      <c r="A57" s="38">
        <v>9.3000000000000007</v>
      </c>
      <c r="B57" s="38">
        <v>6.4</v>
      </c>
      <c r="C57" s="38">
        <v>5.5</v>
      </c>
      <c r="D57" s="38">
        <v>3.2</v>
      </c>
      <c r="E57" s="39">
        <v>1</v>
      </c>
      <c r="F57" t="e">
        <f ca="1"/>
        <v>#NAME?</v>
      </c>
      <c r="G57" t="e">
        <f ca="1"/>
        <v>#NAME?</v>
      </c>
      <c r="H57" t="e">
        <f ca="1"/>
        <v>#NAME?</v>
      </c>
      <c r="I57" t="e">
        <f ca="1"/>
        <v>#NAME?</v>
      </c>
      <c r="J57" s="66" t="e">
        <f ca="1"/>
        <v>#NAME?</v>
      </c>
      <c r="K57" s="67" t="e">
        <f ca="1"/>
        <v>#NAME?</v>
      </c>
      <c r="L57" s="68" t="e">
        <f t="shared" ca="1" si="1"/>
        <v>#NAME?</v>
      </c>
      <c r="M57" s="27" t="e">
        <f t="shared" ca="1" si="2"/>
        <v>#NAME?</v>
      </c>
      <c r="N57" s="27" t="e">
        <f t="shared" ca="1" si="3"/>
        <v>#NAME?</v>
      </c>
      <c r="O57" s="66" t="e">
        <f t="shared" ca="1" si="4"/>
        <v>#NAME?</v>
      </c>
      <c r="P57" s="68" t="e">
        <f t="shared" ca="1" si="5"/>
        <v>#NAME?</v>
      </c>
      <c r="Q57" s="66">
        <f t="shared" ca="1" si="6"/>
        <v>0</v>
      </c>
      <c r="R57" s="68" t="e">
        <f t="shared" ca="1" si="7"/>
        <v>#NAME?</v>
      </c>
      <c r="S57" s="27">
        <f t="shared" ca="1" si="8"/>
        <v>0</v>
      </c>
      <c r="AM57" t="e">
        <f ca="1"/>
        <v>#NAME?</v>
      </c>
      <c r="AN57" t="e">
        <f ca="1"/>
        <v>#NAME?</v>
      </c>
      <c r="AO57" t="e">
        <f ca="1"/>
        <v>#NAME?</v>
      </c>
      <c r="AP57" s="27" t="e">
        <f t="shared" ca="1" si="13"/>
        <v>#NAME?</v>
      </c>
      <c r="AQ57" s="27" t="e">
        <f t="shared" ca="1" si="14"/>
        <v>#NAME?</v>
      </c>
      <c r="AR57" s="27" t="e">
        <f t="shared" ca="1" si="10"/>
        <v>#NAME?</v>
      </c>
      <c r="AS57" s="27" t="e">
        <f t="shared" ca="1" si="11"/>
        <v>#NAME?</v>
      </c>
      <c r="AT57" s="27" t="e">
        <f t="shared" ca="1" si="12"/>
        <v>#NAME?</v>
      </c>
    </row>
    <row r="58" spans="1:46" ht="15" x14ac:dyDescent="0.2">
      <c r="A58" s="38">
        <v>7.4</v>
      </c>
      <c r="B58" s="38">
        <v>7.2</v>
      </c>
      <c r="C58" s="38">
        <v>6.9</v>
      </c>
      <c r="D58" s="38">
        <v>6.5</v>
      </c>
      <c r="E58" s="39">
        <v>1</v>
      </c>
      <c r="F58" t="e">
        <f ca="1"/>
        <v>#NAME?</v>
      </c>
      <c r="G58" t="e">
        <f ca="1"/>
        <v>#NAME?</v>
      </c>
      <c r="H58" t="e">
        <f ca="1"/>
        <v>#NAME?</v>
      </c>
      <c r="I58" t="e">
        <f ca="1"/>
        <v>#NAME?</v>
      </c>
      <c r="J58" s="66" t="e">
        <f ca="1"/>
        <v>#NAME?</v>
      </c>
      <c r="K58" s="67" t="e">
        <f ca="1"/>
        <v>#NAME?</v>
      </c>
      <c r="L58" s="68" t="e">
        <f t="shared" ca="1" si="1"/>
        <v>#NAME?</v>
      </c>
      <c r="M58" s="27" t="e">
        <f t="shared" ca="1" si="2"/>
        <v>#NAME?</v>
      </c>
      <c r="N58" s="27" t="e">
        <f t="shared" ca="1" si="3"/>
        <v>#NAME?</v>
      </c>
      <c r="O58" s="66" t="e">
        <f t="shared" ca="1" si="4"/>
        <v>#NAME?</v>
      </c>
      <c r="P58" s="68" t="e">
        <f t="shared" ca="1" si="5"/>
        <v>#NAME?</v>
      </c>
      <c r="Q58" s="66">
        <f t="shared" ca="1" si="6"/>
        <v>0</v>
      </c>
      <c r="R58" s="68" t="e">
        <f t="shared" ca="1" si="7"/>
        <v>#NAME?</v>
      </c>
      <c r="S58" s="27">
        <f t="shared" ca="1" si="8"/>
        <v>0</v>
      </c>
      <c r="AM58" t="e">
        <f ca="1"/>
        <v>#NAME?</v>
      </c>
      <c r="AN58" t="e">
        <f ca="1"/>
        <v>#NAME?</v>
      </c>
      <c r="AO58" t="e">
        <f ca="1"/>
        <v>#NAME?</v>
      </c>
      <c r="AP58" s="27" t="e">
        <f t="shared" ca="1" si="13"/>
        <v>#NAME?</v>
      </c>
      <c r="AQ58" s="27" t="e">
        <f t="shared" ca="1" si="14"/>
        <v>#NAME?</v>
      </c>
      <c r="AR58" s="27" t="e">
        <f t="shared" ca="1" si="10"/>
        <v>#NAME?</v>
      </c>
      <c r="AS58" s="27" t="e">
        <f t="shared" ca="1" si="11"/>
        <v>#NAME?</v>
      </c>
      <c r="AT58" s="27" t="e">
        <f t="shared" ca="1" si="12"/>
        <v>#NAME?</v>
      </c>
    </row>
    <row r="59" spans="1:46" ht="15" x14ac:dyDescent="0.2">
      <c r="A59" s="38">
        <v>7.6</v>
      </c>
      <c r="B59" s="38">
        <v>6.6</v>
      </c>
      <c r="C59" s="38">
        <v>5.4</v>
      </c>
      <c r="D59" s="38">
        <v>3.9</v>
      </c>
      <c r="E59" s="39">
        <v>1</v>
      </c>
      <c r="F59" t="e">
        <f ca="1"/>
        <v>#NAME?</v>
      </c>
      <c r="G59" t="e">
        <f ca="1"/>
        <v>#NAME?</v>
      </c>
      <c r="H59" t="e">
        <f ca="1"/>
        <v>#NAME?</v>
      </c>
      <c r="I59" t="e">
        <f ca="1"/>
        <v>#NAME?</v>
      </c>
      <c r="J59" s="66" t="e">
        <f ca="1"/>
        <v>#NAME?</v>
      </c>
      <c r="K59" s="67" t="e">
        <f ca="1"/>
        <v>#NAME?</v>
      </c>
      <c r="L59" s="68" t="e">
        <f t="shared" ca="1" si="1"/>
        <v>#NAME?</v>
      </c>
      <c r="M59" s="27" t="e">
        <f t="shared" ca="1" si="2"/>
        <v>#NAME?</v>
      </c>
      <c r="N59" s="27" t="e">
        <f t="shared" ca="1" si="3"/>
        <v>#NAME?</v>
      </c>
      <c r="O59" s="66" t="e">
        <f t="shared" ca="1" si="4"/>
        <v>#NAME?</v>
      </c>
      <c r="P59" s="68" t="e">
        <f t="shared" ca="1" si="5"/>
        <v>#NAME?</v>
      </c>
      <c r="Q59" s="66">
        <f t="shared" ca="1" si="6"/>
        <v>0</v>
      </c>
      <c r="R59" s="68" t="e">
        <f t="shared" ca="1" si="7"/>
        <v>#NAME?</v>
      </c>
      <c r="S59" s="27">
        <f t="shared" ca="1" si="8"/>
        <v>0</v>
      </c>
      <c r="AM59" t="e">
        <f ca="1"/>
        <v>#NAME?</v>
      </c>
      <c r="AN59" t="e">
        <f ca="1"/>
        <v>#NAME?</v>
      </c>
      <c r="AO59" t="e">
        <f ca="1"/>
        <v>#NAME?</v>
      </c>
      <c r="AP59" s="27" t="e">
        <f t="shared" ca="1" si="13"/>
        <v>#NAME?</v>
      </c>
      <c r="AQ59" s="27" t="e">
        <f t="shared" ca="1" si="14"/>
        <v>#NAME?</v>
      </c>
      <c r="AR59" s="27" t="e">
        <f t="shared" ca="1" si="10"/>
        <v>#NAME?</v>
      </c>
      <c r="AS59" s="27" t="e">
        <f t="shared" ca="1" si="11"/>
        <v>#NAME?</v>
      </c>
      <c r="AT59" s="27" t="e">
        <f t="shared" ca="1" si="12"/>
        <v>#NAME?</v>
      </c>
    </row>
    <row r="60" spans="1:46" ht="15" x14ac:dyDescent="0.2">
      <c r="A60" s="38">
        <v>10</v>
      </c>
      <c r="B60" s="38">
        <v>5.4</v>
      </c>
      <c r="C60" s="38">
        <v>4.5</v>
      </c>
      <c r="D60" s="38">
        <v>4</v>
      </c>
      <c r="E60" s="39">
        <v>0</v>
      </c>
      <c r="F60" t="e">
        <f ca="1"/>
        <v>#NAME?</v>
      </c>
      <c r="G60" t="e">
        <f ca="1"/>
        <v>#NAME?</v>
      </c>
      <c r="H60" t="e">
        <f ca="1"/>
        <v>#NAME?</v>
      </c>
      <c r="I60" t="e">
        <f ca="1"/>
        <v>#NAME?</v>
      </c>
      <c r="J60" s="66" t="e">
        <f ca="1"/>
        <v>#NAME?</v>
      </c>
      <c r="K60" s="67" t="e">
        <f ca="1"/>
        <v>#NAME?</v>
      </c>
      <c r="L60" s="68" t="e">
        <f t="shared" ca="1" si="1"/>
        <v>#NAME?</v>
      </c>
      <c r="M60" s="27" t="e">
        <f t="shared" ca="1" si="2"/>
        <v>#NAME?</v>
      </c>
      <c r="N60" s="27" t="e">
        <f t="shared" ca="1" si="3"/>
        <v>#NAME?</v>
      </c>
      <c r="O60" s="66" t="e">
        <f t="shared" ca="1" si="4"/>
        <v>#NAME?</v>
      </c>
      <c r="P60" s="68" t="e">
        <f t="shared" ca="1" si="5"/>
        <v>#NAME?</v>
      </c>
      <c r="Q60" s="66">
        <f t="shared" ca="1" si="6"/>
        <v>0</v>
      </c>
      <c r="R60" s="68" t="e">
        <f t="shared" ca="1" si="7"/>
        <v>#NAME?</v>
      </c>
      <c r="S60" s="27">
        <f t="shared" ca="1" si="8"/>
        <v>0</v>
      </c>
      <c r="AM60" t="e">
        <f ca="1"/>
        <v>#NAME?</v>
      </c>
      <c r="AN60" t="e">
        <f ca="1"/>
        <v>#NAME?</v>
      </c>
      <c r="AO60" t="e">
        <f ca="1"/>
        <v>#NAME?</v>
      </c>
      <c r="AP60" s="27" t="e">
        <f t="shared" ca="1" si="13"/>
        <v>#NAME?</v>
      </c>
      <c r="AQ60" s="27" t="e">
        <f t="shared" ca="1" si="14"/>
        <v>#NAME?</v>
      </c>
      <c r="AR60" s="27" t="e">
        <f t="shared" ca="1" si="10"/>
        <v>#NAME?</v>
      </c>
      <c r="AS60" s="27" t="e">
        <f t="shared" ca="1" si="11"/>
        <v>#NAME?</v>
      </c>
      <c r="AT60" s="27" t="e">
        <f t="shared" ca="1" si="12"/>
        <v>#NAME?</v>
      </c>
    </row>
    <row r="61" spans="1:46" ht="15" x14ac:dyDescent="0.2">
      <c r="A61" s="38">
        <v>9.9</v>
      </c>
      <c r="B61" s="38">
        <v>5.8</v>
      </c>
      <c r="C61" s="38">
        <v>3.5</v>
      </c>
      <c r="D61" s="38">
        <v>4.9000000000000004</v>
      </c>
      <c r="E61" s="39">
        <v>1</v>
      </c>
      <c r="F61" t="e">
        <f ca="1"/>
        <v>#NAME?</v>
      </c>
      <c r="G61" t="e">
        <f ca="1"/>
        <v>#NAME?</v>
      </c>
      <c r="H61" t="e">
        <f ca="1"/>
        <v>#NAME?</v>
      </c>
      <c r="I61" t="e">
        <f ca="1"/>
        <v>#NAME?</v>
      </c>
      <c r="J61" s="66" t="e">
        <f ca="1"/>
        <v>#NAME?</v>
      </c>
      <c r="K61" s="67" t="e">
        <f ca="1"/>
        <v>#NAME?</v>
      </c>
      <c r="L61" s="68" t="e">
        <f t="shared" ca="1" si="1"/>
        <v>#NAME?</v>
      </c>
      <c r="M61" s="27" t="e">
        <f t="shared" ca="1" si="2"/>
        <v>#NAME?</v>
      </c>
      <c r="N61" s="27" t="e">
        <f t="shared" ca="1" si="3"/>
        <v>#NAME?</v>
      </c>
      <c r="O61" s="66" t="e">
        <f t="shared" ca="1" si="4"/>
        <v>#NAME?</v>
      </c>
      <c r="P61" s="68" t="e">
        <f t="shared" ca="1" si="5"/>
        <v>#NAME?</v>
      </c>
      <c r="Q61" s="66">
        <f t="shared" ca="1" si="6"/>
        <v>0</v>
      </c>
      <c r="R61" s="68" t="e">
        <f t="shared" ca="1" si="7"/>
        <v>#NAME?</v>
      </c>
      <c r="S61" s="27">
        <f t="shared" ca="1" si="8"/>
        <v>0</v>
      </c>
      <c r="AM61" t="e">
        <f ca="1"/>
        <v>#NAME?</v>
      </c>
      <c r="AN61" t="e">
        <f ca="1"/>
        <v>#NAME?</v>
      </c>
      <c r="AO61" t="e">
        <f ca="1"/>
        <v>#NAME?</v>
      </c>
      <c r="AP61" s="27" t="e">
        <f t="shared" ca="1" si="13"/>
        <v>#NAME?</v>
      </c>
      <c r="AQ61" s="27" t="e">
        <f t="shared" ca="1" si="14"/>
        <v>#NAME?</v>
      </c>
      <c r="AR61" s="27" t="e">
        <f t="shared" ca="1" si="10"/>
        <v>#NAME?</v>
      </c>
      <c r="AS61" s="27" t="e">
        <f t="shared" ca="1" si="11"/>
        <v>#NAME?</v>
      </c>
      <c r="AT61" s="27" t="e">
        <f t="shared" ca="1" si="12"/>
        <v>#NAME?</v>
      </c>
    </row>
    <row r="62" spans="1:46" ht="15" x14ac:dyDescent="0.2">
      <c r="A62" s="38">
        <v>8.6999999999999993</v>
      </c>
      <c r="B62" s="38">
        <v>7.8</v>
      </c>
      <c r="C62" s="38">
        <v>3.8</v>
      </c>
      <c r="D62" s="38">
        <v>3.9</v>
      </c>
      <c r="E62" s="39">
        <v>0</v>
      </c>
      <c r="F62" t="e">
        <f ca="1"/>
        <v>#NAME?</v>
      </c>
      <c r="G62" t="e">
        <f ca="1"/>
        <v>#NAME?</v>
      </c>
      <c r="H62" t="e">
        <f ca="1"/>
        <v>#NAME?</v>
      </c>
      <c r="I62" t="e">
        <f ca="1"/>
        <v>#NAME?</v>
      </c>
      <c r="J62" s="66" t="e">
        <f ca="1"/>
        <v>#NAME?</v>
      </c>
      <c r="K62" s="67" t="e">
        <f ca="1"/>
        <v>#NAME?</v>
      </c>
      <c r="L62" s="68" t="e">
        <f t="shared" ca="1" si="1"/>
        <v>#NAME?</v>
      </c>
      <c r="M62" s="27" t="e">
        <f t="shared" ca="1" si="2"/>
        <v>#NAME?</v>
      </c>
      <c r="N62" s="27" t="e">
        <f t="shared" ca="1" si="3"/>
        <v>#NAME?</v>
      </c>
      <c r="O62" s="66" t="e">
        <f t="shared" ca="1" si="4"/>
        <v>#NAME?</v>
      </c>
      <c r="P62" s="68" t="e">
        <f t="shared" ca="1" si="5"/>
        <v>#NAME?</v>
      </c>
      <c r="Q62" s="66">
        <f t="shared" ca="1" si="6"/>
        <v>0</v>
      </c>
      <c r="R62" s="68" t="e">
        <f t="shared" ca="1" si="7"/>
        <v>#NAME?</v>
      </c>
      <c r="S62" s="27">
        <f t="shared" ca="1" si="8"/>
        <v>0</v>
      </c>
      <c r="AM62" t="e">
        <f ca="1"/>
        <v>#NAME?</v>
      </c>
      <c r="AN62" t="e">
        <f ca="1"/>
        <v>#NAME?</v>
      </c>
      <c r="AO62" t="e">
        <f ca="1"/>
        <v>#NAME?</v>
      </c>
      <c r="AP62" s="27" t="e">
        <f t="shared" ca="1" si="13"/>
        <v>#NAME?</v>
      </c>
      <c r="AQ62" s="27" t="e">
        <f t="shared" ca="1" si="14"/>
        <v>#NAME?</v>
      </c>
      <c r="AR62" s="27" t="e">
        <f t="shared" ca="1" si="10"/>
        <v>#NAME?</v>
      </c>
      <c r="AS62" s="27" t="e">
        <f t="shared" ca="1" si="11"/>
        <v>#NAME?</v>
      </c>
      <c r="AT62" s="27" t="e">
        <f t="shared" ca="1" si="12"/>
        <v>#NAME?</v>
      </c>
    </row>
    <row r="63" spans="1:46" ht="15" x14ac:dyDescent="0.2">
      <c r="A63" s="38">
        <v>8.4</v>
      </c>
      <c r="B63" s="38">
        <v>4.7</v>
      </c>
      <c r="C63" s="38">
        <v>5.9</v>
      </c>
      <c r="D63" s="38">
        <v>5</v>
      </c>
      <c r="E63" s="39">
        <v>1</v>
      </c>
      <c r="F63" t="e">
        <f ca="1"/>
        <v>#NAME?</v>
      </c>
      <c r="G63" t="e">
        <f ca="1"/>
        <v>#NAME?</v>
      </c>
      <c r="H63" t="e">
        <f ca="1"/>
        <v>#NAME?</v>
      </c>
      <c r="I63" t="e">
        <f ca="1"/>
        <v>#NAME?</v>
      </c>
      <c r="J63" s="66" t="e">
        <f ca="1"/>
        <v>#NAME?</v>
      </c>
      <c r="K63" s="67" t="e">
        <f ca="1"/>
        <v>#NAME?</v>
      </c>
      <c r="L63" s="68" t="e">
        <f t="shared" ca="1" si="1"/>
        <v>#NAME?</v>
      </c>
      <c r="M63" s="27" t="e">
        <f t="shared" ca="1" si="2"/>
        <v>#NAME?</v>
      </c>
      <c r="N63" s="27" t="e">
        <f t="shared" ca="1" si="3"/>
        <v>#NAME?</v>
      </c>
      <c r="O63" s="66" t="e">
        <f t="shared" ca="1" si="4"/>
        <v>#NAME?</v>
      </c>
      <c r="P63" s="68" t="e">
        <f t="shared" ca="1" si="5"/>
        <v>#NAME?</v>
      </c>
      <c r="Q63" s="66">
        <f t="shared" ca="1" si="6"/>
        <v>0</v>
      </c>
      <c r="R63" s="68" t="e">
        <f t="shared" ca="1" si="7"/>
        <v>#NAME?</v>
      </c>
      <c r="S63" s="27">
        <f t="shared" ca="1" si="8"/>
        <v>0</v>
      </c>
      <c r="AM63" t="e">
        <f ca="1"/>
        <v>#NAME?</v>
      </c>
      <c r="AN63" t="e">
        <f ca="1"/>
        <v>#NAME?</v>
      </c>
      <c r="AO63" t="e">
        <f ca="1"/>
        <v>#NAME?</v>
      </c>
      <c r="AP63" s="27" t="e">
        <f t="shared" ca="1" si="13"/>
        <v>#NAME?</v>
      </c>
      <c r="AQ63" s="27" t="e">
        <f t="shared" ca="1" si="14"/>
        <v>#NAME?</v>
      </c>
      <c r="AR63" s="27" t="e">
        <f t="shared" ca="1" si="10"/>
        <v>#NAME?</v>
      </c>
      <c r="AS63" s="27" t="e">
        <f t="shared" ca="1" si="11"/>
        <v>#NAME?</v>
      </c>
      <c r="AT63" s="27" t="e">
        <f t="shared" ca="1" si="12"/>
        <v>#NAME?</v>
      </c>
    </row>
    <row r="64" spans="1:46" ht="15" x14ac:dyDescent="0.2">
      <c r="A64" s="38">
        <v>8.8000000000000007</v>
      </c>
      <c r="B64" s="38">
        <v>4.7</v>
      </c>
      <c r="C64" s="38">
        <v>4.8</v>
      </c>
      <c r="D64" s="38">
        <v>3.7</v>
      </c>
      <c r="E64" s="39">
        <v>0</v>
      </c>
      <c r="F64" t="e">
        <f ca="1"/>
        <v>#NAME?</v>
      </c>
      <c r="G64" t="e">
        <f ca="1"/>
        <v>#NAME?</v>
      </c>
      <c r="H64" t="e">
        <f ca="1"/>
        <v>#NAME?</v>
      </c>
      <c r="I64" t="e">
        <f ca="1"/>
        <v>#NAME?</v>
      </c>
      <c r="J64" s="66" t="e">
        <f ca="1"/>
        <v>#NAME?</v>
      </c>
      <c r="K64" s="67" t="e">
        <f ca="1"/>
        <v>#NAME?</v>
      </c>
      <c r="L64" s="68" t="e">
        <f t="shared" ca="1" si="1"/>
        <v>#NAME?</v>
      </c>
      <c r="M64" s="27" t="e">
        <f t="shared" ca="1" si="2"/>
        <v>#NAME?</v>
      </c>
      <c r="N64" s="27" t="e">
        <f t="shared" ca="1" si="3"/>
        <v>#NAME?</v>
      </c>
      <c r="O64" s="66" t="e">
        <f t="shared" ca="1" si="4"/>
        <v>#NAME?</v>
      </c>
      <c r="P64" s="68" t="e">
        <f t="shared" ca="1" si="5"/>
        <v>#NAME?</v>
      </c>
      <c r="Q64" s="66">
        <f t="shared" ca="1" si="6"/>
        <v>0</v>
      </c>
      <c r="R64" s="68" t="e">
        <f t="shared" ca="1" si="7"/>
        <v>#NAME?</v>
      </c>
      <c r="S64" s="27">
        <f t="shared" ca="1" si="8"/>
        <v>0</v>
      </c>
      <c r="AM64" t="e">
        <f ca="1"/>
        <v>#NAME?</v>
      </c>
      <c r="AN64" t="e">
        <f ca="1"/>
        <v>#NAME?</v>
      </c>
      <c r="AO64" t="e">
        <f ca="1"/>
        <v>#NAME?</v>
      </c>
      <c r="AP64" s="27" t="e">
        <f t="shared" ca="1" si="13"/>
        <v>#NAME?</v>
      </c>
      <c r="AQ64" s="27" t="e">
        <f t="shared" ca="1" si="14"/>
        <v>#NAME?</v>
      </c>
      <c r="AR64" s="27" t="e">
        <f t="shared" ca="1" si="10"/>
        <v>#NAME?</v>
      </c>
      <c r="AS64" s="27" t="e">
        <f t="shared" ca="1" si="11"/>
        <v>#NAME?</v>
      </c>
      <c r="AT64" s="27" t="e">
        <f t="shared" ca="1" si="12"/>
        <v>#NAME?</v>
      </c>
    </row>
    <row r="65" spans="1:46" ht="15" x14ac:dyDescent="0.2">
      <c r="A65" s="38">
        <v>7.7</v>
      </c>
      <c r="B65" s="38">
        <v>4.7</v>
      </c>
      <c r="C65" s="38">
        <v>3.4</v>
      </c>
      <c r="D65" s="38">
        <v>3.1</v>
      </c>
      <c r="E65" s="39">
        <v>0</v>
      </c>
      <c r="F65" t="e">
        <f ca="1"/>
        <v>#NAME?</v>
      </c>
      <c r="G65" t="e">
        <f ca="1"/>
        <v>#NAME?</v>
      </c>
      <c r="H65" t="e">
        <f ca="1"/>
        <v>#NAME?</v>
      </c>
      <c r="I65" t="e">
        <f ca="1"/>
        <v>#NAME?</v>
      </c>
      <c r="J65" s="66" t="e">
        <f ca="1"/>
        <v>#NAME?</v>
      </c>
      <c r="K65" s="67" t="e">
        <f ca="1"/>
        <v>#NAME?</v>
      </c>
      <c r="L65" s="68" t="e">
        <f t="shared" ca="1" si="1"/>
        <v>#NAME?</v>
      </c>
      <c r="M65" s="27" t="e">
        <f t="shared" ca="1" si="2"/>
        <v>#NAME?</v>
      </c>
      <c r="N65" s="27" t="e">
        <f t="shared" ca="1" si="3"/>
        <v>#NAME?</v>
      </c>
      <c r="O65" s="66" t="e">
        <f t="shared" ca="1" si="4"/>
        <v>#NAME?</v>
      </c>
      <c r="P65" s="68" t="e">
        <f t="shared" ca="1" si="5"/>
        <v>#NAME?</v>
      </c>
      <c r="Q65" s="66">
        <f t="shared" ca="1" si="6"/>
        <v>0</v>
      </c>
      <c r="R65" s="68" t="e">
        <f t="shared" ca="1" si="7"/>
        <v>#NAME?</v>
      </c>
      <c r="S65" s="27">
        <f t="shared" ca="1" si="8"/>
        <v>0</v>
      </c>
      <c r="AM65" t="e">
        <f ca="1"/>
        <v>#NAME?</v>
      </c>
      <c r="AN65" t="e">
        <f ca="1"/>
        <v>#NAME?</v>
      </c>
      <c r="AO65" t="e">
        <f ca="1"/>
        <v>#NAME?</v>
      </c>
      <c r="AP65" s="27" t="e">
        <f t="shared" ca="1" si="13"/>
        <v>#NAME?</v>
      </c>
      <c r="AQ65" s="27" t="e">
        <f t="shared" ca="1" si="14"/>
        <v>#NAME?</v>
      </c>
      <c r="AR65" s="27" t="e">
        <f t="shared" ca="1" si="10"/>
        <v>#NAME?</v>
      </c>
      <c r="AS65" s="27" t="e">
        <f t="shared" ca="1" si="11"/>
        <v>#NAME?</v>
      </c>
      <c r="AT65" s="27" t="e">
        <f t="shared" ca="1" si="12"/>
        <v>#NAME?</v>
      </c>
    </row>
    <row r="66" spans="1:46" ht="15" x14ac:dyDescent="0.2">
      <c r="A66" s="38">
        <v>6.6</v>
      </c>
      <c r="B66" s="38">
        <v>4.7</v>
      </c>
      <c r="C66" s="38">
        <v>4.8</v>
      </c>
      <c r="D66" s="38">
        <v>3.6</v>
      </c>
      <c r="E66" s="39">
        <v>0</v>
      </c>
      <c r="F66" t="e">
        <f ca="1"/>
        <v>#NAME?</v>
      </c>
      <c r="G66" t="e">
        <f ca="1"/>
        <v>#NAME?</v>
      </c>
      <c r="H66" t="e">
        <f ca="1"/>
        <v>#NAME?</v>
      </c>
      <c r="I66" t="e">
        <f ca="1"/>
        <v>#NAME?</v>
      </c>
      <c r="J66" s="66" t="e">
        <f ca="1"/>
        <v>#NAME?</v>
      </c>
      <c r="K66" s="67" t="e">
        <f ca="1"/>
        <v>#NAME?</v>
      </c>
      <c r="L66" s="68" t="e">
        <f t="shared" ca="1" si="1"/>
        <v>#NAME?</v>
      </c>
      <c r="M66" s="27" t="e">
        <f t="shared" ca="1" si="2"/>
        <v>#NAME?</v>
      </c>
      <c r="N66" s="27" t="e">
        <f t="shared" ca="1" si="3"/>
        <v>#NAME?</v>
      </c>
      <c r="O66" s="66" t="e">
        <f t="shared" ca="1" si="4"/>
        <v>#NAME?</v>
      </c>
      <c r="P66" s="68" t="e">
        <f t="shared" ca="1" si="5"/>
        <v>#NAME?</v>
      </c>
      <c r="Q66" s="66">
        <f t="shared" ca="1" si="6"/>
        <v>0</v>
      </c>
      <c r="R66" s="68" t="e">
        <f t="shared" ca="1" si="7"/>
        <v>#NAME?</v>
      </c>
      <c r="S66" s="27">
        <f t="shared" ca="1" si="8"/>
        <v>0</v>
      </c>
      <c r="AM66" t="e">
        <f ca="1"/>
        <v>#NAME?</v>
      </c>
      <c r="AN66" t="e">
        <f ca="1"/>
        <v>#NAME?</v>
      </c>
      <c r="AO66" t="e">
        <f ca="1"/>
        <v>#NAME?</v>
      </c>
      <c r="AP66" s="27" t="e">
        <f t="shared" ca="1" si="13"/>
        <v>#NAME?</v>
      </c>
      <c r="AQ66" s="27" t="e">
        <f t="shared" ca="1" si="14"/>
        <v>#NAME?</v>
      </c>
      <c r="AR66" s="27" t="e">
        <f t="shared" ca="1" si="10"/>
        <v>#NAME?</v>
      </c>
      <c r="AS66" s="27" t="e">
        <f t="shared" ca="1" si="11"/>
        <v>#NAME?</v>
      </c>
      <c r="AT66" s="27" t="e">
        <f t="shared" ca="1" si="12"/>
        <v>#NAME?</v>
      </c>
    </row>
    <row r="67" spans="1:46" ht="15" x14ac:dyDescent="0.2">
      <c r="A67" s="38">
        <v>5.7</v>
      </c>
      <c r="B67" s="38">
        <v>5.7</v>
      </c>
      <c r="C67" s="38">
        <v>6</v>
      </c>
      <c r="D67" s="38">
        <v>7.3</v>
      </c>
      <c r="E67" s="39">
        <v>0</v>
      </c>
      <c r="F67" t="e">
        <f ca="1"/>
        <v>#NAME?</v>
      </c>
      <c r="G67" t="e">
        <f ca="1"/>
        <v>#NAME?</v>
      </c>
      <c r="H67" t="e">
        <f ca="1"/>
        <v>#NAME?</v>
      </c>
      <c r="I67" t="e">
        <f ca="1"/>
        <v>#NAME?</v>
      </c>
      <c r="J67" s="66" t="e">
        <f ca="1"/>
        <v>#NAME?</v>
      </c>
      <c r="K67" s="67" t="e">
        <f ca="1"/>
        <v>#NAME?</v>
      </c>
      <c r="L67" s="68" t="e">
        <f t="shared" ca="1" si="1"/>
        <v>#NAME?</v>
      </c>
      <c r="M67" s="27" t="e">
        <f t="shared" ca="1" si="2"/>
        <v>#NAME?</v>
      </c>
      <c r="N67" s="27" t="e">
        <f t="shared" ca="1" si="3"/>
        <v>#NAME?</v>
      </c>
      <c r="O67" s="66" t="e">
        <f t="shared" ca="1" si="4"/>
        <v>#NAME?</v>
      </c>
      <c r="P67" s="68" t="e">
        <f t="shared" ca="1" si="5"/>
        <v>#NAME?</v>
      </c>
      <c r="Q67" s="66">
        <f t="shared" ca="1" si="6"/>
        <v>0</v>
      </c>
      <c r="R67" s="68" t="e">
        <f t="shared" ca="1" si="7"/>
        <v>#NAME?</v>
      </c>
      <c r="S67" s="27">
        <f t="shared" ca="1" si="8"/>
        <v>0</v>
      </c>
      <c r="AM67" t="e">
        <f ca="1"/>
        <v>#NAME?</v>
      </c>
      <c r="AN67" t="e">
        <f ca="1"/>
        <v>#NAME?</v>
      </c>
      <c r="AO67" t="e">
        <f ca="1"/>
        <v>#NAME?</v>
      </c>
      <c r="AP67" s="27" t="e">
        <f t="shared" ca="1" si="13"/>
        <v>#NAME?</v>
      </c>
      <c r="AQ67" s="27" t="e">
        <f t="shared" ca="1" si="14"/>
        <v>#NAME?</v>
      </c>
      <c r="AR67" s="27" t="e">
        <f t="shared" ca="1" si="10"/>
        <v>#NAME?</v>
      </c>
      <c r="AS67" s="27" t="e">
        <f t="shared" ca="1" si="11"/>
        <v>#NAME?</v>
      </c>
      <c r="AT67" s="27" t="e">
        <f t="shared" ca="1" si="12"/>
        <v>#NAME?</v>
      </c>
    </row>
    <row r="68" spans="1:46" ht="15" x14ac:dyDescent="0.2">
      <c r="A68" s="38">
        <v>5.7</v>
      </c>
      <c r="B68" s="38">
        <v>5.5</v>
      </c>
      <c r="C68" s="38">
        <v>5.0999999999999996</v>
      </c>
      <c r="D68" s="38">
        <v>6.2</v>
      </c>
      <c r="E68" s="39">
        <v>0</v>
      </c>
      <c r="F68" t="e">
        <f ca="1"/>
        <v>#NAME?</v>
      </c>
      <c r="G68" t="e">
        <f ca="1"/>
        <v>#NAME?</v>
      </c>
      <c r="H68" t="e">
        <f ca="1"/>
        <v>#NAME?</v>
      </c>
      <c r="I68" t="e">
        <f ca="1"/>
        <v>#NAME?</v>
      </c>
      <c r="J68" s="66" t="e">
        <f ca="1"/>
        <v>#NAME?</v>
      </c>
      <c r="K68" s="67" t="e">
        <f ca="1"/>
        <v>#NAME?</v>
      </c>
      <c r="L68" s="68" t="e">
        <f t="shared" ca="1" si="1"/>
        <v>#NAME?</v>
      </c>
      <c r="M68" s="27" t="e">
        <f t="shared" ca="1" si="2"/>
        <v>#NAME?</v>
      </c>
      <c r="N68" s="27" t="e">
        <f t="shared" ca="1" si="3"/>
        <v>#NAME?</v>
      </c>
      <c r="O68" s="66" t="e">
        <f t="shared" ca="1" si="4"/>
        <v>#NAME?</v>
      </c>
      <c r="P68" s="68" t="e">
        <f t="shared" ca="1" si="5"/>
        <v>#NAME?</v>
      </c>
      <c r="Q68" s="66">
        <f t="shared" ca="1" si="6"/>
        <v>0</v>
      </c>
      <c r="R68" s="68" t="e">
        <f t="shared" ca="1" si="7"/>
        <v>#NAME?</v>
      </c>
      <c r="S68" s="27">
        <f t="shared" ca="1" si="8"/>
        <v>0</v>
      </c>
      <c r="AM68" t="e">
        <f ca="1"/>
        <v>#NAME?</v>
      </c>
      <c r="AN68" t="e">
        <f ca="1"/>
        <v>#NAME?</v>
      </c>
      <c r="AO68" t="e">
        <f ca="1"/>
        <v>#NAME?</v>
      </c>
      <c r="AP68" s="27" t="e">
        <f t="shared" ca="1" si="13"/>
        <v>#NAME?</v>
      </c>
      <c r="AQ68" s="27" t="e">
        <f t="shared" ca="1" si="14"/>
        <v>#NAME?</v>
      </c>
      <c r="AR68" s="27" t="e">
        <f t="shared" ca="1" si="10"/>
        <v>#NAME?</v>
      </c>
      <c r="AS68" s="27" t="e">
        <f t="shared" ca="1" si="11"/>
        <v>#NAME?</v>
      </c>
      <c r="AT68" s="27" t="e">
        <f t="shared" ca="1" si="12"/>
        <v>#NAME?</v>
      </c>
    </row>
    <row r="69" spans="1:46" ht="15" x14ac:dyDescent="0.2">
      <c r="A69" s="38">
        <v>5.5</v>
      </c>
      <c r="B69" s="38">
        <v>5.3</v>
      </c>
      <c r="C69" s="38">
        <v>4.9000000000000004</v>
      </c>
      <c r="D69" s="38">
        <v>5.9</v>
      </c>
      <c r="E69" s="39">
        <v>0</v>
      </c>
      <c r="F69" t="e">
        <f ca="1"/>
        <v>#NAME?</v>
      </c>
      <c r="G69" t="e">
        <f ca="1"/>
        <v>#NAME?</v>
      </c>
      <c r="H69" t="e">
        <f ca="1"/>
        <v>#NAME?</v>
      </c>
      <c r="I69" t="e">
        <f ca="1"/>
        <v>#NAME?</v>
      </c>
      <c r="J69" s="66" t="e">
        <f ca="1"/>
        <v>#NAME?</v>
      </c>
      <c r="K69" s="67" t="e">
        <f ca="1"/>
        <v>#NAME?</v>
      </c>
      <c r="L69" s="68" t="e">
        <f t="shared" ca="1" si="1"/>
        <v>#NAME?</v>
      </c>
      <c r="M69" s="27" t="e">
        <f t="shared" ca="1" si="2"/>
        <v>#NAME?</v>
      </c>
      <c r="N69" s="27" t="e">
        <f t="shared" ca="1" si="3"/>
        <v>#NAME?</v>
      </c>
      <c r="O69" s="66" t="e">
        <f t="shared" ca="1" si="4"/>
        <v>#NAME?</v>
      </c>
      <c r="P69" s="68" t="e">
        <f t="shared" ca="1" si="5"/>
        <v>#NAME?</v>
      </c>
      <c r="Q69" s="66">
        <f t="shared" ca="1" si="6"/>
        <v>0</v>
      </c>
      <c r="R69" s="68" t="e">
        <f t="shared" ca="1" si="7"/>
        <v>#NAME?</v>
      </c>
      <c r="S69" s="27">
        <f t="shared" ca="1" si="8"/>
        <v>0</v>
      </c>
      <c r="AM69" t="e">
        <f ca="1"/>
        <v>#NAME?</v>
      </c>
      <c r="AN69" t="e">
        <f ca="1"/>
        <v>#NAME?</v>
      </c>
      <c r="AO69" t="e">
        <f ca="1"/>
        <v>#NAME?</v>
      </c>
      <c r="AP69" s="27" t="e">
        <f t="shared" ca="1" si="13"/>
        <v>#NAME?</v>
      </c>
      <c r="AQ69" s="27" t="e">
        <f t="shared" ca="1" si="14"/>
        <v>#NAME?</v>
      </c>
      <c r="AR69" s="27" t="e">
        <f t="shared" ca="1" si="10"/>
        <v>#NAME?</v>
      </c>
      <c r="AS69" s="27" t="e">
        <f t="shared" ca="1" si="11"/>
        <v>#NAME?</v>
      </c>
      <c r="AT69" s="27" t="e">
        <f t="shared" ca="1" si="12"/>
        <v>#NAME?</v>
      </c>
    </row>
    <row r="70" spans="1:46" ht="15" x14ac:dyDescent="0.2">
      <c r="A70" s="38">
        <v>7.5</v>
      </c>
      <c r="B70" s="38">
        <v>4.0999999999999996</v>
      </c>
      <c r="C70" s="38">
        <v>4.5</v>
      </c>
      <c r="D70" s="38">
        <v>5.4</v>
      </c>
      <c r="E70" s="39">
        <v>0</v>
      </c>
      <c r="F70" t="e">
        <f ca="1"/>
        <v>#NAME?</v>
      </c>
      <c r="G70" t="e">
        <f ca="1"/>
        <v>#NAME?</v>
      </c>
      <c r="H70" t="e">
        <f ca="1"/>
        <v>#NAME?</v>
      </c>
      <c r="I70" t="e">
        <f ca="1"/>
        <v>#NAME?</v>
      </c>
      <c r="J70" s="66" t="e">
        <f ca="1"/>
        <v>#NAME?</v>
      </c>
      <c r="K70" s="67" t="e">
        <f ca="1"/>
        <v>#NAME?</v>
      </c>
      <c r="L70" s="68" t="e">
        <f t="shared" ref="L70:L103" ca="1" si="17">J70+K70</f>
        <v>#NAME?</v>
      </c>
      <c r="M70" s="27" t="e">
        <f t="shared" ref="M70:M103" ca="1" si="18">IF(L70=0,"",J70/L70)</f>
        <v>#NAME?</v>
      </c>
      <c r="N70" s="27" t="e">
        <f t="shared" ref="N70:N103" ca="1" si="19">1/(1+EXP(-$U$6-MMULT(F70:I70,$U$7:$U$10)))</f>
        <v>#NAME?</v>
      </c>
      <c r="O70" s="66" t="e">
        <f t="shared" ref="O70:O103" ca="1" si="20">L70*N70</f>
        <v>#NAME?</v>
      </c>
      <c r="P70" s="68" t="e">
        <f t="shared" ref="P70:P103" ca="1" si="21">L70-O70</f>
        <v>#NAME?</v>
      </c>
      <c r="Q70" s="66">
        <f t="shared" ref="Q70:Q103" ca="1" si="22">IFERROR(L70*(M70*LN(N70)+(1-M70)*LN(1-N70)),0)</f>
        <v>0</v>
      </c>
      <c r="R70" s="68" t="e">
        <f t="shared" ref="R70:R103" ca="1" si="23">100*IF(N70&gt;=$AI$11,J70/L70,K70/L70)</f>
        <v>#NAME?</v>
      </c>
      <c r="S70" s="27">
        <f t="shared" ref="S70:S103" ca="1" si="24">IFERROR((J70-O70)^2/O70+(K70-P70)^2/P70,0)</f>
        <v>0</v>
      </c>
      <c r="AM70" t="e">
        <f ca="1"/>
        <v>#NAME?</v>
      </c>
      <c r="AN70" t="e">
        <f ca="1"/>
        <v>#NAME?</v>
      </c>
      <c r="AO70" t="e">
        <f ca="1"/>
        <v>#NAME?</v>
      </c>
      <c r="AP70" s="27" t="e">
        <f t="shared" ca="1" si="13"/>
        <v>#NAME?</v>
      </c>
      <c r="AQ70" s="27" t="e">
        <f t="shared" ca="1" si="14"/>
        <v>#NAME?</v>
      </c>
      <c r="AR70" s="27" t="e">
        <f t="shared" ref="AR70:AR104" ca="1" si="25">1-AP70/AP$104</f>
        <v>#NAME?</v>
      </c>
      <c r="AS70" s="27" t="e">
        <f t="shared" ref="AS70:AS104" ca="1" si="26">1-AQ70/AQ$104</f>
        <v>#NAME?</v>
      </c>
      <c r="AT70" s="27" t="e">
        <f t="shared" ref="AT70:AT104" ca="1" si="27">(AR70-AR71)*AS70</f>
        <v>#NAME?</v>
      </c>
    </row>
    <row r="71" spans="1:46" ht="15" x14ac:dyDescent="0.2">
      <c r="A71" s="38">
        <v>6.4</v>
      </c>
      <c r="B71" s="38">
        <v>3.9</v>
      </c>
      <c r="C71" s="38">
        <v>5.3</v>
      </c>
      <c r="D71" s="38">
        <v>6.6</v>
      </c>
      <c r="E71" s="39">
        <v>0</v>
      </c>
      <c r="F71" t="e">
        <f ca="1"/>
        <v>#NAME?</v>
      </c>
      <c r="G71" t="e">
        <f ca="1"/>
        <v>#NAME?</v>
      </c>
      <c r="H71" t="e">
        <f ca="1"/>
        <v>#NAME?</v>
      </c>
      <c r="I71" t="e">
        <f ca="1"/>
        <v>#NAME?</v>
      </c>
      <c r="J71" s="66" t="e">
        <f ca="1"/>
        <v>#NAME?</v>
      </c>
      <c r="K71" s="67" t="e">
        <f ca="1"/>
        <v>#NAME?</v>
      </c>
      <c r="L71" s="68" t="e">
        <f t="shared" ca="1" si="17"/>
        <v>#NAME?</v>
      </c>
      <c r="M71" s="27" t="e">
        <f t="shared" ca="1" si="18"/>
        <v>#NAME?</v>
      </c>
      <c r="N71" s="27" t="e">
        <f t="shared" ca="1" si="19"/>
        <v>#NAME?</v>
      </c>
      <c r="O71" s="66" t="e">
        <f t="shared" ca="1" si="20"/>
        <v>#NAME?</v>
      </c>
      <c r="P71" s="68" t="e">
        <f t="shared" ca="1" si="21"/>
        <v>#NAME?</v>
      </c>
      <c r="Q71" s="66">
        <f t="shared" ca="1" si="22"/>
        <v>0</v>
      </c>
      <c r="R71" s="68" t="e">
        <f t="shared" ca="1" si="23"/>
        <v>#NAME?</v>
      </c>
      <c r="S71" s="27">
        <f t="shared" ca="1" si="24"/>
        <v>0</v>
      </c>
      <c r="AM71" t="e">
        <f ca="1"/>
        <v>#NAME?</v>
      </c>
      <c r="AN71" t="e">
        <f ca="1"/>
        <v>#NAME?</v>
      </c>
      <c r="AO71" t="e">
        <f ca="1"/>
        <v>#NAME?</v>
      </c>
      <c r="AP71" s="27" t="e">
        <f t="shared" ref="AP71:AP104" ca="1" si="28">AP70+AN71</f>
        <v>#NAME?</v>
      </c>
      <c r="AQ71" s="27" t="e">
        <f t="shared" ref="AQ71:AQ104" ca="1" si="29">AQ70+AO71</f>
        <v>#NAME?</v>
      </c>
      <c r="AR71" s="27" t="e">
        <f t="shared" ca="1" si="25"/>
        <v>#NAME?</v>
      </c>
      <c r="AS71" s="27" t="e">
        <f t="shared" ca="1" si="26"/>
        <v>#NAME?</v>
      </c>
      <c r="AT71" s="27" t="e">
        <f t="shared" ca="1" si="27"/>
        <v>#NAME?</v>
      </c>
    </row>
    <row r="72" spans="1:46" ht="15" x14ac:dyDescent="0.2">
      <c r="A72" s="38">
        <v>9.1</v>
      </c>
      <c r="B72" s="38">
        <v>5.3</v>
      </c>
      <c r="C72" s="38">
        <v>7.1</v>
      </c>
      <c r="D72" s="38">
        <v>6.1</v>
      </c>
      <c r="E72" s="39">
        <v>1</v>
      </c>
      <c r="F72" t="e">
        <f ca="1"/>
        <v>#NAME?</v>
      </c>
      <c r="G72" t="e">
        <f ca="1"/>
        <v>#NAME?</v>
      </c>
      <c r="H72" t="e">
        <f ca="1"/>
        <v>#NAME?</v>
      </c>
      <c r="I72" t="e">
        <f ca="1"/>
        <v>#NAME?</v>
      </c>
      <c r="J72" s="66" t="e">
        <f ca="1"/>
        <v>#NAME?</v>
      </c>
      <c r="K72" s="67" t="e">
        <f ca="1"/>
        <v>#NAME?</v>
      </c>
      <c r="L72" s="68" t="e">
        <f t="shared" ca="1" si="17"/>
        <v>#NAME?</v>
      </c>
      <c r="M72" s="27" t="e">
        <f t="shared" ca="1" si="18"/>
        <v>#NAME?</v>
      </c>
      <c r="N72" s="27" t="e">
        <f t="shared" ca="1" si="19"/>
        <v>#NAME?</v>
      </c>
      <c r="O72" s="66" t="e">
        <f t="shared" ca="1" si="20"/>
        <v>#NAME?</v>
      </c>
      <c r="P72" s="68" t="e">
        <f t="shared" ca="1" si="21"/>
        <v>#NAME?</v>
      </c>
      <c r="Q72" s="66">
        <f t="shared" ca="1" si="22"/>
        <v>0</v>
      </c>
      <c r="R72" s="68" t="e">
        <f t="shared" ca="1" si="23"/>
        <v>#NAME?</v>
      </c>
      <c r="S72" s="27">
        <f t="shared" ca="1" si="24"/>
        <v>0</v>
      </c>
      <c r="AM72" t="e">
        <f ca="1"/>
        <v>#NAME?</v>
      </c>
      <c r="AN72" t="e">
        <f ca="1"/>
        <v>#NAME?</v>
      </c>
      <c r="AO72" t="e">
        <f ca="1"/>
        <v>#NAME?</v>
      </c>
      <c r="AP72" s="27" t="e">
        <f t="shared" ca="1" si="28"/>
        <v>#NAME?</v>
      </c>
      <c r="AQ72" s="27" t="e">
        <f t="shared" ca="1" si="29"/>
        <v>#NAME?</v>
      </c>
      <c r="AR72" s="27" t="e">
        <f t="shared" ca="1" si="25"/>
        <v>#NAME?</v>
      </c>
      <c r="AS72" s="27" t="e">
        <f t="shared" ca="1" si="26"/>
        <v>#NAME?</v>
      </c>
      <c r="AT72" s="27" t="e">
        <f t="shared" ca="1" si="27"/>
        <v>#NAME?</v>
      </c>
    </row>
    <row r="73" spans="1:46" ht="15" x14ac:dyDescent="0.2">
      <c r="A73" s="38">
        <v>6.7</v>
      </c>
      <c r="B73" s="38">
        <v>6.3</v>
      </c>
      <c r="C73" s="38">
        <v>4.5</v>
      </c>
      <c r="D73" s="38">
        <v>2.6</v>
      </c>
      <c r="E73" s="39">
        <v>0</v>
      </c>
      <c r="F73" t="e">
        <f ca="1"/>
        <v>#NAME?</v>
      </c>
      <c r="G73" t="e">
        <f ca="1"/>
        <v>#NAME?</v>
      </c>
      <c r="H73" t="e">
        <f ca="1"/>
        <v>#NAME?</v>
      </c>
      <c r="I73" t="e">
        <f ca="1"/>
        <v>#NAME?</v>
      </c>
      <c r="J73" s="66" t="e">
        <f ca="1"/>
        <v>#NAME?</v>
      </c>
      <c r="K73" s="67" t="e">
        <f ca="1"/>
        <v>#NAME?</v>
      </c>
      <c r="L73" s="68" t="e">
        <f t="shared" ca="1" si="17"/>
        <v>#NAME?</v>
      </c>
      <c r="M73" s="27" t="e">
        <f t="shared" ca="1" si="18"/>
        <v>#NAME?</v>
      </c>
      <c r="N73" s="27" t="e">
        <f t="shared" ca="1" si="19"/>
        <v>#NAME?</v>
      </c>
      <c r="O73" s="66" t="e">
        <f t="shared" ca="1" si="20"/>
        <v>#NAME?</v>
      </c>
      <c r="P73" s="68" t="e">
        <f t="shared" ca="1" si="21"/>
        <v>#NAME?</v>
      </c>
      <c r="Q73" s="66">
        <f t="shared" ca="1" si="22"/>
        <v>0</v>
      </c>
      <c r="R73" s="68" t="e">
        <f t="shared" ca="1" si="23"/>
        <v>#NAME?</v>
      </c>
      <c r="S73" s="27">
        <f t="shared" ca="1" si="24"/>
        <v>0</v>
      </c>
      <c r="AM73" t="e">
        <f ca="1"/>
        <v>#NAME?</v>
      </c>
      <c r="AN73" t="e">
        <f ca="1"/>
        <v>#NAME?</v>
      </c>
      <c r="AO73" t="e">
        <f ca="1"/>
        <v>#NAME?</v>
      </c>
      <c r="AP73" s="27" t="e">
        <f t="shared" ca="1" si="28"/>
        <v>#NAME?</v>
      </c>
      <c r="AQ73" s="27" t="e">
        <f t="shared" ca="1" si="29"/>
        <v>#NAME?</v>
      </c>
      <c r="AR73" s="27" t="e">
        <f t="shared" ca="1" si="25"/>
        <v>#NAME?</v>
      </c>
      <c r="AS73" s="27" t="e">
        <f t="shared" ca="1" si="26"/>
        <v>#NAME?</v>
      </c>
      <c r="AT73" s="27" t="e">
        <f t="shared" ca="1" si="27"/>
        <v>#NAME?</v>
      </c>
    </row>
    <row r="74" spans="1:46" ht="15" x14ac:dyDescent="0.2">
      <c r="A74" s="38">
        <v>6.5</v>
      </c>
      <c r="B74" s="38">
        <v>6.3</v>
      </c>
      <c r="C74" s="38">
        <v>6</v>
      </c>
      <c r="D74" s="38">
        <v>5.6</v>
      </c>
      <c r="E74" s="39">
        <v>0</v>
      </c>
      <c r="F74" t="e">
        <f ca="1"/>
        <v>#NAME?</v>
      </c>
      <c r="G74" t="e">
        <f ca="1"/>
        <v>#NAME?</v>
      </c>
      <c r="H74" t="e">
        <f ca="1"/>
        <v>#NAME?</v>
      </c>
      <c r="I74" t="e">
        <f ca="1"/>
        <v>#NAME?</v>
      </c>
      <c r="J74" s="66" t="e">
        <f ca="1"/>
        <v>#NAME?</v>
      </c>
      <c r="K74" s="67" t="e">
        <f ca="1"/>
        <v>#NAME?</v>
      </c>
      <c r="L74" s="68" t="e">
        <f t="shared" ca="1" si="17"/>
        <v>#NAME?</v>
      </c>
      <c r="M74" s="27" t="e">
        <f t="shared" ca="1" si="18"/>
        <v>#NAME?</v>
      </c>
      <c r="N74" s="27" t="e">
        <f t="shared" ca="1" si="19"/>
        <v>#NAME?</v>
      </c>
      <c r="O74" s="66" t="e">
        <f t="shared" ca="1" si="20"/>
        <v>#NAME?</v>
      </c>
      <c r="P74" s="68" t="e">
        <f t="shared" ca="1" si="21"/>
        <v>#NAME?</v>
      </c>
      <c r="Q74" s="66">
        <f t="shared" ca="1" si="22"/>
        <v>0</v>
      </c>
      <c r="R74" s="68" t="e">
        <f t="shared" ca="1" si="23"/>
        <v>#NAME?</v>
      </c>
      <c r="S74" s="27">
        <f t="shared" ca="1" si="24"/>
        <v>0</v>
      </c>
      <c r="AM74" t="e">
        <f ca="1"/>
        <v>#NAME?</v>
      </c>
      <c r="AN74" t="e">
        <f ca="1"/>
        <v>#NAME?</v>
      </c>
      <c r="AO74" t="e">
        <f ca="1"/>
        <v>#NAME?</v>
      </c>
      <c r="AP74" s="27" t="e">
        <f t="shared" ca="1" si="28"/>
        <v>#NAME?</v>
      </c>
      <c r="AQ74" s="27" t="e">
        <f t="shared" ca="1" si="29"/>
        <v>#NAME?</v>
      </c>
      <c r="AR74" s="27" t="e">
        <f t="shared" ca="1" si="25"/>
        <v>#NAME?</v>
      </c>
      <c r="AS74" s="27" t="e">
        <f t="shared" ca="1" si="26"/>
        <v>#NAME?</v>
      </c>
      <c r="AT74" s="27" t="e">
        <f t="shared" ca="1" si="27"/>
        <v>#NAME?</v>
      </c>
    </row>
    <row r="75" spans="1:46" ht="15" x14ac:dyDescent="0.2">
      <c r="A75" s="38">
        <v>9.9</v>
      </c>
      <c r="B75" s="38">
        <v>7</v>
      </c>
      <c r="C75" s="38">
        <v>6.7</v>
      </c>
      <c r="D75" s="38">
        <v>3.4</v>
      </c>
      <c r="E75" s="39">
        <v>1</v>
      </c>
      <c r="F75" t="e">
        <f ca="1"/>
        <v>#NAME?</v>
      </c>
      <c r="G75" t="e">
        <f ca="1"/>
        <v>#NAME?</v>
      </c>
      <c r="H75" t="e">
        <f ca="1"/>
        <v>#NAME?</v>
      </c>
      <c r="I75" t="e">
        <f ca="1"/>
        <v>#NAME?</v>
      </c>
      <c r="J75" s="66" t="e">
        <f ca="1"/>
        <v>#NAME?</v>
      </c>
      <c r="K75" s="67" t="e">
        <f ca="1"/>
        <v>#NAME?</v>
      </c>
      <c r="L75" s="68" t="e">
        <f t="shared" ca="1" si="17"/>
        <v>#NAME?</v>
      </c>
      <c r="M75" s="27" t="e">
        <f t="shared" ca="1" si="18"/>
        <v>#NAME?</v>
      </c>
      <c r="N75" s="27" t="e">
        <f t="shared" ca="1" si="19"/>
        <v>#NAME?</v>
      </c>
      <c r="O75" s="66" t="e">
        <f t="shared" ca="1" si="20"/>
        <v>#NAME?</v>
      </c>
      <c r="P75" s="68" t="e">
        <f t="shared" ca="1" si="21"/>
        <v>#NAME?</v>
      </c>
      <c r="Q75" s="66">
        <f t="shared" ca="1" si="22"/>
        <v>0</v>
      </c>
      <c r="R75" s="68" t="e">
        <f t="shared" ca="1" si="23"/>
        <v>#NAME?</v>
      </c>
      <c r="S75" s="27">
        <f t="shared" ca="1" si="24"/>
        <v>0</v>
      </c>
      <c r="AM75" t="e">
        <f ca="1"/>
        <v>#NAME?</v>
      </c>
      <c r="AN75" t="e">
        <f ca="1"/>
        <v>#NAME?</v>
      </c>
      <c r="AO75" t="e">
        <f ca="1"/>
        <v>#NAME?</v>
      </c>
      <c r="AP75" s="27" t="e">
        <f t="shared" ca="1" si="28"/>
        <v>#NAME?</v>
      </c>
      <c r="AQ75" s="27" t="e">
        <f t="shared" ca="1" si="29"/>
        <v>#NAME?</v>
      </c>
      <c r="AR75" s="27" t="e">
        <f t="shared" ca="1" si="25"/>
        <v>#NAME?</v>
      </c>
      <c r="AS75" s="27" t="e">
        <f t="shared" ca="1" si="26"/>
        <v>#NAME?</v>
      </c>
      <c r="AT75" s="27" t="e">
        <f t="shared" ca="1" si="27"/>
        <v>#NAME?</v>
      </c>
    </row>
    <row r="76" spans="1:46" ht="15" x14ac:dyDescent="0.2">
      <c r="A76" s="38">
        <v>8.5</v>
      </c>
      <c r="B76" s="38">
        <v>4.9000000000000004</v>
      </c>
      <c r="C76" s="38">
        <v>6</v>
      </c>
      <c r="D76" s="38">
        <v>5.0999999999999996</v>
      </c>
      <c r="E76" s="39">
        <v>1</v>
      </c>
      <c r="F76" t="e">
        <f ca="1"/>
        <v>#NAME?</v>
      </c>
      <c r="G76" t="e">
        <f ca="1"/>
        <v>#NAME?</v>
      </c>
      <c r="H76" t="e">
        <f ca="1"/>
        <v>#NAME?</v>
      </c>
      <c r="I76" t="e">
        <f ca="1"/>
        <v>#NAME?</v>
      </c>
      <c r="J76" s="66" t="e">
        <f ca="1"/>
        <v>#NAME?</v>
      </c>
      <c r="K76" s="67" t="e">
        <f ca="1"/>
        <v>#NAME?</v>
      </c>
      <c r="L76" s="68" t="e">
        <f t="shared" ca="1" si="17"/>
        <v>#NAME?</v>
      </c>
      <c r="M76" s="27" t="e">
        <f t="shared" ca="1" si="18"/>
        <v>#NAME?</v>
      </c>
      <c r="N76" s="27" t="e">
        <f t="shared" ca="1" si="19"/>
        <v>#NAME?</v>
      </c>
      <c r="O76" s="66" t="e">
        <f t="shared" ca="1" si="20"/>
        <v>#NAME?</v>
      </c>
      <c r="P76" s="68" t="e">
        <f t="shared" ca="1" si="21"/>
        <v>#NAME?</v>
      </c>
      <c r="Q76" s="66">
        <f t="shared" ca="1" si="22"/>
        <v>0</v>
      </c>
      <c r="R76" s="68" t="e">
        <f t="shared" ca="1" si="23"/>
        <v>#NAME?</v>
      </c>
      <c r="S76" s="27">
        <f t="shared" ca="1" si="24"/>
        <v>0</v>
      </c>
      <c r="AM76" t="e">
        <f ca="1"/>
        <v>#NAME?</v>
      </c>
      <c r="AN76" t="e">
        <f ca="1"/>
        <v>#NAME?</v>
      </c>
      <c r="AO76" t="e">
        <f ca="1"/>
        <v>#NAME?</v>
      </c>
      <c r="AP76" s="27" t="e">
        <f t="shared" ca="1" si="28"/>
        <v>#NAME?</v>
      </c>
      <c r="AQ76" s="27" t="e">
        <f t="shared" ca="1" si="29"/>
        <v>#NAME?</v>
      </c>
      <c r="AR76" s="27" t="e">
        <f t="shared" ca="1" si="25"/>
        <v>#NAME?</v>
      </c>
      <c r="AS76" s="27" t="e">
        <f t="shared" ca="1" si="26"/>
        <v>#NAME?</v>
      </c>
      <c r="AT76" s="27" t="e">
        <f t="shared" ca="1" si="27"/>
        <v>#NAME?</v>
      </c>
    </row>
    <row r="77" spans="1:46" ht="15" x14ac:dyDescent="0.2">
      <c r="A77" s="38">
        <v>9.9</v>
      </c>
      <c r="B77" s="38">
        <v>5.9</v>
      </c>
      <c r="C77" s="38">
        <v>4.8</v>
      </c>
      <c r="D77" s="38">
        <v>4.3</v>
      </c>
      <c r="E77" s="39">
        <v>0</v>
      </c>
      <c r="F77" t="e">
        <f ca="1"/>
        <v>#NAME?</v>
      </c>
      <c r="G77" t="e">
        <f ca="1"/>
        <v>#NAME?</v>
      </c>
      <c r="H77" t="e">
        <f ca="1"/>
        <v>#NAME?</v>
      </c>
      <c r="I77" t="e">
        <f ca="1"/>
        <v>#NAME?</v>
      </c>
      <c r="J77" s="66" t="e">
        <f ca="1"/>
        <v>#NAME?</v>
      </c>
      <c r="K77" s="67" t="e">
        <f ca="1"/>
        <v>#NAME?</v>
      </c>
      <c r="L77" s="68" t="e">
        <f t="shared" ca="1" si="17"/>
        <v>#NAME?</v>
      </c>
      <c r="M77" s="27" t="e">
        <f t="shared" ca="1" si="18"/>
        <v>#NAME?</v>
      </c>
      <c r="N77" s="27" t="e">
        <f t="shared" ca="1" si="19"/>
        <v>#NAME?</v>
      </c>
      <c r="O77" s="66" t="e">
        <f t="shared" ca="1" si="20"/>
        <v>#NAME?</v>
      </c>
      <c r="P77" s="68" t="e">
        <f t="shared" ca="1" si="21"/>
        <v>#NAME?</v>
      </c>
      <c r="Q77" s="66">
        <f t="shared" ca="1" si="22"/>
        <v>0</v>
      </c>
      <c r="R77" s="68" t="e">
        <f t="shared" ca="1" si="23"/>
        <v>#NAME?</v>
      </c>
      <c r="S77" s="27">
        <f t="shared" ca="1" si="24"/>
        <v>0</v>
      </c>
      <c r="AM77" t="e">
        <f ca="1"/>
        <v>#NAME?</v>
      </c>
      <c r="AN77" t="e">
        <f ca="1"/>
        <v>#NAME?</v>
      </c>
      <c r="AO77" t="e">
        <f ca="1"/>
        <v>#NAME?</v>
      </c>
      <c r="AP77" s="27" t="e">
        <f t="shared" ca="1" si="28"/>
        <v>#NAME?</v>
      </c>
      <c r="AQ77" s="27" t="e">
        <f t="shared" ca="1" si="29"/>
        <v>#NAME?</v>
      </c>
      <c r="AR77" s="27" t="e">
        <f t="shared" ca="1" si="25"/>
        <v>#NAME?</v>
      </c>
      <c r="AS77" s="27" t="e">
        <f t="shared" ca="1" si="26"/>
        <v>#NAME?</v>
      </c>
      <c r="AT77" s="27" t="e">
        <f t="shared" ca="1" si="27"/>
        <v>#NAME?</v>
      </c>
    </row>
    <row r="78" spans="1:46" ht="15" x14ac:dyDescent="0.2">
      <c r="A78" s="38">
        <v>7.6</v>
      </c>
      <c r="B78" s="38">
        <v>4.5999999999999996</v>
      </c>
      <c r="C78" s="38">
        <v>5</v>
      </c>
      <c r="D78" s="38">
        <v>5.8</v>
      </c>
      <c r="E78" s="39">
        <v>0</v>
      </c>
      <c r="F78" t="e">
        <f ca="1"/>
        <v>#NAME?</v>
      </c>
      <c r="G78" t="e">
        <f ca="1"/>
        <v>#NAME?</v>
      </c>
      <c r="H78" t="e">
        <f ca="1"/>
        <v>#NAME?</v>
      </c>
      <c r="I78" t="e">
        <f ca="1"/>
        <v>#NAME?</v>
      </c>
      <c r="J78" s="66" t="e">
        <f ca="1"/>
        <v>#NAME?</v>
      </c>
      <c r="K78" s="67" t="e">
        <f ca="1"/>
        <v>#NAME?</v>
      </c>
      <c r="L78" s="68" t="e">
        <f t="shared" ca="1" si="17"/>
        <v>#NAME?</v>
      </c>
      <c r="M78" s="27" t="e">
        <f t="shared" ca="1" si="18"/>
        <v>#NAME?</v>
      </c>
      <c r="N78" s="27" t="e">
        <f t="shared" ca="1" si="19"/>
        <v>#NAME?</v>
      </c>
      <c r="O78" s="66" t="e">
        <f t="shared" ca="1" si="20"/>
        <v>#NAME?</v>
      </c>
      <c r="P78" s="68" t="e">
        <f t="shared" ca="1" si="21"/>
        <v>#NAME?</v>
      </c>
      <c r="Q78" s="66">
        <f t="shared" ca="1" si="22"/>
        <v>0</v>
      </c>
      <c r="R78" s="68" t="e">
        <f t="shared" ca="1" si="23"/>
        <v>#NAME?</v>
      </c>
      <c r="S78" s="27">
        <f t="shared" ca="1" si="24"/>
        <v>0</v>
      </c>
      <c r="AM78" t="e">
        <f ca="1"/>
        <v>#NAME?</v>
      </c>
      <c r="AN78" t="e">
        <f ca="1"/>
        <v>#NAME?</v>
      </c>
      <c r="AO78" t="e">
        <f ca="1"/>
        <v>#NAME?</v>
      </c>
      <c r="AP78" s="27" t="e">
        <f t="shared" ca="1" si="28"/>
        <v>#NAME?</v>
      </c>
      <c r="AQ78" s="27" t="e">
        <f t="shared" ca="1" si="29"/>
        <v>#NAME?</v>
      </c>
      <c r="AR78" s="27" t="e">
        <f t="shared" ca="1" si="25"/>
        <v>#NAME?</v>
      </c>
      <c r="AS78" s="27" t="e">
        <f t="shared" ca="1" si="26"/>
        <v>#NAME?</v>
      </c>
      <c r="AT78" s="27" t="e">
        <f t="shared" ca="1" si="27"/>
        <v>#NAME?</v>
      </c>
    </row>
    <row r="79" spans="1:46" ht="15" x14ac:dyDescent="0.2">
      <c r="A79" s="38">
        <v>9.4</v>
      </c>
      <c r="B79" s="38">
        <v>6.5</v>
      </c>
      <c r="C79" s="38">
        <v>4.9000000000000004</v>
      </c>
      <c r="D79" s="38">
        <v>4.5</v>
      </c>
      <c r="E79" s="39">
        <v>1</v>
      </c>
      <c r="F79" t="e">
        <f ca="1"/>
        <v>#NAME?</v>
      </c>
      <c r="G79" t="e">
        <f ca="1"/>
        <v>#NAME?</v>
      </c>
      <c r="H79" t="e">
        <f ca="1"/>
        <v>#NAME?</v>
      </c>
      <c r="I79" t="e">
        <f ca="1"/>
        <v>#NAME?</v>
      </c>
      <c r="J79" s="66" t="e">
        <f ca="1"/>
        <v>#NAME?</v>
      </c>
      <c r="K79" s="67" t="e">
        <f ca="1"/>
        <v>#NAME?</v>
      </c>
      <c r="L79" s="68" t="e">
        <f t="shared" ca="1" si="17"/>
        <v>#NAME?</v>
      </c>
      <c r="M79" s="27" t="e">
        <f t="shared" ca="1" si="18"/>
        <v>#NAME?</v>
      </c>
      <c r="N79" s="27" t="e">
        <f t="shared" ca="1" si="19"/>
        <v>#NAME?</v>
      </c>
      <c r="O79" s="66" t="e">
        <f t="shared" ca="1" si="20"/>
        <v>#NAME?</v>
      </c>
      <c r="P79" s="68" t="e">
        <f t="shared" ca="1" si="21"/>
        <v>#NAME?</v>
      </c>
      <c r="Q79" s="66">
        <f t="shared" ca="1" si="22"/>
        <v>0</v>
      </c>
      <c r="R79" s="68" t="e">
        <f t="shared" ca="1" si="23"/>
        <v>#NAME?</v>
      </c>
      <c r="S79" s="27">
        <f t="shared" ca="1" si="24"/>
        <v>0</v>
      </c>
      <c r="AM79" t="e">
        <f ca="1"/>
        <v>#NAME?</v>
      </c>
      <c r="AN79" t="e">
        <f ca="1"/>
        <v>#NAME?</v>
      </c>
      <c r="AO79" t="e">
        <f ca="1"/>
        <v>#NAME?</v>
      </c>
      <c r="AP79" s="27" t="e">
        <f t="shared" ca="1" si="28"/>
        <v>#NAME?</v>
      </c>
      <c r="AQ79" s="27" t="e">
        <f t="shared" ca="1" si="29"/>
        <v>#NAME?</v>
      </c>
      <c r="AR79" s="27" t="e">
        <f t="shared" ca="1" si="25"/>
        <v>#NAME?</v>
      </c>
      <c r="AS79" s="27" t="e">
        <f t="shared" ca="1" si="26"/>
        <v>#NAME?</v>
      </c>
      <c r="AT79" s="27" t="e">
        <f t="shared" ca="1" si="27"/>
        <v>#NAME?</v>
      </c>
    </row>
    <row r="80" spans="1:46" ht="15" x14ac:dyDescent="0.2">
      <c r="A80" s="38">
        <v>9.3000000000000007</v>
      </c>
      <c r="B80" s="38">
        <v>7.5</v>
      </c>
      <c r="C80" s="38">
        <v>5.9</v>
      </c>
      <c r="D80" s="38">
        <v>4.0999999999999996</v>
      </c>
      <c r="E80" s="39">
        <v>1</v>
      </c>
      <c r="F80" t="e">
        <f ca="1"/>
        <v>#NAME?</v>
      </c>
      <c r="G80" t="e">
        <f ca="1"/>
        <v>#NAME?</v>
      </c>
      <c r="H80" t="e">
        <f ca="1"/>
        <v>#NAME?</v>
      </c>
      <c r="I80" t="e">
        <f ca="1"/>
        <v>#NAME?</v>
      </c>
      <c r="J80" s="66" t="e">
        <f ca="1"/>
        <v>#NAME?</v>
      </c>
      <c r="K80" s="67" t="e">
        <f ca="1"/>
        <v>#NAME?</v>
      </c>
      <c r="L80" s="68" t="e">
        <f t="shared" ca="1" si="17"/>
        <v>#NAME?</v>
      </c>
      <c r="M80" s="27" t="e">
        <f t="shared" ca="1" si="18"/>
        <v>#NAME?</v>
      </c>
      <c r="N80" s="27" t="e">
        <f t="shared" ca="1" si="19"/>
        <v>#NAME?</v>
      </c>
      <c r="O80" s="66" t="e">
        <f t="shared" ca="1" si="20"/>
        <v>#NAME?</v>
      </c>
      <c r="P80" s="68" t="e">
        <f t="shared" ca="1" si="21"/>
        <v>#NAME?</v>
      </c>
      <c r="Q80" s="66">
        <f t="shared" ca="1" si="22"/>
        <v>0</v>
      </c>
      <c r="R80" s="68" t="e">
        <f t="shared" ca="1" si="23"/>
        <v>#NAME?</v>
      </c>
      <c r="S80" s="27">
        <f t="shared" ca="1" si="24"/>
        <v>0</v>
      </c>
      <c r="AM80" t="e">
        <f ca="1"/>
        <v>#NAME?</v>
      </c>
      <c r="AN80" t="e">
        <f ca="1"/>
        <v>#NAME?</v>
      </c>
      <c r="AO80" t="e">
        <f ca="1"/>
        <v>#NAME?</v>
      </c>
      <c r="AP80" s="27" t="e">
        <f t="shared" ca="1" si="28"/>
        <v>#NAME?</v>
      </c>
      <c r="AQ80" s="27" t="e">
        <f t="shared" ca="1" si="29"/>
        <v>#NAME?</v>
      </c>
      <c r="AR80" s="27" t="e">
        <f t="shared" ca="1" si="25"/>
        <v>#NAME?</v>
      </c>
      <c r="AS80" s="27" t="e">
        <f t="shared" ca="1" si="26"/>
        <v>#NAME?</v>
      </c>
      <c r="AT80" s="27" t="e">
        <f t="shared" ca="1" si="27"/>
        <v>#NAME?</v>
      </c>
    </row>
    <row r="81" spans="1:46" ht="15" x14ac:dyDescent="0.2">
      <c r="A81" s="38">
        <v>7.1</v>
      </c>
      <c r="B81" s="38">
        <v>5</v>
      </c>
      <c r="C81" s="38">
        <v>5.9</v>
      </c>
      <c r="D81" s="38">
        <v>3.1</v>
      </c>
      <c r="E81" s="39">
        <v>0</v>
      </c>
      <c r="F81" t="e">
        <f ca="1"/>
        <v>#NAME?</v>
      </c>
      <c r="G81" t="e">
        <f ca="1"/>
        <v>#NAME?</v>
      </c>
      <c r="H81" t="e">
        <f ca="1"/>
        <v>#NAME?</v>
      </c>
      <c r="I81" t="e">
        <f ca="1"/>
        <v>#NAME?</v>
      </c>
      <c r="J81" s="66" t="e">
        <f ca="1"/>
        <v>#NAME?</v>
      </c>
      <c r="K81" s="67" t="e">
        <f ca="1"/>
        <v>#NAME?</v>
      </c>
      <c r="L81" s="68" t="e">
        <f t="shared" ca="1" si="17"/>
        <v>#NAME?</v>
      </c>
      <c r="M81" s="27" t="e">
        <f t="shared" ca="1" si="18"/>
        <v>#NAME?</v>
      </c>
      <c r="N81" s="27" t="e">
        <f t="shared" ca="1" si="19"/>
        <v>#NAME?</v>
      </c>
      <c r="O81" s="66" t="e">
        <f t="shared" ca="1" si="20"/>
        <v>#NAME?</v>
      </c>
      <c r="P81" s="68" t="e">
        <f t="shared" ca="1" si="21"/>
        <v>#NAME?</v>
      </c>
      <c r="Q81" s="66">
        <f t="shared" ca="1" si="22"/>
        <v>0</v>
      </c>
      <c r="R81" s="68" t="e">
        <f t="shared" ca="1" si="23"/>
        <v>#NAME?</v>
      </c>
      <c r="S81" s="27">
        <f t="shared" ca="1" si="24"/>
        <v>0</v>
      </c>
      <c r="AM81" t="e">
        <f ca="1"/>
        <v>#NAME?</v>
      </c>
      <c r="AN81" t="e">
        <f ca="1"/>
        <v>#NAME?</v>
      </c>
      <c r="AO81" t="e">
        <f ca="1"/>
        <v>#NAME?</v>
      </c>
      <c r="AP81" s="27" t="e">
        <f t="shared" ca="1" si="28"/>
        <v>#NAME?</v>
      </c>
      <c r="AQ81" s="27" t="e">
        <f t="shared" ca="1" si="29"/>
        <v>#NAME?</v>
      </c>
      <c r="AR81" s="27" t="e">
        <f t="shared" ca="1" si="25"/>
        <v>#NAME?</v>
      </c>
      <c r="AS81" s="27" t="e">
        <f t="shared" ca="1" si="26"/>
        <v>#NAME?</v>
      </c>
      <c r="AT81" s="27" t="e">
        <f t="shared" ca="1" si="27"/>
        <v>#NAME?</v>
      </c>
    </row>
    <row r="82" spans="1:46" ht="15" x14ac:dyDescent="0.2">
      <c r="A82" s="38">
        <v>9.9</v>
      </c>
      <c r="B82" s="38">
        <v>5.9</v>
      </c>
      <c r="C82" s="38">
        <v>4.8</v>
      </c>
      <c r="D82" s="38">
        <v>4.3</v>
      </c>
      <c r="E82" s="39">
        <v>1</v>
      </c>
      <c r="F82" t="e">
        <f ca="1"/>
        <v>#NAME?</v>
      </c>
      <c r="G82" t="e">
        <f ca="1"/>
        <v>#NAME?</v>
      </c>
      <c r="H82" t="e">
        <f ca="1"/>
        <v>#NAME?</v>
      </c>
      <c r="I82" t="e">
        <f ca="1"/>
        <v>#NAME?</v>
      </c>
      <c r="J82" s="66" t="e">
        <f ca="1"/>
        <v>#NAME?</v>
      </c>
      <c r="K82" s="67" t="e">
        <f ca="1"/>
        <v>#NAME?</v>
      </c>
      <c r="L82" s="68" t="e">
        <f t="shared" ca="1" si="17"/>
        <v>#NAME?</v>
      </c>
      <c r="M82" s="27" t="e">
        <f t="shared" ca="1" si="18"/>
        <v>#NAME?</v>
      </c>
      <c r="N82" s="27" t="e">
        <f t="shared" ca="1" si="19"/>
        <v>#NAME?</v>
      </c>
      <c r="O82" s="66" t="e">
        <f t="shared" ca="1" si="20"/>
        <v>#NAME?</v>
      </c>
      <c r="P82" s="68" t="e">
        <f t="shared" ca="1" si="21"/>
        <v>#NAME?</v>
      </c>
      <c r="Q82" s="66">
        <f t="shared" ca="1" si="22"/>
        <v>0</v>
      </c>
      <c r="R82" s="68" t="e">
        <f t="shared" ca="1" si="23"/>
        <v>#NAME?</v>
      </c>
      <c r="S82" s="27">
        <f t="shared" ca="1" si="24"/>
        <v>0</v>
      </c>
      <c r="AM82" t="e">
        <f ca="1"/>
        <v>#NAME?</v>
      </c>
      <c r="AN82" t="e">
        <f ca="1"/>
        <v>#NAME?</v>
      </c>
      <c r="AO82" t="e">
        <f ca="1"/>
        <v>#NAME?</v>
      </c>
      <c r="AP82" s="27" t="e">
        <f t="shared" ca="1" si="28"/>
        <v>#NAME?</v>
      </c>
      <c r="AQ82" s="27" t="e">
        <f t="shared" ca="1" si="29"/>
        <v>#NAME?</v>
      </c>
      <c r="AR82" s="27" t="e">
        <f t="shared" ca="1" si="25"/>
        <v>#NAME?</v>
      </c>
      <c r="AS82" s="27" t="e">
        <f t="shared" ca="1" si="26"/>
        <v>#NAME?</v>
      </c>
      <c r="AT82" s="27" t="e">
        <f t="shared" ca="1" si="27"/>
        <v>#NAME?</v>
      </c>
    </row>
    <row r="83" spans="1:46" ht="15" x14ac:dyDescent="0.2">
      <c r="A83" s="38">
        <v>8.6999999999999993</v>
      </c>
      <c r="B83" s="38">
        <v>6.8</v>
      </c>
      <c r="C83" s="38">
        <v>4.5999999999999996</v>
      </c>
      <c r="D83" s="38">
        <v>3.7</v>
      </c>
      <c r="E83" s="39">
        <v>1</v>
      </c>
      <c r="F83" t="e">
        <f ca="1"/>
        <v>#NAME?</v>
      </c>
      <c r="G83" t="e">
        <f ca="1"/>
        <v>#NAME?</v>
      </c>
      <c r="H83" t="e">
        <f ca="1"/>
        <v>#NAME?</v>
      </c>
      <c r="I83" t="e">
        <f ca="1"/>
        <v>#NAME?</v>
      </c>
      <c r="J83" s="66" t="e">
        <f ca="1"/>
        <v>#NAME?</v>
      </c>
      <c r="K83" s="67" t="e">
        <f ca="1"/>
        <v>#NAME?</v>
      </c>
      <c r="L83" s="68" t="e">
        <f t="shared" ca="1" si="17"/>
        <v>#NAME?</v>
      </c>
      <c r="M83" s="27" t="e">
        <f t="shared" ca="1" si="18"/>
        <v>#NAME?</v>
      </c>
      <c r="N83" s="27" t="e">
        <f t="shared" ca="1" si="19"/>
        <v>#NAME?</v>
      </c>
      <c r="O83" s="66" t="e">
        <f t="shared" ca="1" si="20"/>
        <v>#NAME?</v>
      </c>
      <c r="P83" s="68" t="e">
        <f t="shared" ca="1" si="21"/>
        <v>#NAME?</v>
      </c>
      <c r="Q83" s="66">
        <f t="shared" ca="1" si="22"/>
        <v>0</v>
      </c>
      <c r="R83" s="68" t="e">
        <f t="shared" ca="1" si="23"/>
        <v>#NAME?</v>
      </c>
      <c r="S83" s="27">
        <f t="shared" ca="1" si="24"/>
        <v>0</v>
      </c>
      <c r="AM83" t="e">
        <f ca="1"/>
        <v>#NAME?</v>
      </c>
      <c r="AN83" t="e">
        <f ca="1"/>
        <v>#NAME?</v>
      </c>
      <c r="AO83" t="e">
        <f ca="1"/>
        <v>#NAME?</v>
      </c>
      <c r="AP83" s="27" t="e">
        <f t="shared" ca="1" si="28"/>
        <v>#NAME?</v>
      </c>
      <c r="AQ83" s="27" t="e">
        <f t="shared" ca="1" si="29"/>
        <v>#NAME?</v>
      </c>
      <c r="AR83" s="27" t="e">
        <f t="shared" ca="1" si="25"/>
        <v>#NAME?</v>
      </c>
      <c r="AS83" s="27" t="e">
        <f t="shared" ca="1" si="26"/>
        <v>#NAME?</v>
      </c>
      <c r="AT83" s="27" t="e">
        <f t="shared" ca="1" si="27"/>
        <v>#NAME?</v>
      </c>
    </row>
    <row r="84" spans="1:46" ht="15" x14ac:dyDescent="0.2">
      <c r="A84" s="38">
        <v>8.6</v>
      </c>
      <c r="B84" s="38">
        <v>5.6</v>
      </c>
      <c r="C84" s="38">
        <v>4</v>
      </c>
      <c r="D84" s="38">
        <v>3</v>
      </c>
      <c r="E84" s="39">
        <v>0</v>
      </c>
      <c r="F84" t="e">
        <f ca="1"/>
        <v>#NAME?</v>
      </c>
      <c r="G84" t="e">
        <f ca="1"/>
        <v>#NAME?</v>
      </c>
      <c r="H84" t="e">
        <f ca="1"/>
        <v>#NAME?</v>
      </c>
      <c r="I84" t="e">
        <f ca="1"/>
        <v>#NAME?</v>
      </c>
      <c r="J84" s="66" t="e">
        <f ca="1"/>
        <v>#NAME?</v>
      </c>
      <c r="K84" s="67" t="e">
        <f ca="1"/>
        <v>#NAME?</v>
      </c>
      <c r="L84" s="68" t="e">
        <f t="shared" ca="1" si="17"/>
        <v>#NAME?</v>
      </c>
      <c r="M84" s="27" t="e">
        <f t="shared" ca="1" si="18"/>
        <v>#NAME?</v>
      </c>
      <c r="N84" s="27" t="e">
        <f t="shared" ca="1" si="19"/>
        <v>#NAME?</v>
      </c>
      <c r="O84" s="66" t="e">
        <f t="shared" ca="1" si="20"/>
        <v>#NAME?</v>
      </c>
      <c r="P84" s="68" t="e">
        <f t="shared" ca="1" si="21"/>
        <v>#NAME?</v>
      </c>
      <c r="Q84" s="66">
        <f t="shared" ca="1" si="22"/>
        <v>0</v>
      </c>
      <c r="R84" s="68" t="e">
        <f t="shared" ca="1" si="23"/>
        <v>#NAME?</v>
      </c>
      <c r="S84" s="27">
        <f t="shared" ca="1" si="24"/>
        <v>0</v>
      </c>
      <c r="AM84" t="e">
        <f ca="1"/>
        <v>#NAME?</v>
      </c>
      <c r="AN84" t="e">
        <f ca="1"/>
        <v>#NAME?</v>
      </c>
      <c r="AO84" t="e">
        <f ca="1"/>
        <v>#NAME?</v>
      </c>
      <c r="AP84" s="27" t="e">
        <f t="shared" ca="1" si="28"/>
        <v>#NAME?</v>
      </c>
      <c r="AQ84" s="27" t="e">
        <f t="shared" ca="1" si="29"/>
        <v>#NAME?</v>
      </c>
      <c r="AR84" s="27" t="e">
        <f t="shared" ca="1" si="25"/>
        <v>#NAME?</v>
      </c>
      <c r="AS84" s="27" t="e">
        <f t="shared" ca="1" si="26"/>
        <v>#NAME?</v>
      </c>
      <c r="AT84" s="27" t="e">
        <f t="shared" ca="1" si="27"/>
        <v>#NAME?</v>
      </c>
    </row>
    <row r="85" spans="1:46" ht="15" x14ac:dyDescent="0.2">
      <c r="A85" s="38">
        <v>6.4</v>
      </c>
      <c r="B85" s="38">
        <v>2.9</v>
      </c>
      <c r="C85" s="38">
        <v>5</v>
      </c>
      <c r="D85" s="38">
        <v>3.7</v>
      </c>
      <c r="E85" s="39">
        <v>0</v>
      </c>
      <c r="F85" t="e">
        <f ca="1"/>
        <v>#NAME?</v>
      </c>
      <c r="G85" t="e">
        <f ca="1"/>
        <v>#NAME?</v>
      </c>
      <c r="H85" t="e">
        <f ca="1"/>
        <v>#NAME?</v>
      </c>
      <c r="I85" t="e">
        <f ca="1"/>
        <v>#NAME?</v>
      </c>
      <c r="J85" s="66" t="e">
        <f ca="1"/>
        <v>#NAME?</v>
      </c>
      <c r="K85" s="67" t="e">
        <f ca="1"/>
        <v>#NAME?</v>
      </c>
      <c r="L85" s="68" t="e">
        <f t="shared" ca="1" si="17"/>
        <v>#NAME?</v>
      </c>
      <c r="M85" s="27" t="e">
        <f t="shared" ca="1" si="18"/>
        <v>#NAME?</v>
      </c>
      <c r="N85" s="27" t="e">
        <f t="shared" ca="1" si="19"/>
        <v>#NAME?</v>
      </c>
      <c r="O85" s="66" t="e">
        <f t="shared" ca="1" si="20"/>
        <v>#NAME?</v>
      </c>
      <c r="P85" s="68" t="e">
        <f t="shared" ca="1" si="21"/>
        <v>#NAME?</v>
      </c>
      <c r="Q85" s="66">
        <f t="shared" ca="1" si="22"/>
        <v>0</v>
      </c>
      <c r="R85" s="68" t="e">
        <f t="shared" ca="1" si="23"/>
        <v>#NAME?</v>
      </c>
      <c r="S85" s="27">
        <f t="shared" ca="1" si="24"/>
        <v>0</v>
      </c>
      <c r="AM85" t="e">
        <f ca="1"/>
        <v>#NAME?</v>
      </c>
      <c r="AN85" t="e">
        <f ca="1"/>
        <v>#NAME?</v>
      </c>
      <c r="AO85" t="e">
        <f ca="1"/>
        <v>#NAME?</v>
      </c>
      <c r="AP85" s="27" t="e">
        <f t="shared" ca="1" si="28"/>
        <v>#NAME?</v>
      </c>
      <c r="AQ85" s="27" t="e">
        <f t="shared" ca="1" si="29"/>
        <v>#NAME?</v>
      </c>
      <c r="AR85" s="27" t="e">
        <f t="shared" ca="1" si="25"/>
        <v>#NAME?</v>
      </c>
      <c r="AS85" s="27" t="e">
        <f t="shared" ca="1" si="26"/>
        <v>#NAME?</v>
      </c>
      <c r="AT85" s="27" t="e">
        <f t="shared" ca="1" si="27"/>
        <v>#NAME?</v>
      </c>
    </row>
    <row r="86" spans="1:46" ht="15" x14ac:dyDescent="0.2">
      <c r="A86" s="38">
        <v>7.7</v>
      </c>
      <c r="B86" s="38">
        <v>7.2</v>
      </c>
      <c r="C86" s="38">
        <v>4.3</v>
      </c>
      <c r="D86" s="38">
        <v>3.9</v>
      </c>
      <c r="E86" s="39">
        <v>1</v>
      </c>
      <c r="F86" t="e">
        <f ca="1"/>
        <v>#NAME?</v>
      </c>
      <c r="G86" t="e">
        <f ca="1"/>
        <v>#NAME?</v>
      </c>
      <c r="H86" t="e">
        <f ca="1"/>
        <v>#NAME?</v>
      </c>
      <c r="I86" t="e">
        <f ca="1"/>
        <v>#NAME?</v>
      </c>
      <c r="J86" s="66" t="e">
        <f ca="1"/>
        <v>#NAME?</v>
      </c>
      <c r="K86" s="67" t="e">
        <f ca="1"/>
        <v>#NAME?</v>
      </c>
      <c r="L86" s="68" t="e">
        <f t="shared" ca="1" si="17"/>
        <v>#NAME?</v>
      </c>
      <c r="M86" s="27" t="e">
        <f t="shared" ca="1" si="18"/>
        <v>#NAME?</v>
      </c>
      <c r="N86" s="27" t="e">
        <f t="shared" ca="1" si="19"/>
        <v>#NAME?</v>
      </c>
      <c r="O86" s="66" t="e">
        <f t="shared" ca="1" si="20"/>
        <v>#NAME?</v>
      </c>
      <c r="P86" s="68" t="e">
        <f t="shared" ca="1" si="21"/>
        <v>#NAME?</v>
      </c>
      <c r="Q86" s="66">
        <f t="shared" ca="1" si="22"/>
        <v>0</v>
      </c>
      <c r="R86" s="68" t="e">
        <f t="shared" ca="1" si="23"/>
        <v>#NAME?</v>
      </c>
      <c r="S86" s="27">
        <f t="shared" ca="1" si="24"/>
        <v>0</v>
      </c>
      <c r="AM86" t="e">
        <f ca="1"/>
        <v>#NAME?</v>
      </c>
      <c r="AN86" t="e">
        <f ca="1"/>
        <v>#NAME?</v>
      </c>
      <c r="AO86" t="e">
        <f ca="1"/>
        <v>#NAME?</v>
      </c>
      <c r="AP86" s="27" t="e">
        <f t="shared" ca="1" si="28"/>
        <v>#NAME?</v>
      </c>
      <c r="AQ86" s="27" t="e">
        <f t="shared" ca="1" si="29"/>
        <v>#NAME?</v>
      </c>
      <c r="AR86" s="27" t="e">
        <f t="shared" ca="1" si="25"/>
        <v>#NAME?</v>
      </c>
      <c r="AS86" s="27" t="e">
        <f t="shared" ca="1" si="26"/>
        <v>#NAME?</v>
      </c>
      <c r="AT86" s="27" t="e">
        <f t="shared" ca="1" si="27"/>
        <v>#NAME?</v>
      </c>
    </row>
    <row r="87" spans="1:46" ht="15" x14ac:dyDescent="0.2">
      <c r="A87" s="38">
        <v>7.5</v>
      </c>
      <c r="B87" s="38">
        <v>4.0999999999999996</v>
      </c>
      <c r="C87" s="38">
        <v>4.5</v>
      </c>
      <c r="D87" s="38">
        <v>5.4</v>
      </c>
      <c r="E87" s="39">
        <v>0</v>
      </c>
      <c r="F87" t="e">
        <f ca="1"/>
        <v>#NAME?</v>
      </c>
      <c r="G87" t="e">
        <f ca="1"/>
        <v>#NAME?</v>
      </c>
      <c r="H87" t="e">
        <f ca="1"/>
        <v>#NAME?</v>
      </c>
      <c r="I87" t="e">
        <f ca="1"/>
        <v>#NAME?</v>
      </c>
      <c r="J87" s="66" t="e">
        <f ca="1"/>
        <v>#NAME?</v>
      </c>
      <c r="K87" s="67" t="e">
        <f ca="1"/>
        <v>#NAME?</v>
      </c>
      <c r="L87" s="68" t="e">
        <f t="shared" ca="1" si="17"/>
        <v>#NAME?</v>
      </c>
      <c r="M87" s="27" t="e">
        <f t="shared" ca="1" si="18"/>
        <v>#NAME?</v>
      </c>
      <c r="N87" s="27" t="e">
        <f t="shared" ca="1" si="19"/>
        <v>#NAME?</v>
      </c>
      <c r="O87" s="66" t="e">
        <f t="shared" ca="1" si="20"/>
        <v>#NAME?</v>
      </c>
      <c r="P87" s="68" t="e">
        <f t="shared" ca="1" si="21"/>
        <v>#NAME?</v>
      </c>
      <c r="Q87" s="66">
        <f t="shared" ca="1" si="22"/>
        <v>0</v>
      </c>
      <c r="R87" s="68" t="e">
        <f t="shared" ca="1" si="23"/>
        <v>#NAME?</v>
      </c>
      <c r="S87" s="27">
        <f t="shared" ca="1" si="24"/>
        <v>0</v>
      </c>
      <c r="AM87" t="e">
        <f ca="1"/>
        <v>#NAME?</v>
      </c>
      <c r="AN87" t="e">
        <f ca="1"/>
        <v>#NAME?</v>
      </c>
      <c r="AO87" t="e">
        <f ca="1"/>
        <v>#NAME?</v>
      </c>
      <c r="AP87" s="27" t="e">
        <f t="shared" ca="1" si="28"/>
        <v>#NAME?</v>
      </c>
      <c r="AQ87" s="27" t="e">
        <f t="shared" ca="1" si="29"/>
        <v>#NAME?</v>
      </c>
      <c r="AR87" s="27" t="e">
        <f t="shared" ca="1" si="25"/>
        <v>#NAME?</v>
      </c>
      <c r="AS87" s="27" t="e">
        <f t="shared" ca="1" si="26"/>
        <v>#NAME?</v>
      </c>
      <c r="AT87" s="27" t="e">
        <f t="shared" ca="1" si="27"/>
        <v>#NAME?</v>
      </c>
    </row>
    <row r="88" spans="1:46" ht="15" x14ac:dyDescent="0.2">
      <c r="A88" s="38">
        <v>5</v>
      </c>
      <c r="B88" s="38">
        <v>4.2</v>
      </c>
      <c r="C88" s="38">
        <v>4.9000000000000004</v>
      </c>
      <c r="D88" s="38">
        <v>4.8</v>
      </c>
      <c r="E88" s="39">
        <v>0</v>
      </c>
      <c r="F88" t="e">
        <f ca="1"/>
        <v>#NAME?</v>
      </c>
      <c r="G88" t="e">
        <f ca="1"/>
        <v>#NAME?</v>
      </c>
      <c r="H88" t="e">
        <f ca="1"/>
        <v>#NAME?</v>
      </c>
      <c r="I88" t="e">
        <f ca="1"/>
        <v>#NAME?</v>
      </c>
      <c r="J88" s="66" t="e">
        <f ca="1"/>
        <v>#NAME?</v>
      </c>
      <c r="K88" s="67" t="e">
        <f ca="1"/>
        <v>#NAME?</v>
      </c>
      <c r="L88" s="68" t="e">
        <f t="shared" ca="1" si="17"/>
        <v>#NAME?</v>
      </c>
      <c r="M88" s="27" t="e">
        <f t="shared" ca="1" si="18"/>
        <v>#NAME?</v>
      </c>
      <c r="N88" s="27" t="e">
        <f t="shared" ca="1" si="19"/>
        <v>#NAME?</v>
      </c>
      <c r="O88" s="66" t="e">
        <f t="shared" ca="1" si="20"/>
        <v>#NAME?</v>
      </c>
      <c r="P88" s="68" t="e">
        <f t="shared" ca="1" si="21"/>
        <v>#NAME?</v>
      </c>
      <c r="Q88" s="66">
        <f t="shared" ca="1" si="22"/>
        <v>0</v>
      </c>
      <c r="R88" s="68" t="e">
        <f t="shared" ca="1" si="23"/>
        <v>#NAME?</v>
      </c>
      <c r="S88" s="27">
        <f t="shared" ca="1" si="24"/>
        <v>0</v>
      </c>
      <c r="AM88" t="e">
        <f ca="1"/>
        <v>#NAME?</v>
      </c>
      <c r="AN88" t="e">
        <f ca="1"/>
        <v>#NAME?</v>
      </c>
      <c r="AO88" t="e">
        <f ca="1"/>
        <v>#NAME?</v>
      </c>
      <c r="AP88" s="27" t="e">
        <f t="shared" ca="1" si="28"/>
        <v>#NAME?</v>
      </c>
      <c r="AQ88" s="27" t="e">
        <f t="shared" ca="1" si="29"/>
        <v>#NAME?</v>
      </c>
      <c r="AR88" s="27" t="e">
        <f t="shared" ca="1" si="25"/>
        <v>#NAME?</v>
      </c>
      <c r="AS88" s="27" t="e">
        <f t="shared" ca="1" si="26"/>
        <v>#NAME?</v>
      </c>
      <c r="AT88" s="27" t="e">
        <f t="shared" ca="1" si="27"/>
        <v>#NAME?</v>
      </c>
    </row>
    <row r="89" spans="1:46" ht="15" x14ac:dyDescent="0.2">
      <c r="A89" s="38">
        <v>7.7</v>
      </c>
      <c r="B89" s="38">
        <v>7.2</v>
      </c>
      <c r="C89" s="38">
        <v>4.3</v>
      </c>
      <c r="D89" s="38">
        <v>3.9</v>
      </c>
      <c r="E89" s="39">
        <v>1</v>
      </c>
      <c r="F89" t="e">
        <f ca="1"/>
        <v>#NAME?</v>
      </c>
      <c r="G89" t="e">
        <f ca="1"/>
        <v>#NAME?</v>
      </c>
      <c r="H89" t="e">
        <f ca="1"/>
        <v>#NAME?</v>
      </c>
      <c r="I89" t="e">
        <f ca="1"/>
        <v>#NAME?</v>
      </c>
      <c r="J89" s="66" t="e">
        <f ca="1"/>
        <v>#NAME?</v>
      </c>
      <c r="K89" s="67" t="e">
        <f ca="1"/>
        <v>#NAME?</v>
      </c>
      <c r="L89" s="68" t="e">
        <f t="shared" ca="1" si="17"/>
        <v>#NAME?</v>
      </c>
      <c r="M89" s="27" t="e">
        <f t="shared" ca="1" si="18"/>
        <v>#NAME?</v>
      </c>
      <c r="N89" s="27" t="e">
        <f t="shared" ca="1" si="19"/>
        <v>#NAME?</v>
      </c>
      <c r="O89" s="66" t="e">
        <f t="shared" ca="1" si="20"/>
        <v>#NAME?</v>
      </c>
      <c r="P89" s="68" t="e">
        <f t="shared" ca="1" si="21"/>
        <v>#NAME?</v>
      </c>
      <c r="Q89" s="66">
        <f t="shared" ca="1" si="22"/>
        <v>0</v>
      </c>
      <c r="R89" s="68" t="e">
        <f t="shared" ca="1" si="23"/>
        <v>#NAME?</v>
      </c>
      <c r="S89" s="27">
        <f t="shared" ca="1" si="24"/>
        <v>0</v>
      </c>
      <c r="AM89" t="e">
        <f ca="1"/>
        <v>#NAME?</v>
      </c>
      <c r="AN89" t="e">
        <f ca="1"/>
        <v>#NAME?</v>
      </c>
      <c r="AO89" t="e">
        <f ca="1"/>
        <v>#NAME?</v>
      </c>
      <c r="AP89" s="27" t="e">
        <f t="shared" ca="1" si="28"/>
        <v>#NAME?</v>
      </c>
      <c r="AQ89" s="27" t="e">
        <f t="shared" ca="1" si="29"/>
        <v>#NAME?</v>
      </c>
      <c r="AR89" s="27" t="e">
        <f t="shared" ca="1" si="25"/>
        <v>#NAME?</v>
      </c>
      <c r="AS89" s="27" t="e">
        <f t="shared" ca="1" si="26"/>
        <v>#NAME?</v>
      </c>
      <c r="AT89" s="27" t="e">
        <f t="shared" ca="1" si="27"/>
        <v>#NAME?</v>
      </c>
    </row>
    <row r="90" spans="1:46" ht="15" x14ac:dyDescent="0.2">
      <c r="A90" s="38">
        <v>9.1</v>
      </c>
      <c r="B90" s="38">
        <v>6.2</v>
      </c>
      <c r="C90" s="38">
        <v>4.5999999999999996</v>
      </c>
      <c r="D90" s="38">
        <v>4.3</v>
      </c>
      <c r="E90" s="39">
        <v>0</v>
      </c>
      <c r="F90" t="e">
        <f ca="1"/>
        <v>#NAME?</v>
      </c>
      <c r="G90" t="e">
        <f ca="1"/>
        <v>#NAME?</v>
      </c>
      <c r="H90" t="e">
        <f ca="1"/>
        <v>#NAME?</v>
      </c>
      <c r="I90" t="e">
        <f ca="1"/>
        <v>#NAME?</v>
      </c>
      <c r="J90" s="66" t="e">
        <f ca="1"/>
        <v>#NAME?</v>
      </c>
      <c r="K90" s="67" t="e">
        <f ca="1"/>
        <v>#NAME?</v>
      </c>
      <c r="L90" s="68" t="e">
        <f t="shared" ca="1" si="17"/>
        <v>#NAME?</v>
      </c>
      <c r="M90" s="27" t="e">
        <f t="shared" ca="1" si="18"/>
        <v>#NAME?</v>
      </c>
      <c r="N90" s="27" t="e">
        <f t="shared" ca="1" si="19"/>
        <v>#NAME?</v>
      </c>
      <c r="O90" s="66" t="e">
        <f t="shared" ca="1" si="20"/>
        <v>#NAME?</v>
      </c>
      <c r="P90" s="68" t="e">
        <f t="shared" ca="1" si="21"/>
        <v>#NAME?</v>
      </c>
      <c r="Q90" s="66">
        <f t="shared" ca="1" si="22"/>
        <v>0</v>
      </c>
      <c r="R90" s="68" t="e">
        <f t="shared" ca="1" si="23"/>
        <v>#NAME?</v>
      </c>
      <c r="S90" s="27">
        <f t="shared" ca="1" si="24"/>
        <v>0</v>
      </c>
      <c r="AM90" t="e">
        <f ca="1"/>
        <v>#NAME?</v>
      </c>
      <c r="AN90" t="e">
        <f ca="1"/>
        <v>#NAME?</v>
      </c>
      <c r="AO90" t="e">
        <f ca="1"/>
        <v>#NAME?</v>
      </c>
      <c r="AP90" s="27" t="e">
        <f t="shared" ca="1" si="28"/>
        <v>#NAME?</v>
      </c>
      <c r="AQ90" s="27" t="e">
        <f t="shared" ca="1" si="29"/>
        <v>#NAME?</v>
      </c>
      <c r="AR90" s="27" t="e">
        <f t="shared" ca="1" si="25"/>
        <v>#NAME?</v>
      </c>
      <c r="AS90" s="27" t="e">
        <f t="shared" ca="1" si="26"/>
        <v>#NAME?</v>
      </c>
      <c r="AT90" s="27" t="e">
        <f t="shared" ca="1" si="27"/>
        <v>#NAME?</v>
      </c>
    </row>
    <row r="91" spans="1:46" ht="15" x14ac:dyDescent="0.2">
      <c r="A91" s="38">
        <v>5.5</v>
      </c>
      <c r="B91" s="38">
        <v>5.7</v>
      </c>
      <c r="C91" s="38">
        <v>8.1999999999999993</v>
      </c>
      <c r="D91" s="38">
        <v>6.7</v>
      </c>
      <c r="E91" s="39">
        <v>1</v>
      </c>
      <c r="F91" t="e">
        <f ca="1"/>
        <v>#NAME?</v>
      </c>
      <c r="G91" t="e">
        <f ca="1"/>
        <v>#NAME?</v>
      </c>
      <c r="H91" t="e">
        <f ca="1"/>
        <v>#NAME?</v>
      </c>
      <c r="I91" t="e">
        <f ca="1"/>
        <v>#NAME?</v>
      </c>
      <c r="J91" s="66" t="e">
        <f ca="1"/>
        <v>#NAME?</v>
      </c>
      <c r="K91" s="67" t="e">
        <f ca="1"/>
        <v>#NAME?</v>
      </c>
      <c r="L91" s="68" t="e">
        <f t="shared" ca="1" si="17"/>
        <v>#NAME?</v>
      </c>
      <c r="M91" s="27" t="e">
        <f t="shared" ca="1" si="18"/>
        <v>#NAME?</v>
      </c>
      <c r="N91" s="27" t="e">
        <f t="shared" ca="1" si="19"/>
        <v>#NAME?</v>
      </c>
      <c r="O91" s="66" t="e">
        <f t="shared" ca="1" si="20"/>
        <v>#NAME?</v>
      </c>
      <c r="P91" s="68" t="e">
        <f t="shared" ca="1" si="21"/>
        <v>#NAME?</v>
      </c>
      <c r="Q91" s="66">
        <f t="shared" ca="1" si="22"/>
        <v>0</v>
      </c>
      <c r="R91" s="68" t="e">
        <f t="shared" ca="1" si="23"/>
        <v>#NAME?</v>
      </c>
      <c r="S91" s="27">
        <f t="shared" ca="1" si="24"/>
        <v>0</v>
      </c>
      <c r="AM91" t="e">
        <f ca="1"/>
        <v>#NAME?</v>
      </c>
      <c r="AN91" t="e">
        <f ca="1"/>
        <v>#NAME?</v>
      </c>
      <c r="AO91" t="e">
        <f ca="1"/>
        <v>#NAME?</v>
      </c>
      <c r="AP91" s="27" t="e">
        <f t="shared" ca="1" si="28"/>
        <v>#NAME?</v>
      </c>
      <c r="AQ91" s="27" t="e">
        <f t="shared" ca="1" si="29"/>
        <v>#NAME?</v>
      </c>
      <c r="AR91" s="27" t="e">
        <f t="shared" ca="1" si="25"/>
        <v>#NAME?</v>
      </c>
      <c r="AS91" s="27" t="e">
        <f t="shared" ca="1" si="26"/>
        <v>#NAME?</v>
      </c>
      <c r="AT91" s="27" t="e">
        <f t="shared" ca="1" si="27"/>
        <v>#NAME?</v>
      </c>
    </row>
    <row r="92" spans="1:46" ht="15" x14ac:dyDescent="0.2">
      <c r="A92" s="38">
        <v>9.1</v>
      </c>
      <c r="B92" s="38">
        <v>6.3</v>
      </c>
      <c r="C92" s="38">
        <v>5.4</v>
      </c>
      <c r="D92" s="38">
        <v>3</v>
      </c>
      <c r="E92" s="39">
        <v>1</v>
      </c>
      <c r="F92" t="e">
        <f ca="1"/>
        <v>#NAME?</v>
      </c>
      <c r="G92" t="e">
        <f ca="1"/>
        <v>#NAME?</v>
      </c>
      <c r="H92" t="e">
        <f ca="1"/>
        <v>#NAME?</v>
      </c>
      <c r="I92" t="e">
        <f ca="1"/>
        <v>#NAME?</v>
      </c>
      <c r="J92" s="66" t="e">
        <f ca="1"/>
        <v>#NAME?</v>
      </c>
      <c r="K92" s="67" t="e">
        <f ca="1"/>
        <v>#NAME?</v>
      </c>
      <c r="L92" s="68" t="e">
        <f t="shared" ca="1" si="17"/>
        <v>#NAME?</v>
      </c>
      <c r="M92" s="27" t="e">
        <f t="shared" ca="1" si="18"/>
        <v>#NAME?</v>
      </c>
      <c r="N92" s="27" t="e">
        <f t="shared" ca="1" si="19"/>
        <v>#NAME?</v>
      </c>
      <c r="O92" s="66" t="e">
        <f t="shared" ca="1" si="20"/>
        <v>#NAME?</v>
      </c>
      <c r="P92" s="68" t="e">
        <f t="shared" ca="1" si="21"/>
        <v>#NAME?</v>
      </c>
      <c r="Q92" s="66">
        <f t="shared" ca="1" si="22"/>
        <v>0</v>
      </c>
      <c r="R92" s="68" t="e">
        <f t="shared" ca="1" si="23"/>
        <v>#NAME?</v>
      </c>
      <c r="S92" s="27">
        <f t="shared" ca="1" si="24"/>
        <v>0</v>
      </c>
      <c r="AM92" t="e">
        <f ca="1"/>
        <v>#NAME?</v>
      </c>
      <c r="AN92" t="e">
        <f ca="1"/>
        <v>#NAME?</v>
      </c>
      <c r="AO92" t="e">
        <f ca="1"/>
        <v>#NAME?</v>
      </c>
      <c r="AP92" s="27" t="e">
        <f t="shared" ca="1" si="28"/>
        <v>#NAME?</v>
      </c>
      <c r="AQ92" s="27" t="e">
        <f t="shared" ca="1" si="29"/>
        <v>#NAME?</v>
      </c>
      <c r="AR92" s="27" t="e">
        <f t="shared" ca="1" si="25"/>
        <v>#NAME?</v>
      </c>
      <c r="AS92" s="27" t="e">
        <f t="shared" ca="1" si="26"/>
        <v>#NAME?</v>
      </c>
      <c r="AT92" s="27" t="e">
        <f t="shared" ca="1" si="27"/>
        <v>#NAME?</v>
      </c>
    </row>
    <row r="93" spans="1:46" ht="15" x14ac:dyDescent="0.2">
      <c r="A93" s="38">
        <v>7.1</v>
      </c>
      <c r="B93" s="38">
        <v>3.3</v>
      </c>
      <c r="C93" s="38">
        <v>4.5</v>
      </c>
      <c r="D93" s="38">
        <v>4</v>
      </c>
      <c r="E93" s="39">
        <v>0</v>
      </c>
      <c r="F93" t="e">
        <f ca="1"/>
        <v>#NAME?</v>
      </c>
      <c r="G93" t="e">
        <f ca="1"/>
        <v>#NAME?</v>
      </c>
      <c r="H93" t="e">
        <f ca="1"/>
        <v>#NAME?</v>
      </c>
      <c r="I93" t="e">
        <f ca="1"/>
        <v>#NAME?</v>
      </c>
      <c r="J93" s="66" t="e">
        <f ca="1"/>
        <v>#NAME?</v>
      </c>
      <c r="K93" s="67" t="e">
        <f ca="1"/>
        <v>#NAME?</v>
      </c>
      <c r="L93" s="68" t="e">
        <f t="shared" ca="1" si="17"/>
        <v>#NAME?</v>
      </c>
      <c r="M93" s="27" t="e">
        <f t="shared" ca="1" si="18"/>
        <v>#NAME?</v>
      </c>
      <c r="N93" s="27" t="e">
        <f t="shared" ca="1" si="19"/>
        <v>#NAME?</v>
      </c>
      <c r="O93" s="66" t="e">
        <f t="shared" ca="1" si="20"/>
        <v>#NAME?</v>
      </c>
      <c r="P93" s="68" t="e">
        <f t="shared" ca="1" si="21"/>
        <v>#NAME?</v>
      </c>
      <c r="Q93" s="66">
        <f t="shared" ca="1" si="22"/>
        <v>0</v>
      </c>
      <c r="R93" s="68" t="e">
        <f t="shared" ca="1" si="23"/>
        <v>#NAME?</v>
      </c>
      <c r="S93" s="27">
        <f t="shared" ca="1" si="24"/>
        <v>0</v>
      </c>
      <c r="AM93" t="e">
        <f ca="1"/>
        <v>#NAME?</v>
      </c>
      <c r="AN93" t="e">
        <f ca="1"/>
        <v>#NAME?</v>
      </c>
      <c r="AO93" t="e">
        <f ca="1"/>
        <v>#NAME?</v>
      </c>
      <c r="AP93" s="27" t="e">
        <f t="shared" ca="1" si="28"/>
        <v>#NAME?</v>
      </c>
      <c r="AQ93" s="27" t="e">
        <f t="shared" ca="1" si="29"/>
        <v>#NAME?</v>
      </c>
      <c r="AR93" s="27" t="e">
        <f t="shared" ca="1" si="25"/>
        <v>#NAME?</v>
      </c>
      <c r="AS93" s="27" t="e">
        <f t="shared" ca="1" si="26"/>
        <v>#NAME?</v>
      </c>
      <c r="AT93" s="27" t="e">
        <f t="shared" ca="1" si="27"/>
        <v>#NAME?</v>
      </c>
    </row>
    <row r="94" spans="1:46" ht="15" x14ac:dyDescent="0.2">
      <c r="A94" s="38">
        <v>9.1999999999999993</v>
      </c>
      <c r="B94" s="38">
        <v>8.4</v>
      </c>
      <c r="C94" s="38">
        <v>4.8</v>
      </c>
      <c r="D94" s="38">
        <v>2.6</v>
      </c>
      <c r="E94" s="39">
        <v>1</v>
      </c>
      <c r="F94" t="e">
        <f ca="1"/>
        <v>#NAME?</v>
      </c>
      <c r="G94" t="e">
        <f ca="1"/>
        <v>#NAME?</v>
      </c>
      <c r="H94" t="e">
        <f ca="1"/>
        <v>#NAME?</v>
      </c>
      <c r="I94" t="e">
        <f ca="1"/>
        <v>#NAME?</v>
      </c>
      <c r="J94" s="66" t="e">
        <f ca="1"/>
        <v>#NAME?</v>
      </c>
      <c r="K94" s="67" t="e">
        <f ca="1"/>
        <v>#NAME?</v>
      </c>
      <c r="L94" s="68" t="e">
        <f t="shared" ca="1" si="17"/>
        <v>#NAME?</v>
      </c>
      <c r="M94" s="27" t="e">
        <f t="shared" ca="1" si="18"/>
        <v>#NAME?</v>
      </c>
      <c r="N94" s="27" t="e">
        <f t="shared" ca="1" si="19"/>
        <v>#NAME?</v>
      </c>
      <c r="O94" s="66" t="e">
        <f t="shared" ca="1" si="20"/>
        <v>#NAME?</v>
      </c>
      <c r="P94" s="68" t="e">
        <f t="shared" ca="1" si="21"/>
        <v>#NAME?</v>
      </c>
      <c r="Q94" s="66">
        <f t="shared" ca="1" si="22"/>
        <v>0</v>
      </c>
      <c r="R94" s="68" t="e">
        <f t="shared" ca="1" si="23"/>
        <v>#NAME?</v>
      </c>
      <c r="S94" s="27">
        <f t="shared" ca="1" si="24"/>
        <v>0</v>
      </c>
      <c r="AM94" t="e">
        <f ca="1"/>
        <v>#NAME?</v>
      </c>
      <c r="AN94" t="e">
        <f ca="1"/>
        <v>#NAME?</v>
      </c>
      <c r="AO94" t="e">
        <f ca="1"/>
        <v>#NAME?</v>
      </c>
      <c r="AP94" s="27" t="e">
        <f t="shared" ca="1" si="28"/>
        <v>#NAME?</v>
      </c>
      <c r="AQ94" s="27" t="e">
        <f t="shared" ca="1" si="29"/>
        <v>#NAME?</v>
      </c>
      <c r="AR94" s="27" t="e">
        <f t="shared" ca="1" si="25"/>
        <v>#NAME?</v>
      </c>
      <c r="AS94" s="27" t="e">
        <f t="shared" ca="1" si="26"/>
        <v>#NAME?</v>
      </c>
      <c r="AT94" s="27" t="e">
        <f t="shared" ca="1" si="27"/>
        <v>#NAME?</v>
      </c>
    </row>
    <row r="95" spans="1:46" ht="15" x14ac:dyDescent="0.2">
      <c r="A95" s="38">
        <v>9.3000000000000007</v>
      </c>
      <c r="B95" s="38">
        <v>7.5</v>
      </c>
      <c r="C95" s="38">
        <v>5.9</v>
      </c>
      <c r="D95" s="38">
        <v>4.0999999999999996</v>
      </c>
      <c r="E95" s="39">
        <v>1</v>
      </c>
      <c r="F95" t="e">
        <f ca="1"/>
        <v>#NAME?</v>
      </c>
      <c r="G95" t="e">
        <f ca="1"/>
        <v>#NAME?</v>
      </c>
      <c r="H95" t="e">
        <f ca="1"/>
        <v>#NAME?</v>
      </c>
      <c r="I95" t="e">
        <f ca="1"/>
        <v>#NAME?</v>
      </c>
      <c r="J95" s="66" t="e">
        <f ca="1"/>
        <v>#NAME?</v>
      </c>
      <c r="K95" s="67" t="e">
        <f ca="1"/>
        <v>#NAME?</v>
      </c>
      <c r="L95" s="68" t="e">
        <f t="shared" ca="1" si="17"/>
        <v>#NAME?</v>
      </c>
      <c r="M95" s="27" t="e">
        <f t="shared" ca="1" si="18"/>
        <v>#NAME?</v>
      </c>
      <c r="N95" s="27" t="e">
        <f t="shared" ca="1" si="19"/>
        <v>#NAME?</v>
      </c>
      <c r="O95" s="66" t="e">
        <f t="shared" ca="1" si="20"/>
        <v>#NAME?</v>
      </c>
      <c r="P95" s="68" t="e">
        <f t="shared" ca="1" si="21"/>
        <v>#NAME?</v>
      </c>
      <c r="Q95" s="66">
        <f t="shared" ca="1" si="22"/>
        <v>0</v>
      </c>
      <c r="R95" s="68" t="e">
        <f t="shared" ca="1" si="23"/>
        <v>#NAME?</v>
      </c>
      <c r="S95" s="27">
        <f t="shared" ca="1" si="24"/>
        <v>0</v>
      </c>
      <c r="AM95" t="e">
        <f ca="1"/>
        <v>#NAME?</v>
      </c>
      <c r="AN95" t="e">
        <f ca="1"/>
        <v>#NAME?</v>
      </c>
      <c r="AO95" t="e">
        <f ca="1"/>
        <v>#NAME?</v>
      </c>
      <c r="AP95" s="27" t="e">
        <f t="shared" ca="1" si="28"/>
        <v>#NAME?</v>
      </c>
      <c r="AQ95" s="27" t="e">
        <f t="shared" ca="1" si="29"/>
        <v>#NAME?</v>
      </c>
      <c r="AR95" s="27" t="e">
        <f t="shared" ca="1" si="25"/>
        <v>#NAME?</v>
      </c>
      <c r="AS95" s="27" t="e">
        <f t="shared" ca="1" si="26"/>
        <v>#NAME?</v>
      </c>
      <c r="AT95" s="27" t="e">
        <f t="shared" ca="1" si="27"/>
        <v>#NAME?</v>
      </c>
    </row>
    <row r="96" spans="1:46" ht="15" x14ac:dyDescent="0.2">
      <c r="A96" s="38">
        <v>9.3000000000000007</v>
      </c>
      <c r="B96" s="38">
        <v>6.4</v>
      </c>
      <c r="C96" s="38">
        <v>5.5</v>
      </c>
      <c r="D96" s="38">
        <v>3.2</v>
      </c>
      <c r="E96" s="39">
        <v>1</v>
      </c>
      <c r="F96" t="e">
        <f ca="1"/>
        <v>#NAME?</v>
      </c>
      <c r="G96" t="e">
        <f ca="1"/>
        <v>#NAME?</v>
      </c>
      <c r="H96" t="e">
        <f ca="1"/>
        <v>#NAME?</v>
      </c>
      <c r="I96" t="e">
        <f ca="1"/>
        <v>#NAME?</v>
      </c>
      <c r="J96" s="66" t="e">
        <f ca="1"/>
        <v>#NAME?</v>
      </c>
      <c r="K96" s="67" t="e">
        <f ca="1"/>
        <v>#NAME?</v>
      </c>
      <c r="L96" s="68" t="e">
        <f t="shared" ca="1" si="17"/>
        <v>#NAME?</v>
      </c>
      <c r="M96" s="27" t="e">
        <f t="shared" ca="1" si="18"/>
        <v>#NAME?</v>
      </c>
      <c r="N96" s="27" t="e">
        <f t="shared" ca="1" si="19"/>
        <v>#NAME?</v>
      </c>
      <c r="O96" s="66" t="e">
        <f t="shared" ca="1" si="20"/>
        <v>#NAME?</v>
      </c>
      <c r="P96" s="68" t="e">
        <f t="shared" ca="1" si="21"/>
        <v>#NAME?</v>
      </c>
      <c r="Q96" s="66">
        <f t="shared" ca="1" si="22"/>
        <v>0</v>
      </c>
      <c r="R96" s="68" t="e">
        <f t="shared" ca="1" si="23"/>
        <v>#NAME?</v>
      </c>
      <c r="S96" s="27">
        <f t="shared" ca="1" si="24"/>
        <v>0</v>
      </c>
      <c r="AM96" t="e">
        <f ca="1"/>
        <v>#NAME?</v>
      </c>
      <c r="AN96" t="e">
        <f ca="1"/>
        <v>#NAME?</v>
      </c>
      <c r="AO96" t="e">
        <f ca="1"/>
        <v>#NAME?</v>
      </c>
      <c r="AP96" s="27" t="e">
        <f t="shared" ca="1" si="28"/>
        <v>#NAME?</v>
      </c>
      <c r="AQ96" s="27" t="e">
        <f t="shared" ca="1" si="29"/>
        <v>#NAME?</v>
      </c>
      <c r="AR96" s="27" t="e">
        <f t="shared" ca="1" si="25"/>
        <v>#NAME?</v>
      </c>
      <c r="AS96" s="27" t="e">
        <f t="shared" ca="1" si="26"/>
        <v>#NAME?</v>
      </c>
      <c r="AT96" s="27" t="e">
        <f t="shared" ca="1" si="27"/>
        <v>#NAME?</v>
      </c>
    </row>
    <row r="97" spans="1:46" ht="15" x14ac:dyDescent="0.2">
      <c r="A97" s="38">
        <v>8.6</v>
      </c>
      <c r="B97" s="38">
        <v>6</v>
      </c>
      <c r="C97" s="38">
        <v>5.7</v>
      </c>
      <c r="D97" s="38">
        <v>3.6</v>
      </c>
      <c r="E97" s="39">
        <v>1</v>
      </c>
      <c r="F97" t="e">
        <f ca="1"/>
        <v>#NAME?</v>
      </c>
      <c r="G97" t="e">
        <f ca="1"/>
        <v>#NAME?</v>
      </c>
      <c r="H97" t="e">
        <f ca="1"/>
        <v>#NAME?</v>
      </c>
      <c r="I97" t="e">
        <f ca="1"/>
        <v>#NAME?</v>
      </c>
      <c r="J97" s="66" t="e">
        <f ca="1"/>
        <v>#NAME?</v>
      </c>
      <c r="K97" s="67" t="e">
        <f ca="1"/>
        <v>#NAME?</v>
      </c>
      <c r="L97" s="68" t="e">
        <f t="shared" ca="1" si="17"/>
        <v>#NAME?</v>
      </c>
      <c r="M97" s="27" t="e">
        <f t="shared" ca="1" si="18"/>
        <v>#NAME?</v>
      </c>
      <c r="N97" s="27" t="e">
        <f t="shared" ca="1" si="19"/>
        <v>#NAME?</v>
      </c>
      <c r="O97" s="66" t="e">
        <f t="shared" ca="1" si="20"/>
        <v>#NAME?</v>
      </c>
      <c r="P97" s="68" t="e">
        <f t="shared" ca="1" si="21"/>
        <v>#NAME?</v>
      </c>
      <c r="Q97" s="66">
        <f t="shared" ca="1" si="22"/>
        <v>0</v>
      </c>
      <c r="R97" s="68" t="e">
        <f t="shared" ca="1" si="23"/>
        <v>#NAME?</v>
      </c>
      <c r="S97" s="27">
        <f t="shared" ca="1" si="24"/>
        <v>0</v>
      </c>
      <c r="AM97" t="e">
        <f ca="1"/>
        <v>#NAME?</v>
      </c>
      <c r="AN97" t="e">
        <f ca="1"/>
        <v>#NAME?</v>
      </c>
      <c r="AO97" t="e">
        <f ca="1"/>
        <v>#NAME?</v>
      </c>
      <c r="AP97" s="27" t="e">
        <f t="shared" ca="1" si="28"/>
        <v>#NAME?</v>
      </c>
      <c r="AQ97" s="27" t="e">
        <f t="shared" ca="1" si="29"/>
        <v>#NAME?</v>
      </c>
      <c r="AR97" s="27" t="e">
        <f t="shared" ca="1" si="25"/>
        <v>#NAME?</v>
      </c>
      <c r="AS97" s="27" t="e">
        <f t="shared" ca="1" si="26"/>
        <v>#NAME?</v>
      </c>
      <c r="AT97" s="27" t="e">
        <f t="shared" ca="1" si="27"/>
        <v>#NAME?</v>
      </c>
    </row>
    <row r="98" spans="1:46" ht="15" x14ac:dyDescent="0.2">
      <c r="A98" s="38">
        <v>7.4</v>
      </c>
      <c r="B98" s="38">
        <v>4.4000000000000004</v>
      </c>
      <c r="C98" s="38">
        <v>4.8</v>
      </c>
      <c r="D98" s="38">
        <v>5.6</v>
      </c>
      <c r="E98" s="39">
        <v>0</v>
      </c>
      <c r="F98" t="e">
        <f ca="1"/>
        <v>#NAME?</v>
      </c>
      <c r="G98" t="e">
        <f ca="1"/>
        <v>#NAME?</v>
      </c>
      <c r="H98" t="e">
        <f ca="1"/>
        <v>#NAME?</v>
      </c>
      <c r="I98" t="e">
        <f ca="1"/>
        <v>#NAME?</v>
      </c>
      <c r="J98" s="66" t="e">
        <f ca="1"/>
        <v>#NAME?</v>
      </c>
      <c r="K98" s="67" t="e">
        <f ca="1"/>
        <v>#NAME?</v>
      </c>
      <c r="L98" s="68" t="e">
        <f t="shared" ca="1" si="17"/>
        <v>#NAME?</v>
      </c>
      <c r="M98" s="27" t="e">
        <f t="shared" ca="1" si="18"/>
        <v>#NAME?</v>
      </c>
      <c r="N98" s="27" t="e">
        <f t="shared" ca="1" si="19"/>
        <v>#NAME?</v>
      </c>
      <c r="O98" s="66" t="e">
        <f t="shared" ca="1" si="20"/>
        <v>#NAME?</v>
      </c>
      <c r="P98" s="68" t="e">
        <f t="shared" ca="1" si="21"/>
        <v>#NAME?</v>
      </c>
      <c r="Q98" s="66">
        <f t="shared" ca="1" si="22"/>
        <v>0</v>
      </c>
      <c r="R98" s="68" t="e">
        <f t="shared" ca="1" si="23"/>
        <v>#NAME?</v>
      </c>
      <c r="S98" s="27">
        <f t="shared" ca="1" si="24"/>
        <v>0</v>
      </c>
      <c r="AM98" t="e">
        <f ca="1"/>
        <v>#NAME?</v>
      </c>
      <c r="AN98" t="e">
        <f ca="1"/>
        <v>#NAME?</v>
      </c>
      <c r="AO98" t="e">
        <f ca="1"/>
        <v>#NAME?</v>
      </c>
      <c r="AP98" s="27" t="e">
        <f t="shared" ca="1" si="28"/>
        <v>#NAME?</v>
      </c>
      <c r="AQ98" s="27" t="e">
        <f t="shared" ca="1" si="29"/>
        <v>#NAME?</v>
      </c>
      <c r="AR98" s="27" t="e">
        <f t="shared" ca="1" si="25"/>
        <v>#NAME?</v>
      </c>
      <c r="AS98" s="27" t="e">
        <f t="shared" ca="1" si="26"/>
        <v>#NAME?</v>
      </c>
      <c r="AT98" s="27" t="e">
        <f t="shared" ca="1" si="27"/>
        <v>#NAME?</v>
      </c>
    </row>
    <row r="99" spans="1:46" ht="15" x14ac:dyDescent="0.2">
      <c r="A99" s="38">
        <v>8.6999999999999993</v>
      </c>
      <c r="B99" s="38">
        <v>6.1</v>
      </c>
      <c r="C99" s="38">
        <v>2.9</v>
      </c>
      <c r="D99" s="38">
        <v>2.9</v>
      </c>
      <c r="E99" s="39">
        <v>1</v>
      </c>
      <c r="F99" t="e">
        <f ca="1"/>
        <v>#NAME?</v>
      </c>
      <c r="G99" t="e">
        <f ca="1"/>
        <v>#NAME?</v>
      </c>
      <c r="H99" t="e">
        <f ca="1"/>
        <v>#NAME?</v>
      </c>
      <c r="I99" t="e">
        <f ca="1"/>
        <v>#NAME?</v>
      </c>
      <c r="J99" s="66" t="e">
        <f ca="1"/>
        <v>#NAME?</v>
      </c>
      <c r="K99" s="67" t="e">
        <f ca="1"/>
        <v>#NAME?</v>
      </c>
      <c r="L99" s="68" t="e">
        <f t="shared" ca="1" si="17"/>
        <v>#NAME?</v>
      </c>
      <c r="M99" s="27" t="e">
        <f t="shared" ca="1" si="18"/>
        <v>#NAME?</v>
      </c>
      <c r="N99" s="27" t="e">
        <f t="shared" ca="1" si="19"/>
        <v>#NAME?</v>
      </c>
      <c r="O99" s="66" t="e">
        <f t="shared" ca="1" si="20"/>
        <v>#NAME?</v>
      </c>
      <c r="P99" s="68" t="e">
        <f t="shared" ca="1" si="21"/>
        <v>#NAME?</v>
      </c>
      <c r="Q99" s="66">
        <f t="shared" ca="1" si="22"/>
        <v>0</v>
      </c>
      <c r="R99" s="68" t="e">
        <f t="shared" ca="1" si="23"/>
        <v>#NAME?</v>
      </c>
      <c r="S99" s="27">
        <f t="shared" ca="1" si="24"/>
        <v>0</v>
      </c>
      <c r="AM99" t="e">
        <f ca="1"/>
        <v>#NAME?</v>
      </c>
      <c r="AN99" t="e">
        <f ca="1"/>
        <v>#NAME?</v>
      </c>
      <c r="AO99" t="e">
        <f ca="1"/>
        <v>#NAME?</v>
      </c>
      <c r="AP99" s="27" t="e">
        <f t="shared" ca="1" si="28"/>
        <v>#NAME?</v>
      </c>
      <c r="AQ99" s="27" t="e">
        <f t="shared" ca="1" si="29"/>
        <v>#NAME?</v>
      </c>
      <c r="AR99" s="27" t="e">
        <f t="shared" ca="1" si="25"/>
        <v>#NAME?</v>
      </c>
      <c r="AS99" s="27" t="e">
        <f t="shared" ca="1" si="26"/>
        <v>#NAME?</v>
      </c>
      <c r="AT99" s="27" t="e">
        <f t="shared" ca="1" si="27"/>
        <v>#NAME?</v>
      </c>
    </row>
    <row r="100" spans="1:46" ht="15" x14ac:dyDescent="0.2">
      <c r="A100" s="38">
        <v>7.8</v>
      </c>
      <c r="B100" s="38">
        <v>5.3</v>
      </c>
      <c r="C100" s="38">
        <v>7.1</v>
      </c>
      <c r="D100" s="38">
        <v>4.9000000000000004</v>
      </c>
      <c r="E100" s="39">
        <v>1</v>
      </c>
      <c r="F100" t="e">
        <f ca="1"/>
        <v>#NAME?</v>
      </c>
      <c r="G100" t="e">
        <f ca="1"/>
        <v>#NAME?</v>
      </c>
      <c r="H100" t="e">
        <f ca="1"/>
        <v>#NAME?</v>
      </c>
      <c r="I100" t="e">
        <f ca="1"/>
        <v>#NAME?</v>
      </c>
      <c r="J100" s="66" t="e">
        <f ca="1"/>
        <v>#NAME?</v>
      </c>
      <c r="K100" s="67" t="e">
        <f ca="1"/>
        <v>#NAME?</v>
      </c>
      <c r="L100" s="68" t="e">
        <f t="shared" ca="1" si="17"/>
        <v>#NAME?</v>
      </c>
      <c r="M100" s="27" t="e">
        <f t="shared" ca="1" si="18"/>
        <v>#NAME?</v>
      </c>
      <c r="N100" s="27" t="e">
        <f t="shared" ca="1" si="19"/>
        <v>#NAME?</v>
      </c>
      <c r="O100" s="66" t="e">
        <f t="shared" ca="1" si="20"/>
        <v>#NAME?</v>
      </c>
      <c r="P100" s="68" t="e">
        <f t="shared" ca="1" si="21"/>
        <v>#NAME?</v>
      </c>
      <c r="Q100" s="66">
        <f t="shared" ca="1" si="22"/>
        <v>0</v>
      </c>
      <c r="R100" s="68" t="e">
        <f t="shared" ca="1" si="23"/>
        <v>#NAME?</v>
      </c>
      <c r="S100" s="27">
        <f t="shared" ca="1" si="24"/>
        <v>0</v>
      </c>
      <c r="AM100" t="e">
        <f ca="1"/>
        <v>#NAME?</v>
      </c>
      <c r="AN100" t="e">
        <f ca="1"/>
        <v>#NAME?</v>
      </c>
      <c r="AO100" t="e">
        <f ca="1"/>
        <v>#NAME?</v>
      </c>
      <c r="AP100" s="27" t="e">
        <f t="shared" ca="1" si="28"/>
        <v>#NAME?</v>
      </c>
      <c r="AQ100" s="27" t="e">
        <f t="shared" ca="1" si="29"/>
        <v>#NAME?</v>
      </c>
      <c r="AR100" s="27" t="e">
        <f t="shared" ca="1" si="25"/>
        <v>#NAME?</v>
      </c>
      <c r="AS100" s="27" t="e">
        <f t="shared" ca="1" si="26"/>
        <v>#NAME?</v>
      </c>
      <c r="AT100" s="27" t="e">
        <f t="shared" ca="1" si="27"/>
        <v>#NAME?</v>
      </c>
    </row>
    <row r="101" spans="1:46" ht="15" x14ac:dyDescent="0.2">
      <c r="A101" s="38">
        <v>7.9</v>
      </c>
      <c r="B101" s="38">
        <v>4.2</v>
      </c>
      <c r="C101" s="38">
        <v>4.8</v>
      </c>
      <c r="D101" s="38">
        <v>5.4</v>
      </c>
      <c r="E101" s="39">
        <v>1</v>
      </c>
      <c r="F101" t="e">
        <f ca="1"/>
        <v>#NAME?</v>
      </c>
      <c r="G101" t="e">
        <f ca="1"/>
        <v>#NAME?</v>
      </c>
      <c r="H101" t="e">
        <f ca="1"/>
        <v>#NAME?</v>
      </c>
      <c r="I101" t="e">
        <f ca="1"/>
        <v>#NAME?</v>
      </c>
      <c r="J101" s="66" t="e">
        <f ca="1"/>
        <v>#NAME?</v>
      </c>
      <c r="K101" s="67" t="e">
        <f ca="1"/>
        <v>#NAME?</v>
      </c>
      <c r="L101" s="68" t="e">
        <f t="shared" ca="1" si="17"/>
        <v>#NAME?</v>
      </c>
      <c r="M101" s="27" t="e">
        <f t="shared" ca="1" si="18"/>
        <v>#NAME?</v>
      </c>
      <c r="N101" s="27" t="e">
        <f t="shared" ca="1" si="19"/>
        <v>#NAME?</v>
      </c>
      <c r="O101" s="66" t="e">
        <f t="shared" ca="1" si="20"/>
        <v>#NAME?</v>
      </c>
      <c r="P101" s="68" t="e">
        <f t="shared" ca="1" si="21"/>
        <v>#NAME?</v>
      </c>
      <c r="Q101" s="66">
        <f t="shared" ca="1" si="22"/>
        <v>0</v>
      </c>
      <c r="R101" s="68" t="e">
        <f t="shared" ca="1" si="23"/>
        <v>#NAME?</v>
      </c>
      <c r="S101" s="27">
        <f t="shared" ca="1" si="24"/>
        <v>0</v>
      </c>
      <c r="AM101" t="e">
        <f ca="1"/>
        <v>#NAME?</v>
      </c>
      <c r="AN101" t="e">
        <f ca="1"/>
        <v>#NAME?</v>
      </c>
      <c r="AO101" t="e">
        <f ca="1"/>
        <v>#NAME?</v>
      </c>
      <c r="AP101" s="27" t="e">
        <f t="shared" ca="1" si="28"/>
        <v>#NAME?</v>
      </c>
      <c r="AQ101" s="27" t="e">
        <f t="shared" ca="1" si="29"/>
        <v>#NAME?</v>
      </c>
      <c r="AR101" s="27" t="e">
        <f t="shared" ca="1" si="25"/>
        <v>#NAME?</v>
      </c>
      <c r="AS101" s="27" t="e">
        <f t="shared" ca="1" si="26"/>
        <v>#NAME?</v>
      </c>
      <c r="AT101" s="27" t="e">
        <f t="shared" ca="1" si="27"/>
        <v>#NAME?</v>
      </c>
    </row>
    <row r="102" spans="1:46" ht="15" x14ac:dyDescent="0.2">
      <c r="A102" s="38">
        <v>7.6</v>
      </c>
      <c r="B102" s="38">
        <v>4.2</v>
      </c>
      <c r="C102" s="38">
        <v>4.5999999999999996</v>
      </c>
      <c r="D102" s="38">
        <v>5.5</v>
      </c>
      <c r="E102" s="39">
        <v>0</v>
      </c>
      <c r="F102" t="e">
        <f ca="1"/>
        <v>#NAME?</v>
      </c>
      <c r="G102" t="e">
        <f ca="1"/>
        <v>#NAME?</v>
      </c>
      <c r="H102" t="e">
        <f ca="1"/>
        <v>#NAME?</v>
      </c>
      <c r="I102" t="e">
        <f ca="1"/>
        <v>#NAME?</v>
      </c>
      <c r="J102" s="66" t="e">
        <f ca="1"/>
        <v>#NAME?</v>
      </c>
      <c r="K102" s="67" t="e">
        <f ca="1"/>
        <v>#NAME?</v>
      </c>
      <c r="L102" s="68" t="e">
        <f t="shared" ca="1" si="17"/>
        <v>#NAME?</v>
      </c>
      <c r="M102" s="27" t="e">
        <f t="shared" ca="1" si="18"/>
        <v>#NAME?</v>
      </c>
      <c r="N102" s="27" t="e">
        <f t="shared" ca="1" si="19"/>
        <v>#NAME?</v>
      </c>
      <c r="O102" s="66" t="e">
        <f t="shared" ca="1" si="20"/>
        <v>#NAME?</v>
      </c>
      <c r="P102" s="68" t="e">
        <f t="shared" ca="1" si="21"/>
        <v>#NAME?</v>
      </c>
      <c r="Q102" s="66">
        <f t="shared" ca="1" si="22"/>
        <v>0</v>
      </c>
      <c r="R102" s="68" t="e">
        <f t="shared" ca="1" si="23"/>
        <v>#NAME?</v>
      </c>
      <c r="S102" s="27">
        <f t="shared" ca="1" si="24"/>
        <v>0</v>
      </c>
      <c r="AM102" t="e">
        <f ca="1"/>
        <v>#NAME?</v>
      </c>
      <c r="AN102" t="e">
        <f ca="1"/>
        <v>#NAME?</v>
      </c>
      <c r="AO102" t="e">
        <f ca="1"/>
        <v>#NAME?</v>
      </c>
      <c r="AP102" s="27" t="e">
        <f t="shared" ca="1" si="28"/>
        <v>#NAME?</v>
      </c>
      <c r="AQ102" s="27" t="e">
        <f t="shared" ca="1" si="29"/>
        <v>#NAME?</v>
      </c>
      <c r="AR102" s="27" t="e">
        <f t="shared" ca="1" si="25"/>
        <v>#NAME?</v>
      </c>
      <c r="AS102" s="27" t="e">
        <f t="shared" ca="1" si="26"/>
        <v>#NAME?</v>
      </c>
      <c r="AT102" s="27" t="e">
        <f t="shared" ca="1" si="27"/>
        <v>#NAME?</v>
      </c>
    </row>
    <row r="103" spans="1:46" ht="15" x14ac:dyDescent="0.2">
      <c r="A103" s="38">
        <v>9.1999999999999993</v>
      </c>
      <c r="B103" s="38">
        <v>6.5</v>
      </c>
      <c r="C103" s="38">
        <v>6.2</v>
      </c>
      <c r="D103" s="38">
        <v>4.5999999999999996</v>
      </c>
      <c r="E103" s="39">
        <v>1</v>
      </c>
      <c r="F103" t="e">
        <f ca="1"/>
        <v>#NAME?</v>
      </c>
      <c r="G103" t="e">
        <f ca="1"/>
        <v>#NAME?</v>
      </c>
      <c r="H103" t="e">
        <f ca="1"/>
        <v>#NAME?</v>
      </c>
      <c r="I103" t="e">
        <f ca="1"/>
        <v>#NAME?</v>
      </c>
      <c r="J103" s="69" t="e">
        <f ca="1"/>
        <v>#NAME?</v>
      </c>
      <c r="K103" s="70" t="e">
        <f ca="1"/>
        <v>#NAME?</v>
      </c>
      <c r="L103" s="68" t="e">
        <f t="shared" ca="1" si="17"/>
        <v>#NAME?</v>
      </c>
      <c r="M103" s="27" t="e">
        <f t="shared" ca="1" si="18"/>
        <v>#NAME?</v>
      </c>
      <c r="N103" s="27" t="e">
        <f t="shared" ca="1" si="19"/>
        <v>#NAME?</v>
      </c>
      <c r="O103" s="66" t="e">
        <f t="shared" ca="1" si="20"/>
        <v>#NAME?</v>
      </c>
      <c r="P103" s="68" t="e">
        <f t="shared" ca="1" si="21"/>
        <v>#NAME?</v>
      </c>
      <c r="Q103" s="66">
        <f t="shared" ca="1" si="22"/>
        <v>0</v>
      </c>
      <c r="R103" s="68" t="e">
        <f t="shared" ca="1" si="23"/>
        <v>#NAME?</v>
      </c>
      <c r="S103" s="27">
        <f t="shared" ca="1" si="24"/>
        <v>0</v>
      </c>
      <c r="AM103" t="e">
        <f ca="1"/>
        <v>#NAME?</v>
      </c>
      <c r="AN103" t="e">
        <f ca="1"/>
        <v>#NAME?</v>
      </c>
      <c r="AO103" t="e">
        <f ca="1"/>
        <v>#NAME?</v>
      </c>
      <c r="AP103" s="27" t="e">
        <f t="shared" ca="1" si="28"/>
        <v>#NAME?</v>
      </c>
      <c r="AQ103" s="27" t="e">
        <f t="shared" ca="1" si="29"/>
        <v>#NAME?</v>
      </c>
      <c r="AR103" s="27" t="e">
        <f t="shared" ca="1" si="25"/>
        <v>#NAME?</v>
      </c>
      <c r="AS103" s="27" t="e">
        <f t="shared" ca="1" si="26"/>
        <v>#NAME?</v>
      </c>
      <c r="AT103" s="27" t="e">
        <f t="shared" ca="1" si="27"/>
        <v>#NAME?</v>
      </c>
    </row>
    <row r="104" spans="1:46" ht="15" x14ac:dyDescent="0.2">
      <c r="A104" s="38">
        <v>7.7</v>
      </c>
      <c r="B104" s="38">
        <v>5.2</v>
      </c>
      <c r="C104" s="38">
        <v>7</v>
      </c>
      <c r="D104" s="38">
        <v>4.7</v>
      </c>
      <c r="E104" s="39">
        <v>1</v>
      </c>
      <c r="F104" s="62"/>
      <c r="G104" s="62"/>
      <c r="H104" s="62"/>
      <c r="I104" s="62"/>
      <c r="J104" s="62" t="e">
        <f ca="1">SUM(J5:J103)</f>
        <v>#NAME?</v>
      </c>
      <c r="K104" s="62" t="e">
        <f t="shared" ref="K104:L104" ca="1" si="30">SUM(K5:K103)</f>
        <v>#NAME?</v>
      </c>
      <c r="L104" s="73" t="e">
        <f t="shared" ca="1" si="30"/>
        <v>#NAME?</v>
      </c>
      <c r="M104" s="73"/>
      <c r="N104" s="73"/>
      <c r="O104" s="73" t="e">
        <f ca="1">SUM(O5:O103)</f>
        <v>#NAME?</v>
      </c>
      <c r="P104" s="73" t="e">
        <f t="shared" ref="P104:Q104" ca="1" si="31">SUM(P5:P103)</f>
        <v>#NAME?</v>
      </c>
      <c r="Q104" s="73">
        <f t="shared" ca="1" si="31"/>
        <v>0</v>
      </c>
      <c r="R104" s="73" t="e">
        <f ca="1">SUMPRODUCT(R5:R103,L5:L103)/L104</f>
        <v>#NAME?</v>
      </c>
      <c r="S104" s="73">
        <f ca="1">SUM(S5:S103)</f>
        <v>0</v>
      </c>
      <c r="AM104" s="78" t="e">
        <f ca="1"/>
        <v>#NAME?</v>
      </c>
      <c r="AN104" s="78" t="e">
        <f ca="1"/>
        <v>#NAME?</v>
      </c>
      <c r="AO104" s="78" t="e">
        <f ca="1"/>
        <v>#NAME?</v>
      </c>
      <c r="AP104" s="78" t="e">
        <f t="shared" ca="1" si="28"/>
        <v>#NAME?</v>
      </c>
      <c r="AQ104" s="78" t="e">
        <f t="shared" ca="1" si="29"/>
        <v>#NAME?</v>
      </c>
      <c r="AR104" s="78" t="e">
        <f t="shared" ca="1" si="25"/>
        <v>#NAME?</v>
      </c>
      <c r="AS104" s="78" t="e">
        <f t="shared" ca="1" si="26"/>
        <v>#NAME?</v>
      </c>
      <c r="AT104" s="78" t="e">
        <f t="shared" ca="1" si="27"/>
        <v>#NAME?</v>
      </c>
    </row>
    <row r="105" spans="1:46" ht="15" x14ac:dyDescent="0.2">
      <c r="A105" s="38">
        <v>9.5</v>
      </c>
      <c r="B105" s="38">
        <v>6.9</v>
      </c>
      <c r="C105" s="38">
        <v>6.6</v>
      </c>
      <c r="D105" s="38">
        <v>4.5</v>
      </c>
      <c r="E105" s="39">
        <v>1</v>
      </c>
      <c r="AT105" t="e">
        <f ca="1">SUM(AT5:AT104)</f>
        <v>#NAME?</v>
      </c>
    </row>
    <row r="106" spans="1:46" ht="15" x14ac:dyDescent="0.2">
      <c r="A106" s="38">
        <v>6.5</v>
      </c>
      <c r="B106" s="38">
        <v>6.3</v>
      </c>
      <c r="C106" s="38">
        <v>6</v>
      </c>
      <c r="D106" s="38">
        <v>5.6</v>
      </c>
      <c r="E106" s="39">
        <v>1</v>
      </c>
    </row>
    <row r="107" spans="1:46" ht="15" x14ac:dyDescent="0.2">
      <c r="A107" s="38">
        <v>8.3000000000000007</v>
      </c>
      <c r="B107" s="38">
        <v>4.5999999999999996</v>
      </c>
      <c r="C107" s="38">
        <v>5.2</v>
      </c>
      <c r="D107" s="38">
        <v>5.8</v>
      </c>
      <c r="E107" s="39">
        <v>1</v>
      </c>
    </row>
    <row r="108" spans="1:46" ht="15" x14ac:dyDescent="0.2">
      <c r="A108" s="38">
        <v>9.6</v>
      </c>
      <c r="B108" s="38">
        <v>7.7</v>
      </c>
      <c r="C108" s="38">
        <v>5.5</v>
      </c>
      <c r="D108" s="38">
        <v>4.5999999999999996</v>
      </c>
      <c r="E108" s="39">
        <v>1</v>
      </c>
    </row>
    <row r="109" spans="1:46" ht="15" x14ac:dyDescent="0.2">
      <c r="A109" s="38">
        <v>5.9</v>
      </c>
      <c r="B109" s="38">
        <v>5.9</v>
      </c>
      <c r="C109" s="38">
        <v>6.2</v>
      </c>
      <c r="D109" s="38">
        <v>7.5</v>
      </c>
      <c r="E109" s="39">
        <v>1</v>
      </c>
    </row>
    <row r="110" spans="1:46" ht="15" x14ac:dyDescent="0.2">
      <c r="A110" s="38">
        <v>8.6999999999999993</v>
      </c>
      <c r="B110" s="38">
        <v>7.4</v>
      </c>
      <c r="C110" s="38">
        <v>4.8</v>
      </c>
      <c r="D110" s="38">
        <v>3.5</v>
      </c>
      <c r="E110" s="39">
        <v>1</v>
      </c>
    </row>
    <row r="111" spans="1:46" ht="15" x14ac:dyDescent="0.2">
      <c r="A111" s="38">
        <v>6.7</v>
      </c>
      <c r="B111" s="38">
        <v>6.3</v>
      </c>
      <c r="C111" s="38">
        <v>4.5</v>
      </c>
      <c r="D111" s="38">
        <v>2.6</v>
      </c>
      <c r="E111" s="39">
        <v>0</v>
      </c>
    </row>
    <row r="112" spans="1:46" ht="15" x14ac:dyDescent="0.2">
      <c r="A112" s="38">
        <v>9.6999999999999993</v>
      </c>
      <c r="B112" s="38">
        <v>7.5</v>
      </c>
      <c r="C112" s="38">
        <v>6.1</v>
      </c>
      <c r="D112" s="38">
        <v>3.4</v>
      </c>
      <c r="E112" s="39">
        <v>1</v>
      </c>
    </row>
    <row r="113" spans="1:5" ht="15" x14ac:dyDescent="0.2">
      <c r="A113" s="38">
        <v>8.8000000000000007</v>
      </c>
      <c r="B113" s="38">
        <v>8.1</v>
      </c>
      <c r="C113" s="38">
        <v>4.5</v>
      </c>
      <c r="D113" s="38">
        <v>2.2999999999999998</v>
      </c>
      <c r="E113" s="39">
        <v>0</v>
      </c>
    </row>
    <row r="114" spans="1:5" ht="15" x14ac:dyDescent="0.2">
      <c r="A114" s="38">
        <v>8.1999999999999993</v>
      </c>
      <c r="B114" s="38">
        <v>4.9000000000000004</v>
      </c>
      <c r="C114" s="38">
        <v>5</v>
      </c>
      <c r="D114" s="38">
        <v>6.9</v>
      </c>
      <c r="E114" s="39">
        <v>1</v>
      </c>
    </row>
    <row r="115" spans="1:5" ht="15" x14ac:dyDescent="0.2">
      <c r="A115" s="38">
        <v>8.9</v>
      </c>
      <c r="B115" s="38">
        <v>5.0999999999999996</v>
      </c>
      <c r="C115" s="38">
        <v>6.9</v>
      </c>
      <c r="D115" s="38">
        <v>5.9</v>
      </c>
      <c r="E115" s="39">
        <v>1</v>
      </c>
    </row>
    <row r="116" spans="1:5" ht="15" x14ac:dyDescent="0.2">
      <c r="A116" s="38">
        <v>8.4</v>
      </c>
      <c r="B116" s="38">
        <v>4.7</v>
      </c>
      <c r="C116" s="38">
        <v>5.9</v>
      </c>
      <c r="D116" s="38">
        <v>5</v>
      </c>
      <c r="E116" s="39">
        <v>1</v>
      </c>
    </row>
    <row r="117" spans="1:5" ht="15" x14ac:dyDescent="0.2">
      <c r="A117" s="38">
        <v>7.7</v>
      </c>
      <c r="B117" s="38">
        <v>5.2</v>
      </c>
      <c r="C117" s="38">
        <v>7</v>
      </c>
      <c r="D117" s="38">
        <v>4.7</v>
      </c>
      <c r="E117" s="39">
        <v>0</v>
      </c>
    </row>
    <row r="118" spans="1:5" ht="15" x14ac:dyDescent="0.2">
      <c r="A118" s="38">
        <v>9.1999999999999993</v>
      </c>
      <c r="B118" s="38">
        <v>6.5</v>
      </c>
      <c r="C118" s="38">
        <v>6.2</v>
      </c>
      <c r="D118" s="38">
        <v>4.5999999999999996</v>
      </c>
      <c r="E118" s="39">
        <v>1</v>
      </c>
    </row>
    <row r="119" spans="1:5" ht="15" x14ac:dyDescent="0.2">
      <c r="A119" s="38">
        <v>7.3</v>
      </c>
      <c r="B119" s="38">
        <v>5.2</v>
      </c>
      <c r="C119" s="38">
        <v>6.1</v>
      </c>
      <c r="D119" s="38">
        <v>3.3</v>
      </c>
      <c r="E119" s="39">
        <v>0</v>
      </c>
    </row>
    <row r="120" spans="1:5" ht="15" x14ac:dyDescent="0.2">
      <c r="A120" s="38">
        <v>9</v>
      </c>
      <c r="B120" s="38">
        <v>4.8</v>
      </c>
      <c r="C120" s="38">
        <v>5</v>
      </c>
      <c r="D120" s="38">
        <v>3.9</v>
      </c>
      <c r="E120" s="39">
        <v>1</v>
      </c>
    </row>
    <row r="121" spans="1:5" ht="15" x14ac:dyDescent="0.2">
      <c r="A121" s="38">
        <v>8.1</v>
      </c>
      <c r="B121" s="38">
        <v>5.0999999999999996</v>
      </c>
      <c r="C121" s="38">
        <v>3.8</v>
      </c>
      <c r="D121" s="38">
        <v>3.5</v>
      </c>
      <c r="E121" s="39">
        <v>0</v>
      </c>
    </row>
    <row r="122" spans="1:5" ht="15" x14ac:dyDescent="0.2">
      <c r="A122" s="38">
        <v>7.4</v>
      </c>
      <c r="B122" s="38">
        <v>7.2</v>
      </c>
      <c r="C122" s="38">
        <v>6.9</v>
      </c>
      <c r="D122" s="38">
        <v>6.5</v>
      </c>
      <c r="E122" s="39">
        <v>1</v>
      </c>
    </row>
    <row r="123" spans="1:5" ht="15" x14ac:dyDescent="0.2">
      <c r="A123" s="38">
        <v>7.9</v>
      </c>
      <c r="B123" s="38">
        <v>4.2</v>
      </c>
      <c r="C123" s="38">
        <v>4.8</v>
      </c>
      <c r="D123" s="38">
        <v>5.4</v>
      </c>
      <c r="E123" s="39">
        <v>0</v>
      </c>
    </row>
    <row r="124" spans="1:5" ht="15" x14ac:dyDescent="0.2">
      <c r="A124" s="38">
        <v>7.7</v>
      </c>
      <c r="B124" s="38">
        <v>4.7</v>
      </c>
      <c r="C124" s="38">
        <v>3.4</v>
      </c>
      <c r="D124" s="38">
        <v>3.1</v>
      </c>
      <c r="E124" s="39">
        <v>0</v>
      </c>
    </row>
    <row r="125" spans="1:5" ht="15" x14ac:dyDescent="0.2">
      <c r="A125" s="38">
        <v>9.4</v>
      </c>
      <c r="B125" s="38">
        <v>7.3</v>
      </c>
      <c r="C125" s="38">
        <v>4.5999999999999996</v>
      </c>
      <c r="D125" s="38">
        <v>4.5999999999999996</v>
      </c>
      <c r="E125" s="39">
        <v>1</v>
      </c>
    </row>
    <row r="126" spans="1:5" ht="15" x14ac:dyDescent="0.2">
      <c r="A126" s="38">
        <v>7.2</v>
      </c>
      <c r="B126" s="38">
        <v>3.4</v>
      </c>
      <c r="C126" s="38">
        <v>4.7</v>
      </c>
      <c r="D126" s="38">
        <v>4.0999999999999996</v>
      </c>
      <c r="E126" s="39">
        <v>0</v>
      </c>
    </row>
    <row r="127" spans="1:5" ht="15" x14ac:dyDescent="0.2">
      <c r="A127" s="38">
        <v>8.3000000000000007</v>
      </c>
      <c r="B127" s="38">
        <v>6.1</v>
      </c>
      <c r="C127" s="38">
        <v>6.1</v>
      </c>
      <c r="D127" s="38">
        <v>2.9</v>
      </c>
      <c r="E127" s="39">
        <v>1</v>
      </c>
    </row>
    <row r="128" spans="1:5" ht="15" x14ac:dyDescent="0.2">
      <c r="A128" s="38">
        <v>7.9</v>
      </c>
      <c r="B128" s="38">
        <v>6.9</v>
      </c>
      <c r="C128" s="38">
        <v>5.8</v>
      </c>
      <c r="D128" s="38">
        <v>4.2</v>
      </c>
      <c r="E128" s="39">
        <v>0</v>
      </c>
    </row>
    <row r="129" spans="1:5" ht="15" x14ac:dyDescent="0.2">
      <c r="A129" s="38">
        <v>7.3</v>
      </c>
      <c r="B129" s="38">
        <v>5.2</v>
      </c>
      <c r="C129" s="38">
        <v>6.1</v>
      </c>
      <c r="D129" s="38">
        <v>3.3</v>
      </c>
      <c r="E129" s="39">
        <v>0</v>
      </c>
    </row>
    <row r="130" spans="1:5" ht="15" x14ac:dyDescent="0.2">
      <c r="A130" s="38">
        <v>9.6</v>
      </c>
      <c r="B130" s="38">
        <v>8.1999999999999993</v>
      </c>
      <c r="C130" s="38">
        <v>7.8</v>
      </c>
      <c r="D130" s="38">
        <v>3</v>
      </c>
      <c r="E130" s="39">
        <v>1</v>
      </c>
    </row>
    <row r="131" spans="1:5" ht="15" x14ac:dyDescent="0.2">
      <c r="A131" s="38">
        <v>8.3000000000000007</v>
      </c>
      <c r="B131" s="38">
        <v>5.7</v>
      </c>
      <c r="C131" s="38">
        <v>2.5</v>
      </c>
      <c r="D131" s="38">
        <v>2.5</v>
      </c>
      <c r="E131" s="39">
        <v>0</v>
      </c>
    </row>
    <row r="132" spans="1:5" ht="15" x14ac:dyDescent="0.2">
      <c r="A132" s="38">
        <v>8.6</v>
      </c>
      <c r="B132" s="38">
        <v>7.3</v>
      </c>
      <c r="C132" s="38">
        <v>4.7</v>
      </c>
      <c r="D132" s="38">
        <v>3.4</v>
      </c>
      <c r="E132" s="39">
        <v>0</v>
      </c>
    </row>
    <row r="133" spans="1:5" ht="15" x14ac:dyDescent="0.2">
      <c r="A133" s="38">
        <v>8</v>
      </c>
      <c r="B133" s="38">
        <v>7.7</v>
      </c>
      <c r="C133" s="38">
        <v>3</v>
      </c>
      <c r="D133" s="38">
        <v>4.2</v>
      </c>
      <c r="E133" s="39">
        <v>0</v>
      </c>
    </row>
    <row r="134" spans="1:5" ht="15" x14ac:dyDescent="0.2">
      <c r="A134" s="38">
        <v>6.4</v>
      </c>
      <c r="B134" s="38">
        <v>2.9</v>
      </c>
      <c r="C134" s="38">
        <v>5</v>
      </c>
      <c r="D134" s="38">
        <v>3.7</v>
      </c>
      <c r="E134" s="39">
        <v>0</v>
      </c>
    </row>
    <row r="135" spans="1:5" ht="15" x14ac:dyDescent="0.2">
      <c r="A135" s="38">
        <v>6.6</v>
      </c>
      <c r="B135" s="38">
        <v>5.3</v>
      </c>
      <c r="C135" s="38">
        <v>6.6</v>
      </c>
      <c r="D135" s="38">
        <v>4.0999999999999996</v>
      </c>
      <c r="E135" s="39">
        <v>0</v>
      </c>
    </row>
    <row r="136" spans="1:5" ht="15" x14ac:dyDescent="0.2">
      <c r="A136" s="38">
        <v>7.6</v>
      </c>
      <c r="B136" s="38">
        <v>7.1</v>
      </c>
      <c r="C136" s="38">
        <v>4.2</v>
      </c>
      <c r="D136" s="38">
        <v>3.8</v>
      </c>
      <c r="E136" s="39">
        <v>1</v>
      </c>
    </row>
    <row r="137" spans="1:5" ht="15" x14ac:dyDescent="0.2">
      <c r="A137" s="38">
        <v>9.4</v>
      </c>
      <c r="B137" s="38">
        <v>7.8</v>
      </c>
      <c r="C137" s="38">
        <v>4.7</v>
      </c>
      <c r="D137" s="38">
        <v>3.7</v>
      </c>
      <c r="E137" s="39">
        <v>1</v>
      </c>
    </row>
    <row r="138" spans="1:5" ht="15" x14ac:dyDescent="0.2">
      <c r="A138" s="38">
        <v>8.3000000000000007</v>
      </c>
      <c r="B138" s="38">
        <v>5.7</v>
      </c>
      <c r="C138" s="38">
        <v>2.5</v>
      </c>
      <c r="D138" s="38">
        <v>2.5</v>
      </c>
      <c r="E138" s="39">
        <v>0</v>
      </c>
    </row>
    <row r="139" spans="1:5" ht="15" x14ac:dyDescent="0.2">
      <c r="A139" s="38">
        <v>7.8</v>
      </c>
      <c r="B139" s="38">
        <v>5.3</v>
      </c>
      <c r="C139" s="38">
        <v>7.1</v>
      </c>
      <c r="D139" s="38">
        <v>4.9000000000000004</v>
      </c>
      <c r="E139" s="39">
        <v>0</v>
      </c>
    </row>
    <row r="140" spans="1:5" ht="15" x14ac:dyDescent="0.2">
      <c r="A140" s="38">
        <v>7.1</v>
      </c>
      <c r="B140" s="38">
        <v>3.3</v>
      </c>
      <c r="C140" s="38">
        <v>4.5</v>
      </c>
      <c r="D140" s="38">
        <v>4</v>
      </c>
      <c r="E140" s="39">
        <v>0</v>
      </c>
    </row>
    <row r="141" spans="1:5" ht="15" x14ac:dyDescent="0.2">
      <c r="A141" s="38">
        <v>7.6</v>
      </c>
      <c r="B141" s="38">
        <v>4.5999999999999996</v>
      </c>
      <c r="C141" s="38">
        <v>5</v>
      </c>
      <c r="D141" s="38">
        <v>5.8</v>
      </c>
      <c r="E141" s="39">
        <v>0</v>
      </c>
    </row>
    <row r="142" spans="1:5" ht="15" x14ac:dyDescent="0.2">
      <c r="A142" s="38">
        <v>5.6</v>
      </c>
      <c r="B142" s="38">
        <v>5.7</v>
      </c>
      <c r="C142" s="38">
        <v>5.6</v>
      </c>
      <c r="D142" s="38">
        <v>6</v>
      </c>
      <c r="E142" s="39">
        <v>0</v>
      </c>
    </row>
    <row r="143" spans="1:5" ht="15" x14ac:dyDescent="0.2">
      <c r="A143" s="38">
        <v>9.9</v>
      </c>
      <c r="B143" s="38">
        <v>5.8</v>
      </c>
      <c r="C143" s="38">
        <v>3.5</v>
      </c>
      <c r="D143" s="38">
        <v>4.9000000000000004</v>
      </c>
      <c r="E143" s="39">
        <v>1</v>
      </c>
    </row>
    <row r="144" spans="1:5" ht="15" x14ac:dyDescent="0.2">
      <c r="A144" s="38">
        <v>9.1999999999999993</v>
      </c>
      <c r="B144" s="38">
        <v>7.4</v>
      </c>
      <c r="C144" s="38">
        <v>5.8</v>
      </c>
      <c r="D144" s="38">
        <v>4</v>
      </c>
      <c r="E144" s="39">
        <v>1</v>
      </c>
    </row>
    <row r="145" spans="1:5" ht="15" x14ac:dyDescent="0.2">
      <c r="A145" s="38">
        <v>9.1</v>
      </c>
      <c r="B145" s="38">
        <v>7.5</v>
      </c>
      <c r="C145" s="38">
        <v>4.5</v>
      </c>
      <c r="D145" s="38">
        <v>3.4</v>
      </c>
      <c r="E145" s="39">
        <v>0</v>
      </c>
    </row>
    <row r="146" spans="1:5" ht="15" x14ac:dyDescent="0.2">
      <c r="A146" s="38">
        <v>9.9</v>
      </c>
      <c r="B146" s="38">
        <v>5.4</v>
      </c>
      <c r="C146" s="38">
        <v>4.5</v>
      </c>
      <c r="D146" s="38">
        <v>4</v>
      </c>
      <c r="E146" s="39">
        <v>1</v>
      </c>
    </row>
    <row r="147" spans="1:5" ht="15" x14ac:dyDescent="0.2">
      <c r="A147" s="38">
        <v>9.9</v>
      </c>
      <c r="B147" s="38">
        <v>5.4</v>
      </c>
      <c r="C147" s="38">
        <v>4.5</v>
      </c>
      <c r="D147" s="38">
        <v>4</v>
      </c>
      <c r="E147" s="39">
        <v>1</v>
      </c>
    </row>
    <row r="148" spans="1:5" ht="15" x14ac:dyDescent="0.2">
      <c r="A148" s="38">
        <v>6.6</v>
      </c>
      <c r="B148" s="38">
        <v>5.3</v>
      </c>
      <c r="C148" s="38">
        <v>6.6</v>
      </c>
      <c r="D148" s="38">
        <v>4.0999999999999996</v>
      </c>
      <c r="E148" s="39">
        <v>0</v>
      </c>
    </row>
    <row r="149" spans="1:5" ht="15" x14ac:dyDescent="0.2">
      <c r="A149" s="38">
        <v>9.1</v>
      </c>
      <c r="B149" s="38">
        <v>6.3</v>
      </c>
      <c r="C149" s="38">
        <v>5.4</v>
      </c>
      <c r="D149" s="38">
        <v>3</v>
      </c>
      <c r="E149" s="39">
        <v>0</v>
      </c>
    </row>
    <row r="150" spans="1:5" ht="15" x14ac:dyDescent="0.2">
      <c r="A150" s="38">
        <v>5.0999999999999996</v>
      </c>
      <c r="B150" s="38">
        <v>5.4</v>
      </c>
      <c r="C150" s="38">
        <v>7.8</v>
      </c>
      <c r="D150" s="38">
        <v>6.3</v>
      </c>
      <c r="E150" s="39">
        <v>1</v>
      </c>
    </row>
    <row r="151" spans="1:5" ht="15" x14ac:dyDescent="0.2">
      <c r="A151" s="38">
        <v>6</v>
      </c>
      <c r="B151" s="38">
        <v>5.3</v>
      </c>
      <c r="C151" s="38">
        <v>5.3</v>
      </c>
      <c r="D151" s="38">
        <v>5.3</v>
      </c>
      <c r="E151" s="39">
        <v>0</v>
      </c>
    </row>
    <row r="152" spans="1:5" ht="15" x14ac:dyDescent="0.2">
      <c r="A152" s="38">
        <v>8.9</v>
      </c>
      <c r="B152" s="38">
        <v>5.0999999999999996</v>
      </c>
      <c r="C152" s="38">
        <v>6.9</v>
      </c>
      <c r="D152" s="38">
        <v>5.9</v>
      </c>
      <c r="E152" s="39">
        <v>0</v>
      </c>
    </row>
    <row r="153" spans="1:5" ht="15" x14ac:dyDescent="0.2">
      <c r="A153" s="38">
        <v>6.2</v>
      </c>
      <c r="B153" s="38">
        <v>3.6</v>
      </c>
      <c r="C153" s="38">
        <v>5.0999999999999996</v>
      </c>
      <c r="D153" s="38">
        <v>6.3</v>
      </c>
      <c r="E153" s="39">
        <v>0</v>
      </c>
    </row>
    <row r="154" spans="1:5" ht="15" x14ac:dyDescent="0.2">
      <c r="A154" s="38">
        <v>7.2</v>
      </c>
      <c r="B154" s="38">
        <v>3.4</v>
      </c>
      <c r="C154" s="38">
        <v>4.7</v>
      </c>
      <c r="D154" s="38">
        <v>4.0999999999999996</v>
      </c>
      <c r="E154" s="39">
        <v>0</v>
      </c>
    </row>
    <row r="155" spans="1:5" ht="15" x14ac:dyDescent="0.2">
      <c r="A155" s="38">
        <v>8.8000000000000007</v>
      </c>
      <c r="B155" s="38">
        <v>8.1</v>
      </c>
      <c r="C155" s="38">
        <v>4.5</v>
      </c>
      <c r="D155" s="38">
        <v>2.2999999999999998</v>
      </c>
      <c r="E155" s="39">
        <v>0</v>
      </c>
    </row>
    <row r="156" spans="1:5" ht="15" x14ac:dyDescent="0.2">
      <c r="A156" s="38">
        <v>6.3</v>
      </c>
      <c r="B156" s="38">
        <v>4.0999999999999996</v>
      </c>
      <c r="C156" s="38">
        <v>6.6</v>
      </c>
      <c r="D156" s="38">
        <v>5.0999999999999996</v>
      </c>
      <c r="E156" s="39">
        <v>0</v>
      </c>
    </row>
    <row r="157" spans="1:5" ht="15" x14ac:dyDescent="0.2">
      <c r="A157" s="38">
        <v>9.6999999999999993</v>
      </c>
      <c r="B157" s="38">
        <v>5.7</v>
      </c>
      <c r="C157" s="38">
        <v>4.7</v>
      </c>
      <c r="D157" s="38">
        <v>4.0999999999999996</v>
      </c>
      <c r="E157" s="39">
        <v>0</v>
      </c>
    </row>
    <row r="158" spans="1:5" ht="15" x14ac:dyDescent="0.2">
      <c r="A158" s="38">
        <v>5</v>
      </c>
      <c r="B158" s="38">
        <v>4.2</v>
      </c>
      <c r="C158" s="38">
        <v>4.9000000000000004</v>
      </c>
      <c r="D158" s="38">
        <v>4.8</v>
      </c>
      <c r="E158" s="39">
        <v>0</v>
      </c>
    </row>
    <row r="159" spans="1:5" ht="15" x14ac:dyDescent="0.2">
      <c r="A159" s="38">
        <v>7.4</v>
      </c>
      <c r="B159" s="38">
        <v>4.4000000000000004</v>
      </c>
      <c r="C159" s="38">
        <v>4.8</v>
      </c>
      <c r="D159" s="38">
        <v>5.6</v>
      </c>
      <c r="E159" s="39">
        <v>0</v>
      </c>
    </row>
    <row r="160" spans="1:5" ht="15" x14ac:dyDescent="0.2">
      <c r="A160" s="38">
        <v>5.5</v>
      </c>
      <c r="B160" s="38">
        <v>5.3</v>
      </c>
      <c r="C160" s="38">
        <v>4.9000000000000004</v>
      </c>
      <c r="D160" s="38">
        <v>5.9</v>
      </c>
      <c r="E160" s="39">
        <v>0</v>
      </c>
    </row>
    <row r="161" spans="1:5" ht="15" x14ac:dyDescent="0.2">
      <c r="A161" s="38">
        <v>9.1</v>
      </c>
      <c r="B161" s="38">
        <v>6.2</v>
      </c>
      <c r="C161" s="38">
        <v>4.5999999999999996</v>
      </c>
      <c r="D161" s="38">
        <v>4.3</v>
      </c>
      <c r="E161" s="39">
        <v>1</v>
      </c>
    </row>
    <row r="162" spans="1:5" ht="15" x14ac:dyDescent="0.2">
      <c r="A162" s="38">
        <v>6.7</v>
      </c>
      <c r="B162" s="38">
        <v>5.0999999999999996</v>
      </c>
      <c r="C162" s="38">
        <v>4.9000000000000004</v>
      </c>
      <c r="D162" s="38">
        <v>4.5</v>
      </c>
      <c r="E162" s="39">
        <v>0</v>
      </c>
    </row>
    <row r="163" spans="1:5" ht="15" x14ac:dyDescent="0.2">
      <c r="A163" s="38">
        <v>6.3</v>
      </c>
      <c r="B163" s="38">
        <v>6.8</v>
      </c>
      <c r="C163" s="38">
        <v>5.9</v>
      </c>
      <c r="D163" s="38">
        <v>6.2</v>
      </c>
      <c r="E163" s="39">
        <v>1</v>
      </c>
    </row>
    <row r="164" spans="1:5" ht="15" x14ac:dyDescent="0.2">
      <c r="A164" s="38">
        <v>8.3000000000000007</v>
      </c>
      <c r="B164" s="38">
        <v>6.1</v>
      </c>
      <c r="C164" s="38">
        <v>6.1</v>
      </c>
      <c r="D164" s="38">
        <v>2.9</v>
      </c>
      <c r="E164" s="39">
        <v>1</v>
      </c>
    </row>
    <row r="165" spans="1:5" ht="15" x14ac:dyDescent="0.2">
      <c r="A165" s="38">
        <v>8.1999999999999993</v>
      </c>
      <c r="B165" s="38">
        <v>6</v>
      </c>
      <c r="C165" s="38">
        <v>6</v>
      </c>
      <c r="D165" s="38">
        <v>2.8</v>
      </c>
      <c r="E165" s="39">
        <v>1</v>
      </c>
    </row>
    <row r="166" spans="1:5" ht="15" x14ac:dyDescent="0.2">
      <c r="A166" s="38">
        <v>8.1999999999999993</v>
      </c>
      <c r="B166" s="38">
        <v>6</v>
      </c>
      <c r="C166" s="38">
        <v>6</v>
      </c>
      <c r="D166" s="38">
        <v>2.8</v>
      </c>
      <c r="E166" s="39">
        <v>0</v>
      </c>
    </row>
    <row r="167" spans="1:5" ht="15" x14ac:dyDescent="0.2">
      <c r="A167" s="38">
        <v>9</v>
      </c>
      <c r="B167" s="38">
        <v>4.8</v>
      </c>
      <c r="C167" s="38">
        <v>5</v>
      </c>
      <c r="D167" s="38">
        <v>3.9</v>
      </c>
      <c r="E167" s="39">
        <v>0</v>
      </c>
    </row>
    <row r="168" spans="1:5" ht="15" x14ac:dyDescent="0.2">
      <c r="A168" s="38">
        <v>7.1</v>
      </c>
      <c r="B168" s="38">
        <v>5</v>
      </c>
      <c r="C168" s="38">
        <v>5.9</v>
      </c>
      <c r="D168" s="38">
        <v>3.1</v>
      </c>
      <c r="E168" s="39">
        <v>0</v>
      </c>
    </row>
    <row r="169" spans="1:5" ht="15" x14ac:dyDescent="0.2">
      <c r="A169" s="38">
        <v>6.9</v>
      </c>
      <c r="B169" s="38">
        <v>2.2999999999999998</v>
      </c>
      <c r="C169" s="38">
        <v>5.4</v>
      </c>
      <c r="D169" s="38">
        <v>4.2</v>
      </c>
      <c r="E169" s="39">
        <v>0</v>
      </c>
    </row>
    <row r="170" spans="1:5" ht="15" x14ac:dyDescent="0.2">
      <c r="A170" s="38">
        <v>8.6</v>
      </c>
      <c r="B170" s="38">
        <v>5.6</v>
      </c>
      <c r="C170" s="38">
        <v>4</v>
      </c>
      <c r="D170" s="38">
        <v>3</v>
      </c>
      <c r="E170" s="39">
        <v>0</v>
      </c>
    </row>
    <row r="171" spans="1:5" ht="15" x14ac:dyDescent="0.2">
      <c r="A171" s="38">
        <v>6.7</v>
      </c>
      <c r="B171" s="38">
        <v>5.4</v>
      </c>
      <c r="C171" s="38">
        <v>6.8</v>
      </c>
      <c r="D171" s="38">
        <v>4.3</v>
      </c>
      <c r="E171" s="39">
        <v>1</v>
      </c>
    </row>
    <row r="172" spans="1:5" ht="15" x14ac:dyDescent="0.2">
      <c r="A172" s="38">
        <v>7</v>
      </c>
      <c r="B172" s="38">
        <v>4.8</v>
      </c>
      <c r="C172" s="38">
        <v>4.2</v>
      </c>
      <c r="D172" s="38">
        <v>5.2</v>
      </c>
      <c r="E172" s="39">
        <v>1</v>
      </c>
    </row>
    <row r="173" spans="1:5" ht="15" x14ac:dyDescent="0.2">
      <c r="A173" s="38">
        <v>9.6999999999999993</v>
      </c>
      <c r="B173" s="38">
        <v>5.6</v>
      </c>
      <c r="C173" s="38">
        <v>3.3</v>
      </c>
      <c r="D173" s="38">
        <v>4.7</v>
      </c>
      <c r="E173" s="39">
        <v>1</v>
      </c>
    </row>
    <row r="174" spans="1:5" ht="15" x14ac:dyDescent="0.2">
      <c r="A174" s="38">
        <v>9.9</v>
      </c>
      <c r="B174" s="38">
        <v>7</v>
      </c>
      <c r="C174" s="38">
        <v>6.7</v>
      </c>
      <c r="D174" s="38">
        <v>3.4</v>
      </c>
      <c r="E174" s="39">
        <v>1</v>
      </c>
    </row>
    <row r="175" spans="1:5" ht="15" x14ac:dyDescent="0.2">
      <c r="A175" s="38">
        <v>8.6</v>
      </c>
      <c r="B175" s="38">
        <v>6</v>
      </c>
      <c r="C175" s="38">
        <v>5.7</v>
      </c>
      <c r="D175" s="38">
        <v>3.6</v>
      </c>
      <c r="E175" s="39">
        <v>0</v>
      </c>
    </row>
    <row r="176" spans="1:5" ht="15" x14ac:dyDescent="0.2">
      <c r="A176" s="38">
        <v>6.3</v>
      </c>
      <c r="B176" s="38">
        <v>4.0999999999999996</v>
      </c>
      <c r="C176" s="38">
        <v>6.6</v>
      </c>
      <c r="D176" s="38">
        <v>5.0999999999999996</v>
      </c>
      <c r="E176" s="39">
        <v>0</v>
      </c>
    </row>
    <row r="177" spans="1:5" ht="15" x14ac:dyDescent="0.2">
      <c r="A177" s="38">
        <v>9.9</v>
      </c>
      <c r="B177" s="38">
        <v>7</v>
      </c>
      <c r="C177" s="38">
        <v>6.7</v>
      </c>
      <c r="D177" s="38">
        <v>3.4</v>
      </c>
      <c r="E177" s="39">
        <v>1</v>
      </c>
    </row>
    <row r="178" spans="1:5" ht="15" x14ac:dyDescent="0.2">
      <c r="A178" s="38">
        <v>9.3000000000000007</v>
      </c>
      <c r="B178" s="38">
        <v>7.2</v>
      </c>
      <c r="C178" s="38">
        <v>4.5</v>
      </c>
      <c r="D178" s="38">
        <v>4.4000000000000004</v>
      </c>
      <c r="E178" s="39">
        <v>1</v>
      </c>
    </row>
    <row r="179" spans="1:5" ht="15" x14ac:dyDescent="0.2">
      <c r="A179" s="38">
        <v>9.6999999999999993</v>
      </c>
      <c r="B179" s="38">
        <v>7.5</v>
      </c>
      <c r="C179" s="38">
        <v>6.1</v>
      </c>
      <c r="D179" s="38">
        <v>3.4</v>
      </c>
      <c r="E179" s="39">
        <v>1</v>
      </c>
    </row>
    <row r="180" spans="1:5" ht="15" x14ac:dyDescent="0.2">
      <c r="A180" s="38">
        <v>9.6999999999999993</v>
      </c>
      <c r="B180" s="38">
        <v>5.6</v>
      </c>
      <c r="C180" s="38">
        <v>3.3</v>
      </c>
      <c r="D180" s="38">
        <v>4.7</v>
      </c>
      <c r="E180" s="39">
        <v>0</v>
      </c>
    </row>
    <row r="181" spans="1:5" ht="15" x14ac:dyDescent="0.2">
      <c r="A181" s="38">
        <v>9.6</v>
      </c>
      <c r="B181" s="38">
        <v>8.3000000000000007</v>
      </c>
      <c r="C181" s="38">
        <v>7.8</v>
      </c>
      <c r="D181" s="38">
        <v>3</v>
      </c>
      <c r="E181" s="39">
        <v>1</v>
      </c>
    </row>
    <row r="182" spans="1:5" ht="15" x14ac:dyDescent="0.2">
      <c r="A182" s="38">
        <v>7.6</v>
      </c>
      <c r="B182" s="38">
        <v>7.1</v>
      </c>
      <c r="C182" s="38">
        <v>4.2</v>
      </c>
      <c r="D182" s="38">
        <v>3.8</v>
      </c>
      <c r="E182" s="39">
        <v>1</v>
      </c>
    </row>
    <row r="183" spans="1:5" ht="15" x14ac:dyDescent="0.2">
      <c r="A183" s="38">
        <v>9.4</v>
      </c>
      <c r="B183" s="38">
        <v>7.8</v>
      </c>
      <c r="C183" s="38">
        <v>4.7</v>
      </c>
      <c r="D183" s="38">
        <v>3.7</v>
      </c>
      <c r="E183" s="39">
        <v>1</v>
      </c>
    </row>
    <row r="184" spans="1:5" ht="15" x14ac:dyDescent="0.2">
      <c r="A184" s="38">
        <v>9.6</v>
      </c>
      <c r="B184" s="38">
        <v>8.1999999999999993</v>
      </c>
      <c r="C184" s="38">
        <v>7.8</v>
      </c>
      <c r="D184" s="38">
        <v>3</v>
      </c>
      <c r="E184" s="39">
        <v>1</v>
      </c>
    </row>
    <row r="185" spans="1:5" ht="15" x14ac:dyDescent="0.2">
      <c r="A185" s="38">
        <v>9.3000000000000007</v>
      </c>
      <c r="B185" s="38">
        <v>6.6</v>
      </c>
      <c r="C185" s="38">
        <v>6.3</v>
      </c>
      <c r="D185" s="38">
        <v>4.5999999999999996</v>
      </c>
      <c r="E185" s="39">
        <v>1</v>
      </c>
    </row>
    <row r="186" spans="1:5" ht="15" x14ac:dyDescent="0.2">
      <c r="A186" s="38">
        <v>9.6999999999999993</v>
      </c>
      <c r="B186" s="38">
        <v>5.7</v>
      </c>
      <c r="C186" s="38">
        <v>4.7</v>
      </c>
      <c r="D186" s="38">
        <v>4.0999999999999996</v>
      </c>
      <c r="E186" s="39">
        <v>0</v>
      </c>
    </row>
    <row r="187" spans="1:5" ht="15" x14ac:dyDescent="0.2">
      <c r="A187" s="38">
        <v>9.1</v>
      </c>
      <c r="B187" s="38">
        <v>7.5</v>
      </c>
      <c r="C187" s="38">
        <v>4.5</v>
      </c>
      <c r="D187" s="38">
        <v>3.4</v>
      </c>
      <c r="E187" s="39">
        <v>0</v>
      </c>
    </row>
    <row r="188" spans="1:5" ht="15" x14ac:dyDescent="0.2">
      <c r="A188" s="38">
        <v>6.5</v>
      </c>
      <c r="B188" s="38">
        <v>4.3</v>
      </c>
      <c r="C188" s="38">
        <v>3.7</v>
      </c>
      <c r="D188" s="38">
        <v>4.7</v>
      </c>
      <c r="E188" s="39">
        <v>0</v>
      </c>
    </row>
    <row r="189" spans="1:5" ht="15" x14ac:dyDescent="0.2">
      <c r="A189" s="38">
        <v>6.6</v>
      </c>
      <c r="B189" s="38">
        <v>4.7</v>
      </c>
      <c r="C189" s="38">
        <v>4.8</v>
      </c>
      <c r="D189" s="38">
        <v>3.6</v>
      </c>
      <c r="E189" s="39">
        <v>1</v>
      </c>
    </row>
    <row r="190" spans="1:5" ht="15" x14ac:dyDescent="0.2">
      <c r="A190" s="38">
        <v>5.8</v>
      </c>
      <c r="B190" s="38">
        <v>5.9</v>
      </c>
      <c r="C190" s="38">
        <v>5.8</v>
      </c>
      <c r="D190" s="38">
        <v>6.1</v>
      </c>
      <c r="E190" s="39">
        <v>0</v>
      </c>
    </row>
    <row r="191" spans="1:5" ht="15" x14ac:dyDescent="0.2">
      <c r="A191" s="38">
        <v>8.6999999999999993</v>
      </c>
      <c r="B191" s="38">
        <v>7.4</v>
      </c>
      <c r="C191" s="38">
        <v>4.8</v>
      </c>
      <c r="D191" s="38">
        <v>3.5</v>
      </c>
      <c r="E191" s="39">
        <v>0</v>
      </c>
    </row>
    <row r="192" spans="1:5" ht="15" x14ac:dyDescent="0.2">
      <c r="A192" s="38">
        <v>8.8000000000000007</v>
      </c>
      <c r="B192" s="38">
        <v>4.7</v>
      </c>
      <c r="C192" s="38">
        <v>4.8</v>
      </c>
      <c r="D192" s="38">
        <v>3.7</v>
      </c>
      <c r="E192" s="39">
        <v>1</v>
      </c>
    </row>
    <row r="193" spans="1:5" ht="15" x14ac:dyDescent="0.2">
      <c r="A193" s="38">
        <v>6.4</v>
      </c>
      <c r="B193" s="38">
        <v>5.7</v>
      </c>
      <c r="C193" s="38">
        <v>5.7</v>
      </c>
      <c r="D193" s="38">
        <v>5.8</v>
      </c>
      <c r="E193" s="39">
        <v>0</v>
      </c>
    </row>
    <row r="194" spans="1:5" ht="15" x14ac:dyDescent="0.2">
      <c r="A194" s="38">
        <v>6.7</v>
      </c>
      <c r="B194" s="38">
        <v>4.7</v>
      </c>
      <c r="C194" s="38">
        <v>4.8</v>
      </c>
      <c r="D194" s="38">
        <v>3.6</v>
      </c>
      <c r="E194" s="39">
        <v>0</v>
      </c>
    </row>
    <row r="195" spans="1:5" ht="15" x14ac:dyDescent="0.2">
      <c r="A195" s="38">
        <v>5.2</v>
      </c>
      <c r="B195" s="38">
        <v>4.3</v>
      </c>
      <c r="C195" s="38">
        <v>5</v>
      </c>
      <c r="D195" s="38">
        <v>4.9000000000000004</v>
      </c>
      <c r="E195" s="39">
        <v>0</v>
      </c>
    </row>
    <row r="196" spans="1:5" ht="15" x14ac:dyDescent="0.2">
      <c r="A196" s="38">
        <v>6.4</v>
      </c>
      <c r="B196" s="38">
        <v>4.7</v>
      </c>
      <c r="C196" s="38">
        <v>4.5</v>
      </c>
      <c r="D196" s="38">
        <v>4.0999999999999996</v>
      </c>
      <c r="E196" s="39">
        <v>0</v>
      </c>
    </row>
    <row r="197" spans="1:5" ht="15" x14ac:dyDescent="0.2">
      <c r="A197" s="38">
        <v>7.6</v>
      </c>
      <c r="B197" s="38">
        <v>6.6</v>
      </c>
      <c r="C197" s="38">
        <v>5.4</v>
      </c>
      <c r="D197" s="38">
        <v>3.9</v>
      </c>
      <c r="E197" s="39">
        <v>0</v>
      </c>
    </row>
    <row r="198" spans="1:5" ht="15" x14ac:dyDescent="0.2">
      <c r="A198" s="38">
        <v>5.9</v>
      </c>
      <c r="B198" s="38">
        <v>5.9</v>
      </c>
      <c r="C198" s="38">
        <v>6.2</v>
      </c>
      <c r="D198" s="38">
        <v>7.5</v>
      </c>
      <c r="E198" s="39">
        <v>1</v>
      </c>
    </row>
    <row r="199" spans="1:5" ht="15" x14ac:dyDescent="0.2">
      <c r="A199" s="38">
        <v>9.6999999999999993</v>
      </c>
      <c r="B199" s="38">
        <v>7.6</v>
      </c>
      <c r="C199" s="38">
        <v>6.1</v>
      </c>
      <c r="D199" s="38">
        <v>3.5</v>
      </c>
      <c r="E199" s="39">
        <v>1</v>
      </c>
    </row>
    <row r="200" spans="1:5" ht="15" x14ac:dyDescent="0.2">
      <c r="A200" s="38">
        <v>5.5</v>
      </c>
      <c r="B200" s="38">
        <v>5.7</v>
      </c>
      <c r="C200" s="38">
        <v>8.1999999999999993</v>
      </c>
      <c r="D200" s="38">
        <v>6.7</v>
      </c>
      <c r="E200" s="39">
        <v>1</v>
      </c>
    </row>
    <row r="201" spans="1:5" ht="15" x14ac:dyDescent="0.2">
      <c r="A201" s="38">
        <v>9.6999999999999993</v>
      </c>
      <c r="B201" s="38">
        <v>7.6</v>
      </c>
      <c r="C201" s="38">
        <v>6.1</v>
      </c>
      <c r="D201" s="38">
        <v>3.5</v>
      </c>
      <c r="E201" s="39">
        <v>1</v>
      </c>
    </row>
    <row r="202" spans="1:5" ht="15" x14ac:dyDescent="0.2">
      <c r="E202" s="28"/>
    </row>
    <row r="203" spans="1:5" ht="15" x14ac:dyDescent="0.2">
      <c r="E203" s="28"/>
    </row>
    <row r="204" spans="1:5" ht="15" x14ac:dyDescent="0.2">
      <c r="E204" s="28"/>
    </row>
    <row r="205" spans="1:5" ht="15" x14ac:dyDescent="0.2">
      <c r="E205" s="28"/>
    </row>
    <row r="206" spans="1:5" ht="15" x14ac:dyDescent="0.2">
      <c r="E206" s="28"/>
    </row>
    <row r="207" spans="1:5" ht="15" x14ac:dyDescent="0.2">
      <c r="E207" s="28"/>
    </row>
    <row r="208" spans="1:5" ht="15" x14ac:dyDescent="0.2">
      <c r="E208" s="28"/>
    </row>
    <row r="209" spans="5:5" ht="15" x14ac:dyDescent="0.2">
      <c r="E209" s="28"/>
    </row>
    <row r="210" spans="5:5" ht="15" x14ac:dyDescent="0.2">
      <c r="E210" s="28"/>
    </row>
    <row r="211" spans="5:5" ht="15" x14ac:dyDescent="0.2">
      <c r="E211" s="28"/>
    </row>
    <row r="212" spans="5:5" ht="15" x14ac:dyDescent="0.2">
      <c r="E212" s="28"/>
    </row>
    <row r="213" spans="5:5" ht="15" x14ac:dyDescent="0.2">
      <c r="E213" s="28"/>
    </row>
    <row r="214" spans="5:5" ht="15" x14ac:dyDescent="0.2">
      <c r="E214" s="28"/>
    </row>
    <row r="215" spans="5:5" ht="15" x14ac:dyDescent="0.2">
      <c r="E215" s="28"/>
    </row>
    <row r="216" spans="5:5" ht="15" x14ac:dyDescent="0.2">
      <c r="E216" s="28"/>
    </row>
    <row r="217" spans="5:5" ht="15" x14ac:dyDescent="0.2">
      <c r="E217" s="28"/>
    </row>
    <row r="218" spans="5:5" ht="15" x14ac:dyDescent="0.2">
      <c r="E218" s="28"/>
    </row>
    <row r="219" spans="5:5" ht="15" x14ac:dyDescent="0.2">
      <c r="E219" s="28"/>
    </row>
    <row r="220" spans="5:5" ht="15" x14ac:dyDescent="0.2">
      <c r="E220" s="28"/>
    </row>
    <row r="221" spans="5:5" ht="15" x14ac:dyDescent="0.2">
      <c r="E221" s="28"/>
    </row>
    <row r="222" spans="5:5" ht="15" x14ac:dyDescent="0.2">
      <c r="E222" s="28"/>
    </row>
    <row r="223" spans="5:5" ht="15" x14ac:dyDescent="0.2">
      <c r="E223" s="28"/>
    </row>
    <row r="224" spans="5:5" ht="15" x14ac:dyDescent="0.2">
      <c r="E224" s="28"/>
    </row>
    <row r="225" spans="5:5" ht="15" x14ac:dyDescent="0.2">
      <c r="E225" s="28"/>
    </row>
    <row r="226" spans="5:5" ht="15" x14ac:dyDescent="0.2">
      <c r="E226" s="28"/>
    </row>
    <row r="227" spans="5:5" ht="15" x14ac:dyDescent="0.2">
      <c r="E227" s="28"/>
    </row>
    <row r="228" spans="5:5" ht="15" x14ac:dyDescent="0.2">
      <c r="E228" s="28"/>
    </row>
    <row r="229" spans="5:5" ht="15" x14ac:dyDescent="0.2">
      <c r="E229" s="28"/>
    </row>
    <row r="230" spans="5:5" ht="15" x14ac:dyDescent="0.2">
      <c r="E230" s="28"/>
    </row>
    <row r="231" spans="5:5" ht="15" x14ac:dyDescent="0.2">
      <c r="E231" s="28"/>
    </row>
    <row r="232" spans="5:5" ht="15" x14ac:dyDescent="0.2">
      <c r="E232" s="28"/>
    </row>
    <row r="233" spans="5:5" ht="15" x14ac:dyDescent="0.2">
      <c r="E233" s="28"/>
    </row>
    <row r="234" spans="5:5" ht="15" x14ac:dyDescent="0.2">
      <c r="E234" s="28"/>
    </row>
    <row r="235" spans="5:5" ht="15" x14ac:dyDescent="0.2">
      <c r="E235" s="28"/>
    </row>
    <row r="236" spans="5:5" ht="15" x14ac:dyDescent="0.2">
      <c r="E236" s="28"/>
    </row>
    <row r="237" spans="5:5" ht="15" x14ac:dyDescent="0.2">
      <c r="E237" s="28"/>
    </row>
    <row r="238" spans="5:5" ht="15" x14ac:dyDescent="0.2">
      <c r="E238" s="28"/>
    </row>
    <row r="239" spans="5:5" ht="15" x14ac:dyDescent="0.2">
      <c r="E239" s="28"/>
    </row>
    <row r="240" spans="5:5" ht="15" x14ac:dyDescent="0.2">
      <c r="E240" s="28"/>
    </row>
    <row r="241" spans="5:5" ht="15" x14ac:dyDescent="0.2">
      <c r="E241" s="28"/>
    </row>
    <row r="242" spans="5:5" ht="15" x14ac:dyDescent="0.2">
      <c r="E242" s="28"/>
    </row>
    <row r="243" spans="5:5" ht="15" x14ac:dyDescent="0.2">
      <c r="E243" s="28"/>
    </row>
    <row r="244" spans="5:5" ht="15" x14ac:dyDescent="0.2">
      <c r="E244" s="28"/>
    </row>
    <row r="245" spans="5:5" ht="15" x14ac:dyDescent="0.2">
      <c r="E245" s="28"/>
    </row>
  </sheetData>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4967E-4F08-4616-B503-68C6928F9455}">
  <dimension ref="B2:O74"/>
  <sheetViews>
    <sheetView topLeftCell="A31" zoomScale="40" zoomScaleNormal="40" workbookViewId="0">
      <selection activeCell="AE51" sqref="AE51"/>
    </sheetView>
  </sheetViews>
  <sheetFormatPr defaultRowHeight="12.75" x14ac:dyDescent="0.2"/>
  <cols>
    <col min="2" max="2" width="18.85546875" customWidth="1"/>
    <col min="3" max="3" width="23.28515625" customWidth="1"/>
    <col min="4" max="4" width="22" customWidth="1"/>
    <col min="5" max="5" width="10" customWidth="1"/>
    <col min="7" max="7" width="11.85546875" customWidth="1"/>
    <col min="9" max="9" width="11.85546875" bestFit="1" customWidth="1"/>
  </cols>
  <sheetData>
    <row r="2" spans="2:13" ht="15" x14ac:dyDescent="0.25">
      <c r="B2" s="96" t="s">
        <v>401</v>
      </c>
    </row>
    <row r="3" spans="2:13" ht="13.5" thickBot="1" x14ac:dyDescent="0.25">
      <c r="B3" s="94"/>
      <c r="C3" s="147" t="s">
        <v>394</v>
      </c>
      <c r="D3" s="148" t="s">
        <v>395</v>
      </c>
      <c r="E3" s="95" t="s">
        <v>321</v>
      </c>
    </row>
    <row r="4" spans="2:13" ht="13.5" thickTop="1" x14ac:dyDescent="0.2">
      <c r="B4" s="67" t="s">
        <v>396</v>
      </c>
      <c r="C4" s="149">
        <v>79</v>
      </c>
      <c r="D4" s="150">
        <v>25</v>
      </c>
      <c r="E4" s="67">
        <v>104</v>
      </c>
    </row>
    <row r="5" spans="2:13" x14ac:dyDescent="0.2">
      <c r="B5" s="67" t="s">
        <v>397</v>
      </c>
      <c r="C5" s="149">
        <v>22</v>
      </c>
      <c r="D5" s="150">
        <v>74</v>
      </c>
      <c r="E5" s="67">
        <v>96</v>
      </c>
    </row>
    <row r="6" spans="2:13" ht="13.5" thickBot="1" x14ac:dyDescent="0.25">
      <c r="B6" s="94" t="s">
        <v>321</v>
      </c>
      <c r="C6" s="151">
        <v>101</v>
      </c>
      <c r="D6" s="152">
        <v>99</v>
      </c>
      <c r="E6" s="94">
        <v>200</v>
      </c>
    </row>
    <row r="7" spans="2:13" ht="13.7" customHeight="1" thickTop="1" x14ac:dyDescent="0.2">
      <c r="B7" s="67" t="s">
        <v>381</v>
      </c>
      <c r="C7" s="149">
        <v>0.78217821782178221</v>
      </c>
      <c r="D7" s="150">
        <v>0.74747474747474751</v>
      </c>
      <c r="E7" s="153">
        <v>0.76500000000000001</v>
      </c>
      <c r="F7" s="176" t="s">
        <v>425</v>
      </c>
      <c r="G7" s="176"/>
      <c r="H7" s="176"/>
      <c r="I7" s="176"/>
      <c r="J7" s="176"/>
      <c r="K7" s="176"/>
      <c r="L7" s="176"/>
      <c r="M7" s="176"/>
    </row>
    <row r="8" spans="2:13" ht="12.95" customHeight="1" x14ac:dyDescent="0.2">
      <c r="B8" s="67" t="s">
        <v>382</v>
      </c>
      <c r="C8" s="149"/>
      <c r="D8" s="150"/>
      <c r="E8" s="67">
        <v>0.5</v>
      </c>
      <c r="F8" s="176"/>
      <c r="G8" s="176"/>
      <c r="H8" s="176"/>
      <c r="I8" s="176"/>
      <c r="J8" s="176"/>
      <c r="K8" s="176"/>
      <c r="L8" s="176"/>
      <c r="M8" s="176"/>
    </row>
    <row r="9" spans="2:13" ht="12.95" customHeight="1" x14ac:dyDescent="0.2">
      <c r="C9" s="174" t="s">
        <v>423</v>
      </c>
      <c r="D9" s="175" t="s">
        <v>424</v>
      </c>
      <c r="F9" s="176"/>
      <c r="G9" s="176"/>
      <c r="H9" s="176"/>
      <c r="I9" s="176"/>
      <c r="J9" s="176"/>
      <c r="K9" s="176"/>
      <c r="L9" s="176"/>
      <c r="M9" s="176"/>
    </row>
    <row r="10" spans="2:13" ht="12.95" customHeight="1" x14ac:dyDescent="0.2">
      <c r="C10" s="174"/>
      <c r="D10" s="175"/>
      <c r="F10" s="176"/>
      <c r="G10" s="176"/>
      <c r="H10" s="176"/>
      <c r="I10" s="176"/>
      <c r="J10" s="176"/>
      <c r="K10" s="176"/>
      <c r="L10" s="176"/>
      <c r="M10" s="176"/>
    </row>
    <row r="11" spans="2:13" ht="12.95" customHeight="1" x14ac:dyDescent="0.2">
      <c r="C11" s="174"/>
      <c r="D11" s="175"/>
      <c r="F11" s="176"/>
      <c r="G11" s="176"/>
      <c r="H11" s="176"/>
      <c r="I11" s="176"/>
      <c r="J11" s="176"/>
      <c r="K11" s="176"/>
      <c r="L11" s="176"/>
      <c r="M11" s="176"/>
    </row>
    <row r="12" spans="2:13" x14ac:dyDescent="0.2">
      <c r="C12" s="174"/>
      <c r="D12" s="175"/>
    </row>
    <row r="13" spans="2:13" x14ac:dyDescent="0.2">
      <c r="C13" s="174"/>
      <c r="D13" s="175"/>
    </row>
    <row r="14" spans="2:13" x14ac:dyDescent="0.2">
      <c r="C14" s="174"/>
      <c r="D14" s="175"/>
    </row>
    <row r="15" spans="2:13" x14ac:dyDescent="0.2">
      <c r="C15" s="174"/>
      <c r="D15" s="175"/>
    </row>
    <row r="16" spans="2:13" x14ac:dyDescent="0.2">
      <c r="C16" s="174"/>
      <c r="D16" s="175"/>
    </row>
    <row r="17" spans="2:12" x14ac:dyDescent="0.2">
      <c r="C17" s="174"/>
      <c r="D17" s="175"/>
    </row>
    <row r="18" spans="2:12" x14ac:dyDescent="0.2">
      <c r="C18" s="174"/>
      <c r="D18" s="175"/>
    </row>
    <row r="19" spans="2:12" x14ac:dyDescent="0.2">
      <c r="C19" s="174"/>
      <c r="D19" s="175"/>
    </row>
    <row r="20" spans="2:12" x14ac:dyDescent="0.2">
      <c r="C20" s="174"/>
      <c r="D20" s="175"/>
      <c r="G20" s="108"/>
      <c r="H20" s="108"/>
      <c r="I20" s="108"/>
    </row>
    <row r="21" spans="2:12" x14ac:dyDescent="0.2">
      <c r="G21" s="108"/>
      <c r="H21" s="108"/>
      <c r="I21" s="108"/>
      <c r="J21" s="108"/>
      <c r="K21" s="108"/>
      <c r="L21" s="108"/>
    </row>
    <row r="22" spans="2:12" ht="15" x14ac:dyDescent="0.25">
      <c r="B22" s="99" t="s">
        <v>398</v>
      </c>
      <c r="C22" s="58"/>
      <c r="D22" s="58"/>
    </row>
    <row r="23" spans="2:12" ht="17.25" x14ac:dyDescent="0.25">
      <c r="B23" s="58" t="s">
        <v>399</v>
      </c>
      <c r="C23" s="86">
        <v>0.50004999999999999</v>
      </c>
      <c r="D23" s="58"/>
    </row>
    <row r="24" spans="2:12" x14ac:dyDescent="0.2">
      <c r="B24" s="58" t="s">
        <v>400</v>
      </c>
      <c r="C24" s="86">
        <v>0.62506249999999997</v>
      </c>
      <c r="D24" s="58"/>
    </row>
    <row r="25" spans="2:12" x14ac:dyDescent="0.2">
      <c r="B25" s="58"/>
      <c r="C25" s="58"/>
      <c r="D25" s="58"/>
    </row>
    <row r="27" spans="2:12" x14ac:dyDescent="0.2">
      <c r="B27" s="155" t="s">
        <v>360</v>
      </c>
      <c r="C27" s="161">
        <v>-138.61943594531573</v>
      </c>
    </row>
    <row r="28" spans="2:12" x14ac:dyDescent="0.2">
      <c r="B28" s="156" t="s">
        <v>361</v>
      </c>
      <c r="C28" s="112">
        <v>-97.874448337572318</v>
      </c>
    </row>
    <row r="29" spans="2:12" ht="13.5" thickBot="1" x14ac:dyDescent="0.25">
      <c r="B29" s="157"/>
      <c r="C29" s="113"/>
    </row>
    <row r="30" spans="2:12" ht="13.5" thickTop="1" x14ac:dyDescent="0.2">
      <c r="B30" s="156" t="s">
        <v>362</v>
      </c>
      <c r="C30" s="112">
        <v>81.489975215486822</v>
      </c>
    </row>
    <row r="31" spans="2:12" x14ac:dyDescent="0.2">
      <c r="B31" s="156" t="s">
        <v>323</v>
      </c>
      <c r="C31" s="112">
        <v>4</v>
      </c>
    </row>
    <row r="32" spans="2:12" x14ac:dyDescent="0.2">
      <c r="B32" s="156" t="s">
        <v>363</v>
      </c>
      <c r="C32" s="112">
        <v>8.4193982583410002E-17</v>
      </c>
    </row>
    <row r="33" spans="2:15" ht="15" x14ac:dyDescent="0.25">
      <c r="B33" s="156" t="s">
        <v>364</v>
      </c>
      <c r="C33" s="112">
        <v>0.05</v>
      </c>
      <c r="N33" s="162"/>
    </row>
    <row r="34" spans="2:15" ht="15.75" thickBot="1" x14ac:dyDescent="0.3">
      <c r="B34" s="157" t="s">
        <v>365</v>
      </c>
      <c r="C34" s="163" t="s">
        <v>389</v>
      </c>
      <c r="D34" s="173" t="s">
        <v>426</v>
      </c>
    </row>
    <row r="35" spans="2:15" ht="13.5" thickTop="1" x14ac:dyDescent="0.2">
      <c r="C35" s="108"/>
    </row>
    <row r="36" spans="2:15" x14ac:dyDescent="0.2">
      <c r="C36" s="108"/>
    </row>
    <row r="37" spans="2:15" x14ac:dyDescent="0.2">
      <c r="B37" s="155" t="s">
        <v>366</v>
      </c>
      <c r="C37" s="159">
        <v>0.2939341610350874</v>
      </c>
    </row>
    <row r="38" spans="2:15" ht="17.25" x14ac:dyDescent="0.25">
      <c r="B38" s="156" t="s">
        <v>367</v>
      </c>
      <c r="C38" s="105">
        <v>0.33465519974651881</v>
      </c>
      <c r="D38" s="173" t="s">
        <v>431</v>
      </c>
      <c r="O38" s="120"/>
    </row>
    <row r="39" spans="2:15" ht="17.25" x14ac:dyDescent="0.25">
      <c r="B39" s="158" t="s">
        <v>368</v>
      </c>
      <c r="C39" s="160">
        <v>0.44622180804729017</v>
      </c>
      <c r="D39" s="173" t="s">
        <v>432</v>
      </c>
    </row>
    <row r="40" spans="2:15" ht="17.25" x14ac:dyDescent="0.25">
      <c r="D40" s="173" t="s">
        <v>433</v>
      </c>
    </row>
    <row r="43" spans="2:15" ht="15" x14ac:dyDescent="0.25">
      <c r="B43" s="98" t="s">
        <v>402</v>
      </c>
      <c r="C43" s="58"/>
      <c r="D43" s="58"/>
      <c r="E43" s="27"/>
      <c r="F43" s="27"/>
      <c r="G43" s="27"/>
      <c r="H43" s="27"/>
      <c r="I43" s="27"/>
    </row>
    <row r="44" spans="2:15" ht="13.5" thickBot="1" x14ac:dyDescent="0.25">
      <c r="B44" s="104"/>
      <c r="C44" s="101" t="s">
        <v>371</v>
      </c>
      <c r="D44" s="101" t="s">
        <v>374</v>
      </c>
      <c r="E44" s="27"/>
      <c r="F44" s="27"/>
      <c r="G44" s="27"/>
      <c r="H44" s="27"/>
      <c r="I44" s="27"/>
    </row>
    <row r="45" spans="2:15" ht="15.75" thickTop="1" x14ac:dyDescent="0.25">
      <c r="B45" s="105" t="s">
        <v>322</v>
      </c>
      <c r="C45" s="102">
        <v>-16.827474537004786</v>
      </c>
      <c r="D45" s="102">
        <v>4.9194965938569373E-8</v>
      </c>
      <c r="E45" s="164"/>
      <c r="F45" s="27"/>
      <c r="G45" s="27"/>
      <c r="H45" s="27"/>
      <c r="I45" s="27"/>
    </row>
    <row r="46" spans="2:15" ht="15" x14ac:dyDescent="0.2">
      <c r="B46" s="105" t="s">
        <v>44</v>
      </c>
      <c r="C46" s="102">
        <v>0.81144946977230903</v>
      </c>
      <c r="D46" s="102">
        <v>2.2511686238807509</v>
      </c>
      <c r="F46" s="27"/>
      <c r="G46" s="27"/>
      <c r="H46" s="27"/>
      <c r="I46" s="154"/>
    </row>
    <row r="47" spans="2:15" ht="15" x14ac:dyDescent="0.2">
      <c r="B47" s="105" t="s">
        <v>286</v>
      </c>
      <c r="C47" s="102">
        <v>0.61402755292204014</v>
      </c>
      <c r="D47" s="102">
        <v>1.847858780686388</v>
      </c>
      <c r="F47" s="27"/>
      <c r="G47" s="27"/>
      <c r="H47" s="27"/>
      <c r="I47" s="154"/>
    </row>
    <row r="48" spans="2:15" x14ac:dyDescent="0.2">
      <c r="B48" s="105" t="s">
        <v>50</v>
      </c>
      <c r="C48" s="102">
        <v>0.76231440901395509</v>
      </c>
      <c r="D48" s="102">
        <v>2.1432307975031093</v>
      </c>
      <c r="F48" s="27"/>
      <c r="G48" s="27"/>
      <c r="H48" s="27"/>
      <c r="I48" s="27"/>
    </row>
    <row r="49" spans="2:9" ht="13.5" thickBot="1" x14ac:dyDescent="0.25">
      <c r="B49" s="106" t="s">
        <v>53</v>
      </c>
      <c r="C49" s="103">
        <v>0.64224547195528869</v>
      </c>
      <c r="D49" s="103">
        <v>1.9007441586789688</v>
      </c>
      <c r="F49" s="27"/>
      <c r="G49" s="27"/>
      <c r="H49" s="27"/>
      <c r="I49" s="27"/>
    </row>
    <row r="50" spans="2:9" ht="13.5" thickTop="1" x14ac:dyDescent="0.2">
      <c r="B50" s="27"/>
      <c r="C50" s="27"/>
      <c r="D50" s="27"/>
      <c r="E50" s="27"/>
      <c r="F50" s="27"/>
      <c r="G50" s="27"/>
      <c r="H50" s="27"/>
      <c r="I50" s="27"/>
    </row>
    <row r="51" spans="2:9" x14ac:dyDescent="0.2">
      <c r="B51" s="27"/>
      <c r="C51" s="27"/>
      <c r="D51" s="27"/>
      <c r="E51" s="27"/>
      <c r="F51" s="27"/>
      <c r="G51" s="27"/>
      <c r="H51" s="27"/>
      <c r="I51" s="27"/>
    </row>
    <row r="52" spans="2:9" x14ac:dyDescent="0.2">
      <c r="B52" s="27"/>
      <c r="C52" s="27"/>
      <c r="D52" s="27"/>
      <c r="E52" s="27"/>
      <c r="F52" s="27"/>
      <c r="G52" s="27"/>
      <c r="H52" s="27"/>
      <c r="I52" s="27"/>
    </row>
    <row r="58" spans="2:9" ht="15" x14ac:dyDescent="0.25">
      <c r="B58" s="107" t="s">
        <v>370</v>
      </c>
      <c r="C58" s="108"/>
      <c r="D58" s="108"/>
      <c r="E58" s="108"/>
      <c r="F58" s="108"/>
      <c r="G58" s="108"/>
      <c r="H58" s="27"/>
      <c r="I58" s="27"/>
    </row>
    <row r="59" spans="2:9" ht="13.5" thickBot="1" x14ac:dyDescent="0.25">
      <c r="B59" s="109"/>
      <c r="C59" s="109" t="s">
        <v>322</v>
      </c>
      <c r="D59" s="109" t="s">
        <v>44</v>
      </c>
      <c r="E59" s="109" t="s">
        <v>286</v>
      </c>
      <c r="F59" s="109" t="s">
        <v>50</v>
      </c>
      <c r="G59" s="109" t="s">
        <v>53</v>
      </c>
      <c r="H59" s="27"/>
    </row>
    <row r="60" spans="2:9" ht="13.5" thickTop="1" x14ac:dyDescent="0.2">
      <c r="B60" s="110" t="s">
        <v>322</v>
      </c>
      <c r="C60" s="110">
        <v>6.7060271765534525</v>
      </c>
      <c r="D60" s="110">
        <v>-0.33438162742684774</v>
      </c>
      <c r="E60" s="110">
        <v>-0.19877211521441013</v>
      </c>
      <c r="F60" s="110">
        <v>-0.26696722229084391</v>
      </c>
      <c r="G60" s="110">
        <v>-0.32733490054141551</v>
      </c>
      <c r="H60" s="27"/>
    </row>
    <row r="61" spans="2:9" x14ac:dyDescent="0.2">
      <c r="B61" s="110" t="s">
        <v>44</v>
      </c>
      <c r="C61" s="110">
        <v>-0.33438162742684713</v>
      </c>
      <c r="D61" s="110">
        <v>2.9783149117980745E-2</v>
      </c>
      <c r="E61" s="110">
        <v>-3.3393741026646398E-3</v>
      </c>
      <c r="F61" s="110">
        <v>9.8837204098627656E-3</v>
      </c>
      <c r="G61" s="110">
        <v>1.4952538553583403E-2</v>
      </c>
      <c r="H61" s="27"/>
    </row>
    <row r="62" spans="2:9" x14ac:dyDescent="0.2">
      <c r="B62" s="110" t="s">
        <v>286</v>
      </c>
      <c r="C62" s="110">
        <v>-0.19877211521441132</v>
      </c>
      <c r="D62" s="110">
        <v>-3.3393741026645414E-3</v>
      </c>
      <c r="E62" s="110">
        <v>2.8643714216047333E-2</v>
      </c>
      <c r="F62" s="110">
        <v>2.4347768581915083E-3</v>
      </c>
      <c r="G62" s="110">
        <v>9.6948418999406594E-3</v>
      </c>
      <c r="H62" s="27"/>
    </row>
    <row r="63" spans="2:9" x14ac:dyDescent="0.2">
      <c r="B63" s="110" t="s">
        <v>50</v>
      </c>
      <c r="C63" s="110">
        <v>-0.26696722229084302</v>
      </c>
      <c r="D63" s="110">
        <v>9.8837204098626962E-3</v>
      </c>
      <c r="E63" s="110">
        <v>2.4347768581914871E-3</v>
      </c>
      <c r="F63" s="110">
        <v>3.5089741542583215E-2</v>
      </c>
      <c r="G63" s="110">
        <v>-1.4240411602397997E-3</v>
      </c>
      <c r="H63" s="27"/>
      <c r="I63" s="27"/>
    </row>
    <row r="64" spans="2:9" ht="13.5" thickBot="1" x14ac:dyDescent="0.25">
      <c r="B64" s="111" t="s">
        <v>53</v>
      </c>
      <c r="C64" s="111">
        <v>-0.32733490054141612</v>
      </c>
      <c r="D64" s="111">
        <v>1.4952538553583491E-2</v>
      </c>
      <c r="E64" s="111">
        <v>9.6948418999405987E-3</v>
      </c>
      <c r="F64" s="111">
        <v>-1.4240411602397479E-3</v>
      </c>
      <c r="G64" s="111">
        <v>3.5063498148341039E-2</v>
      </c>
      <c r="H64" s="27"/>
      <c r="I64" s="27"/>
    </row>
    <row r="65" spans="2:9" ht="13.5" thickTop="1" x14ac:dyDescent="0.2">
      <c r="B65" s="108"/>
      <c r="C65" s="108"/>
      <c r="D65" s="108"/>
      <c r="E65" s="108"/>
      <c r="F65" s="108"/>
      <c r="G65" s="108"/>
      <c r="H65" s="27"/>
      <c r="I65" s="27"/>
    </row>
    <row r="66" spans="2:9" x14ac:dyDescent="0.2">
      <c r="B66" s="108"/>
      <c r="C66" s="108"/>
      <c r="D66" s="108"/>
      <c r="E66" s="108"/>
      <c r="F66" s="108"/>
      <c r="G66" s="108"/>
      <c r="H66" s="27"/>
      <c r="I66" s="27"/>
    </row>
    <row r="67" spans="2:9" ht="15" x14ac:dyDescent="0.25">
      <c r="B67" s="107" t="s">
        <v>403</v>
      </c>
      <c r="C67" s="108"/>
      <c r="D67" s="108"/>
      <c r="E67" s="108"/>
      <c r="F67" s="108"/>
      <c r="G67" s="108"/>
      <c r="H67" s="27"/>
      <c r="I67" s="27"/>
    </row>
    <row r="68" spans="2:9" ht="13.5" thickBot="1" x14ac:dyDescent="0.25">
      <c r="B68" s="101"/>
      <c r="C68" s="101" t="s">
        <v>371</v>
      </c>
      <c r="D68" s="101" t="s">
        <v>372</v>
      </c>
      <c r="E68" s="101" t="s">
        <v>373</v>
      </c>
      <c r="F68" s="101" t="s">
        <v>363</v>
      </c>
      <c r="G68" s="109" t="s">
        <v>374</v>
      </c>
      <c r="H68" s="94" t="s">
        <v>375</v>
      </c>
      <c r="I68" s="94" t="s">
        <v>376</v>
      </c>
    </row>
    <row r="69" spans="2:9" ht="13.5" thickTop="1" x14ac:dyDescent="0.2">
      <c r="B69" s="102" t="s">
        <v>322</v>
      </c>
      <c r="C69" s="102">
        <v>-16.827474537004786</v>
      </c>
      <c r="D69" s="102">
        <v>2.5895998101161215</v>
      </c>
      <c r="E69" s="102">
        <v>42.225283590198011</v>
      </c>
      <c r="F69" s="102">
        <v>8.1341565235232374E-11</v>
      </c>
      <c r="G69" s="110">
        <v>4.9194965938569373E-8</v>
      </c>
      <c r="H69" s="67"/>
      <c r="I69" s="67"/>
    </row>
    <row r="70" spans="2:9" x14ac:dyDescent="0.2">
      <c r="B70" s="102" t="s">
        <v>44</v>
      </c>
      <c r="C70" s="102">
        <v>0.81144946977230903</v>
      </c>
      <c r="D70" s="102">
        <v>0.17257795084535205</v>
      </c>
      <c r="E70" s="102">
        <v>22.108147106453572</v>
      </c>
      <c r="F70" s="102">
        <v>2.5771367233782029E-6</v>
      </c>
      <c r="G70" s="110">
        <v>2.2511686238807509</v>
      </c>
      <c r="H70" s="67">
        <v>1.6051270327643226</v>
      </c>
      <c r="I70" s="67">
        <v>3.1572330847967489</v>
      </c>
    </row>
    <row r="71" spans="2:9" x14ac:dyDescent="0.2">
      <c r="B71" s="102" t="s">
        <v>286</v>
      </c>
      <c r="C71" s="102">
        <v>0.61402755292204014</v>
      </c>
      <c r="D71" s="102">
        <v>0.16924453969344871</v>
      </c>
      <c r="E71" s="102">
        <v>13.162742544617409</v>
      </c>
      <c r="F71" s="102">
        <v>2.8557061375976541E-4</v>
      </c>
      <c r="G71" s="110">
        <v>1.847858780686388</v>
      </c>
      <c r="H71" s="67">
        <v>1.3261955447581948</v>
      </c>
      <c r="I71" s="67">
        <v>2.5747199097870328</v>
      </c>
    </row>
    <row r="72" spans="2:9" x14ac:dyDescent="0.2">
      <c r="B72" s="102" t="s">
        <v>50</v>
      </c>
      <c r="C72" s="102">
        <v>0.76231440901395509</v>
      </c>
      <c r="D72" s="102">
        <v>0.18732256015382454</v>
      </c>
      <c r="E72" s="102">
        <v>16.561058378987276</v>
      </c>
      <c r="F72" s="102">
        <v>4.7108472260323137E-5</v>
      </c>
      <c r="G72" s="110">
        <v>2.1432307975031093</v>
      </c>
      <c r="H72" s="67">
        <v>1.4846349804375116</v>
      </c>
      <c r="I72" s="67">
        <v>3.0939849268620625</v>
      </c>
    </row>
    <row r="73" spans="2:9" ht="13.5" thickBot="1" x14ac:dyDescent="0.25">
      <c r="B73" s="103" t="s">
        <v>53</v>
      </c>
      <c r="C73" s="103">
        <v>0.64224547195528869</v>
      </c>
      <c r="D73" s="103">
        <v>0.18725249837676677</v>
      </c>
      <c r="E73" s="103">
        <v>11.763779087358035</v>
      </c>
      <c r="F73" s="103">
        <v>6.0394483273820264E-4</v>
      </c>
      <c r="G73" s="111">
        <v>1.9007441586789688</v>
      </c>
      <c r="H73" s="93">
        <v>1.3168431498477247</v>
      </c>
      <c r="I73" s="93">
        <v>2.7435525310436528</v>
      </c>
    </row>
    <row r="74" spans="2:9" ht="13.5" thickTop="1" x14ac:dyDescent="0.2">
      <c r="B74" s="100"/>
      <c r="C74" s="100"/>
      <c r="D74" s="100"/>
      <c r="E74" s="100"/>
      <c r="F74" s="100"/>
      <c r="G74" s="108"/>
      <c r="H74" s="27"/>
      <c r="I74" s="27"/>
    </row>
  </sheetData>
  <mergeCells count="3">
    <mergeCell ref="C9:C20"/>
    <mergeCell ref="D9:D20"/>
    <mergeCell ref="F7:M11"/>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U32"/>
  <sheetViews>
    <sheetView zoomScale="70" zoomScaleNormal="70" workbookViewId="0">
      <selection activeCell="T29" sqref="T29"/>
    </sheetView>
  </sheetViews>
  <sheetFormatPr defaultColWidth="8.85546875" defaultRowHeight="12.75" x14ac:dyDescent="0.2"/>
  <cols>
    <col min="1" max="1" width="8.85546875" style="27"/>
    <col min="2" max="2" width="11.7109375" style="27" bestFit="1" customWidth="1"/>
    <col min="3" max="3" width="9.7109375" style="27" bestFit="1" customWidth="1"/>
    <col min="4" max="4" width="6.7109375" style="27" bestFit="1" customWidth="1"/>
    <col min="5" max="5" width="9.7109375" style="27" bestFit="1" customWidth="1"/>
    <col min="6" max="6" width="12" style="27" bestFit="1" customWidth="1"/>
    <col min="7" max="7" width="10.85546875" style="27" bestFit="1" customWidth="1"/>
    <col min="8" max="8" width="11.7109375" style="27" bestFit="1" customWidth="1"/>
    <col min="9" max="9" width="11.85546875" style="27" bestFit="1" customWidth="1"/>
    <col min="10" max="10" width="11.7109375" style="27" bestFit="1" customWidth="1"/>
    <col min="11" max="16384" width="8.85546875" style="27"/>
  </cols>
  <sheetData>
    <row r="2" spans="1:10" ht="13.5" thickBot="1" x14ac:dyDescent="0.25">
      <c r="A2" s="101"/>
      <c r="B2" s="101" t="s">
        <v>371</v>
      </c>
    </row>
    <row r="3" spans="1:10" ht="15.75" thickTop="1" x14ac:dyDescent="0.2">
      <c r="A3" s="102" t="s">
        <v>322</v>
      </c>
      <c r="B3" s="102">
        <v>-16.827474537004786</v>
      </c>
      <c r="D3" s="118" t="s">
        <v>44</v>
      </c>
      <c r="E3" s="118" t="s">
        <v>286</v>
      </c>
      <c r="F3" s="118" t="s">
        <v>50</v>
      </c>
      <c r="G3" s="119" t="s">
        <v>404</v>
      </c>
      <c r="H3" s="119" t="s">
        <v>405</v>
      </c>
      <c r="I3" s="114" t="s">
        <v>406</v>
      </c>
      <c r="J3" s="114" t="s">
        <v>405</v>
      </c>
    </row>
    <row r="4" spans="1:10" x14ac:dyDescent="0.2">
      <c r="A4" s="102" t="s">
        <v>44</v>
      </c>
      <c r="B4" s="102">
        <v>0.81144946977230903</v>
      </c>
      <c r="D4" s="116">
        <v>1</v>
      </c>
      <c r="E4" s="116">
        <v>5</v>
      </c>
      <c r="F4" s="116">
        <v>5</v>
      </c>
      <c r="G4" s="117">
        <v>5</v>
      </c>
      <c r="H4" s="117">
        <f>(EXP(-16.827+(0.811*D4)+(0.614*E4)+(0.762*F4)+(0.642*G4)))/((1+EXP(-16.827+(0.811*D4)+(0.614*E4)+(0.762*F4)+(0.642*G4))))</f>
        <v>2.6620318846075743E-3</v>
      </c>
      <c r="I4" s="115">
        <v>10</v>
      </c>
      <c r="J4" s="115">
        <f>(EXP(-16.827+(0.811*D4)+(0.614*E4)+(0.762*F4)+(0.642*I4)))/((1+EXP(-16.827+(0.811*D4)+(0.614*E4)+(0.762*F4)+(0.642*I4))))</f>
        <v>6.2035808391144413E-2</v>
      </c>
    </row>
    <row r="5" spans="1:10" x14ac:dyDescent="0.2">
      <c r="A5" s="102" t="s">
        <v>286</v>
      </c>
      <c r="B5" s="102">
        <v>0.61402755292204014</v>
      </c>
      <c r="D5" s="116">
        <v>2</v>
      </c>
      <c r="E5" s="116">
        <v>5</v>
      </c>
      <c r="F5" s="116">
        <v>5</v>
      </c>
      <c r="G5" s="117">
        <v>5</v>
      </c>
      <c r="H5" s="117">
        <f t="shared" ref="H5:H13" si="0">(EXP(-16.827+(0.811*D5)+(0.614*E5)+(0.762*F5)+(0.642*G5)))/((1+EXP(-16.827+(0.811*D5)+(0.614*E5)+(0.762*F5)+(0.642*G5))))</f>
        <v>5.970121417520965E-3</v>
      </c>
      <c r="I5" s="115">
        <v>10</v>
      </c>
      <c r="J5" s="115">
        <f t="shared" ref="J5:J13" si="1">(EXP(-16.827+(0.811*D5)+(0.614*E5)+(0.762*F5)+(0.642*I5)))/((1+EXP(-16.827+(0.811*D5)+(0.614*E5)+(0.762*F5)+(0.642*I5))))</f>
        <v>0.12954361891967822</v>
      </c>
    </row>
    <row r="6" spans="1:10" x14ac:dyDescent="0.2">
      <c r="A6" s="102" t="s">
        <v>50</v>
      </c>
      <c r="B6" s="102">
        <v>0.76231440901395509</v>
      </c>
      <c r="D6" s="116">
        <v>3</v>
      </c>
      <c r="E6" s="116">
        <v>5</v>
      </c>
      <c r="F6" s="116">
        <v>5</v>
      </c>
      <c r="G6" s="117">
        <v>5</v>
      </c>
      <c r="H6" s="117">
        <f t="shared" si="0"/>
        <v>1.3334189697725266E-2</v>
      </c>
      <c r="I6" s="115">
        <v>10</v>
      </c>
      <c r="J6" s="115">
        <f t="shared" si="1"/>
        <v>0.25086580092135197</v>
      </c>
    </row>
    <row r="7" spans="1:10" ht="13.5" thickBot="1" x14ac:dyDescent="0.25">
      <c r="A7" s="103" t="s">
        <v>53</v>
      </c>
      <c r="B7" s="103">
        <v>0.64224547195528869</v>
      </c>
      <c r="D7" s="116">
        <v>4</v>
      </c>
      <c r="E7" s="116">
        <v>5</v>
      </c>
      <c r="F7" s="116">
        <v>5</v>
      </c>
      <c r="G7" s="117">
        <v>5</v>
      </c>
      <c r="H7" s="117">
        <f t="shared" si="0"/>
        <v>2.951205950118713E-2</v>
      </c>
      <c r="I7" s="115">
        <v>10</v>
      </c>
      <c r="J7" s="115">
        <f t="shared" si="1"/>
        <v>0.42971844006359095</v>
      </c>
    </row>
    <row r="8" spans="1:10" ht="13.5" thickTop="1" x14ac:dyDescent="0.2">
      <c r="D8" s="116">
        <v>5</v>
      </c>
      <c r="E8" s="116">
        <v>5</v>
      </c>
      <c r="F8" s="116">
        <v>5</v>
      </c>
      <c r="G8" s="117">
        <v>5</v>
      </c>
      <c r="H8" s="117">
        <f t="shared" si="0"/>
        <v>6.4043887289612564E-2</v>
      </c>
      <c r="I8" s="115">
        <v>10</v>
      </c>
      <c r="J8" s="115">
        <f t="shared" si="1"/>
        <v>0.62901652304472233</v>
      </c>
    </row>
    <row r="9" spans="1:10" x14ac:dyDescent="0.2">
      <c r="D9" s="116">
        <v>6</v>
      </c>
      <c r="E9" s="116">
        <v>5</v>
      </c>
      <c r="F9" s="116">
        <v>5</v>
      </c>
      <c r="G9" s="117">
        <v>5</v>
      </c>
      <c r="H9" s="117">
        <f t="shared" si="0"/>
        <v>0.1334260565987142</v>
      </c>
      <c r="I9" s="115">
        <v>10</v>
      </c>
      <c r="J9" s="115">
        <f t="shared" si="1"/>
        <v>0.79232544370598335</v>
      </c>
    </row>
    <row r="10" spans="1:10" x14ac:dyDescent="0.2">
      <c r="D10" s="116">
        <v>7</v>
      </c>
      <c r="E10" s="116">
        <v>5</v>
      </c>
      <c r="F10" s="116">
        <v>5</v>
      </c>
      <c r="G10" s="117">
        <v>5</v>
      </c>
      <c r="H10" s="117">
        <f t="shared" si="0"/>
        <v>0.25730945469731398</v>
      </c>
      <c r="I10" s="115">
        <v>10</v>
      </c>
      <c r="J10" s="115">
        <f t="shared" si="1"/>
        <v>0.89566877688099855</v>
      </c>
    </row>
    <row r="11" spans="1:10" x14ac:dyDescent="0.2">
      <c r="D11" s="116">
        <v>8</v>
      </c>
      <c r="E11" s="116">
        <v>5</v>
      </c>
      <c r="F11" s="116">
        <v>5</v>
      </c>
      <c r="G11" s="117">
        <v>5</v>
      </c>
      <c r="H11" s="117">
        <f t="shared" si="0"/>
        <v>0.43806964848113289</v>
      </c>
      <c r="I11" s="115">
        <v>10</v>
      </c>
      <c r="J11" s="115">
        <f t="shared" si="1"/>
        <v>0.95078081167644413</v>
      </c>
    </row>
    <row r="12" spans="1:10" x14ac:dyDescent="0.2">
      <c r="D12" s="116">
        <v>9</v>
      </c>
      <c r="E12" s="116">
        <v>5</v>
      </c>
      <c r="F12" s="116">
        <v>5</v>
      </c>
      <c r="G12" s="117">
        <v>5</v>
      </c>
      <c r="H12" s="117">
        <f t="shared" si="0"/>
        <v>0.63691517528041397</v>
      </c>
      <c r="I12" s="115">
        <v>10</v>
      </c>
      <c r="J12" s="115">
        <f t="shared" si="1"/>
        <v>0.97751136834353836</v>
      </c>
    </row>
    <row r="13" spans="1:10" x14ac:dyDescent="0.2">
      <c r="D13" s="116">
        <v>10</v>
      </c>
      <c r="E13" s="116">
        <v>5</v>
      </c>
      <c r="F13" s="116">
        <v>5</v>
      </c>
      <c r="G13" s="117">
        <v>5</v>
      </c>
      <c r="H13" s="117">
        <f t="shared" si="0"/>
        <v>0.79786441630807936</v>
      </c>
      <c r="I13" s="115">
        <v>10</v>
      </c>
      <c r="J13" s="115">
        <f t="shared" si="1"/>
        <v>0.98987929814585518</v>
      </c>
    </row>
    <row r="15" spans="1:10" x14ac:dyDescent="0.2">
      <c r="A15" s="100"/>
      <c r="B15" s="100"/>
    </row>
    <row r="16" spans="1:10" ht="15" x14ac:dyDescent="0.2">
      <c r="B16" s="24"/>
    </row>
    <row r="29" spans="12:21" x14ac:dyDescent="0.2">
      <c r="L29"/>
      <c r="M29"/>
      <c r="N29"/>
      <c r="O29"/>
      <c r="P29"/>
      <c r="Q29"/>
      <c r="R29"/>
      <c r="S29"/>
      <c r="T29"/>
      <c r="U29"/>
    </row>
    <row r="30" spans="12:21" x14ac:dyDescent="0.2">
      <c r="L30"/>
      <c r="M30"/>
      <c r="N30"/>
      <c r="O30"/>
      <c r="P30"/>
      <c r="Q30"/>
      <c r="R30"/>
      <c r="S30"/>
      <c r="T30"/>
      <c r="U30"/>
    </row>
    <row r="31" spans="12:21" x14ac:dyDescent="0.2">
      <c r="L31"/>
      <c r="M31"/>
      <c r="N31"/>
      <c r="O31"/>
      <c r="P31"/>
      <c r="Q31"/>
      <c r="R31"/>
      <c r="S31"/>
      <c r="T31"/>
      <c r="U31"/>
    </row>
    <row r="32" spans="12:21" x14ac:dyDescent="0.2">
      <c r="L32"/>
      <c r="M32"/>
      <c r="N32"/>
      <c r="O32"/>
      <c r="P32"/>
      <c r="Q32"/>
      <c r="R32"/>
      <c r="S32"/>
      <c r="T32"/>
      <c r="U32"/>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C49"/>
  <sheetViews>
    <sheetView topLeftCell="A7" zoomScale="50" zoomScaleNormal="40" workbookViewId="0">
      <selection activeCell="AC31" sqref="AC31"/>
    </sheetView>
  </sheetViews>
  <sheetFormatPr defaultColWidth="8.85546875" defaultRowHeight="12.75" x14ac:dyDescent="0.2"/>
  <cols>
    <col min="1" max="1" width="8.85546875" style="27"/>
    <col min="6" max="6" width="13.5703125" bestFit="1" customWidth="1"/>
    <col min="7" max="7" width="13.85546875" bestFit="1" customWidth="1"/>
    <col min="8" max="8" width="13.85546875" style="1" customWidth="1"/>
    <col min="9" max="9" width="13.85546875" style="27" customWidth="1"/>
    <col min="10" max="10" width="8.85546875" style="1"/>
  </cols>
  <sheetData>
    <row r="1" spans="1:29" ht="13.5" thickBot="1" x14ac:dyDescent="0.25">
      <c r="A1" s="142" t="s">
        <v>419</v>
      </c>
      <c r="B1" s="143" t="s">
        <v>20</v>
      </c>
      <c r="C1" s="143" t="s">
        <v>19</v>
      </c>
      <c r="D1" s="143" t="s">
        <v>285</v>
      </c>
      <c r="E1" s="144" t="s">
        <v>408</v>
      </c>
      <c r="F1" s="144" t="s">
        <v>407</v>
      </c>
      <c r="G1" s="144" t="s">
        <v>414</v>
      </c>
      <c r="H1" s="145" t="s">
        <v>409</v>
      </c>
      <c r="I1" s="144" t="s">
        <v>418</v>
      </c>
      <c r="J1" s="145" t="s">
        <v>410</v>
      </c>
      <c r="K1" s="144" t="s">
        <v>411</v>
      </c>
      <c r="L1" s="144" t="s">
        <v>412</v>
      </c>
      <c r="M1" s="144" t="s">
        <v>413</v>
      </c>
    </row>
    <row r="2" spans="1:29" ht="15.75" thickTop="1" x14ac:dyDescent="0.2">
      <c r="A2" s="67">
        <v>1</v>
      </c>
      <c r="B2" s="45">
        <v>2010</v>
      </c>
      <c r="C2" s="45" t="s">
        <v>18</v>
      </c>
      <c r="D2" s="134">
        <v>1299.5999999999997</v>
      </c>
      <c r="E2" s="67"/>
      <c r="F2" s="67"/>
      <c r="G2" s="67"/>
      <c r="H2" s="135">
        <v>1.1818044317727543</v>
      </c>
      <c r="I2" s="67">
        <f>D2/H2</f>
        <v>1099.6743327917186</v>
      </c>
      <c r="J2" s="135">
        <f>17.116 *A2 + 1098.9</f>
        <v>1116.0160000000001</v>
      </c>
      <c r="K2" s="67">
        <f>H2*J2</f>
        <v>1318.9126547293022</v>
      </c>
      <c r="L2" s="134">
        <v>1299.5999999999997</v>
      </c>
      <c r="M2" s="67">
        <f>ABS(L2-K2)/L2</f>
        <v>1.4860460702756616E-2</v>
      </c>
    </row>
    <row r="3" spans="1:29" ht="15" x14ac:dyDescent="0.2">
      <c r="A3" s="67">
        <v>2</v>
      </c>
      <c r="B3" s="45"/>
      <c r="C3" s="45" t="s">
        <v>15</v>
      </c>
      <c r="D3" s="134">
        <v>988.06666666666695</v>
      </c>
      <c r="E3" s="97"/>
      <c r="F3" s="67"/>
      <c r="G3" s="67"/>
      <c r="H3" s="135">
        <v>0.8807601195306729</v>
      </c>
      <c r="I3" s="67">
        <f t="shared" ref="I3:I40" si="0">D3/H3</f>
        <v>1121.8340212692351</v>
      </c>
      <c r="J3" s="135">
        <f t="shared" ref="J3:J44" si="1">17.116 *A3 + 1098.9</f>
        <v>1133.1320000000001</v>
      </c>
      <c r="K3" s="67">
        <f t="shared" ref="K3:K44" si="2">H3*J3</f>
        <v>998.01747576403045</v>
      </c>
      <c r="L3" s="134">
        <v>988.06666666666695</v>
      </c>
      <c r="M3" s="67">
        <f t="shared" ref="M3:M40" si="3">ABS(L3-K3)/L3</f>
        <v>1.0070989572933845E-2</v>
      </c>
      <c r="O3" s="121" t="s">
        <v>19</v>
      </c>
      <c r="P3" s="122">
        <v>1</v>
      </c>
      <c r="Q3" s="122">
        <v>2</v>
      </c>
      <c r="R3" s="122">
        <v>3</v>
      </c>
      <c r="S3" s="122">
        <v>4</v>
      </c>
      <c r="T3" s="27"/>
    </row>
    <row r="4" spans="1:29" ht="15" x14ac:dyDescent="0.2">
      <c r="A4" s="67">
        <v>3</v>
      </c>
      <c r="B4" s="45"/>
      <c r="C4" s="45" t="s">
        <v>16</v>
      </c>
      <c r="D4" s="134">
        <v>1044.5</v>
      </c>
      <c r="E4" s="97">
        <f>AVERAGE(D2:D5)</f>
        <v>1105.6833333333341</v>
      </c>
      <c r="F4" s="97">
        <f>AVERAGE(E4:E5)</f>
        <v>1113.9125000000008</v>
      </c>
      <c r="G4" s="67">
        <f>D4/F4</f>
        <v>0.93768585952666772</v>
      </c>
      <c r="H4" s="135">
        <v>0.96344241166269162</v>
      </c>
      <c r="I4" s="67">
        <f t="shared" si="0"/>
        <v>1084.1332988418276</v>
      </c>
      <c r="J4" s="135">
        <f t="shared" si="1"/>
        <v>1150.248</v>
      </c>
      <c r="K4" s="67">
        <f t="shared" si="2"/>
        <v>1108.1977071301878</v>
      </c>
      <c r="L4" s="134">
        <v>1044.5</v>
      </c>
      <c r="M4" s="67">
        <f t="shared" si="3"/>
        <v>6.0983922575574757E-2</v>
      </c>
      <c r="O4" s="27"/>
      <c r="P4" s="129"/>
      <c r="Q4" s="129"/>
      <c r="R4" s="129"/>
      <c r="S4" s="129">
        <v>0.93768585952666772</v>
      </c>
      <c r="T4" s="123"/>
    </row>
    <row r="5" spans="1:29" ht="15" x14ac:dyDescent="0.2">
      <c r="A5" s="67">
        <v>4</v>
      </c>
      <c r="B5" s="45">
        <v>2011</v>
      </c>
      <c r="C5" s="45" t="s">
        <v>17</v>
      </c>
      <c r="D5" s="134">
        <v>1090.56666666667</v>
      </c>
      <c r="E5" s="97">
        <f t="shared" ref="E5:E38" si="4">AVERAGE(D3:D6)</f>
        <v>1122.1416666666676</v>
      </c>
      <c r="F5" s="97">
        <f t="shared" ref="F5:F38" si="5">AVERAGE(E5:E6)</f>
        <v>1124.3833333333341</v>
      </c>
      <c r="G5" s="67">
        <f t="shared" ref="G5:G38" si="6">D5/F5</f>
        <v>0.96992425477669475</v>
      </c>
      <c r="H5" s="135">
        <v>0.96886947902705656</v>
      </c>
      <c r="I5" s="67">
        <f t="shared" si="0"/>
        <v>1125.6074118072358</v>
      </c>
      <c r="J5" s="135">
        <f t="shared" si="1"/>
        <v>1167.364</v>
      </c>
      <c r="K5" s="67">
        <f t="shared" si="2"/>
        <v>1131.0233505149408</v>
      </c>
      <c r="L5" s="134">
        <v>1090.56666666667</v>
      </c>
      <c r="M5" s="67">
        <f t="shared" si="3"/>
        <v>3.7096937844182554E-2</v>
      </c>
      <c r="O5" s="27"/>
      <c r="P5" s="129">
        <v>0.96992425477669475</v>
      </c>
      <c r="Q5" s="129">
        <v>1.1997305490063985</v>
      </c>
      <c r="R5" s="129">
        <v>0.87405106595566717</v>
      </c>
      <c r="S5" s="129">
        <v>0.97641516188621402</v>
      </c>
      <c r="T5" s="123"/>
    </row>
    <row r="6" spans="1:29" ht="15" x14ac:dyDescent="0.2">
      <c r="A6" s="67">
        <v>5</v>
      </c>
      <c r="B6" s="45"/>
      <c r="C6" s="45" t="s">
        <v>18</v>
      </c>
      <c r="D6" s="134">
        <v>1365.4333333333332</v>
      </c>
      <c r="E6" s="97">
        <f t="shared" si="4"/>
        <v>1126.6250000000009</v>
      </c>
      <c r="F6" s="97">
        <f t="shared" si="5"/>
        <v>1138.1166666666675</v>
      </c>
      <c r="G6" s="67">
        <f t="shared" si="6"/>
        <v>1.1997305490063985</v>
      </c>
      <c r="H6" s="135">
        <v>1.1818044317727543</v>
      </c>
      <c r="I6" s="67">
        <f t="shared" si="0"/>
        <v>1155.3801091142705</v>
      </c>
      <c r="J6" s="135">
        <f t="shared" si="1"/>
        <v>1184.48</v>
      </c>
      <c r="K6" s="67">
        <f t="shared" si="2"/>
        <v>1399.8237133461921</v>
      </c>
      <c r="L6" s="134">
        <v>1365.4333333333332</v>
      </c>
      <c r="M6" s="67">
        <f t="shared" si="3"/>
        <v>2.5186421902345248E-2</v>
      </c>
      <c r="O6" s="27"/>
      <c r="P6" s="129">
        <v>0.92556890399974823</v>
      </c>
      <c r="Q6" s="129">
        <v>1.1862589881717183</v>
      </c>
      <c r="R6" s="129">
        <v>0.87364122060641058</v>
      </c>
      <c r="S6" s="129">
        <v>0.98899970937961834</v>
      </c>
      <c r="T6" s="123"/>
    </row>
    <row r="7" spans="1:29" ht="15" x14ac:dyDescent="0.2">
      <c r="A7" s="67">
        <v>6</v>
      </c>
      <c r="B7" s="45"/>
      <c r="C7" s="45" t="s">
        <v>15</v>
      </c>
      <c r="D7" s="134">
        <v>1006</v>
      </c>
      <c r="E7" s="97">
        <f t="shared" si="4"/>
        <v>1149.608333333334</v>
      </c>
      <c r="F7" s="97">
        <f t="shared" si="5"/>
        <v>1150.9625000000005</v>
      </c>
      <c r="G7" s="67">
        <f t="shared" si="6"/>
        <v>0.87405106595566717</v>
      </c>
      <c r="H7" s="135">
        <v>0.8807601195306729</v>
      </c>
      <c r="I7" s="67">
        <f t="shared" si="0"/>
        <v>1142.1952217092471</v>
      </c>
      <c r="J7" s="135">
        <f t="shared" si="1"/>
        <v>1201.596</v>
      </c>
      <c r="K7" s="67">
        <f t="shared" si="2"/>
        <v>1058.3178365875785</v>
      </c>
      <c r="L7" s="134">
        <v>1006</v>
      </c>
      <c r="M7" s="67">
        <f t="shared" si="3"/>
        <v>5.2005801776917035E-2</v>
      </c>
      <c r="O7" s="27"/>
      <c r="P7" s="129">
        <v>0.97025446063160936</v>
      </c>
      <c r="Q7" s="129">
        <v>1.2201105142525479</v>
      </c>
      <c r="R7" s="129">
        <v>0.84575202571289221</v>
      </c>
      <c r="S7" s="129">
        <v>0.98860897102613809</v>
      </c>
      <c r="T7" s="123"/>
    </row>
    <row r="8" spans="1:29" ht="15" x14ac:dyDescent="0.2">
      <c r="A8" s="67">
        <v>7</v>
      </c>
      <c r="B8" s="45"/>
      <c r="C8" s="45" t="s">
        <v>16</v>
      </c>
      <c r="D8" s="134">
        <v>1136.4333333333332</v>
      </c>
      <c r="E8" s="97">
        <f t="shared" si="4"/>
        <v>1152.3166666666668</v>
      </c>
      <c r="F8" s="97">
        <f t="shared" si="5"/>
        <v>1163.8833333333334</v>
      </c>
      <c r="G8" s="67">
        <f t="shared" si="6"/>
        <v>0.97641516188621402</v>
      </c>
      <c r="H8" s="135">
        <v>0.96344241166269162</v>
      </c>
      <c r="I8" s="67">
        <f t="shared" si="0"/>
        <v>1179.5550201823655</v>
      </c>
      <c r="J8" s="135">
        <f t="shared" si="1"/>
        <v>1218.712</v>
      </c>
      <c r="K8" s="67">
        <f t="shared" si="2"/>
        <v>1174.1588284022623</v>
      </c>
      <c r="L8" s="134">
        <v>1136.4333333333332</v>
      </c>
      <c r="M8" s="67">
        <f t="shared" si="3"/>
        <v>3.3196399614814617E-2</v>
      </c>
      <c r="O8" s="27"/>
      <c r="P8" s="129">
        <v>0.98602818246954849</v>
      </c>
      <c r="Q8" s="129">
        <v>1.1743284821033826</v>
      </c>
      <c r="R8" s="129">
        <v>0.84667460042480758</v>
      </c>
      <c r="S8" s="129">
        <v>0.9561886535655596</v>
      </c>
      <c r="T8" s="123"/>
    </row>
    <row r="9" spans="1:29" ht="15" x14ac:dyDescent="0.2">
      <c r="A9" s="67">
        <v>8</v>
      </c>
      <c r="B9" s="45">
        <v>2012</v>
      </c>
      <c r="C9" s="45" t="s">
        <v>17</v>
      </c>
      <c r="D9" s="134">
        <v>1101.4000000000003</v>
      </c>
      <c r="E9" s="97">
        <f t="shared" si="4"/>
        <v>1175.45</v>
      </c>
      <c r="F9" s="97">
        <f t="shared" si="5"/>
        <v>1189.9708333333333</v>
      </c>
      <c r="G9" s="67">
        <f t="shared" si="6"/>
        <v>0.92556890399974823</v>
      </c>
      <c r="H9" s="135">
        <v>0.96886947902705656</v>
      </c>
      <c r="I9" s="67">
        <f t="shared" si="0"/>
        <v>1136.7888284663809</v>
      </c>
      <c r="J9" s="135">
        <f t="shared" si="1"/>
        <v>1235.828</v>
      </c>
      <c r="K9" s="67">
        <f t="shared" si="2"/>
        <v>1197.3560305270491</v>
      </c>
      <c r="L9" s="134">
        <v>1101.4000000000003</v>
      </c>
      <c r="M9" s="67">
        <f t="shared" si="3"/>
        <v>8.7121872641228254E-2</v>
      </c>
      <c r="O9" s="27"/>
      <c r="P9" s="129">
        <v>0.98131255597972111</v>
      </c>
      <c r="Q9" s="129">
        <v>1.1924563530690895</v>
      </c>
      <c r="R9" s="130">
        <v>0.90883042976252282</v>
      </c>
      <c r="S9" s="130">
        <v>0.94189073456962857</v>
      </c>
      <c r="AC9" s="86"/>
    </row>
    <row r="10" spans="1:29" ht="15" x14ac:dyDescent="0.2">
      <c r="A10" s="67">
        <v>9</v>
      </c>
      <c r="B10" s="45"/>
      <c r="C10" s="45" t="s">
        <v>18</v>
      </c>
      <c r="D10" s="134">
        <v>1457.9666666666665</v>
      </c>
      <c r="E10" s="97">
        <f t="shared" si="4"/>
        <v>1204.4916666666668</v>
      </c>
      <c r="F10" s="97">
        <f t="shared" si="5"/>
        <v>1229.0458333333336</v>
      </c>
      <c r="G10" s="67">
        <f t="shared" si="6"/>
        <v>1.1862589881717183</v>
      </c>
      <c r="H10" s="135">
        <v>1.1818044317727543</v>
      </c>
      <c r="I10" s="67">
        <f t="shared" si="0"/>
        <v>1233.678455985867</v>
      </c>
      <c r="J10" s="135">
        <f t="shared" si="1"/>
        <v>1252.944</v>
      </c>
      <c r="K10" s="67">
        <f t="shared" si="2"/>
        <v>1480.7347719630818</v>
      </c>
      <c r="L10" s="134">
        <v>1457.9666666666665</v>
      </c>
      <c r="M10" s="67">
        <f t="shared" si="3"/>
        <v>1.5616341454822021E-2</v>
      </c>
      <c r="P10" s="131">
        <v>0.93989944580609641</v>
      </c>
      <c r="Q10" s="131">
        <v>1.1799209391078038</v>
      </c>
      <c r="R10" s="131">
        <v>0.8994397292068611</v>
      </c>
      <c r="S10" s="131">
        <v>0.97049894997133968</v>
      </c>
    </row>
    <row r="11" spans="1:29" ht="15" x14ac:dyDescent="0.2">
      <c r="A11" s="67">
        <v>10</v>
      </c>
      <c r="B11" s="45"/>
      <c r="C11" s="45" t="s">
        <v>15</v>
      </c>
      <c r="D11" s="134">
        <v>1122.1666666666667</v>
      </c>
      <c r="E11" s="97">
        <f t="shared" si="4"/>
        <v>1253.6000000000001</v>
      </c>
      <c r="F11" s="97">
        <f t="shared" si="5"/>
        <v>1284.4708333333333</v>
      </c>
      <c r="G11" s="67">
        <f t="shared" si="6"/>
        <v>0.87364122060641058</v>
      </c>
      <c r="H11" s="135">
        <v>0.8807601195306729</v>
      </c>
      <c r="I11" s="67">
        <f t="shared" si="0"/>
        <v>1274.0888713996624</v>
      </c>
      <c r="J11" s="135">
        <f t="shared" si="1"/>
        <v>1270.0600000000002</v>
      </c>
      <c r="K11" s="67">
        <f t="shared" si="2"/>
        <v>1118.6181974111266</v>
      </c>
      <c r="L11" s="134">
        <v>1122.1666666666667</v>
      </c>
      <c r="M11" s="67">
        <f t="shared" si="3"/>
        <v>3.1621588494342304E-3</v>
      </c>
      <c r="P11" s="131">
        <v>0.97832131200386807</v>
      </c>
      <c r="Q11" s="131">
        <v>1.1665397953142178</v>
      </c>
      <c r="R11" s="131">
        <v>0.91033086155037402</v>
      </c>
      <c r="S11" s="131">
        <v>0.97491935685529252</v>
      </c>
    </row>
    <row r="12" spans="1:29" ht="15" x14ac:dyDescent="0.2">
      <c r="A12" s="67">
        <v>11</v>
      </c>
      <c r="B12" s="45"/>
      <c r="C12" s="45" t="s">
        <v>16</v>
      </c>
      <c r="D12" s="134">
        <v>1332.8666666666668</v>
      </c>
      <c r="E12" s="97">
        <f t="shared" si="4"/>
        <v>1315.3416666666667</v>
      </c>
      <c r="F12" s="97">
        <f t="shared" si="5"/>
        <v>1347.6916666666666</v>
      </c>
      <c r="G12" s="67">
        <f t="shared" si="6"/>
        <v>0.98899970937961834</v>
      </c>
      <c r="H12" s="135">
        <v>0.96344241166269162</v>
      </c>
      <c r="I12" s="67">
        <f t="shared" si="0"/>
        <v>1383.4419686449442</v>
      </c>
      <c r="J12" s="135">
        <f t="shared" si="1"/>
        <v>1287.1760000000002</v>
      </c>
      <c r="K12" s="67">
        <f t="shared" si="2"/>
        <v>1240.1199496743368</v>
      </c>
      <c r="L12" s="134">
        <v>1332.8666666666668</v>
      </c>
      <c r="M12" s="67">
        <f t="shared" si="3"/>
        <v>6.9584392281546031E-2</v>
      </c>
      <c r="P12" s="131">
        <v>0.97320018354996773</v>
      </c>
      <c r="Q12" s="131">
        <v>1.1568995578081502</v>
      </c>
      <c r="R12" s="131">
        <v>0.88736102302584752</v>
      </c>
      <c r="S12" s="131">
        <v>0.93577430818376583</v>
      </c>
      <c r="AC12" s="86"/>
    </row>
    <row r="13" spans="1:29" ht="15" x14ac:dyDescent="0.2">
      <c r="A13" s="67">
        <v>12</v>
      </c>
      <c r="B13" s="45">
        <v>2013</v>
      </c>
      <c r="C13" s="45" t="s">
        <v>17</v>
      </c>
      <c r="D13" s="134">
        <v>1348.3666666666668</v>
      </c>
      <c r="E13" s="97">
        <f t="shared" si="4"/>
        <v>1380.0416666666667</v>
      </c>
      <c r="F13" s="97">
        <f t="shared" si="5"/>
        <v>1389.7041666666667</v>
      </c>
      <c r="G13" s="67">
        <f t="shared" si="6"/>
        <v>0.97025446063160936</v>
      </c>
      <c r="H13" s="135">
        <v>0.96886947902705656</v>
      </c>
      <c r="I13" s="67">
        <f t="shared" si="0"/>
        <v>1391.6907239360075</v>
      </c>
      <c r="J13" s="135">
        <f t="shared" si="1"/>
        <v>1304.2920000000001</v>
      </c>
      <c r="K13" s="67">
        <f t="shared" si="2"/>
        <v>1263.6887105391577</v>
      </c>
      <c r="L13" s="134">
        <v>1348.3666666666668</v>
      </c>
      <c r="M13" s="67">
        <f t="shared" si="3"/>
        <v>6.2800392668296776E-2</v>
      </c>
      <c r="P13" s="131">
        <v>0.99531601202625597</v>
      </c>
      <c r="Q13" s="131">
        <v>1.1599947071214782</v>
      </c>
      <c r="R13" s="131"/>
      <c r="S13" s="131"/>
      <c r="T13" s="121" t="s">
        <v>415</v>
      </c>
    </row>
    <row r="14" spans="1:29" ht="15" x14ac:dyDescent="0.2">
      <c r="A14" s="67">
        <v>13</v>
      </c>
      <c r="B14" s="45"/>
      <c r="C14" s="45" t="s">
        <v>18</v>
      </c>
      <c r="D14" s="134">
        <v>1716.7666666666664</v>
      </c>
      <c r="E14" s="97">
        <f t="shared" si="4"/>
        <v>1399.3666666666666</v>
      </c>
      <c r="F14" s="97">
        <f t="shared" si="5"/>
        <v>1407.0583333333334</v>
      </c>
      <c r="G14" s="67">
        <f t="shared" si="6"/>
        <v>1.2201105142525479</v>
      </c>
      <c r="H14" s="135">
        <v>1.1818044317727543</v>
      </c>
      <c r="I14" s="67">
        <f t="shared" si="0"/>
        <v>1452.6656192103183</v>
      </c>
      <c r="J14" s="135">
        <f t="shared" si="1"/>
        <v>1321.4080000000001</v>
      </c>
      <c r="K14" s="67">
        <f t="shared" si="2"/>
        <v>1561.645830579972</v>
      </c>
      <c r="L14" s="134">
        <v>1716.7666666666664</v>
      </c>
      <c r="M14" s="67">
        <f t="shared" si="3"/>
        <v>9.0356388610388416E-2</v>
      </c>
      <c r="O14" s="124" t="s">
        <v>416</v>
      </c>
      <c r="P14" s="125">
        <f>AVERAGE(P4:P13)</f>
        <v>0.96886947902705656</v>
      </c>
      <c r="Q14" s="125">
        <f>AVERAGE(Q4:Q13)</f>
        <v>1.1818044317727543</v>
      </c>
      <c r="R14" s="125">
        <f>AVERAGE(R4:R13)</f>
        <v>0.8807601195306729</v>
      </c>
      <c r="S14" s="125">
        <f>AVERAGE(S4:S13)</f>
        <v>0.96344241166269162</v>
      </c>
      <c r="T14" s="125">
        <f>SUM(P14:S14)</f>
        <v>3.9948764419931755</v>
      </c>
      <c r="AC14" s="86"/>
    </row>
    <row r="15" spans="1:29" ht="15" x14ac:dyDescent="0.2">
      <c r="A15" s="67">
        <v>14</v>
      </c>
      <c r="B15" s="45"/>
      <c r="C15" s="45" t="s">
        <v>15</v>
      </c>
      <c r="D15" s="134">
        <v>1199.4666666666665</v>
      </c>
      <c r="E15" s="97">
        <f t="shared" si="4"/>
        <v>1414.75</v>
      </c>
      <c r="F15" s="97">
        <f t="shared" si="5"/>
        <v>1418.2249999999999</v>
      </c>
      <c r="G15" s="67">
        <f t="shared" si="6"/>
        <v>0.84575202571289221</v>
      </c>
      <c r="H15" s="135">
        <v>0.8807601195306729</v>
      </c>
      <c r="I15" s="67">
        <f t="shared" si="0"/>
        <v>1361.8539714375595</v>
      </c>
      <c r="J15" s="135">
        <f t="shared" si="1"/>
        <v>1338.5240000000001</v>
      </c>
      <c r="K15" s="67">
        <f t="shared" si="2"/>
        <v>1178.9185582346745</v>
      </c>
      <c r="L15" s="134">
        <v>1199.4666666666665</v>
      </c>
      <c r="M15" s="67">
        <f t="shared" si="3"/>
        <v>1.7131037487765656E-2</v>
      </c>
      <c r="O15" s="126" t="s">
        <v>417</v>
      </c>
      <c r="P15" s="127">
        <f>(P14/$T$14)*4</f>
        <v>0.97011208541273997</v>
      </c>
      <c r="Q15" s="127">
        <f t="shared" ref="Q15:S15" si="7">(Q14/$T$14)*4</f>
        <v>1.1833201341096928</v>
      </c>
      <c r="R15" s="127">
        <f t="shared" si="7"/>
        <v>0.88188972281829336</v>
      </c>
      <c r="S15" s="127">
        <f t="shared" si="7"/>
        <v>0.96467805765927361</v>
      </c>
      <c r="T15" s="128">
        <f>SUM(P15:S15)</f>
        <v>3.9999999999999996</v>
      </c>
    </row>
    <row r="16" spans="1:29" ht="15" x14ac:dyDescent="0.2">
      <c r="A16" s="67">
        <v>15</v>
      </c>
      <c r="B16" s="45"/>
      <c r="C16" s="45" t="s">
        <v>16</v>
      </c>
      <c r="D16" s="134">
        <v>1394.4000000000003</v>
      </c>
      <c r="E16" s="97">
        <f t="shared" si="4"/>
        <v>1421.7</v>
      </c>
      <c r="F16" s="97">
        <f t="shared" si="5"/>
        <v>1410.4666666666667</v>
      </c>
      <c r="G16" s="67">
        <f t="shared" si="6"/>
        <v>0.98860897102613809</v>
      </c>
      <c r="H16" s="135">
        <v>0.96344241166269162</v>
      </c>
      <c r="I16" s="67">
        <f t="shared" si="0"/>
        <v>1447.3101693681617</v>
      </c>
      <c r="J16" s="135">
        <f t="shared" si="1"/>
        <v>1355.64</v>
      </c>
      <c r="K16" s="67">
        <f t="shared" si="2"/>
        <v>1306.0810709464113</v>
      </c>
      <c r="L16" s="134">
        <v>1394.4000000000003</v>
      </c>
      <c r="M16" s="67">
        <f t="shared" si="3"/>
        <v>6.3338302534128671E-2</v>
      </c>
    </row>
    <row r="17" spans="1:29" ht="15" x14ac:dyDescent="0.2">
      <c r="A17" s="67">
        <v>16</v>
      </c>
      <c r="B17" s="45">
        <v>2014</v>
      </c>
      <c r="C17" s="45" t="s">
        <v>17</v>
      </c>
      <c r="D17" s="134">
        <v>1376.1666666666667</v>
      </c>
      <c r="E17" s="97">
        <f t="shared" si="4"/>
        <v>1399.2333333333336</v>
      </c>
      <c r="F17" s="97">
        <f t="shared" si="5"/>
        <v>1395.666666666667</v>
      </c>
      <c r="G17" s="67">
        <f t="shared" si="6"/>
        <v>0.98602818246954849</v>
      </c>
      <c r="H17" s="135">
        <v>0.96886947902705656</v>
      </c>
      <c r="I17" s="67">
        <f t="shared" si="0"/>
        <v>1420.3839593013292</v>
      </c>
      <c r="J17" s="135">
        <f t="shared" si="1"/>
        <v>1372.7560000000001</v>
      </c>
      <c r="K17" s="67">
        <f t="shared" si="2"/>
        <v>1330.0213905512662</v>
      </c>
      <c r="L17" s="134">
        <v>1376.1666666666667</v>
      </c>
      <c r="M17" s="67">
        <f t="shared" si="3"/>
        <v>3.3531749629696392E-2</v>
      </c>
    </row>
    <row r="18" spans="1:29" ht="15" x14ac:dyDescent="0.2">
      <c r="A18" s="67">
        <v>17</v>
      </c>
      <c r="B18" s="45"/>
      <c r="C18" s="45" t="s">
        <v>18</v>
      </c>
      <c r="D18" s="134">
        <v>1626.9</v>
      </c>
      <c r="E18" s="97">
        <f t="shared" si="4"/>
        <v>1392.1000000000001</v>
      </c>
      <c r="F18" s="97">
        <f t="shared" si="5"/>
        <v>1385.3875</v>
      </c>
      <c r="G18" s="67">
        <f t="shared" si="6"/>
        <v>1.1743284821033826</v>
      </c>
      <c r="H18" s="135">
        <v>1.1818044317727543</v>
      </c>
      <c r="I18" s="67">
        <f t="shared" si="0"/>
        <v>1376.6237088479897</v>
      </c>
      <c r="J18" s="135">
        <f t="shared" si="1"/>
        <v>1389.8720000000001</v>
      </c>
      <c r="K18" s="67">
        <f t="shared" si="2"/>
        <v>1642.5568891968617</v>
      </c>
      <c r="L18" s="134">
        <v>1626.9</v>
      </c>
      <c r="M18" s="67">
        <f t="shared" si="3"/>
        <v>9.6237563444966402E-3</v>
      </c>
      <c r="AC18" s="86"/>
    </row>
    <row r="19" spans="1:29" ht="15" x14ac:dyDescent="0.2">
      <c r="A19" s="67">
        <v>18</v>
      </c>
      <c r="B19" s="45"/>
      <c r="C19" s="45" t="s">
        <v>15</v>
      </c>
      <c r="D19" s="134">
        <v>1170.9333333333332</v>
      </c>
      <c r="E19" s="97">
        <f t="shared" si="4"/>
        <v>1378.675</v>
      </c>
      <c r="F19" s="97">
        <f t="shared" si="5"/>
        <v>1382.9791666666665</v>
      </c>
      <c r="G19" s="67">
        <f t="shared" si="6"/>
        <v>0.84667460042480758</v>
      </c>
      <c r="H19" s="135">
        <v>0.8807601195306729</v>
      </c>
      <c r="I19" s="67">
        <f t="shared" si="0"/>
        <v>1329.457712001406</v>
      </c>
      <c r="J19" s="135">
        <f t="shared" si="1"/>
        <v>1406.9880000000001</v>
      </c>
      <c r="K19" s="67">
        <f t="shared" si="2"/>
        <v>1239.2189190582224</v>
      </c>
      <c r="L19" s="134">
        <v>1170.9333333333332</v>
      </c>
      <c r="M19" s="67">
        <f t="shared" si="3"/>
        <v>5.8317227617475403E-2</v>
      </c>
    </row>
    <row r="20" spans="1:29" ht="15" x14ac:dyDescent="0.2">
      <c r="A20" s="67">
        <v>19</v>
      </c>
      <c r="B20" s="45"/>
      <c r="C20" s="45" t="s">
        <v>16</v>
      </c>
      <c r="D20" s="134">
        <v>1340.7</v>
      </c>
      <c r="E20" s="97">
        <f t="shared" si="4"/>
        <v>1387.2833333333331</v>
      </c>
      <c r="F20" s="97">
        <f t="shared" si="5"/>
        <v>1402.1291666666666</v>
      </c>
      <c r="G20" s="67">
        <f t="shared" si="6"/>
        <v>0.9561886535655596</v>
      </c>
      <c r="H20" s="135">
        <v>0.96344241166269162</v>
      </c>
      <c r="I20" s="67">
        <f t="shared" si="0"/>
        <v>1391.5725359092755</v>
      </c>
      <c r="J20" s="135">
        <f t="shared" si="1"/>
        <v>1424.104</v>
      </c>
      <c r="K20" s="67">
        <f t="shared" si="2"/>
        <v>1372.0421922184858</v>
      </c>
      <c r="L20" s="134">
        <v>1340.7</v>
      </c>
      <c r="M20" s="67">
        <f t="shared" si="3"/>
        <v>2.3377483567155743E-2</v>
      </c>
    </row>
    <row r="21" spans="1:29" ht="15" x14ac:dyDescent="0.2">
      <c r="A21" s="67">
        <v>20</v>
      </c>
      <c r="B21" s="45">
        <v>2015</v>
      </c>
      <c r="C21" s="45" t="s">
        <v>17</v>
      </c>
      <c r="D21" s="134">
        <v>1410.5999999999997</v>
      </c>
      <c r="E21" s="97">
        <f t="shared" si="4"/>
        <v>1416.9749999999999</v>
      </c>
      <c r="F21" s="97">
        <f t="shared" si="5"/>
        <v>1437.4624999999999</v>
      </c>
      <c r="G21" s="67">
        <f t="shared" si="6"/>
        <v>0.98131255597972111</v>
      </c>
      <c r="H21" s="135">
        <v>0.96886947902705656</v>
      </c>
      <c r="I21" s="67">
        <f t="shared" si="0"/>
        <v>1455.9236620979443</v>
      </c>
      <c r="J21" s="135">
        <f t="shared" si="1"/>
        <v>1441.22</v>
      </c>
      <c r="K21" s="67">
        <f t="shared" si="2"/>
        <v>1396.3540705633745</v>
      </c>
      <c r="L21" s="134">
        <v>1410.5999999999997</v>
      </c>
      <c r="M21" s="67">
        <f t="shared" si="3"/>
        <v>1.009919852305767E-2</v>
      </c>
    </row>
    <row r="22" spans="1:29" ht="15" x14ac:dyDescent="0.2">
      <c r="A22" s="67">
        <v>21</v>
      </c>
      <c r="B22" s="45"/>
      <c r="C22" s="45" t="s">
        <v>18</v>
      </c>
      <c r="D22" s="134">
        <v>1745.6666666666665</v>
      </c>
      <c r="E22" s="97">
        <f t="shared" si="4"/>
        <v>1457.9499999999998</v>
      </c>
      <c r="F22" s="97">
        <f t="shared" si="5"/>
        <v>1463.9249999999997</v>
      </c>
      <c r="G22" s="67">
        <f t="shared" si="6"/>
        <v>1.1924563530690895</v>
      </c>
      <c r="H22" s="135">
        <v>1.1818044317727543</v>
      </c>
      <c r="I22" s="67">
        <f t="shared" si="0"/>
        <v>1477.1197498795093</v>
      </c>
      <c r="J22" s="135">
        <f t="shared" si="1"/>
        <v>1458.336</v>
      </c>
      <c r="K22" s="67">
        <f t="shared" si="2"/>
        <v>1723.4679478137514</v>
      </c>
      <c r="L22" s="134">
        <v>1745.6666666666665</v>
      </c>
      <c r="M22" s="67">
        <f t="shared" si="3"/>
        <v>1.271647060506882E-2</v>
      </c>
    </row>
    <row r="23" spans="1:29" ht="15" x14ac:dyDescent="0.2">
      <c r="A23" s="67">
        <v>22</v>
      </c>
      <c r="B23" s="45"/>
      <c r="C23" s="45" t="s">
        <v>15</v>
      </c>
      <c r="D23" s="134">
        <v>1334.8333333333333</v>
      </c>
      <c r="E23" s="97">
        <f t="shared" si="4"/>
        <v>1469.8999999999999</v>
      </c>
      <c r="F23" s="97">
        <f t="shared" si="5"/>
        <v>1468.7375</v>
      </c>
      <c r="G23" s="67">
        <f t="shared" si="6"/>
        <v>0.90883042976252282</v>
      </c>
      <c r="H23" s="135">
        <v>0.8807601195306729</v>
      </c>
      <c r="I23" s="67">
        <f t="shared" si="0"/>
        <v>1515.5469732719284</v>
      </c>
      <c r="J23" s="135">
        <f t="shared" si="1"/>
        <v>1475.4520000000002</v>
      </c>
      <c r="K23" s="67">
        <f t="shared" si="2"/>
        <v>1299.5192798817707</v>
      </c>
      <c r="L23" s="134">
        <v>1334.8333333333333</v>
      </c>
      <c r="M23" s="67">
        <f t="shared" si="3"/>
        <v>2.645577733916538E-2</v>
      </c>
    </row>
    <row r="24" spans="1:29" ht="15" x14ac:dyDescent="0.2">
      <c r="A24" s="67">
        <v>23</v>
      </c>
      <c r="B24" s="45"/>
      <c r="C24" s="45" t="s">
        <v>16</v>
      </c>
      <c r="D24" s="134">
        <v>1388.5</v>
      </c>
      <c r="E24" s="97">
        <f t="shared" si="4"/>
        <v>1467.575</v>
      </c>
      <c r="F24" s="97">
        <f t="shared" si="5"/>
        <v>1474.1624999999999</v>
      </c>
      <c r="G24" s="67">
        <f t="shared" si="6"/>
        <v>0.94189073456962857</v>
      </c>
      <c r="H24" s="135">
        <v>0.96344241166269162</v>
      </c>
      <c r="I24" s="67">
        <f t="shared" si="0"/>
        <v>1441.1862953009838</v>
      </c>
      <c r="J24" s="135">
        <f t="shared" si="1"/>
        <v>1492.5680000000002</v>
      </c>
      <c r="K24" s="67">
        <f t="shared" si="2"/>
        <v>1438.0033134905605</v>
      </c>
      <c r="L24" s="134">
        <v>1388.5</v>
      </c>
      <c r="M24" s="67">
        <f t="shared" si="3"/>
        <v>3.5652368376348907E-2</v>
      </c>
    </row>
    <row r="25" spans="1:29" ht="15" x14ac:dyDescent="0.2">
      <c r="A25" s="67">
        <v>24</v>
      </c>
      <c r="B25" s="45">
        <v>2016</v>
      </c>
      <c r="C25" s="45" t="s">
        <v>17</v>
      </c>
      <c r="D25" s="134">
        <v>1401.3</v>
      </c>
      <c r="E25" s="97">
        <f t="shared" si="4"/>
        <v>1480.75</v>
      </c>
      <c r="F25" s="97">
        <f t="shared" si="5"/>
        <v>1490.9041666666667</v>
      </c>
      <c r="G25" s="67">
        <f t="shared" si="6"/>
        <v>0.93989944580609641</v>
      </c>
      <c r="H25" s="135">
        <v>0.96886947902705656</v>
      </c>
      <c r="I25" s="67">
        <f t="shared" si="0"/>
        <v>1446.3248459505528</v>
      </c>
      <c r="J25" s="135">
        <f t="shared" si="1"/>
        <v>1509.6840000000002</v>
      </c>
      <c r="K25" s="67">
        <f t="shared" si="2"/>
        <v>1462.6867505754831</v>
      </c>
      <c r="L25" s="134">
        <v>1401.3</v>
      </c>
      <c r="M25" s="67">
        <f t="shared" si="3"/>
        <v>4.3807001052938783E-2</v>
      </c>
    </row>
    <row r="26" spans="1:29" ht="15" x14ac:dyDescent="0.2">
      <c r="A26" s="67">
        <v>25</v>
      </c>
      <c r="B26" s="45"/>
      <c r="C26" s="45" t="s">
        <v>18</v>
      </c>
      <c r="D26" s="134">
        <v>1798.3666666666663</v>
      </c>
      <c r="E26" s="97">
        <f t="shared" si="4"/>
        <v>1501.0583333333332</v>
      </c>
      <c r="F26" s="97">
        <f t="shared" si="5"/>
        <v>1524.1416666666664</v>
      </c>
      <c r="G26" s="67">
        <f t="shared" si="6"/>
        <v>1.1799209391078038</v>
      </c>
      <c r="H26" s="135">
        <v>1.1818044317727543</v>
      </c>
      <c r="I26" s="67">
        <f t="shared" si="0"/>
        <v>1521.7125763939164</v>
      </c>
      <c r="J26" s="135">
        <f t="shared" si="1"/>
        <v>1526.8000000000002</v>
      </c>
      <c r="K26" s="67">
        <f t="shared" si="2"/>
        <v>1804.3790064306415</v>
      </c>
      <c r="L26" s="134">
        <v>1798.3666666666663</v>
      </c>
      <c r="M26" s="67">
        <f t="shared" si="3"/>
        <v>3.3432224225548404E-3</v>
      </c>
    </row>
    <row r="27" spans="1:29" ht="15" x14ac:dyDescent="0.2">
      <c r="A27" s="67">
        <v>26</v>
      </c>
      <c r="B27" s="45"/>
      <c r="C27" s="45" t="s">
        <v>15</v>
      </c>
      <c r="D27" s="134">
        <v>1416.0666666666668</v>
      </c>
      <c r="E27" s="97">
        <f t="shared" si="4"/>
        <v>1547.2249999999999</v>
      </c>
      <c r="F27" s="97">
        <f t="shared" si="5"/>
        <v>1574.3874999999998</v>
      </c>
      <c r="G27" s="67">
        <f t="shared" si="6"/>
        <v>0.8994397292068611</v>
      </c>
      <c r="H27" s="135">
        <v>0.8807601195306729</v>
      </c>
      <c r="I27" s="67">
        <f t="shared" si="0"/>
        <v>1607.777912811539</v>
      </c>
      <c r="J27" s="135">
        <f t="shared" si="1"/>
        <v>1543.9160000000002</v>
      </c>
      <c r="K27" s="67">
        <f t="shared" si="2"/>
        <v>1359.8196407053185</v>
      </c>
      <c r="L27" s="134">
        <v>1416.0666666666668</v>
      </c>
      <c r="M27" s="67">
        <f t="shared" si="3"/>
        <v>3.972060587638173E-2</v>
      </c>
    </row>
    <row r="28" spans="1:29" ht="15" x14ac:dyDescent="0.2">
      <c r="A28" s="67">
        <v>27</v>
      </c>
      <c r="B28" s="45"/>
      <c r="C28" s="45" t="s">
        <v>16</v>
      </c>
      <c r="D28" s="134">
        <v>1573.1666666666667</v>
      </c>
      <c r="E28" s="97">
        <f t="shared" si="4"/>
        <v>1601.55</v>
      </c>
      <c r="F28" s="97">
        <f t="shared" si="5"/>
        <v>1620.9874999999997</v>
      </c>
      <c r="G28" s="67">
        <f t="shared" si="6"/>
        <v>0.97049894997133968</v>
      </c>
      <c r="H28" s="135">
        <v>0.96344241166269162</v>
      </c>
      <c r="I28" s="67">
        <f t="shared" si="0"/>
        <v>1632.8600937877791</v>
      </c>
      <c r="J28" s="135">
        <f t="shared" si="1"/>
        <v>1561.0320000000002</v>
      </c>
      <c r="K28" s="67">
        <f t="shared" si="2"/>
        <v>1503.9644347626349</v>
      </c>
      <c r="L28" s="134">
        <v>1573.1666666666667</v>
      </c>
      <c r="M28" s="67">
        <f t="shared" si="3"/>
        <v>4.3989129295920207E-2</v>
      </c>
    </row>
    <row r="29" spans="1:29" ht="15" x14ac:dyDescent="0.2">
      <c r="A29" s="67">
        <v>28</v>
      </c>
      <c r="B29" s="45">
        <v>2017</v>
      </c>
      <c r="C29" s="45" t="s">
        <v>17</v>
      </c>
      <c r="D29" s="134">
        <v>1618.5999999999997</v>
      </c>
      <c r="E29" s="97">
        <f t="shared" si="4"/>
        <v>1640.4249999999997</v>
      </c>
      <c r="F29" s="97">
        <f t="shared" si="5"/>
        <v>1654.4666666666667</v>
      </c>
      <c r="G29" s="67">
        <f t="shared" si="6"/>
        <v>0.97832131200386807</v>
      </c>
      <c r="H29" s="135">
        <v>0.96886947902705656</v>
      </c>
      <c r="I29" s="67">
        <f t="shared" si="0"/>
        <v>1670.606861953589</v>
      </c>
      <c r="J29" s="135">
        <f t="shared" si="1"/>
        <v>1578.1480000000001</v>
      </c>
      <c r="K29" s="67">
        <f t="shared" si="2"/>
        <v>1529.0194305875914</v>
      </c>
      <c r="L29" s="134">
        <v>1618.5999999999997</v>
      </c>
      <c r="M29" s="67">
        <f t="shared" si="3"/>
        <v>5.5344476345241762E-2</v>
      </c>
    </row>
    <row r="30" spans="1:29" ht="15" x14ac:dyDescent="0.2">
      <c r="A30" s="67">
        <v>29</v>
      </c>
      <c r="B30" s="45"/>
      <c r="C30" s="45" t="s">
        <v>18</v>
      </c>
      <c r="D30" s="134">
        <v>1953.8666666666663</v>
      </c>
      <c r="E30" s="97">
        <f t="shared" si="4"/>
        <v>1668.5083333333334</v>
      </c>
      <c r="F30" s="97">
        <f t="shared" si="5"/>
        <v>1674.9250000000002</v>
      </c>
      <c r="G30" s="67">
        <f t="shared" si="6"/>
        <v>1.1665397953142178</v>
      </c>
      <c r="H30" s="135">
        <v>1.1818044317727543</v>
      </c>
      <c r="I30" s="67">
        <f t="shared" si="0"/>
        <v>1653.2910303406018</v>
      </c>
      <c r="J30" s="135">
        <f t="shared" si="1"/>
        <v>1595.2640000000001</v>
      </c>
      <c r="K30" s="67">
        <f t="shared" si="2"/>
        <v>1885.2900650475312</v>
      </c>
      <c r="L30" s="134">
        <v>1953.8666666666663</v>
      </c>
      <c r="M30" s="67">
        <f t="shared" si="3"/>
        <v>3.5097892189403117E-2</v>
      </c>
    </row>
    <row r="31" spans="1:29" ht="15" x14ac:dyDescent="0.2">
      <c r="A31" s="67">
        <v>30</v>
      </c>
      <c r="B31" s="45"/>
      <c r="C31" s="45" t="s">
        <v>15</v>
      </c>
      <c r="D31" s="134">
        <v>1528.4000000000003</v>
      </c>
      <c r="E31" s="97">
        <f t="shared" si="4"/>
        <v>1681.3416666666667</v>
      </c>
      <c r="F31" s="97">
        <f t="shared" si="5"/>
        <v>1678.9499999999998</v>
      </c>
      <c r="G31" s="67">
        <f t="shared" si="6"/>
        <v>0.91033086155037402</v>
      </c>
      <c r="H31" s="135">
        <v>0.8807601195306729</v>
      </c>
      <c r="I31" s="67">
        <f t="shared" si="0"/>
        <v>1735.3192612926578</v>
      </c>
      <c r="J31" s="135">
        <f t="shared" si="1"/>
        <v>1612.38</v>
      </c>
      <c r="K31" s="67">
        <f t="shared" si="2"/>
        <v>1420.1200015288664</v>
      </c>
      <c r="L31" s="134">
        <v>1528.4000000000003</v>
      </c>
      <c r="M31" s="67">
        <f t="shared" si="3"/>
        <v>7.0845327447745285E-2</v>
      </c>
    </row>
    <row r="32" spans="1:29" ht="15" x14ac:dyDescent="0.2">
      <c r="A32" s="67">
        <v>31</v>
      </c>
      <c r="B32" s="45"/>
      <c r="C32" s="45" t="s">
        <v>16</v>
      </c>
      <c r="D32" s="134">
        <v>1624.5</v>
      </c>
      <c r="E32" s="97">
        <f t="shared" si="4"/>
        <v>1676.5583333333332</v>
      </c>
      <c r="F32" s="97">
        <f t="shared" si="5"/>
        <v>1666.2916666666665</v>
      </c>
      <c r="G32" s="67">
        <f t="shared" si="6"/>
        <v>0.97491935685529252</v>
      </c>
      <c r="H32" s="135">
        <v>0.96344241166269162</v>
      </c>
      <c r="I32" s="67">
        <f t="shared" si="0"/>
        <v>1686.1412579880796</v>
      </c>
      <c r="J32" s="135">
        <f t="shared" si="1"/>
        <v>1629.4960000000001</v>
      </c>
      <c r="K32" s="67">
        <f t="shared" si="2"/>
        <v>1569.9255560347094</v>
      </c>
      <c r="L32" s="134">
        <v>1624.5</v>
      </c>
      <c r="M32" s="67">
        <f t="shared" si="3"/>
        <v>3.3594610012490353E-2</v>
      </c>
    </row>
    <row r="33" spans="1:17" ht="15" x14ac:dyDescent="0.2">
      <c r="A33" s="67">
        <v>32</v>
      </c>
      <c r="B33" s="45">
        <v>2018</v>
      </c>
      <c r="C33" s="45" t="s">
        <v>17</v>
      </c>
      <c r="D33" s="134">
        <v>1599.4666666666665</v>
      </c>
      <c r="E33" s="97">
        <f t="shared" si="4"/>
        <v>1656.0250000000001</v>
      </c>
      <c r="F33" s="97">
        <f t="shared" si="5"/>
        <v>1643.5125</v>
      </c>
      <c r="G33" s="67">
        <f t="shared" si="6"/>
        <v>0.97320018354996773</v>
      </c>
      <c r="H33" s="135">
        <v>0.96886947902705656</v>
      </c>
      <c r="I33" s="67">
        <f t="shared" si="0"/>
        <v>1650.858759915586</v>
      </c>
      <c r="J33" s="135">
        <f t="shared" si="1"/>
        <v>1646.6120000000001</v>
      </c>
      <c r="K33" s="67">
        <f t="shared" si="2"/>
        <v>1595.3521105996997</v>
      </c>
      <c r="L33" s="134">
        <v>1599.4666666666665</v>
      </c>
      <c r="M33" s="67">
        <f t="shared" si="3"/>
        <v>2.5724550268631861E-3</v>
      </c>
    </row>
    <row r="34" spans="1:17" ht="15" x14ac:dyDescent="0.2">
      <c r="A34" s="67">
        <v>33</v>
      </c>
      <c r="B34" s="45"/>
      <c r="C34" s="45" t="s">
        <v>18</v>
      </c>
      <c r="D34" s="134">
        <v>1871.7333333333336</v>
      </c>
      <c r="E34" s="97">
        <f t="shared" si="4"/>
        <v>1631</v>
      </c>
      <c r="F34" s="97">
        <f t="shared" si="5"/>
        <v>1617.8874999999998</v>
      </c>
      <c r="G34" s="67">
        <f t="shared" si="6"/>
        <v>1.1568995578081502</v>
      </c>
      <c r="H34" s="135">
        <v>1.1818044317727543</v>
      </c>
      <c r="I34" s="67">
        <f t="shared" si="0"/>
        <v>1583.7927858551504</v>
      </c>
      <c r="J34" s="135">
        <f t="shared" si="1"/>
        <v>1663.7280000000001</v>
      </c>
      <c r="K34" s="67">
        <f t="shared" si="2"/>
        <v>1966.2011236644209</v>
      </c>
      <c r="L34" s="134">
        <v>1871.7333333333336</v>
      </c>
      <c r="M34" s="67">
        <f t="shared" si="3"/>
        <v>5.0470752776973583E-2</v>
      </c>
    </row>
    <row r="35" spans="1:17" ht="15" x14ac:dyDescent="0.2">
      <c r="A35" s="67">
        <v>34</v>
      </c>
      <c r="B35" s="45"/>
      <c r="C35" s="45" t="s">
        <v>15</v>
      </c>
      <c r="D35" s="134">
        <v>1428.3</v>
      </c>
      <c r="E35" s="97">
        <f t="shared" si="4"/>
        <v>1604.7749999999999</v>
      </c>
      <c r="F35" s="97">
        <f t="shared" si="5"/>
        <v>1609.6041666666665</v>
      </c>
      <c r="G35" s="67">
        <f t="shared" si="6"/>
        <v>0.88736102302584752</v>
      </c>
      <c r="H35" s="135">
        <v>0.8807601195306729</v>
      </c>
      <c r="I35" s="67">
        <f t="shared" si="0"/>
        <v>1621.6674305838148</v>
      </c>
      <c r="J35" s="135">
        <f t="shared" si="1"/>
        <v>1680.8440000000001</v>
      </c>
      <c r="K35" s="67">
        <f t="shared" si="2"/>
        <v>1480.4203623524145</v>
      </c>
      <c r="L35" s="134">
        <v>1428.3</v>
      </c>
      <c r="M35" s="67">
        <f t="shared" si="3"/>
        <v>3.6491186972214894E-2</v>
      </c>
    </row>
    <row r="36" spans="1:17" ht="15" x14ac:dyDescent="0.2">
      <c r="A36" s="67">
        <v>35</v>
      </c>
      <c r="B36" s="45"/>
      <c r="C36" s="45" t="s">
        <v>16</v>
      </c>
      <c r="D36" s="134">
        <v>1519.5999999999997</v>
      </c>
      <c r="E36" s="97">
        <f t="shared" si="4"/>
        <v>1614.4333333333332</v>
      </c>
      <c r="F36" s="97">
        <f t="shared" si="5"/>
        <v>1623.895833333333</v>
      </c>
      <c r="G36" s="67">
        <f t="shared" si="6"/>
        <v>0.93577430818376583</v>
      </c>
      <c r="H36" s="135">
        <v>0.96344241166269162</v>
      </c>
      <c r="I36" s="67">
        <f t="shared" si="0"/>
        <v>1577.2608529631796</v>
      </c>
      <c r="J36" s="135">
        <f t="shared" si="1"/>
        <v>1697.96</v>
      </c>
      <c r="K36" s="67">
        <f t="shared" si="2"/>
        <v>1635.8866773067839</v>
      </c>
      <c r="L36" s="134">
        <v>1519.5999999999997</v>
      </c>
      <c r="M36" s="67">
        <f t="shared" si="3"/>
        <v>7.6524530999463172E-2</v>
      </c>
    </row>
    <row r="37" spans="1:17" ht="15" x14ac:dyDescent="0.2">
      <c r="A37" s="67">
        <v>36</v>
      </c>
      <c r="B37" s="45">
        <v>2019</v>
      </c>
      <c r="C37" s="45" t="s">
        <v>17</v>
      </c>
      <c r="D37" s="134">
        <v>1638.0999999999997</v>
      </c>
      <c r="E37" s="97">
        <f t="shared" si="4"/>
        <v>1633.3583333333331</v>
      </c>
      <c r="F37" s="97">
        <f t="shared" si="5"/>
        <v>1645.8089493257216</v>
      </c>
      <c r="G37" s="67">
        <f t="shared" si="6"/>
        <v>0.99531601202625597</v>
      </c>
      <c r="H37" s="135">
        <v>0.96886947902705656</v>
      </c>
      <c r="I37" s="67">
        <f t="shared" si="0"/>
        <v>1690.7334119400557</v>
      </c>
      <c r="J37" s="135">
        <f t="shared" si="1"/>
        <v>1715.076</v>
      </c>
      <c r="K37" s="67">
        <f t="shared" si="2"/>
        <v>1661.684790611808</v>
      </c>
      <c r="L37" s="134">
        <v>1638.0999999999997</v>
      </c>
      <c r="M37" s="67">
        <f t="shared" si="3"/>
        <v>1.4397650089621107E-2</v>
      </c>
    </row>
    <row r="38" spans="1:17" ht="15" x14ac:dyDescent="0.25">
      <c r="A38" s="67">
        <v>37</v>
      </c>
      <c r="B38" s="136"/>
      <c r="C38" s="45" t="s">
        <v>18</v>
      </c>
      <c r="D38" s="134">
        <v>1947.4333333333329</v>
      </c>
      <c r="E38" s="97">
        <f t="shared" si="4"/>
        <v>1658.2595653181099</v>
      </c>
      <c r="F38" s="97">
        <f t="shared" si="5"/>
        <v>1678.8294992878718</v>
      </c>
      <c r="G38" s="67">
        <f t="shared" si="6"/>
        <v>1.1599947071214782</v>
      </c>
      <c r="H38" s="135">
        <v>1.1818044317727543</v>
      </c>
      <c r="I38" s="67">
        <f t="shared" si="0"/>
        <v>1647.847377261993</v>
      </c>
      <c r="J38" s="135">
        <f t="shared" si="1"/>
        <v>1732.192</v>
      </c>
      <c r="K38" s="67">
        <f t="shared" si="2"/>
        <v>2047.1121822813109</v>
      </c>
      <c r="L38" s="134">
        <v>1947.4333333333329</v>
      </c>
      <c r="M38" s="67">
        <f t="shared" si="3"/>
        <v>5.118472978859933E-2</v>
      </c>
    </row>
    <row r="39" spans="1:17" ht="15" x14ac:dyDescent="0.25">
      <c r="A39" s="67">
        <v>38</v>
      </c>
      <c r="B39" s="136"/>
      <c r="C39" s="45" t="s">
        <v>15</v>
      </c>
      <c r="D39" s="134">
        <v>1527.9049279391074</v>
      </c>
      <c r="E39" s="97">
        <f>AVERAGE(D37:D40)</f>
        <v>1699.3994332576335</v>
      </c>
      <c r="F39" s="67"/>
      <c r="G39" s="67"/>
      <c r="H39" s="135">
        <v>0.8807601195306729</v>
      </c>
      <c r="I39" s="67">
        <f t="shared" si="0"/>
        <v>1734.7571649284891</v>
      </c>
      <c r="J39" s="135">
        <f t="shared" si="1"/>
        <v>1749.308</v>
      </c>
      <c r="K39" s="67">
        <f t="shared" si="2"/>
        <v>1540.7207231759623</v>
      </c>
      <c r="L39" s="134">
        <v>1527.9049279391074</v>
      </c>
      <c r="M39" s="67">
        <f t="shared" si="3"/>
        <v>8.3878224374479317E-3</v>
      </c>
    </row>
    <row r="40" spans="1:17" ht="15" x14ac:dyDescent="0.2">
      <c r="A40" s="67">
        <v>39</v>
      </c>
      <c r="B40" s="67"/>
      <c r="C40" s="45" t="s">
        <v>16</v>
      </c>
      <c r="D40" s="134">
        <v>1684.1594717580938</v>
      </c>
      <c r="E40" s="97"/>
      <c r="F40" s="67"/>
      <c r="G40" s="67"/>
      <c r="H40" s="135">
        <v>0.96344241166269162</v>
      </c>
      <c r="I40" s="67">
        <f t="shared" si="0"/>
        <v>1748.0644939136544</v>
      </c>
      <c r="J40" s="135">
        <f t="shared" si="1"/>
        <v>1766.424</v>
      </c>
      <c r="K40" s="67">
        <f t="shared" si="2"/>
        <v>1701.8477985788584</v>
      </c>
      <c r="L40" s="134">
        <v>1684.1594717580938</v>
      </c>
      <c r="M40" s="67">
        <f t="shared" si="3"/>
        <v>1.050276242682633E-2</v>
      </c>
    </row>
    <row r="41" spans="1:17" ht="15" x14ac:dyDescent="0.25">
      <c r="A41" s="67">
        <v>40</v>
      </c>
      <c r="B41" s="137">
        <v>2020</v>
      </c>
      <c r="C41" s="45" t="s">
        <v>17</v>
      </c>
      <c r="D41" s="67"/>
      <c r="E41" s="67"/>
      <c r="F41" s="67"/>
      <c r="G41" s="67"/>
      <c r="H41" s="135">
        <v>0.96886947902705656</v>
      </c>
      <c r="I41" s="67"/>
      <c r="J41" s="135">
        <f t="shared" si="1"/>
        <v>1783.54</v>
      </c>
      <c r="K41" s="138">
        <f t="shared" si="2"/>
        <v>1728.0174706239163</v>
      </c>
      <c r="L41" s="67"/>
      <c r="M41" s="67"/>
    </row>
    <row r="42" spans="1:17" ht="15" x14ac:dyDescent="0.2">
      <c r="A42" s="67">
        <v>41</v>
      </c>
      <c r="B42" s="67"/>
      <c r="C42" s="45" t="s">
        <v>18</v>
      </c>
      <c r="D42" s="67"/>
      <c r="E42" s="67"/>
      <c r="F42" s="67"/>
      <c r="G42" s="67"/>
      <c r="H42" s="135">
        <v>1.1818044317727543</v>
      </c>
      <c r="I42" s="67"/>
      <c r="J42" s="135">
        <f t="shared" si="1"/>
        <v>1800.6559999999999</v>
      </c>
      <c r="K42" s="138">
        <f t="shared" si="2"/>
        <v>2128.0232408982006</v>
      </c>
      <c r="L42" s="67"/>
      <c r="M42" s="67"/>
    </row>
    <row r="43" spans="1:17" ht="15" x14ac:dyDescent="0.2">
      <c r="A43" s="67">
        <v>42</v>
      </c>
      <c r="B43" s="67"/>
      <c r="C43" s="45" t="s">
        <v>15</v>
      </c>
      <c r="D43" s="67"/>
      <c r="E43" s="67"/>
      <c r="F43" s="67"/>
      <c r="G43" s="67"/>
      <c r="H43" s="135">
        <v>0.8807601195306729</v>
      </c>
      <c r="I43" s="67"/>
      <c r="J43" s="135">
        <f t="shared" si="1"/>
        <v>1817.7719999999999</v>
      </c>
      <c r="K43" s="138">
        <f t="shared" si="2"/>
        <v>1601.0210839995102</v>
      </c>
      <c r="L43" s="67"/>
      <c r="M43" s="67"/>
    </row>
    <row r="44" spans="1:17" ht="15.75" thickBot="1" x14ac:dyDescent="0.25">
      <c r="A44" s="93">
        <v>43</v>
      </c>
      <c r="B44" s="93"/>
      <c r="C44" s="132" t="s">
        <v>16</v>
      </c>
      <c r="D44" s="93"/>
      <c r="E44" s="93"/>
      <c r="F44" s="93"/>
      <c r="G44" s="93"/>
      <c r="H44" s="139">
        <v>0.96344241166269162</v>
      </c>
      <c r="I44" s="93"/>
      <c r="J44" s="139">
        <f t="shared" si="1"/>
        <v>1834.8879999999999</v>
      </c>
      <c r="K44" s="140">
        <f t="shared" si="2"/>
        <v>1767.8089198509329</v>
      </c>
      <c r="L44" s="93"/>
      <c r="M44" s="141"/>
      <c r="O44" s="86"/>
    </row>
    <row r="45" spans="1:17" ht="13.5" thickTop="1" x14ac:dyDescent="0.2">
      <c r="P45" s="58"/>
      <c r="Q45" s="86"/>
    </row>
    <row r="46" spans="1:17" x14ac:dyDescent="0.2">
      <c r="L46" s="133" t="s">
        <v>420</v>
      </c>
      <c r="M46" s="86">
        <f>AVERAGE(M2:M40)</f>
        <v>3.6629743786673975E-2</v>
      </c>
      <c r="P46" s="58"/>
      <c r="Q46" s="86"/>
    </row>
    <row r="47" spans="1:17" x14ac:dyDescent="0.2">
      <c r="M47" s="86"/>
      <c r="P47" s="58"/>
    </row>
    <row r="48" spans="1:17" x14ac:dyDescent="0.2">
      <c r="P48" s="58"/>
    </row>
    <row r="49" spans="16:16" x14ac:dyDescent="0.2">
      <c r="P49" s="58"/>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Variable Description</vt:lpstr>
      <vt:lpstr>Dataset</vt:lpstr>
      <vt:lpstr>Turnover</vt:lpstr>
      <vt:lpstr>Task 1</vt:lpstr>
      <vt:lpstr>Task 2.1 (Scatter plots)</vt:lpstr>
      <vt:lpstr>Task 2.1 Multicollinearity</vt:lpstr>
      <vt:lpstr>Task 2.2.a. First Model</vt:lpstr>
      <vt:lpstr>Task 2.2.b.</vt:lpstr>
      <vt:lpstr>Task 2.2.c.</vt:lpstr>
      <vt:lpstr>Task 2.2.d.</vt:lpstr>
      <vt:lpstr>Task 2.2.e.</vt:lpstr>
      <vt:lpstr>Task 2.2.f.</vt:lpstr>
      <vt:lpstr>Task 2.2.g.</vt:lpstr>
      <vt:lpstr>Task 2.2.h.</vt:lpstr>
      <vt:lpstr>Task 2.2.i.</vt:lpstr>
      <vt:lpstr>Task 2.2.j. Final Model</vt:lpstr>
      <vt:lpstr>Task 3</vt:lpstr>
      <vt:lpstr>Task 3 Interation visualization</vt:lpstr>
      <vt:lpstr>Task 4.1.a (First Model)</vt:lpstr>
      <vt:lpstr>Task 4.1.b (Final Model)</vt:lpstr>
      <vt:lpstr>Task 4.1b(Model interpretation)</vt:lpstr>
      <vt:lpstr>Task 4.2</vt:lpstr>
      <vt:lpstr>Task 5</vt:lpstr>
    </vt:vector>
  </TitlesOfParts>
  <Company>Deakin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Dilal Saundage</dc:creator>
  <cp:lastModifiedBy>Ruth Audu</cp:lastModifiedBy>
  <dcterms:created xsi:type="dcterms:W3CDTF">2017-03-21T02:56:51Z</dcterms:created>
  <dcterms:modified xsi:type="dcterms:W3CDTF">2021-06-24T06:46:10Z</dcterms:modified>
</cp:coreProperties>
</file>