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thDunn\Dropbox\PhD\Project\Breeding Energetics - Meta Analysis\Data\"/>
    </mc:Choice>
  </mc:AlternateContent>
  <bookViews>
    <workbookView xWindow="120" yWindow="135" windowWidth="18960" windowHeight="11460" tabRatio="439"/>
  </bookViews>
  <sheets>
    <sheet name="Data" sheetId="1" r:id="rId1"/>
    <sheet name="Sheet1" sheetId="2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U50" i="1" l="1"/>
  <c r="AB50" i="1" l="1"/>
  <c r="U52" i="1"/>
  <c r="U51" i="1"/>
  <c r="Z48" i="1"/>
  <c r="AB48" i="1" s="1"/>
  <c r="U48" i="1"/>
  <c r="R48" i="1"/>
  <c r="S48" i="1" s="1"/>
  <c r="S51" i="1"/>
  <c r="S52" i="1"/>
  <c r="S50" i="1"/>
  <c r="R18" i="1"/>
  <c r="S18" i="1" s="1"/>
  <c r="T18" i="1"/>
  <c r="U18" i="1" s="1"/>
  <c r="H18" i="1"/>
  <c r="U27" i="1" l="1"/>
  <c r="S27" i="1"/>
  <c r="S26" i="1"/>
  <c r="U3" i="1" l="1"/>
  <c r="S3" i="1"/>
  <c r="AB3" i="1"/>
  <c r="U19" i="1" l="1"/>
  <c r="S19" i="1"/>
  <c r="S14" i="1"/>
  <c r="S15" i="1"/>
  <c r="S28" i="1"/>
  <c r="S29" i="1"/>
  <c r="U26" i="1"/>
  <c r="K39" i="1" l="1"/>
  <c r="N39" i="1"/>
  <c r="S39" i="1"/>
  <c r="U39" i="1"/>
  <c r="AB39" i="1"/>
  <c r="AB78" i="1" l="1"/>
  <c r="AB77" i="1"/>
  <c r="U78" i="1" l="1"/>
  <c r="U77" i="1"/>
  <c r="S78" i="1"/>
  <c r="S77" i="1"/>
  <c r="U53" i="1" l="1"/>
  <c r="U62" i="1"/>
  <c r="U37" i="1" l="1"/>
  <c r="U38" i="1"/>
  <c r="S38" i="1"/>
  <c r="S37" i="1"/>
  <c r="AB44" i="1"/>
  <c r="AB97" i="1"/>
  <c r="AB60" i="1"/>
  <c r="AB41" i="1"/>
  <c r="AB42" i="1"/>
  <c r="AB40" i="1"/>
  <c r="AB12" i="1"/>
  <c r="AB13" i="1"/>
  <c r="AB8" i="1"/>
  <c r="AB11" i="1"/>
  <c r="AB9" i="1"/>
  <c r="AB10" i="1"/>
  <c r="AB6" i="1"/>
  <c r="AB5" i="1"/>
  <c r="AB4" i="1"/>
  <c r="AB2" i="1"/>
  <c r="AB14" i="1"/>
  <c r="AB15" i="1"/>
  <c r="AB54" i="1"/>
  <c r="AB53" i="1"/>
  <c r="AB49" i="1"/>
  <c r="AB45" i="1"/>
  <c r="AB57" i="1"/>
  <c r="AB55" i="1"/>
  <c r="AB56" i="1"/>
  <c r="AB58" i="1"/>
  <c r="AB59" i="1"/>
  <c r="AB28" i="1"/>
  <c r="AB29" i="1"/>
  <c r="AB24" i="1"/>
  <c r="AB25" i="1"/>
  <c r="AB21" i="1"/>
  <c r="AB26" i="1"/>
  <c r="AB27" i="1"/>
  <c r="AB22" i="1"/>
  <c r="AB23" i="1"/>
  <c r="AB32" i="1"/>
  <c r="AB33" i="1"/>
  <c r="AB20" i="1"/>
  <c r="AB30" i="1"/>
  <c r="AB31" i="1"/>
  <c r="AB17" i="1"/>
  <c r="AB68" i="1"/>
  <c r="AB67" i="1"/>
  <c r="AB70" i="1"/>
  <c r="AB65" i="1"/>
  <c r="AB63" i="1"/>
  <c r="AB61" i="1"/>
  <c r="AB62" i="1"/>
  <c r="AB66" i="1"/>
  <c r="AB64" i="1"/>
  <c r="AB69" i="1"/>
  <c r="AB82" i="1"/>
  <c r="AB83" i="1"/>
  <c r="AB84" i="1"/>
  <c r="AB85" i="1"/>
  <c r="AB86" i="1"/>
  <c r="AB87" i="1"/>
  <c r="AB88" i="1"/>
  <c r="AB79" i="1"/>
  <c r="AB80" i="1"/>
  <c r="AB81" i="1"/>
  <c r="AB89" i="1"/>
  <c r="AB93" i="1"/>
  <c r="AB94" i="1"/>
  <c r="AB90" i="1"/>
  <c r="AB91" i="1"/>
  <c r="AB92" i="1"/>
  <c r="AB95" i="1"/>
  <c r="AB72" i="1"/>
  <c r="AB71" i="1"/>
  <c r="AB74" i="1"/>
  <c r="AB75" i="1"/>
  <c r="AB76" i="1"/>
  <c r="AB73" i="1"/>
  <c r="AB36" i="1"/>
  <c r="AB16" i="1"/>
  <c r="AB35" i="1"/>
  <c r="AB34" i="1"/>
  <c r="AB98" i="1"/>
  <c r="AB99" i="1"/>
  <c r="AB43" i="1"/>
  <c r="AB96" i="1"/>
  <c r="AB7" i="1"/>
  <c r="N28" i="1" l="1"/>
  <c r="N29" i="1"/>
  <c r="K29" i="1"/>
  <c r="N14" i="1"/>
  <c r="K14" i="1"/>
  <c r="U28" i="1"/>
  <c r="U29" i="1"/>
  <c r="U82" i="1"/>
  <c r="U14" i="1"/>
  <c r="U15" i="1"/>
  <c r="U83" i="1"/>
  <c r="U84" i="1"/>
  <c r="S30" i="1"/>
  <c r="S31" i="1"/>
  <c r="K31" i="1"/>
  <c r="N31" i="1"/>
  <c r="N30" i="1"/>
  <c r="K30" i="1"/>
  <c r="U31" i="1"/>
  <c r="U30" i="1"/>
  <c r="K27" i="1" l="1"/>
  <c r="K26" i="1" l="1"/>
  <c r="U88" i="1" l="1"/>
  <c r="U87" i="1"/>
  <c r="U86" i="1"/>
  <c r="U85" i="1"/>
  <c r="U16" i="1"/>
  <c r="U23" i="1"/>
  <c r="U22" i="1"/>
  <c r="U25" i="1"/>
  <c r="U99" i="1"/>
  <c r="U98" i="1"/>
  <c r="U35" i="1"/>
  <c r="U20" i="1"/>
  <c r="U63" i="1"/>
  <c r="U43" i="1"/>
  <c r="U42" i="1"/>
  <c r="U41" i="1"/>
  <c r="U40" i="1"/>
  <c r="U33" i="1"/>
  <c r="U32" i="1"/>
  <c r="U5" i="1"/>
  <c r="U7" i="1"/>
  <c r="U10" i="1"/>
  <c r="U21" i="1"/>
  <c r="U4" i="1"/>
  <c r="U11" i="1"/>
  <c r="U24" i="1"/>
  <c r="U61" i="1"/>
  <c r="U70" i="1"/>
  <c r="U94" i="1"/>
  <c r="U93" i="1"/>
  <c r="U9" i="1"/>
  <c r="U8" i="1"/>
  <c r="U89" i="1"/>
  <c r="U36" i="1"/>
  <c r="U65" i="1"/>
  <c r="U67" i="1"/>
  <c r="U91" i="1"/>
  <c r="U90" i="1"/>
  <c r="U92" i="1"/>
  <c r="U68" i="1"/>
  <c r="U81" i="1"/>
  <c r="U80" i="1"/>
  <c r="U79" i="1"/>
  <c r="S88" i="1"/>
  <c r="S87" i="1"/>
  <c r="S86" i="1"/>
  <c r="S85" i="1"/>
  <c r="S69" i="1"/>
  <c r="S34" i="1"/>
  <c r="S49" i="1"/>
  <c r="S16" i="1"/>
  <c r="S23" i="1"/>
  <c r="S22" i="1"/>
  <c r="S17" i="1"/>
  <c r="S2" i="1"/>
  <c r="S25" i="1"/>
  <c r="S72" i="1"/>
  <c r="S46" i="1"/>
  <c r="S47" i="1"/>
  <c r="S71" i="1"/>
  <c r="S99" i="1"/>
  <c r="S98" i="1"/>
  <c r="S35" i="1"/>
  <c r="S20" i="1"/>
  <c r="S63" i="1"/>
  <c r="S45" i="1"/>
  <c r="S95" i="1"/>
  <c r="S43" i="1"/>
  <c r="S42" i="1"/>
  <c r="S41" i="1"/>
  <c r="S40" i="1"/>
  <c r="S6" i="1"/>
  <c r="S33" i="1"/>
  <c r="S32" i="1"/>
  <c r="S54" i="1"/>
  <c r="S57" i="1"/>
  <c r="S5" i="1"/>
  <c r="S7" i="1"/>
  <c r="S44" i="1"/>
  <c r="S10" i="1"/>
  <c r="S21" i="1"/>
  <c r="S64" i="1"/>
  <c r="S4" i="1"/>
  <c r="S11" i="1"/>
  <c r="S24" i="1"/>
  <c r="S66" i="1"/>
  <c r="S61" i="1"/>
  <c r="S70" i="1"/>
  <c r="S94" i="1"/>
  <c r="S93" i="1"/>
  <c r="S9" i="1"/>
  <c r="S56" i="1"/>
  <c r="S55" i="1"/>
  <c r="S96" i="1"/>
  <c r="S62" i="1"/>
  <c r="S8" i="1"/>
  <c r="S89" i="1"/>
  <c r="S36" i="1"/>
  <c r="S13" i="1"/>
  <c r="S12" i="1"/>
  <c r="S84" i="1"/>
  <c r="S83" i="1"/>
  <c r="S82" i="1"/>
  <c r="S59" i="1"/>
  <c r="S58" i="1"/>
  <c r="S65" i="1"/>
  <c r="S76" i="1"/>
  <c r="S75" i="1"/>
  <c r="S74" i="1"/>
  <c r="S73" i="1"/>
  <c r="S53" i="1"/>
  <c r="S67" i="1"/>
  <c r="S91" i="1"/>
  <c r="S90" i="1"/>
  <c r="S92" i="1"/>
  <c r="S68" i="1"/>
  <c r="S97" i="1"/>
  <c r="S60" i="1"/>
  <c r="S81" i="1"/>
  <c r="S80" i="1"/>
  <c r="S79" i="1"/>
  <c r="K79" i="1" l="1"/>
  <c r="N79" i="1"/>
  <c r="K80" i="1"/>
  <c r="N80" i="1"/>
  <c r="K81" i="1"/>
  <c r="N81" i="1"/>
  <c r="K60" i="1"/>
  <c r="N60" i="1"/>
  <c r="K97" i="1"/>
  <c r="N97" i="1"/>
  <c r="K68" i="1"/>
  <c r="N68" i="1"/>
  <c r="K92" i="1"/>
  <c r="N92" i="1"/>
  <c r="K90" i="1"/>
  <c r="N90" i="1"/>
  <c r="K91" i="1"/>
  <c r="N91" i="1"/>
  <c r="K67" i="1"/>
  <c r="N67" i="1"/>
  <c r="K53" i="1"/>
  <c r="N53" i="1"/>
  <c r="K73" i="1"/>
  <c r="N73" i="1"/>
  <c r="K74" i="1"/>
  <c r="N74" i="1"/>
  <c r="K75" i="1"/>
  <c r="N75" i="1"/>
  <c r="K76" i="1"/>
  <c r="N76" i="1"/>
  <c r="K65" i="1"/>
  <c r="N65" i="1"/>
  <c r="K58" i="1"/>
  <c r="N58" i="1"/>
  <c r="K59" i="1"/>
  <c r="N59" i="1"/>
  <c r="K82" i="1"/>
  <c r="N82" i="1"/>
  <c r="K83" i="1"/>
  <c r="N83" i="1"/>
  <c r="K84" i="1"/>
  <c r="N84" i="1"/>
  <c r="K12" i="1"/>
  <c r="N12" i="1"/>
  <c r="K13" i="1"/>
  <c r="N13" i="1"/>
  <c r="K36" i="1"/>
  <c r="N36" i="1"/>
  <c r="K89" i="1"/>
  <c r="N89" i="1"/>
  <c r="K8" i="1"/>
  <c r="N8" i="1"/>
  <c r="K62" i="1"/>
  <c r="N62" i="1"/>
  <c r="K96" i="1"/>
  <c r="N96" i="1"/>
  <c r="K55" i="1"/>
  <c r="N55" i="1"/>
  <c r="K56" i="1"/>
  <c r="N56" i="1"/>
  <c r="K9" i="1"/>
  <c r="N9" i="1"/>
  <c r="K93" i="1"/>
  <c r="N93" i="1"/>
  <c r="K94" i="1"/>
  <c r="N94" i="1"/>
  <c r="K70" i="1"/>
  <c r="N70" i="1"/>
  <c r="K61" i="1"/>
  <c r="N61" i="1"/>
  <c r="K66" i="1"/>
  <c r="N66" i="1"/>
  <c r="K24" i="1"/>
  <c r="N24" i="1"/>
  <c r="K11" i="1"/>
  <c r="N11" i="1"/>
  <c r="K4" i="1"/>
  <c r="N4" i="1"/>
  <c r="K64" i="1"/>
  <c r="N64" i="1"/>
  <c r="K21" i="1"/>
  <c r="N21" i="1"/>
  <c r="K10" i="1"/>
  <c r="N10" i="1"/>
  <c r="K44" i="1"/>
  <c r="N44" i="1"/>
  <c r="K7" i="1"/>
  <c r="N7" i="1"/>
  <c r="K5" i="1"/>
  <c r="N5" i="1"/>
  <c r="K57" i="1"/>
  <c r="N57" i="1"/>
  <c r="K54" i="1"/>
  <c r="N54" i="1"/>
  <c r="K32" i="1"/>
  <c r="N32" i="1"/>
  <c r="K33" i="1"/>
  <c r="N33" i="1"/>
  <c r="K6" i="1"/>
  <c r="N6" i="1"/>
  <c r="K40" i="1"/>
  <c r="N40" i="1"/>
  <c r="K41" i="1"/>
  <c r="N41" i="1"/>
  <c r="K42" i="1"/>
  <c r="N42" i="1"/>
  <c r="K43" i="1"/>
  <c r="N43" i="1"/>
  <c r="K95" i="1"/>
  <c r="N95" i="1"/>
  <c r="K45" i="1"/>
  <c r="N45" i="1"/>
  <c r="K63" i="1"/>
  <c r="N63" i="1"/>
  <c r="K20" i="1"/>
  <c r="N20" i="1"/>
  <c r="K35" i="1"/>
  <c r="N35" i="1"/>
  <c r="K98" i="1"/>
  <c r="N98" i="1"/>
  <c r="K99" i="1"/>
  <c r="N99" i="1"/>
  <c r="K71" i="1"/>
  <c r="N71" i="1"/>
  <c r="K47" i="1"/>
  <c r="N47" i="1"/>
  <c r="Z47" i="1"/>
  <c r="K46" i="1"/>
  <c r="N46" i="1"/>
  <c r="Z46" i="1"/>
  <c r="K72" i="1"/>
  <c r="N72" i="1"/>
  <c r="K25" i="1"/>
  <c r="N25" i="1"/>
  <c r="K2" i="1"/>
  <c r="N2" i="1"/>
  <c r="K17" i="1"/>
  <c r="N17" i="1"/>
  <c r="K22" i="1"/>
  <c r="N22" i="1"/>
  <c r="K23" i="1"/>
  <c r="N23" i="1"/>
  <c r="K16" i="1"/>
  <c r="N16" i="1"/>
  <c r="K49" i="1"/>
  <c r="N49" i="1"/>
  <c r="K34" i="1"/>
  <c r="N34" i="1"/>
  <c r="K69" i="1"/>
  <c r="N69" i="1"/>
  <c r="K85" i="1"/>
  <c r="N85" i="1"/>
  <c r="K86" i="1"/>
  <c r="N86" i="1"/>
  <c r="K87" i="1"/>
  <c r="N87" i="1"/>
  <c r="K88" i="1"/>
  <c r="N88" i="1"/>
  <c r="AB47" i="1" l="1"/>
  <c r="AB46" i="1"/>
</calcChain>
</file>

<file path=xl/comments1.xml><?xml version="1.0" encoding="utf-8"?>
<comments xmlns="http://schemas.openxmlformats.org/spreadsheetml/2006/main">
  <authors>
    <author>Dunn, Ruth</author>
  </authors>
  <commentList>
    <comment ref="Z7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30 - 40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4000 - 7000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2000 - 3000</t>
        </r>
      </text>
    </comment>
    <comment ref="Z34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"Low, indeterminate numbers" - Harrrison et al. 1983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Single site as n = 1 for other 2 sites</t>
        </r>
      </text>
    </comment>
    <comment ref="Z58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100 - 150 pairs</t>
        </r>
      </text>
    </comment>
    <comment ref="Z63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142,000 - 148,000</t>
        </r>
      </text>
    </comment>
    <comment ref="Z65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100 - 150</t>
        </r>
      </text>
    </comment>
    <comment ref="Z66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Paper states: 800 - 1000</t>
        </r>
      </text>
    </comment>
    <comment ref="Q82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1999</t>
        </r>
      </text>
    </comment>
    <comment ref="Q83" authorId="0" shapeId="0">
      <text>
        <r>
          <rPr>
            <b/>
            <sz val="9"/>
            <color indexed="81"/>
            <rFont val="Tahoma"/>
            <family val="2"/>
          </rPr>
          <t>Dunn, Ruth:</t>
        </r>
        <r>
          <rPr>
            <sz val="9"/>
            <color indexed="81"/>
            <rFont val="Tahoma"/>
            <family val="2"/>
          </rPr>
          <t xml:space="preserve">
2001</t>
        </r>
      </text>
    </comment>
  </commentList>
</comments>
</file>

<file path=xl/sharedStrings.xml><?xml version="1.0" encoding="utf-8"?>
<sst xmlns="http://schemas.openxmlformats.org/spreadsheetml/2006/main" count="1736" uniqueCount="543">
  <si>
    <t>Species</t>
  </si>
  <si>
    <t>n</t>
  </si>
  <si>
    <t xml:space="preserve"> FMR</t>
  </si>
  <si>
    <t>Lat</t>
  </si>
  <si>
    <t>Source</t>
  </si>
  <si>
    <t>Seasons</t>
  </si>
  <si>
    <t>Sites</t>
  </si>
  <si>
    <t>Phase</t>
  </si>
  <si>
    <t>Wandering Albatross</t>
  </si>
  <si>
    <t>5M4F</t>
  </si>
  <si>
    <t>Total of all activities - chick attendance very short. Paper also quotes values for other phases based on respirometry values for onshore.</t>
  </si>
  <si>
    <t>Jackass Penguin</t>
  </si>
  <si>
    <t>5M5F</t>
  </si>
  <si>
    <t>Calculated Total. Based on 50% onshore/atsea  and onshore/atsea  FMR. Of atsea period, 15h resting, 9h at sea.</t>
  </si>
  <si>
    <t>Leach's Storm Petrel</t>
  </si>
  <si>
    <t>Unsexed</t>
  </si>
  <si>
    <t>Gentoo Penguin</t>
  </si>
  <si>
    <t>Red-footed Booby</t>
  </si>
  <si>
    <t>Unsexed Mix</t>
  </si>
  <si>
    <t>King Penguin</t>
  </si>
  <si>
    <t>Calculated Total. Based on 50% onshore/atsea and onshore/atsea FMR. ASSUMED SO BY ME! Atsea and onshore values supplied.</t>
  </si>
  <si>
    <t>Wilson's Storm Petrel</t>
  </si>
  <si>
    <t>Adelie Penguin</t>
  </si>
  <si>
    <t>12M12F</t>
  </si>
  <si>
    <t xml:space="preserve">Total of all activities. Time budget known. Relationship between time swimming and FMR. Trend for increase through breeding season. </t>
  </si>
  <si>
    <t>Black-legged Kittiwake</t>
  </si>
  <si>
    <t>Arctic Tern</t>
  </si>
  <si>
    <t>Southern Giant Petrel</t>
  </si>
  <si>
    <t>3M5F</t>
  </si>
  <si>
    <t>Total of all activities. Very similar to calculated total based on 50% onshore/atsea and regression between %time atsea and FMR. ENSO year</t>
  </si>
  <si>
    <t>Macaroni Penguin</t>
  </si>
  <si>
    <t>Cape Gannet</t>
  </si>
  <si>
    <t>Northern Fulmar</t>
  </si>
  <si>
    <t>Thick-billed Murre</t>
  </si>
  <si>
    <t>Northern Gannet</t>
  </si>
  <si>
    <t>Chinstrap Penguin</t>
  </si>
  <si>
    <t>Cassin's Auklet</t>
  </si>
  <si>
    <t>Dovekie</t>
  </si>
  <si>
    <t>Total of all activities for 24 or 48 hours. Time budget unknown.</t>
  </si>
  <si>
    <t>Common Murre</t>
  </si>
  <si>
    <t>Black Guillemot</t>
  </si>
  <si>
    <t>Georgian Diving Petrel</t>
  </si>
  <si>
    <t>Total of all activities for 24 hours - chick attendance very short.</t>
  </si>
  <si>
    <t>Common Diving Petrel</t>
  </si>
  <si>
    <t>Least Auklet</t>
  </si>
  <si>
    <t>Antarctic Prion</t>
  </si>
  <si>
    <t xml:space="preserve">Total of all activities for 24 or 48 hours. Time budget unknown. Presumed related to daylight. </t>
  </si>
  <si>
    <t>Blue Penguin</t>
  </si>
  <si>
    <t>Sooty Tern</t>
  </si>
  <si>
    <t>Laysan Albatross</t>
  </si>
  <si>
    <t>Foraging trip value only. Paper also quotes value for 50/50 onshore split and literature value of onshore FMR.</t>
  </si>
  <si>
    <t>Common Tern</t>
  </si>
  <si>
    <t>Total of all activities for 1-4 days. Time budget unknown. I assume 50% on nest?</t>
  </si>
  <si>
    <t>Wedge-tailed Shearwater</t>
  </si>
  <si>
    <t>Brown Noddy</t>
  </si>
  <si>
    <t>Cape Pigeon</t>
  </si>
  <si>
    <t>Antarctic Petrel</t>
  </si>
  <si>
    <t>Snow Petrel</t>
  </si>
  <si>
    <t>Long</t>
  </si>
  <si>
    <t>DLW</t>
  </si>
  <si>
    <t>5F</t>
  </si>
  <si>
    <t>Total of all activities. Time budget known.</t>
  </si>
  <si>
    <t>Calculated Total. Based on 50% onshore/atsea and onshore/atsea FMR. Atsea and onshore values supplied.</t>
  </si>
  <si>
    <t>Calculated total from paper. Paper includes other phases</t>
  </si>
  <si>
    <t xml:space="preserve">Total of all activities for 48 hours. </t>
  </si>
  <si>
    <t xml:space="preserve">Total of all activities. Time budget known. </t>
  </si>
  <si>
    <t>7M9F</t>
  </si>
  <si>
    <t>Total of all activities.</t>
  </si>
  <si>
    <t xml:space="preserve">Total of all activities. </t>
  </si>
  <si>
    <t>Calculated Total. Based on shore/atsea periods</t>
  </si>
  <si>
    <t xml:space="preserve">Total of all activities for 2-4 days. Non-significant relationship between time atsea and FMR used to derive on-nest FMR. </t>
  </si>
  <si>
    <t>Total of all activities for 1-6 days. Time budget partially known. Atsea FMR from FMR/time at sea relationship</t>
  </si>
  <si>
    <t>Total of all activities. Brood measured. Atsea calculated from relationship between time atsea and FMR.</t>
  </si>
  <si>
    <t>8M6F</t>
  </si>
  <si>
    <t xml:space="preserve">Foraging Trip value given only </t>
  </si>
  <si>
    <t>Total of all activities</t>
  </si>
  <si>
    <t>Total of all activities. Atsea/Onshore rates from relationship of FMR/atsea</t>
  </si>
  <si>
    <t>11M10F</t>
  </si>
  <si>
    <t>14M13F</t>
  </si>
  <si>
    <t xml:space="preserve">Total of all activities. Incubation given. </t>
  </si>
  <si>
    <t>Calculated Total. Regression between %time atsea and FMR.</t>
  </si>
  <si>
    <t xml:space="preserve">Total of activites for 48 hours. </t>
  </si>
  <si>
    <t xml:space="preserve">Calculated Total.Atsea and onshore values supplied. </t>
  </si>
  <si>
    <t xml:space="preserve">Total of all activities for 48 hours. Time budget known but budget while atsea variable so no relationship between time atsea and FMR. Also includes comparison to manipulated non-breeders. </t>
  </si>
  <si>
    <t>Calculated Total. Based on time budget and incubation/atsea rates</t>
  </si>
  <si>
    <t xml:space="preserve">Calculated Total. Atsea and onshore values supplied. </t>
  </si>
  <si>
    <t xml:space="preserve">Assumed Total of all activities. Email from DA Croll. </t>
  </si>
  <si>
    <t>Assumed Total of all activities. Email from Hugh Ellis</t>
  </si>
  <si>
    <t>7M4F</t>
  </si>
  <si>
    <t>Calculated Total. Atsea supplied. Onshore from 796.</t>
  </si>
  <si>
    <t>Black-browed Albatross</t>
  </si>
  <si>
    <t>HR</t>
  </si>
  <si>
    <t>4F</t>
  </si>
  <si>
    <t>2M8F</t>
  </si>
  <si>
    <t xml:space="preserve">Atsea Onshore and Total Given. </t>
  </si>
  <si>
    <t>Thalassoica antarctica</t>
  </si>
  <si>
    <t>Cepphus grylle</t>
  </si>
  <si>
    <t>Rissa tridactyla</t>
  </si>
  <si>
    <t>Eudyptula minor</t>
  </si>
  <si>
    <t>Morus capensis</t>
  </si>
  <si>
    <t>Daption capense</t>
  </si>
  <si>
    <t>Uria aalge</t>
  </si>
  <si>
    <t>Alle alle</t>
  </si>
  <si>
    <t>Pygoscelis papua</t>
  </si>
  <si>
    <t>Aptenodytes patagonicus</t>
  </si>
  <si>
    <t>Eudyptes chrysolophus</t>
  </si>
  <si>
    <t>Fulmarus glacialis</t>
  </si>
  <si>
    <t>Morus bassanus</t>
  </si>
  <si>
    <t>Sula sula</t>
  </si>
  <si>
    <t>Pagodroma nivea</t>
  </si>
  <si>
    <t>Macronectes giganteus</t>
  </si>
  <si>
    <t>Uria lomvia</t>
  </si>
  <si>
    <t>Diomedea exulans</t>
  </si>
  <si>
    <t>Oceanites oceanicus</t>
  </si>
  <si>
    <t>Pachyptila desolata</t>
  </si>
  <si>
    <t>Ptychoramphus aleuticus</t>
  </si>
  <si>
    <t>Pelecanoides urinatrix</t>
  </si>
  <si>
    <t>Pelecanoides georgicus</t>
  </si>
  <si>
    <t>Aethia pusilla</t>
  </si>
  <si>
    <t>Thalassarche melanophrys</t>
  </si>
  <si>
    <t>Anous stolidus</t>
  </si>
  <si>
    <t>Sterna hirundo</t>
  </si>
  <si>
    <t>Thalassarche chrysostoma</t>
  </si>
  <si>
    <t>Phoebastria immutabilis</t>
  </si>
  <si>
    <t>Puffinus pacificus</t>
  </si>
  <si>
    <t>TEB</t>
  </si>
  <si>
    <t>From TEB</t>
  </si>
  <si>
    <t>Great Cormorant</t>
  </si>
  <si>
    <t>11M14F</t>
  </si>
  <si>
    <t>Atsea Onshore and Total Given. Also used 805</t>
  </si>
  <si>
    <t>7M23F</t>
  </si>
  <si>
    <t>25M23F</t>
  </si>
  <si>
    <t>European Shag</t>
  </si>
  <si>
    <t>Phalacrocorax aristotelis</t>
  </si>
  <si>
    <t>1M2F</t>
  </si>
  <si>
    <t>Atsea and Onshore given. Both recorded in each bird.</t>
  </si>
  <si>
    <t>Blue Petrel</t>
  </si>
  <si>
    <t>Halobaena caerulea</t>
  </si>
  <si>
    <t>Total atsea for two trip types. But little time ashore</t>
  </si>
  <si>
    <t>Order</t>
  </si>
  <si>
    <t>Family</t>
  </si>
  <si>
    <t>Sphenisciformes</t>
  </si>
  <si>
    <t>Spheniscidae</t>
  </si>
  <si>
    <t>Charadriiformes</t>
  </si>
  <si>
    <t>Procellariiformes</t>
  </si>
  <si>
    <t>Diomedeidae</t>
  </si>
  <si>
    <t>Pelecaniformes</t>
  </si>
  <si>
    <t>Phalacrocoracidae</t>
  </si>
  <si>
    <t>Procellariidae</t>
  </si>
  <si>
    <t>Alcidae</t>
  </si>
  <si>
    <t>Laridae</t>
  </si>
  <si>
    <t>Hydrobatidae</t>
  </si>
  <si>
    <t>Sulidae</t>
  </si>
  <si>
    <t>S</t>
  </si>
  <si>
    <t>N</t>
  </si>
  <si>
    <t>E</t>
  </si>
  <si>
    <t>W</t>
  </si>
  <si>
    <t>Grey-headed Albatross</t>
  </si>
  <si>
    <t>Method</t>
  </si>
  <si>
    <t>Total of all activities. Incubation given - onshore assummed</t>
  </si>
  <si>
    <t>Ballance_et_al-2009-Journal_of_Avian_Biology</t>
  </si>
  <si>
    <t>Elliot_et_al-2013-Biology_Open</t>
  </si>
  <si>
    <t>Suliformes</t>
  </si>
  <si>
    <t>Morus serrator</t>
  </si>
  <si>
    <t>Green_et_al-2013-The_Journal_of_Experimental_Biology</t>
  </si>
  <si>
    <t>Sexed ?</t>
  </si>
  <si>
    <t>Ring-Billed Gull</t>
  </si>
  <si>
    <t>Australasian Gannet</t>
  </si>
  <si>
    <t>Larus delawarensis</t>
  </si>
  <si>
    <t>Marteinson_et_al-2015-Plose_One</t>
  </si>
  <si>
    <t>20M23F</t>
  </si>
  <si>
    <t>Streaked Shearwater</t>
  </si>
  <si>
    <t>Calonectris leucomelas</t>
  </si>
  <si>
    <t>Shirai_et_al-2012-Ornithological_Science</t>
  </si>
  <si>
    <t>Welcker_et_al-2013-Plos_One</t>
  </si>
  <si>
    <t>24M25F</t>
  </si>
  <si>
    <t>Welcker_et_al-2013-Functional_Ecology</t>
  </si>
  <si>
    <t>Welcker_et_al-2010-Journal_of_Animal_Ecology</t>
  </si>
  <si>
    <t>Incubation</t>
  </si>
  <si>
    <t>Brood</t>
  </si>
  <si>
    <t>Creche</t>
  </si>
  <si>
    <t>Location</t>
  </si>
  <si>
    <t>Colony</t>
  </si>
  <si>
    <t>Bird Island, South Georgia</t>
  </si>
  <si>
    <t>Lake Selent, Schleswig-Holstein, Germany</t>
  </si>
  <si>
    <t>Saint Andrews Bay, South Georgia</t>
  </si>
  <si>
    <t>P</t>
  </si>
  <si>
    <t>I</t>
  </si>
  <si>
    <t>Baylis et al. 2015</t>
  </si>
  <si>
    <t>Garthe et al. 2007</t>
  </si>
  <si>
    <t>Marcus Island, Saldanha Bay, South Africa</t>
  </si>
  <si>
    <t>Funess &amp; Cooper, 1982</t>
  </si>
  <si>
    <t>Heard Island</t>
  </si>
  <si>
    <t>Includes everything?</t>
  </si>
  <si>
    <t>Paper</t>
  </si>
  <si>
    <t>Deception Island, South Shetlands</t>
  </si>
  <si>
    <t>Farallon Islands, California</t>
  </si>
  <si>
    <t>Humble Island, near Palmer Station, Antarctica</t>
  </si>
  <si>
    <t>Togersen Island, near Palmer Station, Antarctica</t>
  </si>
  <si>
    <t>4M4F</t>
  </si>
  <si>
    <t>Albatross Island, Bass Strait, Tasmania</t>
  </si>
  <si>
    <t>Johnston Atoll, Pacific Ocean</t>
  </si>
  <si>
    <t>Funk Island, Newfoundland</t>
  </si>
  <si>
    <t>Green Island, Newfoundland</t>
  </si>
  <si>
    <t>Unssexed</t>
  </si>
  <si>
    <t>Source: 500</t>
  </si>
  <si>
    <t>Foula, Shetland</t>
  </si>
  <si>
    <t>Pennington et al. 2004</t>
  </si>
  <si>
    <t>P/I</t>
  </si>
  <si>
    <t>Coquet Island, Northumberland</t>
  </si>
  <si>
    <t>jncc.defra.gov.uk/page-1991</t>
  </si>
  <si>
    <t>Hornøya, Norway</t>
  </si>
  <si>
    <t>Source: 61</t>
  </si>
  <si>
    <t>Svalbard, Norway</t>
  </si>
  <si>
    <t>Hop Island, Rauer Islands, Antarctica</t>
  </si>
  <si>
    <t>van Franeker et al. 1999</t>
  </si>
  <si>
    <t>Norman &amp; Ward, 1990</t>
  </si>
  <si>
    <t>Hodum, 2002</t>
  </si>
  <si>
    <t>Possession Island, Crozet</t>
  </si>
  <si>
    <t>Bried et al. 2006</t>
  </si>
  <si>
    <t>Mayes Island, Golfe du Morbihan, Kerguelen Islands</t>
  </si>
  <si>
    <t>Barbraud &amp; Delord, 2006</t>
  </si>
  <si>
    <t>Bost et al. 2007</t>
  </si>
  <si>
    <t>Kerguelen Island</t>
  </si>
  <si>
    <t>Lambert's Bay, South Africa</t>
  </si>
  <si>
    <t>Crawford et al. 2006</t>
  </si>
  <si>
    <t>Hornsund Fjord, Svalbard</t>
  </si>
  <si>
    <t>Gull and Great islands, Witless Bay, Newfoundland</t>
  </si>
  <si>
    <t>Juttaholmen, Kongsfjorden, Svalbard</t>
  </si>
  <si>
    <t>Shoup Bay, Prince William Sound, Alaska</t>
  </si>
  <si>
    <t>Hopen Island, Svalbard</t>
  </si>
  <si>
    <t>Tern Island, French Frigate Shoals</t>
  </si>
  <si>
    <t>Pettit et al. 1984</t>
  </si>
  <si>
    <t>Bonaparte Point, Antarctic Peninsula</t>
  </si>
  <si>
    <t>Bryan et al. 1993</t>
  </si>
  <si>
    <t>St George Island, the Pribilof Islands, Alaska</t>
  </si>
  <si>
    <t>Reid et al. 1997</t>
  </si>
  <si>
    <t>Kent Island, New Brunswick, Bay of Fundy</t>
  </si>
  <si>
    <t>Cannell &amp; Maddox, 1983</t>
  </si>
  <si>
    <t>Marion Island, Prince Edward Islands, Antarctica</t>
  </si>
  <si>
    <t>Poncet et al. 2006</t>
  </si>
  <si>
    <t>Minsener Oldeoog, Wadden Sea, Germany</t>
  </si>
  <si>
    <t>Becker et al. 1992</t>
  </si>
  <si>
    <t>Bass Rock</t>
  </si>
  <si>
    <t>Isle of May</t>
  </si>
  <si>
    <t>Kap Brewster and Kap Hoegh, Greenland</t>
  </si>
  <si>
    <t>Cape Bird, Ross Island</t>
  </si>
  <si>
    <t>Cape Crozier, Ross Island</t>
  </si>
  <si>
    <t>MR of foraging trip only</t>
  </si>
  <si>
    <t>Pope's Eye Marine Reserve, Port Phillip Bay, Australia</t>
  </si>
  <si>
    <t>Awa Island, Niigata, Japan</t>
  </si>
  <si>
    <t>Kongsfjorden, Svalbard, Norway</t>
  </si>
  <si>
    <t>Hop et al. 2002</t>
  </si>
  <si>
    <t>St Lawrence River, Montreal, QC, Canada</t>
  </si>
  <si>
    <t>Middleton Island, Alaska</t>
  </si>
  <si>
    <t>Coats Island, Nunavutt</t>
  </si>
  <si>
    <t>Hatch et al. 2000</t>
  </si>
  <si>
    <t>Kotzerka et al. 2009</t>
  </si>
  <si>
    <t>Lewis et al. 2001</t>
  </si>
  <si>
    <t>Kokko et al. 2004</t>
  </si>
  <si>
    <t>Murray et al. 2014</t>
  </si>
  <si>
    <t>Kampp et al. 1987</t>
  </si>
  <si>
    <t>www.fredsakademiet.dk/ordbog/jord/johnston_island_2012.pdf</t>
  </si>
  <si>
    <t>Reference</t>
  </si>
  <si>
    <t>Davis et al. 1989</t>
  </si>
  <si>
    <t>Grémillet et al. 1995</t>
  </si>
  <si>
    <t>Kooyman et al. 1992</t>
  </si>
  <si>
    <t>Nagy et al. 1984</t>
  </si>
  <si>
    <t>Croll, unpublished.</t>
  </si>
  <si>
    <t>Elliot et al. 2013</t>
  </si>
  <si>
    <t>Welcker et al. 2013</t>
  </si>
  <si>
    <t>Ballance et al. 2009</t>
  </si>
  <si>
    <t>Green et al. 2013</t>
  </si>
  <si>
    <t>Marteinson et al. 2015</t>
  </si>
  <si>
    <t>Shirai et al. 2012</t>
  </si>
  <si>
    <t>Welcker et al. 2010</t>
  </si>
  <si>
    <t>Gales et al. 1993</t>
  </si>
  <si>
    <t>Moreno &amp; Sanz. 1996</t>
  </si>
  <si>
    <t>Hodum et al. 1998</t>
  </si>
  <si>
    <t>Obst &amp; Nagy, 1992</t>
  </si>
  <si>
    <t>Chappell et al. 1993</t>
  </si>
  <si>
    <t>Gales &amp; Green, 1990</t>
  </si>
  <si>
    <t>Ballance, 1995</t>
  </si>
  <si>
    <t>Birt-Friesen et al. 1989</t>
  </si>
  <si>
    <t>Montevecchi et al. 1992</t>
  </si>
  <si>
    <t>Nagy &amp; Obst, 1992</t>
  </si>
  <si>
    <t>Furness &amp; Bryant, 1996</t>
  </si>
  <si>
    <t>Uttley et al. 1994</t>
  </si>
  <si>
    <t>Gabrielsen, 1996</t>
  </si>
  <si>
    <t>Bevan et al. 2002</t>
  </si>
  <si>
    <t>Fyhn et al. 2001</t>
  </si>
  <si>
    <t>Hodum &amp; Weathers, 2003</t>
  </si>
  <si>
    <t>Shaffer et al. 2003</t>
  </si>
  <si>
    <t>Weimerskirch et al. 2003</t>
  </si>
  <si>
    <t>Froget et al. 2004</t>
  </si>
  <si>
    <t>Shaffer et al. 2004</t>
  </si>
  <si>
    <t>Adams et al. 1991</t>
  </si>
  <si>
    <t>Gabrielsen et al. 1991</t>
  </si>
  <si>
    <t>Cairns et al. 1990</t>
  </si>
  <si>
    <t>Mehlum et al. 1993</t>
  </si>
  <si>
    <t>Golet et al. 2000</t>
  </si>
  <si>
    <t>Gabrielson et al. 1987</t>
  </si>
  <si>
    <t>Flint &amp; Nagy, 1984</t>
  </si>
  <si>
    <t>Pettit et al. 1988</t>
  </si>
  <si>
    <t>Obst et al. 1987</t>
  </si>
  <si>
    <t>Roby &amp; Ricklefs, 1986</t>
  </si>
  <si>
    <t>Ricklefs et al. 1986</t>
  </si>
  <si>
    <t>Adams et al. 1986</t>
  </si>
  <si>
    <t>Costa &amp; Prince, 1986</t>
  </si>
  <si>
    <t>Klaassen et al. 1992</t>
  </si>
  <si>
    <t>Taylor et al. 1997</t>
  </si>
  <si>
    <t>Green et al. 2009</t>
  </si>
  <si>
    <t>Harding et al. 2009</t>
  </si>
  <si>
    <t>Thesis_Don_Croll</t>
  </si>
  <si>
    <t>Latitude</t>
  </si>
  <si>
    <t>Longitude</t>
  </si>
  <si>
    <t>Short_Location</t>
  </si>
  <si>
    <t>AlbatrossIsland</t>
  </si>
  <si>
    <t>AwaIsland</t>
  </si>
  <si>
    <t>BassRock</t>
  </si>
  <si>
    <t>BonapartePoint</t>
  </si>
  <si>
    <t>CapeBird</t>
  </si>
  <si>
    <t>CoatsIsland</t>
  </si>
  <si>
    <t>CapeCrozier</t>
  </si>
  <si>
    <t>CoquetIsland</t>
  </si>
  <si>
    <t>DeceptionIsland</t>
  </si>
  <si>
    <t>FarallonIslands</t>
  </si>
  <si>
    <t>Foula</t>
  </si>
  <si>
    <t>FunkIsland</t>
  </si>
  <si>
    <t>GreenIsland</t>
  </si>
  <si>
    <t>GullGreatIslands</t>
  </si>
  <si>
    <t>BirdIslandSG</t>
  </si>
  <si>
    <t>HeardIsland</t>
  </si>
  <si>
    <t>HopIsland</t>
  </si>
  <si>
    <t>HopenIsland</t>
  </si>
  <si>
    <t>Hornoya</t>
  </si>
  <si>
    <t>HornsundFjord</t>
  </si>
  <si>
    <t>HumbleIsland</t>
  </si>
  <si>
    <t>IoM</t>
  </si>
  <si>
    <t>JohnstonAtoll</t>
  </si>
  <si>
    <t>Juttaholmen</t>
  </si>
  <si>
    <t>KapBrewsterKapHoegh</t>
  </si>
  <si>
    <t>KentIsland</t>
  </si>
  <si>
    <t>KerguelenIsland</t>
  </si>
  <si>
    <t>Kongsfjorden</t>
  </si>
  <si>
    <t>LakeSelent</t>
  </si>
  <si>
    <t>LambertsBay</t>
  </si>
  <si>
    <t>MarcusIsland</t>
  </si>
  <si>
    <t>MiddletonIsland</t>
  </si>
  <si>
    <t>MinsenerOldeoog</t>
  </si>
  <si>
    <t>PopesEye</t>
  </si>
  <si>
    <t>PossessionIsland</t>
  </si>
  <si>
    <t>SaintAndrewsBaySG</t>
  </si>
  <si>
    <t>ShoupBay</t>
  </si>
  <si>
    <t>StGeorgeIsland</t>
  </si>
  <si>
    <t>StLawrenceRiver</t>
  </si>
  <si>
    <t>Svalbard</t>
  </si>
  <si>
    <t>TernIsland</t>
  </si>
  <si>
    <t>TogersenIsland</t>
  </si>
  <si>
    <t>Average_Brood</t>
  </si>
  <si>
    <r>
      <t xml:space="preserve">Ellis et al. </t>
    </r>
    <r>
      <rPr>
        <sz val="10"/>
        <rFont val="Arial"/>
        <family val="2"/>
      </rPr>
      <t>1983</t>
    </r>
  </si>
  <si>
    <t>Ellis et al. 2002</t>
  </si>
  <si>
    <t>Welcker et al. 2009</t>
  </si>
  <si>
    <t>Jodice et al. 2006</t>
  </si>
  <si>
    <t>Title</t>
  </si>
  <si>
    <t>Increased energy expenditure by a seabird in response to higher food abundance</t>
  </si>
  <si>
    <t>Activity-specific metabolic rates of free-living northern gannets and other seabirds</t>
  </si>
  <si>
    <t>An energetic correlate between colony size and foraging effort in seabirds, an example of the Adélie penguin Pygoscelis adeliae</t>
  </si>
  <si>
    <t>An increase in minimum metabolic rate and not activity explains field metabolic rate changes in a breeding seabird</t>
  </si>
  <si>
    <t>Mass_g</t>
  </si>
  <si>
    <t>log_Mass</t>
  </si>
  <si>
    <t>Colony_Source</t>
  </si>
  <si>
    <t>FMR_Notes</t>
  </si>
  <si>
    <t>Basal and field metabolic rates of Streaked Shearwater during the chick-rearing period</t>
  </si>
  <si>
    <t>Breeding energetics and food requirements of gentoo penguins (Pygoscelis papua) at Heard and Macquarie Islands</t>
  </si>
  <si>
    <t>Daily energy expenditure and energy utilization of free-ranging black-legged kittiwakes</t>
  </si>
  <si>
    <t>Daily Energy expenditure by Adult Leach's Storm-Petrels during the Nesting Cycle</t>
  </si>
  <si>
    <t>Daily energy expenditure increases in response to low nutritional stress in an Arctic-breeding seabird with no effect on mortality</t>
  </si>
  <si>
    <t>Diving Behavior and Energetics During Foraging Cycles in King Penguins</t>
  </si>
  <si>
    <t>Effect of wind on field metabolic rates of breeding northern fulmars</t>
  </si>
  <si>
    <t>Energetics of nestling growth and parental effort in Antarctic fulmarine petrels</t>
  </si>
  <si>
    <t>Energy costs of chick rearing in Black-legged Kittiwakes (Rissa tridactyla)</t>
  </si>
  <si>
    <t>Energy expenditure and food consumption by breeding Cape gannets Morus capensis</t>
  </si>
  <si>
    <t>Energy expenditure and food requirements of Cassin's auklets provisioning nestlings</t>
  </si>
  <si>
    <t>Energy expenditure by black guillemots (Cepphus grylle) during chick-rearing</t>
  </si>
  <si>
    <t>Energy expenditure in adult Least auklets and diving petrels during the chick-rearing period</t>
  </si>
  <si>
    <t>Energy expenditure of breeding Common Murres</t>
  </si>
  <si>
    <t>N_S</t>
  </si>
  <si>
    <t>E_W</t>
  </si>
  <si>
    <t>Sex</t>
  </si>
  <si>
    <t>Energy Expenditures, Activity Budgets, and Prey Harvest of Breeding Common Murres</t>
  </si>
  <si>
    <t>Energy requirements of breeding great cormorants Phalacrocorax carbo sinensis</t>
  </si>
  <si>
    <t>Energy utilization by free-ranging jackass pennguins, Spheniscus demersus.</t>
  </si>
  <si>
    <t>Energy Utilization by Wilson's Storm-Petrel (Oceanites oceanicus)</t>
  </si>
  <si>
    <t>Estimating prey capture rates of a planktivorous seabird, the little auk (Alle alle), using diet, diving behaviour, and energy consumption</t>
  </si>
  <si>
    <t>Evaluating the prudence of parents: Daily energy expenditure throughout the annual cycle of a free-ranging bird, the macaroni penguin Eudyptes chrysolophus</t>
  </si>
  <si>
    <t>Field and Laboratory Metabolism and Thermoregulation in Dovekies (Alle alle)</t>
  </si>
  <si>
    <t>Field Energy Expenditures of the Southern Giant-Petrel</t>
  </si>
  <si>
    <t>Field metabolic rate is dependent on time-activity budget in ring-billed gulls (Larus delawarensis) breeding in an anthropogenic environment</t>
  </si>
  <si>
    <t>Field metabolic rates and water turnover in two hawaiian seabirds</t>
  </si>
  <si>
    <t>Field metabolic rates of black-browed albatrosses Thalassarche melanophrys during the incubation stage</t>
  </si>
  <si>
    <t>Field Metabolic Rates of Breeding Chinstrap Penguins (Pygoscelis antarctica) in the South Shetlands</t>
  </si>
  <si>
    <t>Flight energetics of free-living sooty terns</t>
  </si>
  <si>
    <t>Flight energetics of free-ranging red-footed boobies (Sula sula)</t>
  </si>
  <si>
    <t>Foraging efficiency and adjustment of energy expenditure in a pelagic seabird provisioning its chick</t>
  </si>
  <si>
    <t>Foraging effort in relation to the constraints of reproduction in free-ranging albatrosses</t>
  </si>
  <si>
    <t>Foraging energetics of Grey-headed Albatrosses Diomedea chrysostoma at Bird Island, South Georgia</t>
  </si>
  <si>
    <t>Heart rate and energetics of free-ranging king penguins (Aptenodytes patagonicus)</t>
  </si>
  <si>
    <t>Incubation energetics of the Laysan Albatross</t>
  </si>
  <si>
    <t>Individual variation in field metabolic rate of kittiwakes (Rissa tridactyla) during the chick-rearing period</t>
  </si>
  <si>
    <t>Measuring the daily energy expenditure of free-living Arctic terns (Sterna paradisaea)</t>
  </si>
  <si>
    <t>Reproductive energetics and prey harvest of Leach's storm-petrels in the Northwest Atlantic</t>
  </si>
  <si>
    <t>Stomach oil and reproductive energetics in Antarctic prions, Pachyptila desolata</t>
  </si>
  <si>
    <t>The annual energetics cycle of little penguins (Eudyptula minor)</t>
  </si>
  <si>
    <t>The energetics of gentoo penguins, Pygoscelis papua, during the breeding season</t>
  </si>
  <si>
    <t>The reproductive energetics of Gentoo (Pygoscelis papua) and Macaroni (Eudyptes chrysolophus) penguins at South Georgia</t>
  </si>
  <si>
    <t>Thyroid Hormones Correlate with Basal Metabolic Rate but Not Field Metabolic Rate in a Wild Bird Species</t>
  </si>
  <si>
    <t>Thyroid hormones correlate with resting metabolic rate, not daily energy expenditure, in two charadriiform seabirds</t>
  </si>
  <si>
    <t>Transmitter Loads Do Not Affect the Daily Energy Expenditure of Nesting Common Terns</t>
  </si>
  <si>
    <t>Foraging energetics of North Sea birds confronted with fluctuating prey availability</t>
  </si>
  <si>
    <t>Enstipp et al. 2006</t>
  </si>
  <si>
    <t>Energy Expenditure of Free-Ranging Wandering Albatrosses Diomedea exulans</t>
  </si>
  <si>
    <t>Energetics of Foraging in Breeding Adélie Penguins</t>
  </si>
  <si>
    <t>Food and energy requirements of Adelie penguins (Pygoscells adellae) on the Antarctic peninsula</t>
  </si>
  <si>
    <t>NorthIcyBay</t>
  </si>
  <si>
    <t>North Icy Bay, Alaska</t>
  </si>
  <si>
    <t>Sci_Name</t>
  </si>
  <si>
    <t>Thomson et al. 1998</t>
  </si>
  <si>
    <t>Field metabolic rates of kittiwakes rissa tridactyla during incubation and chick rearing</t>
  </si>
  <si>
    <t>Thomson et al. 1999</t>
  </si>
  <si>
    <t>Hornoya, Norway</t>
  </si>
  <si>
    <t>2m9f</t>
  </si>
  <si>
    <t>Kitaysky et al. 2000</t>
  </si>
  <si>
    <t>Resource allocation in breeding seabirds: responses to fluctuations in their food supply</t>
  </si>
  <si>
    <t>StPaulsIsland</t>
  </si>
  <si>
    <t>St Pauls Island, the Pribilof Islands, Alaska</t>
  </si>
  <si>
    <t>Great Skua</t>
  </si>
  <si>
    <t>Votier et al. 2004</t>
  </si>
  <si>
    <t>Predation by great skuas at a large Shetland seabird colony</t>
  </si>
  <si>
    <t>Hermaness</t>
  </si>
  <si>
    <t>Hermaness, Unst, Shetland</t>
  </si>
  <si>
    <t>Stercorariidae</t>
  </si>
  <si>
    <t>Colony_explicit</t>
  </si>
  <si>
    <t>Bethge et al. 1997</t>
  </si>
  <si>
    <t>Diving behaviour and energetics in breeding little penguins (Eudyptula minor)</t>
  </si>
  <si>
    <t>MarionBay</t>
  </si>
  <si>
    <t>Marion Bay, Tasmania</t>
  </si>
  <si>
    <t>Stevenson &amp; Woehler, 2007</t>
  </si>
  <si>
    <t>log_FMR</t>
  </si>
  <si>
    <t>Frederiksen et al. 2009</t>
  </si>
  <si>
    <t>Red-legged Kittiwake</t>
  </si>
  <si>
    <t>Rissa brevirostris</t>
  </si>
  <si>
    <t>Kitaysky pers comms</t>
  </si>
  <si>
    <t>Craighead &amp; Oppenheim, 1982</t>
  </si>
  <si>
    <t>Razorbill</t>
  </si>
  <si>
    <t>Alca torda</t>
  </si>
  <si>
    <t>Dall'Antonia, Gudmundsson, Benvenuti - 2001 - TIME ALLOCATION AND FORAGING PATTERN OF CHICK-REARING RAZORBILLS IN NORTHWEST ICELAND</t>
  </si>
  <si>
    <t>Dall'Antonia et al. 2001</t>
  </si>
  <si>
    <t>Time allocation and foraging pattern of chick-rearing razorbills in northwest Iceland</t>
  </si>
  <si>
    <t>Latrabjarg</t>
  </si>
  <si>
    <t>Latrabjarb, iceland</t>
  </si>
  <si>
    <t>11M26F</t>
  </si>
  <si>
    <t>19M24F</t>
  </si>
  <si>
    <t>Pygoscelis adeliae</t>
  </si>
  <si>
    <t>Pygoscelis_adeliae</t>
  </si>
  <si>
    <t>Thalassoica_antarctica</t>
  </si>
  <si>
    <t>Pachyptila_desolata</t>
  </si>
  <si>
    <t>Morus_serrator</t>
  </si>
  <si>
    <t>Cepphus_grylle</t>
  </si>
  <si>
    <t>Thalassarche_melanophrys</t>
  </si>
  <si>
    <t>Rissa_tridactyla</t>
  </si>
  <si>
    <t>Eudyptula_minor</t>
  </si>
  <si>
    <t>Halobaena_caerulea</t>
  </si>
  <si>
    <t>Anous_stolidus</t>
  </si>
  <si>
    <t>Morus_capensis</t>
  </si>
  <si>
    <t>Daption_capense</t>
  </si>
  <si>
    <t>Ptychoramphus_aleuticus</t>
  </si>
  <si>
    <t>Pelecanoides_urinatrix</t>
  </si>
  <si>
    <t>Uria_aalge</t>
  </si>
  <si>
    <t>Sterna_hirundo</t>
  </si>
  <si>
    <t>Alle_alle</t>
  </si>
  <si>
    <t>Phalacrocorax_aristotelis</t>
  </si>
  <si>
    <t>Pygoscelis_papua</t>
  </si>
  <si>
    <t>Pelecanoides_georgicus</t>
  </si>
  <si>
    <t>Thalassarche_chrysostoma</t>
  </si>
  <si>
    <t>Aptenodytes_patagonicus</t>
  </si>
  <si>
    <t>Phoebastria_immutabilis</t>
  </si>
  <si>
    <t>Aethia_pusilla</t>
  </si>
  <si>
    <t>Eudyptes_chrysolophus</t>
  </si>
  <si>
    <t>Fulmarus_glacialis</t>
  </si>
  <si>
    <t>Morus_bassanus</t>
  </si>
  <si>
    <t>Alca_torda</t>
  </si>
  <si>
    <t>Sula_sula</t>
  </si>
  <si>
    <t>Rissa_brevirostris</t>
  </si>
  <si>
    <t>Larus_delawarensis</t>
  </si>
  <si>
    <t>Pagodroma_nivea</t>
  </si>
  <si>
    <t>Macronectes_giganteus</t>
  </si>
  <si>
    <t>Calonectris_leucomelas</t>
  </si>
  <si>
    <t>Uria_lomvia</t>
  </si>
  <si>
    <t>Diomedea_exulans</t>
  </si>
  <si>
    <t>Puffinus_pacificus</t>
  </si>
  <si>
    <t>Oceanites_oceanicus</t>
  </si>
  <si>
    <t>Sterna_paradisaea</t>
  </si>
  <si>
    <t>Sterna paradisaea</t>
  </si>
  <si>
    <t>Pygoscelis_antarcticus</t>
  </si>
  <si>
    <t>Pygoscelis antarcticus</t>
  </si>
  <si>
    <t>Phalacrocorax carbo</t>
  </si>
  <si>
    <t>Phalacrocorax_carbo</t>
  </si>
  <si>
    <t>Spheniscus_demersus</t>
  </si>
  <si>
    <t>Spheniscus demersus</t>
  </si>
  <si>
    <t>Sterna_fuscata</t>
  </si>
  <si>
    <t>Sterna fuscata</t>
  </si>
  <si>
    <t>Oceanodroma_leucorhoa</t>
  </si>
  <si>
    <t>Oceanodroma leucorhoa</t>
  </si>
  <si>
    <t>Catharacta_skua</t>
  </si>
  <si>
    <t>Catharacta skua</t>
  </si>
  <si>
    <t>Match_name</t>
  </si>
  <si>
    <t>Oceanitidae</t>
  </si>
  <si>
    <t>Marteinson, Marcogliese, Verreault - 2017 - Multiple stressors including contaminant exposure and parasite infection predict spleen mass</t>
  </si>
  <si>
    <t>Marteinson et al. 2017</t>
  </si>
  <si>
    <t>Multiple stressors including contaminant exposure and parasite infection predict spleen mass and energy expenditure in breeding ring-billed gulls</t>
  </si>
  <si>
    <t>15M13F</t>
  </si>
  <si>
    <t>Black-footed Albatross</t>
  </si>
  <si>
    <t>Indian yellow-nosed Albatross</t>
  </si>
  <si>
    <t>Foraging Behavior and Energetics of Albatrosses in Contrasting Breeding Environments</t>
  </si>
  <si>
    <t>Antolos et al. 2017</t>
  </si>
  <si>
    <t>fmars-04-00414</t>
  </si>
  <si>
    <t>Tern Island, French Frigate Shaols</t>
  </si>
  <si>
    <t>AmsterdamIsland</t>
  </si>
  <si>
    <t>Amsterdam Island, Southern Inidan Ocean</t>
  </si>
  <si>
    <t>Phoebastria nigripes</t>
  </si>
  <si>
    <t>Thalassarche carteri</t>
  </si>
  <si>
    <t>Phoebastria_nigripes</t>
  </si>
  <si>
    <t>Thalassarche_carteri</t>
  </si>
  <si>
    <t>Shaffer et al. - 2001 - Behavioural Factors Affecting Foraging Effort of Breeding Wandering Albatrosses</t>
  </si>
  <si>
    <t>Shaffer et al. 2001</t>
  </si>
  <si>
    <t>Behavioural factors affecting foraging effort of brreeding wandering albatrosses</t>
  </si>
  <si>
    <t>14M5F</t>
  </si>
  <si>
    <t>Rolland et al. 2009</t>
  </si>
  <si>
    <t>Row Labels</t>
  </si>
  <si>
    <t>Grand Total</t>
  </si>
  <si>
    <t>(blank)</t>
  </si>
  <si>
    <t>Naughton et al.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</si>
</sst>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252525"/>
      <name val="Arial"/>
      <family val="2"/>
    </font>
    <font>
      <i/>
      <sz val="10"/>
      <color rgb="FF22222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 applyFill="1" applyBorder="1" applyAlignment="1"/>
    <xf numFmtId="1" fontId="0" fillId="0" borderId="2" xfId="0" applyNumberFormat="1" applyBorder="1"/>
    <xf numFmtId="164" fontId="0" fillId="0" borderId="0" xfId="0" applyNumberForma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vertical="top" wrapText="1"/>
    </xf>
    <xf numFmtId="0" fontId="4" fillId="0" borderId="0" xfId="0" applyFon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16" fontId="0" fillId="0" borderId="0" xfId="0" applyNumberFormat="1" applyBorder="1"/>
    <xf numFmtId="3" fontId="0" fillId="0" borderId="0" xfId="0" applyNumberFormat="1" applyBorder="1"/>
    <xf numFmtId="0" fontId="0" fillId="0" borderId="2" xfId="0" applyBorder="1" applyAlignment="1">
      <alignment vertical="top" wrapText="1"/>
    </xf>
    <xf numFmtId="0" fontId="5" fillId="0" borderId="5" xfId="0" applyFont="1" applyBorder="1"/>
    <xf numFmtId="0" fontId="2" fillId="0" borderId="5" xfId="0" applyFont="1" applyBorder="1"/>
    <xf numFmtId="0" fontId="2" fillId="0" borderId="6" xfId="0" applyFont="1" applyBorder="1" applyAlignment="1">
      <alignment vertical="top" wrapText="1"/>
    </xf>
    <xf numFmtId="1" fontId="2" fillId="0" borderId="5" xfId="0" applyNumberFormat="1" applyFont="1" applyFill="1" applyBorder="1"/>
    <xf numFmtId="1" fontId="2" fillId="0" borderId="5" xfId="0" applyNumberFormat="1" applyFont="1" applyBorder="1"/>
    <xf numFmtId="164" fontId="2" fillId="0" borderId="5" xfId="0" applyNumberFormat="1" applyFont="1" applyFill="1" applyBorder="1"/>
    <xf numFmtId="0" fontId="0" fillId="0" borderId="1" xfId="0" applyFill="1" applyBorder="1"/>
    <xf numFmtId="0" fontId="0" fillId="0" borderId="0" xfId="0" applyFont="1" applyFill="1" applyBorder="1"/>
    <xf numFmtId="0" fontId="8" fillId="0" borderId="0" xfId="0" applyFont="1" applyBorder="1"/>
    <xf numFmtId="0" fontId="0" fillId="0" borderId="2" xfId="0" applyFill="1" applyBorder="1" applyAlignment="1">
      <alignment vertical="top" wrapText="1"/>
    </xf>
    <xf numFmtId="0" fontId="2" fillId="0" borderId="4" xfId="0" applyFont="1" applyFill="1" applyBorder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3" fontId="0" fillId="0" borderId="0" xfId="0" applyNumberFormat="1" applyFont="1" applyBorder="1"/>
    <xf numFmtId="1" fontId="0" fillId="0" borderId="0" xfId="0" applyNumberFormat="1" applyFont="1" applyFill="1" applyBorder="1"/>
    <xf numFmtId="0" fontId="3" fillId="0" borderId="0" xfId="1"/>
    <xf numFmtId="0" fontId="3" fillId="0" borderId="0" xfId="0" applyFont="1" applyFill="1" applyBorder="1"/>
    <xf numFmtId="1" fontId="0" fillId="0" borderId="0" xfId="0" applyNumberFormat="1" applyFont="1" applyFill="1" applyBorder="1" applyAlignment="1"/>
    <xf numFmtId="0" fontId="9" fillId="0" borderId="0" xfId="0" applyFont="1"/>
    <xf numFmtId="0" fontId="3" fillId="0" borderId="1" xfId="0" applyFont="1" applyFill="1" applyBorder="1"/>
    <xf numFmtId="1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vertical="top" wrapText="1"/>
    </xf>
    <xf numFmtId="0" fontId="10" fillId="0" borderId="0" xfId="0" applyFont="1" applyFill="1" applyBorder="1"/>
    <xf numFmtId="1" fontId="3" fillId="0" borderId="0" xfId="0" applyNumberFormat="1" applyFont="1" applyFill="1" applyBorder="1"/>
    <xf numFmtId="0" fontId="0" fillId="0" borderId="0" xfId="0" applyFill="1" applyAlignment="1"/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7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DFBB3"/>
      <color rgb="FFF9F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n, Ruth" refreshedDate="43111.721660648145" createdVersion="5" refreshedVersion="5" minRefreshableVersion="3" recordCount="98">
  <cacheSource type="worksheet">
    <worksheetSource ref="A1:AF99" sheet="Data"/>
  </cacheSource>
  <cacheFields count="32">
    <cacheField name="Species" numFmtId="0">
      <sharedItems count="47">
        <s v="Least Auklet"/>
        <s v="Razorbill"/>
        <s v="Dovekie"/>
        <s v="Black Guillemot"/>
        <s v="Cassin's Auklet"/>
        <s v="Common Murre"/>
        <s v="Thick-billed Murre"/>
        <s v="Brown Noddy"/>
        <s v="Ring-Billed Gull"/>
        <s v="Red-legged Kittiwake"/>
        <s v="Black-legged Kittiwake"/>
        <s v="Sooty Tern"/>
        <s v="Common Tern"/>
        <s v="Arctic Tern"/>
        <s v="Great Skua"/>
        <s v="European Shag"/>
        <s v="Great Cormorant"/>
        <s v="Cape Gannet"/>
        <s v="Red-footed Booby"/>
        <s v="Wandering Albatross"/>
        <s v="Laysan Albatross"/>
        <s v="Black-footed Albatross"/>
        <s v="Indian yellow-nosed Albatross"/>
        <s v="Grey-headed Albatross"/>
        <s v="Black-browed Albatross"/>
        <s v="Leach's Storm Petrel"/>
        <s v="Wilson's Storm Petrel"/>
        <s v="Streaked Shearwater"/>
        <s v="Cape Pigeon"/>
        <s v="Northern Fulmar"/>
        <s v="Blue Petrel"/>
        <s v="Southern Giant Petrel"/>
        <s v="Antarctic Prion"/>
        <s v="Snow Petrel"/>
        <s v="Georgian Diving Petrel"/>
        <s v="Common Diving Petrel"/>
        <s v="Wedge-tailed Shearwater"/>
        <s v="Antarctic Petrel"/>
        <s v="King Penguin"/>
        <s v="Macaroni Penguin"/>
        <s v="Blue Penguin"/>
        <s v="Adelie Penguin"/>
        <s v="Chinstrap Penguin"/>
        <s v="Gentoo Penguin"/>
        <s v="Jackass Penguin"/>
        <s v="Northern Gannet"/>
        <s v="Australasian Gannet"/>
      </sharedItems>
    </cacheField>
    <cacheField name="Order" numFmtId="0">
      <sharedItems/>
    </cacheField>
    <cacheField name="Family" numFmtId="0">
      <sharedItems/>
    </cacheField>
    <cacheField name="Sci_Name" numFmtId="0">
      <sharedItems/>
    </cacheField>
    <cacheField name="Source" numFmtId="0">
      <sharedItems containsBlank="1" containsMixedTypes="1" containsNumber="1" containsInteger="1" minValue="61" maxValue="2151"/>
    </cacheField>
    <cacheField name="Reference" numFmtId="0">
      <sharedItems/>
    </cacheField>
    <cacheField name="Title" numFmtId="0">
      <sharedItems containsBlank="1" count="60">
        <s v="Energy expenditure in adult Least auklets and diving petrels during the chick-rearing period"/>
        <s v="Time allocation and foraging pattern of chick-rearing razorbills in northwest Iceland"/>
        <s v="Field and Laboratory Metabolism and Thermoregulation in Dovekies (Alle alle)"/>
        <s v="Estimating prey capture rates of a planktivorous seabird, the little auk (Alle alle), using diet, diving behaviour, and energy consumption"/>
        <s v="Daily energy expenditure increases in response to low nutritional stress in an Arctic-breeding seabird with no effect on mortality"/>
        <s v="Energy expenditure by black guillemots (Cepphus grylle) during chick-rearing"/>
        <s v="Energy expenditure and food requirements of Cassin's auklets provisioning nestlings"/>
        <s v="Energy Expenditures, Activity Budgets, and Prey Harvest of Breeding Common Murres"/>
        <s v="Foraging energetics of North Sea birds confronted with fluctuating prey availability"/>
        <s v="Energy expenditure of breeding Common Murres"/>
        <m/>
        <s v="Thyroid hormones correlate with resting metabolic rate, not daily energy expenditure, in two charadriiform seabirds"/>
        <s v="Resource allocation in breeding seabirds: responses to fluctuations in their food supply"/>
        <s v="Field metabolic rates and water turnover in two hawaiian seabirds"/>
        <s v="Field metabolic rate is dependent on time-activity budget in ring-billed gulls (Larus delawarensis) breeding in an anthropogenic environment"/>
        <s v="Multiple stressors including contaminant exposure and parasite infection predict spleen mass and energy expenditure in breeding ring-billed gulls"/>
        <s v="Individual variation in field metabolic rate of kittiwakes (Rissa tridactyla) during the chick-rearing period"/>
        <s v="Daily energy expenditure and energy utilization of free-ranging black-legged kittiwakes"/>
        <s v="Energy costs of chick rearing in Black-legged Kittiwakes (Rissa tridactyla)"/>
        <s v="Increased energy expenditure by a seabird in response to higher food abundance"/>
        <s v="Field metabolic rates of kittiwakes rissa tridactyla during incubation and chick rearing"/>
        <s v="Thyroid Hormones Correlate with Basal Metabolic Rate but Not Field Metabolic Rate in a Wild Bird Species"/>
        <s v="Flight energetics of free-living sooty terns"/>
        <s v="Transmitter Loads Do Not Affect the Daily Energy Expenditure of Nesting Common Terns"/>
        <s v="Measuring the daily energy expenditure of free-living Arctic terns (Sterna paradisaea)"/>
        <s v="Predation by great skuas at a large Shetland seabird colony"/>
        <s v="Energy requirements of breeding great cormorants Phalacrocorax carbo sinensis"/>
        <s v="Energy expenditure and food consumption by breeding Cape gannets Morus capensis"/>
        <s v="Flight energetics of free-ranging red-footed boobies (Sula sula)"/>
        <s v="Energy Expenditure of Free-Ranging Wandering Albatrosses Diomedea exulans"/>
        <s v="Foraging effort in relation to the constraints of reproduction in free-ranging albatrosses"/>
        <s v="Behavioural factors affecting foraging effort of brreeding wandering albatrosses"/>
        <s v="Incubation energetics of the Laysan Albatross"/>
        <s v="Foraging Behavior and Energetics of Albatrosses in Contrasting Breeding Environments"/>
        <s v="Foraging energetics of Grey-headed Albatrosses Diomedea chrysostoma at Bird Island, South Georgia"/>
        <s v="Field metabolic rates of black-browed albatrosses Thalassarche melanophrys during the incubation stage"/>
        <s v="Reproductive energetics and prey harvest of Leach's storm-petrels in the Northwest Atlantic"/>
        <s v="Daily Energy expenditure by Adult Leach's Storm-Petrels during the Nesting Cycle"/>
        <s v="Energy Utilization by Wilson's Storm-Petrel (Oceanites oceanicus)"/>
        <s v="Basal and field metabolic rates of Streaked Shearwater during the chick-rearing period"/>
        <s v="Energetics of nestling growth and parental effort in Antarctic fulmarine petrels"/>
        <s v="Effect of wind on field metabolic rates of breeding northern fulmars"/>
        <s v="Foraging efficiency and adjustment of energy expenditure in a pelagic seabird provisioning its chick"/>
        <s v="Field Energy Expenditures of the Southern Giant-Petrel"/>
        <s v="Stomach oil and reproductive energetics in Antarctic prions, Pachyptila desolata"/>
        <s v="Heart rate and energetics of free-ranging king penguins (Aptenodytes patagonicus)"/>
        <s v="Diving Behavior and Energetics During Foraging Cycles in King Penguins"/>
        <s v="The reproductive energetics of Gentoo (Pygoscelis papua) and Macaroni (Eudyptes chrysolophus) penguins at South Georgia"/>
        <s v="Evaluating the prudence of parents: Daily energy expenditure throughout the annual cycle of a free-ranging bird, the macaroni penguin Eudyptes chrysolophus"/>
        <s v="Diving behaviour and energetics in breeding little penguins (Eudyptula minor)"/>
        <s v="The annual energetics cycle of little penguins (Eudyptula minor)"/>
        <s v="An energetic correlate between colony size and foraging effort in seabirds, an example of the Adélie penguin Pygoscelis adeliae"/>
        <s v="Energetics of Foraging in Breeding Adélie Penguins"/>
        <s v="Food and energy requirements of Adelie penguins (Pygoscells adellae) on the Antarctic peninsula"/>
        <s v="Field Metabolic Rates of Breeding Chinstrap Penguins (Pygoscelis antarctica) in the South Shetlands"/>
        <s v="The energetics of gentoo penguins, Pygoscelis papua, during the breeding season"/>
        <s v="Breeding energetics and food requirements of gentoo penguins (Pygoscelis papua) at Heard and Macquarie Islands"/>
        <s v="Energy utilization by free-ranging jackass pennguins, Spheniscus demersus."/>
        <s v="Activity-specific metabolic rates of free-living northern gannets and other seabirds"/>
        <s v="An increase in minimum metabolic rate and not activity explains field metabolic rate changes in a breeding seabird"/>
      </sharedItems>
    </cacheField>
    <cacheField name="n" numFmtId="1">
      <sharedItems containsSemiMixedTypes="0" containsString="0" containsNumber="1" containsInteger="1" minValue="2" maxValue="84"/>
    </cacheField>
    <cacheField name="Lat" numFmtId="1">
      <sharedItems containsSemiMixedTypes="0" containsString="0" containsNumber="1" containsInteger="1" minValue="16" maxValue="79"/>
    </cacheField>
    <cacheField name="N_S" numFmtId="1">
      <sharedItems/>
    </cacheField>
    <cacheField name="Latitude" numFmtId="1">
      <sharedItems containsMixedTypes="1" containsNumber="1" containsInteger="1" minValue="-46" maxValue="79"/>
    </cacheField>
    <cacheField name="Long" numFmtId="1">
      <sharedItems containsSemiMixedTypes="0" containsString="0" containsNumber="1" containsInteger="1" minValue="0" maxValue="170"/>
    </cacheField>
    <cacheField name="E_W" numFmtId="0">
      <sharedItems/>
    </cacheField>
    <cacheField name="Longitude" numFmtId="1">
      <sharedItems containsMixedTypes="1" containsNumber="1" containsInteger="1" minValue="-169" maxValue="170"/>
    </cacheField>
    <cacheField name="Short_Location" numFmtId="0">
      <sharedItems/>
    </cacheField>
    <cacheField name="Location" numFmtId="0">
      <sharedItems/>
    </cacheField>
    <cacheField name="Method" numFmtId="0">
      <sharedItems/>
    </cacheField>
    <cacheField name="Mass_g" numFmtId="1">
      <sharedItems containsSemiMixedTypes="0" containsString="0" containsNumber="1" minValue="42" maxValue="13275"/>
    </cacheField>
    <cacheField name="log_Mass" numFmtId="0">
      <sharedItems containsSemiMixedTypes="0" containsString="0" containsNumber="1" minValue="1.6232492903979006" maxValue="4.1230345297535065"/>
    </cacheField>
    <cacheField name=" FMR" numFmtId="0">
      <sharedItems containsSemiMixedTypes="0" containsString="0" containsNumber="1" minValue="87.05" maxValue="7443.6189999999997"/>
    </cacheField>
    <cacheField name="log_FMR" numFmtId="0">
      <sharedItems containsSemiMixedTypes="0" containsString="0" containsNumber="1" minValue="0.53526275347917851" maxValue="3.8717841357601523"/>
    </cacheField>
    <cacheField name="Sex" numFmtId="0">
      <sharedItems containsBlank="1"/>
    </cacheField>
    <cacheField name="Seasons" numFmtId="0">
      <sharedItems containsSemiMixedTypes="0" containsString="0" containsNumber="1" containsInteger="1" minValue="1" maxValue="5"/>
    </cacheField>
    <cacheField name="Sites" numFmtId="0">
      <sharedItems containsString="0" containsBlank="1" containsNumber="1" containsInteger="1" minValue="1" maxValue="2"/>
    </cacheField>
    <cacheField name="Phase" numFmtId="0">
      <sharedItems/>
    </cacheField>
    <cacheField name="Colony" numFmtId="0">
      <sharedItems containsSemiMixedTypes="0" containsString="0" containsNumber="1" containsInteger="1" minValue="35" maxValue="3800000"/>
    </cacheField>
    <cacheField name="P/I" numFmtId="0">
      <sharedItems containsBlank="1"/>
    </cacheField>
    <cacheField name="Colony_explicit" numFmtId="0">
      <sharedItems containsSemiMixedTypes="0" containsString="0" containsNumber="1" containsInteger="1" minValue="35" maxValue="3800000"/>
    </cacheField>
    <cacheField name="Colony_Source" numFmtId="0">
      <sharedItems/>
    </cacheField>
    <cacheField name="Average_Brood" numFmtId="0">
      <sharedItems containsSemiMixedTypes="0" containsString="0" containsNumber="1" containsInteger="1" minValue="1" maxValue="4"/>
    </cacheField>
    <cacheField name="FMR_Notes" numFmtId="0">
      <sharedItems containsBlank="1"/>
    </cacheField>
    <cacheField name="Matc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x v="0"/>
    <s v="Charadriiformes"/>
    <s v="Alcidae"/>
    <s v="Aethia pusilla"/>
    <n v="1603"/>
    <s v="Roby &amp; Ricklefs, 1986"/>
    <x v="0"/>
    <n v="7"/>
    <n v="56"/>
    <s v="N"/>
    <n v="56"/>
    <n v="169"/>
    <s v="W"/>
    <s v="-169"/>
    <s v="StGeorgeIsland"/>
    <s v="St George Island, the Pribilof Islands, Alaska"/>
    <s v="DLW"/>
    <n v="83.5"/>
    <n v="1.9216864754836021"/>
    <n v="357.9"/>
    <n v="2.5537616983900042"/>
    <s v="Unsexed"/>
    <n v="2"/>
    <n v="1"/>
    <s v="Creche"/>
    <n v="125000"/>
    <s v="P"/>
    <n v="125000"/>
    <s v="Paper"/>
    <n v="1"/>
    <s v="Total of all activities."/>
    <s v="Aethia_pusilla"/>
  </r>
  <r>
    <x v="1"/>
    <s v="Charadriiformes"/>
    <s v="Alcidae"/>
    <s v="Alca torda"/>
    <s v="Dall'Antonia, Gudmundsson, Benvenuti - 2001 - TIME ALLOCATION AND FORAGING PATTERN OF CHICK-REARING RAZORBILLS IN NORTHWEST ICELAND"/>
    <s v="Dall'Antonia et al. 2001"/>
    <x v="1"/>
    <n v="43"/>
    <n v="65"/>
    <s v="N"/>
    <n v="65"/>
    <n v="24"/>
    <s v="W"/>
    <n v="-24"/>
    <s v="Latrabjarg"/>
    <s v="Latrabjarb, iceland"/>
    <s v="TEB"/>
    <n v="605"/>
    <n v="2.781755374652469"/>
    <n v="1124.45"/>
    <n v="3.0509401487828796"/>
    <s v="Unsexed"/>
    <n v="2"/>
    <m/>
    <s v="Brood"/>
    <n v="230000"/>
    <s v="P"/>
    <n v="230000"/>
    <s v="Paper"/>
    <n v="1"/>
    <m/>
    <s v="Alca_torda"/>
  </r>
  <r>
    <x v="2"/>
    <s v="Charadriiformes"/>
    <s v="Alcidae"/>
    <s v="Alle alle"/>
    <n v="1592"/>
    <s v="Gabrielsen et al. 1991"/>
    <x v="2"/>
    <n v="13"/>
    <n v="77"/>
    <s v="N"/>
    <n v="77"/>
    <n v="15"/>
    <s v="W"/>
    <s v="-15"/>
    <s v="HornsundFjord"/>
    <s v="Hornsund Fjord, Svalbard"/>
    <s v="DLW"/>
    <n v="164.3"/>
    <n v="2.2156375634350618"/>
    <n v="696.1"/>
    <n v="2.8426716337607885"/>
    <s v="Unsexed"/>
    <n v="1"/>
    <n v="1"/>
    <s v="Creche"/>
    <n v="400000"/>
    <s v="P"/>
    <n v="400000"/>
    <s v="Paper"/>
    <n v="1"/>
    <s v="Total of all activities for 24 or 48 hours. Time budget unknown."/>
    <s v="Alle_alle"/>
  </r>
  <r>
    <x v="2"/>
    <s v="Charadriiformes"/>
    <s v="Alcidae"/>
    <s v="Alle alle"/>
    <n v="2130"/>
    <s v="Harding et al. 2009"/>
    <x v="3"/>
    <n v="14"/>
    <n v="70"/>
    <s v="N"/>
    <n v="70"/>
    <n v="22"/>
    <s v="W"/>
    <s v="-22"/>
    <s v="KapBrewsterKapHoegh"/>
    <s v="Kap Brewster and Kap Hoegh, Greenland"/>
    <s v="DLW"/>
    <n v="149"/>
    <n v="2.173186268412274"/>
    <n v="609.9"/>
    <n v="2.7852586333577012"/>
    <s v="Unsexed"/>
    <n v="1"/>
    <n v="2"/>
    <s v="Brood"/>
    <n v="500000"/>
    <s v="P"/>
    <n v="500000"/>
    <s v="Kampp et al. 1987"/>
    <n v="1"/>
    <s v="Total of all activities."/>
    <s v="Alle_alle"/>
  </r>
  <r>
    <x v="2"/>
    <s v="Charadriiformes"/>
    <s v="Alcidae"/>
    <s v="Alle alle"/>
    <s v="Welcker_et_al-2013-Functional_Ecology"/>
    <s v="Welcker et al. 2009"/>
    <x v="4"/>
    <n v="43"/>
    <n v="79"/>
    <s v="N"/>
    <n v="79"/>
    <n v="12"/>
    <s v="E"/>
    <n v="12"/>
    <s v="Kongsfjorden"/>
    <s v="Kongsfjorden, Svalbard, Norway"/>
    <s v="DLW"/>
    <n v="160"/>
    <n v="2.2041199826559246"/>
    <n v="677.45"/>
    <n v="2.8308772471104051"/>
    <s v="Unsexed"/>
    <n v="2"/>
    <n v="1"/>
    <s v="Brood"/>
    <n v="2000"/>
    <s v="P"/>
    <n v="2000"/>
    <s v="Paper"/>
    <n v="1"/>
    <m/>
    <s v="Alle_alle"/>
  </r>
  <r>
    <x v="3"/>
    <s v="Charadriiformes"/>
    <s v="Alcidae"/>
    <s v="Cepphus grylle"/>
    <n v="1595"/>
    <s v="Mehlum et al. 1993"/>
    <x v="5"/>
    <n v="11"/>
    <n v="79"/>
    <s v="N"/>
    <n v="79"/>
    <n v="12"/>
    <s v="E"/>
    <n v="12"/>
    <s v="Juttaholmen"/>
    <s v="Juttaholmen, Kongsfjorden, Svalbard"/>
    <s v="DLW"/>
    <n v="380"/>
    <n v="2.5797835966168101"/>
    <n v="860"/>
    <n v="2.9344984512435679"/>
    <s v="Unsexed Mix"/>
    <n v="2"/>
    <n v="1"/>
    <s v="Brood"/>
    <n v="35"/>
    <s v="P"/>
    <n v="35"/>
    <s v="Paper"/>
    <n v="2"/>
    <s v="Total of all activities for 24 or 48 hours. Time budget unknown."/>
    <s v="Cepphus_grylle"/>
  </r>
  <r>
    <x v="4"/>
    <s v="Charadriiformes"/>
    <s v="Alcidae"/>
    <s v="Ptychoramphus aleuticus"/>
    <n v="449"/>
    <s v="Hodum et al. 1998"/>
    <x v="6"/>
    <n v="9"/>
    <n v="37"/>
    <s v="N"/>
    <n v="37"/>
    <n v="123"/>
    <s v="W"/>
    <s v="-123"/>
    <s v="FarallonIslands"/>
    <s v="Farallon Islands, California"/>
    <s v="DLW"/>
    <n v="174"/>
    <n v="2.2405492482825999"/>
    <n v="413"/>
    <n v="2.6159500516564012"/>
    <s v="5M4F"/>
    <n v="1"/>
    <n v="1"/>
    <s v="Creche"/>
    <n v="20000"/>
    <s v="P"/>
    <n v="20000"/>
    <s v="Paper"/>
    <n v="1"/>
    <s v="Total of all activities for 48 hours. "/>
    <s v="Ptychoramphus_aleuticus"/>
  </r>
  <r>
    <x v="5"/>
    <s v="Charadriiformes"/>
    <s v="Alcidae"/>
    <s v="Uria aalge"/>
    <n v="1594"/>
    <s v="Cairns et al. 1990"/>
    <x v="7"/>
    <n v="4"/>
    <n v="47"/>
    <s v="N"/>
    <n v="47"/>
    <n v="52"/>
    <s v="W"/>
    <s v="-52"/>
    <s v="GullGreatIslands"/>
    <s v="Gull and Great islands, Witless Bay, Newfoundland"/>
    <s v="DLW"/>
    <n v="940"/>
    <n v="2.9731278535996988"/>
    <n v="1789"/>
    <n v="3.2526103405673732"/>
    <s v="Unsexed"/>
    <n v="2"/>
    <n v="2"/>
    <s v="Creche"/>
    <n v="77000"/>
    <s v="P"/>
    <n v="77000"/>
    <s v="Paper"/>
    <n v="1"/>
    <s v="Total of activites for 48 hours. "/>
    <s v="Uria_aalge"/>
  </r>
  <r>
    <x v="5"/>
    <s v="Charadriiformes"/>
    <s v="Alcidae"/>
    <s v="Uria aalge"/>
    <n v="1636"/>
    <s v="Enstipp et al. 2006"/>
    <x v="8"/>
    <n v="26"/>
    <n v="56"/>
    <s v="N"/>
    <n v="56"/>
    <n v="2"/>
    <s v="W"/>
    <s v="-2"/>
    <s v="IoM"/>
    <s v="Isle of May"/>
    <s v="TEB"/>
    <n v="920.34"/>
    <n v="2.9639482978298433"/>
    <n v="1641.01"/>
    <n v="3.2151112275683804"/>
    <s v="Unsexed"/>
    <n v="5"/>
    <n v="1"/>
    <s v="Brood"/>
    <n v="18000"/>
    <s v="P"/>
    <n v="18000"/>
    <s v="Kokko et al. 2004"/>
    <n v="1"/>
    <s v="Total of all activities"/>
    <s v="Uria_aalge"/>
  </r>
  <r>
    <x v="5"/>
    <s v="Charadriiformes"/>
    <s v="Alcidae"/>
    <s v="Uria aalge"/>
    <n v="624"/>
    <s v="Gabrielsen, 1996"/>
    <x v="9"/>
    <n v="11"/>
    <n v="70"/>
    <s v="N"/>
    <n v="70"/>
    <n v="31"/>
    <s v="E"/>
    <n v="31"/>
    <s v="Hornoya"/>
    <s v="Hornøya, Norway"/>
    <s v="DLW"/>
    <n v="1024.5"/>
    <n v="3.0105119627372137"/>
    <n v="2198"/>
    <n v="3.3420276880874717"/>
    <s v="Unsexed Mix"/>
    <n v="1"/>
    <n v="1"/>
    <s v="Brood"/>
    <n v="1400"/>
    <s v="P"/>
    <n v="1400"/>
    <s v="Paper"/>
    <n v="1"/>
    <s v="Total of all activities. Atsea/Onshore rates from relationship of FMR/atsea"/>
    <s v="Uria_aalge"/>
  </r>
  <r>
    <x v="6"/>
    <s v="Charadriiformes"/>
    <s v="Alcidae"/>
    <s v="Uria lomvia"/>
    <s v="Thesis_Don_Croll"/>
    <s v="Croll, unpublished."/>
    <x v="10"/>
    <n v="5"/>
    <n v="62"/>
    <s v="N"/>
    <n v="62"/>
    <n v="83"/>
    <s v="W"/>
    <s v="-83"/>
    <s v="CoatsIsland"/>
    <s v="Coats Island, Nunavutt"/>
    <s v="DLW"/>
    <n v="980"/>
    <n v="2.9912260756924947"/>
    <n v="1860"/>
    <n v="3.2695129442179165"/>
    <s v="Unsexed"/>
    <n v="1"/>
    <n v="1"/>
    <s v="Brood"/>
    <n v="500"/>
    <s v="I"/>
    <n v="1000"/>
    <s v="Hatch et al. 2000"/>
    <n v="1"/>
    <s v="Assumed Total of all activities. Email from DA Croll. "/>
    <s v="Uria_lomvia"/>
  </r>
  <r>
    <x v="6"/>
    <s v="Charadriiformes"/>
    <s v="Alcidae"/>
    <s v="Uria lomvia"/>
    <s v="Elliot_et_al-2013-Biology_Open"/>
    <s v="Elliot et al. 2013"/>
    <x v="11"/>
    <n v="22"/>
    <n v="63"/>
    <s v="N"/>
    <n v="63"/>
    <n v="82"/>
    <s v="W"/>
    <s v="-82"/>
    <s v="CoatsIsland"/>
    <s v="Coats Island, Nunavutt"/>
    <s v="DLW"/>
    <n v="998"/>
    <n v="2.999130541287371"/>
    <n v="2036"/>
    <n v="3.3087777736647213"/>
    <s v="Sexed ?"/>
    <n v="1"/>
    <n v="1"/>
    <s v="Brood"/>
    <n v="500"/>
    <s v="I"/>
    <n v="1000"/>
    <s v="Hatch et al. 2000"/>
    <n v="1"/>
    <m/>
    <s v="Uria_lomvia"/>
  </r>
  <r>
    <x v="6"/>
    <s v="Charadriiformes"/>
    <s v="Alcidae"/>
    <s v="Uria lomvia"/>
    <m/>
    <s v="Kitaysky et al. 2000"/>
    <x v="12"/>
    <n v="8"/>
    <n v="57"/>
    <s v="N"/>
    <n v="57"/>
    <n v="170"/>
    <s v="W"/>
    <s v="-170"/>
    <s v="StPaulsIsland"/>
    <s v="St Pauls Island, the Pribilof Islands, Alaska"/>
    <s v="DLW"/>
    <n v="1106.0999999999999"/>
    <n v="3.0437943923257791"/>
    <n v="1855.8"/>
    <n v="3.2685311703868227"/>
    <s v="Unsexed"/>
    <n v="2"/>
    <n v="1"/>
    <s v="Brood"/>
    <n v="110000"/>
    <m/>
    <n v="110000"/>
    <s v="Paper"/>
    <n v="1"/>
    <m/>
    <s v="Uria_lomvia"/>
  </r>
  <r>
    <x v="6"/>
    <s v="Charadriiformes"/>
    <s v="Alcidae"/>
    <s v="Uria lomvia"/>
    <m/>
    <s v="Kitaysky et al. 2000"/>
    <x v="12"/>
    <n v="18"/>
    <n v="56"/>
    <s v="N"/>
    <n v="56"/>
    <n v="169"/>
    <s v="W"/>
    <n v="-169"/>
    <s v="StGeorgeIsland"/>
    <s v="St George Island, the Pribilof Islands, Alaska"/>
    <s v="DLW"/>
    <n v="971"/>
    <n v="2.9872192299080047"/>
    <n v="1678.5"/>
    <n v="3.2249213455840313"/>
    <s v="Unsexed"/>
    <n v="2"/>
    <n v="1"/>
    <s v="Brood"/>
    <n v="1400000"/>
    <m/>
    <n v="1400000"/>
    <s v="Paper"/>
    <n v="1"/>
    <m/>
    <s v="Uria_lomvia"/>
  </r>
  <r>
    <x v="7"/>
    <s v="Charadriiformes"/>
    <s v="Laridae"/>
    <s v="Anous stolidus"/>
    <n v="2151"/>
    <s v="Ellis et al. 1983"/>
    <x v="13"/>
    <n v="9"/>
    <n v="24"/>
    <s v="N"/>
    <n v="24"/>
    <n v="166"/>
    <s v="W"/>
    <s v="-166"/>
    <s v="TernIsland"/>
    <s v="Tern Island, French Frigate Shoals"/>
    <s v="DLW"/>
    <n v="195"/>
    <n v="2.2900346113625178"/>
    <n v="352.2"/>
    <n v="2.5467893516312583"/>
    <s v="Unsexed"/>
    <n v="1"/>
    <n v="1"/>
    <s v="Incubation"/>
    <n v="15000"/>
    <s v="P"/>
    <n v="15000"/>
    <s v="Pettit et al. 1984"/>
    <n v="1"/>
    <s v="Assumed Total of all activities. Email from Hugh Ellis"/>
    <s v="Anous_stolidus"/>
  </r>
  <r>
    <x v="8"/>
    <s v="Charadriiformes"/>
    <s v="Laridae"/>
    <s v="Larus delawarensis"/>
    <s v="Marteinson_et_al-2015-Plose_One"/>
    <s v="Marteinson et al. 2015"/>
    <x v="14"/>
    <n v="43"/>
    <n v="45"/>
    <s v="N"/>
    <n v="45"/>
    <n v="73"/>
    <s v="W"/>
    <s v="-73"/>
    <s v="StLawrenceRiver"/>
    <s v="St Lawrence River, Montreal, QC, Canada"/>
    <s v="DLW"/>
    <n v="472"/>
    <n v="2.673941998634088"/>
    <n v="362.7"/>
    <n v="2.5595475555804343"/>
    <s v="20M23F"/>
    <n v="1"/>
    <n v="1"/>
    <s v="Incubation"/>
    <n v="48000"/>
    <s v="P"/>
    <n v="48000"/>
    <s v="Paper"/>
    <n v="3"/>
    <m/>
    <s v="Larus_delawarensis"/>
  </r>
  <r>
    <x v="8"/>
    <s v="Charadriiformes"/>
    <s v="Laridae"/>
    <s v="Larus delawarensis"/>
    <s v="Marteinson, Marcogliese, Verreault - 2017 - Multiple stressors including contaminant exposure and parasite infection predict spleen mass"/>
    <s v="Marteinson et al. 2017"/>
    <x v="15"/>
    <n v="28"/>
    <n v="45"/>
    <s v="N"/>
    <n v="45"/>
    <n v="73"/>
    <s v="W"/>
    <n v="-73"/>
    <s v="StLawrenceRiver"/>
    <s v="St Lawrence River, Montreal, QC, Canada"/>
    <s v="DLW"/>
    <n v="463.5"/>
    <n v="2.666049738480516"/>
    <n v="351.1"/>
    <n v="2.5454308294653512"/>
    <s v="15M13F"/>
    <n v="1"/>
    <n v="1"/>
    <s v="Incubation"/>
    <n v="32500"/>
    <s v="P"/>
    <n v="32500"/>
    <s v="Marteinson et al. 2015"/>
    <n v="3"/>
    <m/>
    <s v="Larus_delawarensis"/>
  </r>
  <r>
    <x v="9"/>
    <s v="Charadriiformes"/>
    <s v="Laridae"/>
    <s v="Rissa brevirostris"/>
    <m/>
    <s v="Kitaysky pers comms"/>
    <x v="10"/>
    <n v="7"/>
    <n v="56"/>
    <s v="N"/>
    <n v="56"/>
    <n v="169"/>
    <s v="W"/>
    <n v="-169"/>
    <s v="StGeorgeIsland"/>
    <s v="St George Island, the Pribilof Islands, Alaska"/>
    <s v="DLW"/>
    <n v="387.4"/>
    <n v="2.5881596163830918"/>
    <n v="907.9"/>
    <n v="2.9580380160983371"/>
    <s v="Unsexed"/>
    <n v="1"/>
    <n v="1"/>
    <s v="Brood"/>
    <n v="220000"/>
    <m/>
    <n v="220000"/>
    <s v="Craighead &amp; Oppenheim, 1982"/>
    <n v="1"/>
    <m/>
    <s v="Rissa_brevirostris"/>
  </r>
  <r>
    <x v="10"/>
    <s v="Charadriiformes"/>
    <s v="Laridae"/>
    <s v="Rissa tridactyla"/>
    <s v="Elliot_et_al-2013-Biology_Open"/>
    <s v="Elliot et al. 2013"/>
    <x v="11"/>
    <n v="24"/>
    <n v="59"/>
    <s v="N"/>
    <n v="59"/>
    <n v="146"/>
    <s v="W"/>
    <s v="-146"/>
    <s v="MiddletonIsland"/>
    <s v="Middleton Island, Alaska"/>
    <s v="DLW"/>
    <n v="420"/>
    <n v="2.6232492903979003"/>
    <n v="788"/>
    <n v="2.8965262174895554"/>
    <s v="Sexed ?"/>
    <n v="1"/>
    <n v="1"/>
    <s v="Brood"/>
    <n v="910"/>
    <s v="P"/>
    <n v="910"/>
    <s v="Kotzerka et al. 2009"/>
    <n v="2"/>
    <m/>
    <s v="Rissa_tridactyla"/>
  </r>
  <r>
    <x v="10"/>
    <s v="Charadriiformes"/>
    <s v="Laridae"/>
    <s v="Rissa tridactyla"/>
    <n v="1636"/>
    <s v="Enstipp et al. 2006"/>
    <x v="8"/>
    <n v="50"/>
    <n v="56"/>
    <s v="N"/>
    <n v="56"/>
    <n v="2"/>
    <s v="W"/>
    <s v="-2"/>
    <s v="IoM"/>
    <s v="Isle of May"/>
    <s v="TEB"/>
    <n v="361.64"/>
    <n v="2.5582764605713524"/>
    <n v="786.74"/>
    <n v="2.8958312314423664"/>
    <s v="Unsexed"/>
    <n v="5"/>
    <n v="1"/>
    <s v="Brood"/>
    <n v="5500"/>
    <s v="P"/>
    <n v="5500"/>
    <s v="Lewis et al. 2001"/>
    <n v="2"/>
    <s v="Total of all activities"/>
    <s v="Rissa_tridactyla"/>
  </r>
  <r>
    <x v="10"/>
    <s v="Charadriiformes"/>
    <s v="Laridae"/>
    <s v="Rissa tridactyla"/>
    <n v="699"/>
    <s v="Fyhn et al. 2001"/>
    <x v="16"/>
    <n v="21"/>
    <n v="78"/>
    <s v="N"/>
    <n v="78"/>
    <n v="11"/>
    <s v="E"/>
    <n v="11"/>
    <s v="Svalbard"/>
    <s v="Svalbard, Norway"/>
    <s v="DLW"/>
    <n v="382"/>
    <n v="2.5820633629117089"/>
    <n v="747.56"/>
    <n v="2.8736460553552332"/>
    <s v="11M10F"/>
    <n v="1"/>
    <n v="1"/>
    <s v="Brood"/>
    <n v="200"/>
    <s v="P"/>
    <n v="200"/>
    <s v="Paper"/>
    <n v="2"/>
    <s v="Total of all activities. Atsea/Onshore rates from relationship of FMR/atsea"/>
    <s v="Rissa_tridactyla"/>
  </r>
  <r>
    <x v="10"/>
    <s v="Charadriiformes"/>
    <s v="Laridae"/>
    <s v="Rissa tridactyla"/>
    <n v="699"/>
    <s v="Fyhn et al. 2001"/>
    <x v="16"/>
    <n v="27"/>
    <n v="78"/>
    <s v="N"/>
    <n v="78"/>
    <n v="11"/>
    <s v="E"/>
    <n v="11"/>
    <s v="Kongsfjorden"/>
    <s v="Kongsfjorden, Svalbard, Norway"/>
    <s v="DLW"/>
    <n v="359"/>
    <n v="2.5550944485783194"/>
    <n v="924.32"/>
    <n v="2.9658223501973375"/>
    <s v="14M13F"/>
    <n v="1"/>
    <n v="1"/>
    <s v="Creche"/>
    <n v="200"/>
    <s v="P"/>
    <n v="200"/>
    <s v="Paper"/>
    <n v="2"/>
    <s v="Total of all activities. Atsea/Onshore rates from relationship of FMR/atsea"/>
    <s v="Rissa_tridactyla"/>
  </r>
  <r>
    <x v="10"/>
    <s v="Charadriiformes"/>
    <s v="Laridae"/>
    <s v="Rissa tridactyla"/>
    <n v="1598"/>
    <s v="Gabrielson et al. 1987"/>
    <x v="17"/>
    <n v="28"/>
    <n v="76"/>
    <s v="N"/>
    <n v="76"/>
    <n v="25"/>
    <s v="E"/>
    <n v="25"/>
    <s v="HopenIsland"/>
    <s v="Hopen Island, Svalbard"/>
    <s v="DLW"/>
    <n v="386"/>
    <n v="2.5865873046717551"/>
    <n v="794.5"/>
    <n v="2.9000939015433982"/>
    <s v="Unsexed"/>
    <n v="1"/>
    <n v="1"/>
    <s v="Brood"/>
    <n v="2500"/>
    <s v="P"/>
    <n v="2500"/>
    <s v="Paper"/>
    <n v="2"/>
    <s v="Calculated Total. Atsea and onshore values supplied. "/>
    <s v="Rissa_tridactyla"/>
  </r>
  <r>
    <x v="10"/>
    <s v="Charadriiformes"/>
    <s v="Laridae"/>
    <s v="Rissa tridactyla"/>
    <n v="1597"/>
    <s v="Golet et al. 2000"/>
    <x v="18"/>
    <n v="16"/>
    <n v="61"/>
    <s v="N"/>
    <n v="61"/>
    <n v="146"/>
    <s v="W"/>
    <s v="-146"/>
    <s v="ShoupBay"/>
    <s v="Shoup Bay, Prince William Sound, Alaska"/>
    <s v="DLW"/>
    <n v="396"/>
    <n v="2.5976951859255122"/>
    <n v="785.27"/>
    <n v="2.8950190062345373"/>
    <s v="Unsexed"/>
    <n v="1"/>
    <n v="1"/>
    <s v="Creche"/>
    <n v="4700"/>
    <s v="P"/>
    <n v="4700"/>
    <s v="Paper"/>
    <n v="2"/>
    <s v="Total of all activities for 48 hours. Time budget known but budget while atsea variable so no relationship between time atsea and FMR. Also includes comparison to manipulated non-breeders. "/>
    <s v="Rissa_tridactyla"/>
  </r>
  <r>
    <x v="10"/>
    <s v="Charadriiformes"/>
    <s v="Laridae"/>
    <s v="Rissa tridactyla"/>
    <m/>
    <s v="Jodice et al. 2006"/>
    <x v="19"/>
    <n v="37"/>
    <n v="60"/>
    <s v="N"/>
    <n v="60"/>
    <n v="148"/>
    <s v="W"/>
    <n v="-148"/>
    <s v="NorthIcyBay"/>
    <s v="North Icy Bay, Alaska"/>
    <s v="DLW"/>
    <n v="386.8"/>
    <n v="2.5874864654109642"/>
    <n v="814.7"/>
    <n v="2.9109977163106429"/>
    <s v="11M26F"/>
    <n v="1"/>
    <n v="1"/>
    <s v="Brood"/>
    <n v="1500"/>
    <s v="P"/>
    <n v="1500"/>
    <s v="Paper"/>
    <n v="2"/>
    <m/>
    <s v="Rissa_tridactyla"/>
  </r>
  <r>
    <x v="10"/>
    <s v="Charadriiformes"/>
    <s v="Laridae"/>
    <s v="Rissa tridactyla"/>
    <m/>
    <s v="Jodice et al. 2006"/>
    <x v="19"/>
    <n v="43"/>
    <n v="61"/>
    <s v="N"/>
    <n v="61"/>
    <n v="146"/>
    <s v="W"/>
    <n v="-146"/>
    <s v="ShoupBay"/>
    <s v="Shoup Bay, Prince William Sound, Alaska"/>
    <s v="DLW"/>
    <n v="378.4"/>
    <n v="2.5779511277297553"/>
    <n v="805.5"/>
    <n v="2.9060655447552368"/>
    <s v="19M24F"/>
    <n v="2"/>
    <n v="1"/>
    <s v="Brood"/>
    <n v="7500"/>
    <s v="P"/>
    <n v="7500"/>
    <s v="Paper"/>
    <n v="2"/>
    <m/>
    <s v="Rissa_tridactyla"/>
  </r>
  <r>
    <x v="10"/>
    <s v="Charadriiformes"/>
    <s v="Laridae"/>
    <s v="Rissa tridactyla"/>
    <m/>
    <s v="Kitaysky et al. 2000"/>
    <x v="12"/>
    <n v="8"/>
    <n v="57"/>
    <s v="N"/>
    <n v="57"/>
    <n v="170"/>
    <s v="W"/>
    <n v="170"/>
    <s v="StPaulsIsland"/>
    <s v="St Pauls Island, the Pribilof Islands, Alaska"/>
    <s v="DLW"/>
    <n v="448.9"/>
    <n v="2.6521496054016529"/>
    <n v="954.9"/>
    <n v="2.9799578933406656"/>
    <s v="Unsexed"/>
    <n v="2"/>
    <n v="1"/>
    <s v="Brood"/>
    <n v="42000"/>
    <m/>
    <n v="42000"/>
    <s v="Paper"/>
    <n v="2"/>
    <m/>
    <s v="Rissa_tridactyla"/>
  </r>
  <r>
    <x v="10"/>
    <s v="Charadriiformes"/>
    <s v="Laridae"/>
    <s v="Rissa tridactyla"/>
    <m/>
    <s v="Kitaysky et al. 2000"/>
    <x v="12"/>
    <n v="10"/>
    <n v="56"/>
    <s v="N"/>
    <n v="56"/>
    <n v="169"/>
    <s v="W"/>
    <s v="-169"/>
    <s v="StGeorgeIsland"/>
    <s v="St George Island, the Pribilof Islands, Alaska"/>
    <s v="DLW"/>
    <n v="444.3"/>
    <n v="2.6476763132408707"/>
    <n v="792.8"/>
    <n v="2.8991636414772191"/>
    <s v="Unsexed"/>
    <n v="1"/>
    <n v="1"/>
    <s v="Brood"/>
    <n v="94000"/>
    <m/>
    <n v="94000"/>
    <s v="Paper"/>
    <n v="2"/>
    <m/>
    <s v="Rissa_tridactyla"/>
  </r>
  <r>
    <x v="10"/>
    <s v="Charadriiformes"/>
    <s v="Laridae"/>
    <s v="Rissa tridactyla"/>
    <m/>
    <s v="Thomson et al. 1998"/>
    <x v="20"/>
    <n v="8"/>
    <n v="70"/>
    <s v="N"/>
    <n v="70"/>
    <n v="31"/>
    <s v="E"/>
    <n v="31"/>
    <s v="Hornoya"/>
    <s v="Hornoya, Norway"/>
    <s v="DLW"/>
    <n v="404.2"/>
    <n v="2.606596309179285"/>
    <n v="915"/>
    <n v="2.9614210940664485"/>
    <s v="3M5F"/>
    <n v="1"/>
    <n v="1"/>
    <s v="Incubation"/>
    <n v="20000"/>
    <s v="P"/>
    <n v="20000"/>
    <s v="Paper"/>
    <n v="2"/>
    <m/>
    <s v="Rissa_tridactyla"/>
  </r>
  <r>
    <x v="10"/>
    <s v="Charadriiformes"/>
    <s v="Laridae"/>
    <s v="Rissa tridactyla"/>
    <m/>
    <s v="Thomson et al. 1999"/>
    <x v="20"/>
    <n v="11"/>
    <n v="70"/>
    <s v="N"/>
    <n v="70"/>
    <n v="31"/>
    <s v="E"/>
    <n v="31"/>
    <s v="Hornoya"/>
    <s v="Hornøya, Norway"/>
    <s v="DLW"/>
    <n v="404.2"/>
    <n v="2.606596309179285"/>
    <n v="863"/>
    <n v="2.9360107957152097"/>
    <s v="2m9f"/>
    <n v="1"/>
    <n v="1"/>
    <s v="Brood"/>
    <n v="20000"/>
    <s v="P"/>
    <n v="20000"/>
    <s v="Paper"/>
    <n v="2"/>
    <m/>
    <s v="Rissa_tridactyla"/>
  </r>
  <r>
    <x v="10"/>
    <s v="Charadriiformes"/>
    <s v="Laridae"/>
    <s v="Rissa tridactyla"/>
    <s v="Welcker_et_al-2010-Journal_of_Animal_Ecology"/>
    <s v="Welcker et al. 2010"/>
    <x v="21"/>
    <n v="84"/>
    <n v="78"/>
    <s v="N"/>
    <n v="78"/>
    <n v="12"/>
    <s v="E"/>
    <n v="12"/>
    <s v="Kongsfjorden"/>
    <s v="Kongsfjorden, Svalbard, Norway"/>
    <s v="DLW"/>
    <n v="367.72"/>
    <n v="2.5655172514446698"/>
    <n v="881.7"/>
    <n v="2.9453208407922751"/>
    <s v="Unsexed"/>
    <n v="5"/>
    <n v="1"/>
    <s v="Brood"/>
    <n v="5300"/>
    <s v="P"/>
    <n v="5300"/>
    <s v="Hop et al. 2002"/>
    <n v="2"/>
    <m/>
    <s v="Rissa_tridactyla"/>
  </r>
  <r>
    <x v="10"/>
    <s v="Charadriiformes"/>
    <s v="Laridae"/>
    <s v="Rissa tridactyla"/>
    <s v="Welcker_et_al-2013-Plos_One"/>
    <s v="Welcker et al. 2013"/>
    <x v="21"/>
    <n v="49"/>
    <n v="78"/>
    <s v="N"/>
    <n v="78"/>
    <n v="12"/>
    <s v="E"/>
    <n v="12"/>
    <s v="Kongsfjorden"/>
    <s v="Kongsfjorden, Svalbard, Norway"/>
    <s v="DLW"/>
    <n v="368.65499999999997"/>
    <n v="2.5666201285352894"/>
    <n v="324.88299999999998"/>
    <n v="2.5117269868163508"/>
    <s v="24M25F"/>
    <n v="1"/>
    <n v="1"/>
    <s v="Brood"/>
    <n v="5300"/>
    <s v="P"/>
    <n v="5300"/>
    <s v="Hop et al. 2002"/>
    <n v="2"/>
    <m/>
    <s v="Rissa_tridactyla"/>
  </r>
  <r>
    <x v="11"/>
    <s v="Charadriiformes"/>
    <s v="Laridae"/>
    <s v="Sterna fuscata"/>
    <n v="1599"/>
    <s v="Flint &amp; Nagy, 1984"/>
    <x v="22"/>
    <n v="14"/>
    <n v="24"/>
    <s v="N"/>
    <n v="24"/>
    <n v="166"/>
    <s v="W"/>
    <s v="-166"/>
    <s v="TernIsland"/>
    <s v="Tern Island, French Frigate Shoals"/>
    <s v="DLW"/>
    <n v="187"/>
    <n v="2.271841606536499"/>
    <n v="243.19"/>
    <n v="2.3859457127301833"/>
    <s v="Unsexed Mix"/>
    <n v="1"/>
    <n v="1"/>
    <s v="Incubation"/>
    <n v="156000"/>
    <s v="P"/>
    <n v="156000"/>
    <s v="Pettit et al. 1984"/>
    <n v="1"/>
    <s v="Calculated Total. Based on 50% onshore/atsea and onshore/atsea FMR. ASSUMED SO BY ME! Atsea and onshore values supplied."/>
    <s v="Sterna_fuscata"/>
  </r>
  <r>
    <x v="12"/>
    <s v="Charadriiformes"/>
    <s v="Laridae"/>
    <s v="Sterna hirundo"/>
    <n v="1607"/>
    <s v="Klaassen et al. 1992"/>
    <x v="23"/>
    <n v="10"/>
    <n v="53"/>
    <s v="N"/>
    <n v="53"/>
    <n v="8"/>
    <s v="E"/>
    <n v="8"/>
    <s v="MinsenerOldeoog"/>
    <s v="Minsener Oldeoog, Wadden Sea, Germany"/>
    <s v="DLW"/>
    <n v="130.1"/>
    <n v="2.1142772965615864"/>
    <n v="335.5"/>
    <n v="2.5256925245050108"/>
    <s v="Unsexed"/>
    <n v="1"/>
    <n v="1"/>
    <s v="Incubation"/>
    <n v="2000"/>
    <s v="P"/>
    <n v="2000"/>
    <s v="Becker et al. 1992"/>
    <n v="3"/>
    <s v="Total of all activities for 1-4 days. Time budget unknown. I assume 50% on nest?"/>
    <s v="Sterna_hirundo"/>
  </r>
  <r>
    <x v="13"/>
    <s v="Charadriiformes"/>
    <s v="Laridae"/>
    <s v="Sterna paradisaea"/>
    <n v="604"/>
    <s v="Uttley et al. 1994"/>
    <x v="24"/>
    <n v="6"/>
    <n v="55"/>
    <s v="N"/>
    <n v="55"/>
    <n v="1"/>
    <s v="W"/>
    <s v="-1"/>
    <s v="CoquetIsland"/>
    <s v="Coquet Island, Northumberland"/>
    <s v="DLW"/>
    <n v="115.25"/>
    <n v="2.0616409340616859"/>
    <n v="279.47000000000003"/>
    <n v="2.4463351949282419"/>
    <s v="Unsexed"/>
    <n v="1"/>
    <n v="1"/>
    <s v="Brood"/>
    <n v="700"/>
    <s v="P"/>
    <n v="700"/>
    <s v="jncc.defra.gov.uk/page-1991"/>
    <n v="2"/>
    <s v="Total of all activities"/>
    <s v="Sterna_paradisaea"/>
  </r>
  <r>
    <x v="14"/>
    <s v="Charadriiformes"/>
    <s v="Stercorariidae"/>
    <s v="Catharacta skua"/>
    <m/>
    <s v="Votier et al. 2004"/>
    <x v="25"/>
    <n v="31"/>
    <n v="60"/>
    <s v="N"/>
    <n v="69"/>
    <n v="0"/>
    <s v="W"/>
    <n v="0"/>
    <s v="Hermaness"/>
    <s v="Hermaness, Unst, Shetland"/>
    <s v="TEB"/>
    <n v="1414"/>
    <n v="3.1504494094608808"/>
    <n v="1533.3"/>
    <n v="3.1856271356748995"/>
    <m/>
    <n v="1"/>
    <n v="1"/>
    <s v="Incubation"/>
    <n v="659"/>
    <s v="P"/>
    <n v="659"/>
    <s v="Paper"/>
    <n v="1"/>
    <m/>
    <s v="Catharacta_skua"/>
  </r>
  <r>
    <x v="14"/>
    <s v="Charadriiformes"/>
    <s v="Stercorariidae"/>
    <s v="Catharacta skua"/>
    <m/>
    <s v="Votier et al. 2004"/>
    <x v="25"/>
    <n v="19"/>
    <n v="60"/>
    <s v="N"/>
    <n v="69"/>
    <n v="0"/>
    <s v="W"/>
    <n v="0"/>
    <s v="Hermaness"/>
    <s v="Hermaness, Unst, Shetland"/>
    <s v="TEB"/>
    <n v="1414"/>
    <n v="3.1504494094608808"/>
    <n v="1587.1"/>
    <n v="3.2006042916445523"/>
    <m/>
    <n v="1"/>
    <n v="1"/>
    <s v="Incubation"/>
    <n v="659"/>
    <s v="P"/>
    <n v="726"/>
    <s v="Paper"/>
    <n v="1"/>
    <m/>
    <s v="Catharacta_skua"/>
  </r>
  <r>
    <x v="15"/>
    <s v="Pelecaniformes"/>
    <s v="Phalacrocoracidae"/>
    <s v="Phalacrocorax aristotelis"/>
    <n v="1637"/>
    <s v="Enstipp et al. 2006"/>
    <x v="8"/>
    <n v="26"/>
    <n v="57"/>
    <s v="N"/>
    <n v="57"/>
    <n v="3"/>
    <s v="W"/>
    <s v="-3"/>
    <s v="IoM"/>
    <s v="Isle of May"/>
    <s v="TEB"/>
    <n v="1781.43"/>
    <n v="3.2507687617355829"/>
    <n v="2250.25"/>
    <n v="3.3522307703731644"/>
    <s v="Unsexed"/>
    <n v="5"/>
    <n v="1"/>
    <s v="Brood"/>
    <n v="1001"/>
    <s v="P"/>
    <n v="1001"/>
    <s v="Frederiksen et al. 2009"/>
    <n v="4"/>
    <s v="Total of all activities"/>
    <s v="Phalacrocorax_aristotelis"/>
  </r>
  <r>
    <x v="16"/>
    <s v="Pelecaniformes"/>
    <s v="Phalacrocoracidae"/>
    <s v="Phalacrocorax carbo"/>
    <n v="76"/>
    <s v="Grémillet et al. 1995"/>
    <x v="26"/>
    <n v="2"/>
    <n v="54"/>
    <s v="N"/>
    <n v="54"/>
    <n v="10"/>
    <s v="E"/>
    <n v="10"/>
    <s v="LakeSelent"/>
    <s v="Lake Selent, Schleswig-Holstein, Germany"/>
    <s v="TEB"/>
    <n v="2230"/>
    <n v="3.3483048630481607"/>
    <n v="774.15"/>
    <n v="2.888825118125633"/>
    <s v="Unsexed"/>
    <n v="1"/>
    <n v="1"/>
    <s v="Incubation"/>
    <n v="190"/>
    <s v="I"/>
    <n v="380"/>
    <s v="Garthe et al. 2007"/>
    <n v="3"/>
    <s v="From TEB"/>
    <s v="Phalacrocorax_carbo"/>
  </r>
  <r>
    <x v="16"/>
    <s v="Pelecaniformes"/>
    <s v="Phalacrocoracidae"/>
    <s v="Phalacrocorax carbo"/>
    <n v="76"/>
    <s v="Grémillet et al. 1995"/>
    <x v="26"/>
    <n v="26"/>
    <n v="54"/>
    <s v="N"/>
    <n v="54"/>
    <n v="10"/>
    <s v="E"/>
    <n v="10"/>
    <s v="LakeSelent"/>
    <s v="Lake Selent, Schleswig-Holstein, Germany"/>
    <s v="TEB"/>
    <n v="2230"/>
    <n v="3.3483048630481607"/>
    <n v="933.6"/>
    <n v="2.9701608430373136"/>
    <s v="Unsexed"/>
    <n v="1"/>
    <n v="1"/>
    <s v="Brood"/>
    <n v="190"/>
    <s v="I"/>
    <n v="380"/>
    <s v="Garthe et al. 2007"/>
    <n v="3"/>
    <s v="From TEB"/>
    <s v="Phalacrocorax_carbo"/>
  </r>
  <r>
    <x v="16"/>
    <s v="Pelecaniformes"/>
    <s v="Phalacrocoracidae"/>
    <s v="Phalacrocorax carbo"/>
    <n v="76"/>
    <s v="Grémillet et al. 1995"/>
    <x v="26"/>
    <n v="16"/>
    <n v="54"/>
    <s v="N"/>
    <n v="54"/>
    <n v="10"/>
    <s v="E"/>
    <n v="10"/>
    <s v="LakeSelent"/>
    <s v="Lake Selent, Schleswig-Holstein, Germany"/>
    <s v="TEB"/>
    <n v="2230"/>
    <n v="3.3483048630481607"/>
    <n v="1059.4000000000001"/>
    <n v="3.0250599685995789"/>
    <s v="Unsexed"/>
    <n v="1"/>
    <n v="1"/>
    <s v="Creche"/>
    <n v="190"/>
    <s v="I"/>
    <n v="380"/>
    <s v="Garthe et al. 2007"/>
    <n v="3"/>
    <s v="From TEB"/>
    <s v="Phalacrocorax_carbo"/>
  </r>
  <r>
    <x v="17"/>
    <s v="Pelecaniformes"/>
    <s v="Sulidae"/>
    <s v="Morus capensis"/>
    <n v="1517"/>
    <s v="Adams et al. 1991"/>
    <x v="27"/>
    <n v="21"/>
    <n v="32"/>
    <s v="S"/>
    <s v="-32"/>
    <n v="18"/>
    <s v="E"/>
    <n v="18"/>
    <s v="LambertsBay"/>
    <s v="Lambert's Bay, South Africa"/>
    <s v="DLW"/>
    <n v="2580"/>
    <n v="3.4116197059632301"/>
    <n v="3380"/>
    <n v="3.5289167002776547"/>
    <s v="Unsexed"/>
    <n v="1"/>
    <n v="1"/>
    <s v="Brood"/>
    <n v="10000"/>
    <s v="P"/>
    <n v="10000"/>
    <s v="Crawford et al. 2006"/>
    <n v="1"/>
    <s v="Calculated Total. Regression between %time atsea and FMR."/>
    <s v="Morus_capensis"/>
  </r>
  <r>
    <x v="18"/>
    <s v="Pelecaniformes"/>
    <s v="Sulidae"/>
    <s v="Sula sula"/>
    <n v="506"/>
    <s v="Ballance, 1995"/>
    <x v="28"/>
    <n v="9"/>
    <n v="16"/>
    <s v="N"/>
    <n v="16"/>
    <n v="169"/>
    <s v="W"/>
    <s v="-169"/>
    <s v="JohnstonAtoll"/>
    <s v="Johnston Atoll, Pacific Ocean"/>
    <s v="DLW"/>
    <n v="1069.9000000000001"/>
    <n v="3.0293431875191068"/>
    <n v="1224.2280000000001"/>
    <n v="3.0878623082675882"/>
    <s v="Unsexed Mix"/>
    <n v="1"/>
    <n v="1"/>
    <s v="Brood"/>
    <n v="600"/>
    <s v="N"/>
    <n v="1200"/>
    <s v="www.fredsakademiet.dk/ordbog/jord/johnston_island_2012.pdf"/>
    <n v="1"/>
    <s v="Total of all activities for 2-4 days. Non-significant relationship between time atsea and FMR used to derive on-nest FMR. "/>
    <s v="Sula_sula"/>
  </r>
  <r>
    <x v="19"/>
    <s v="Procellariiformes"/>
    <s v="Diomedeidae"/>
    <s v="Diomedea exulans"/>
    <n v="1605"/>
    <s v="Adams et al. 1986"/>
    <x v="29"/>
    <n v="9"/>
    <n v="46"/>
    <s v="S"/>
    <s v="-46"/>
    <n v="37"/>
    <s v="E"/>
    <n v="37"/>
    <s v="MarcusIsland"/>
    <s v="Marion Island, Prince Edward Islands, Antarctica"/>
    <s v="DLW"/>
    <n v="8417"/>
    <n v="3.9251573271758984"/>
    <n v="3354"/>
    <n v="3.525563058270067"/>
    <s v="5M4F"/>
    <n v="2"/>
    <n v="1"/>
    <s v="Creche"/>
    <n v="2500"/>
    <s v="P"/>
    <n v="2500"/>
    <s v="Paper"/>
    <n v="1"/>
    <s v="Total of all activities - chick attendance very short. Paper also quotes values for other phases based on respirometry values for onshore."/>
    <s v="Diomedea_exulans"/>
  </r>
  <r>
    <x v="19"/>
    <s v="Procellariiformes"/>
    <s v="Diomedeidae"/>
    <s v="Diomedea exulans"/>
    <n v="897"/>
    <s v="Shaffer et al. 2003"/>
    <x v="9"/>
    <n v="14"/>
    <n v="46"/>
    <s v="S"/>
    <s v="-46"/>
    <n v="52"/>
    <s v="E"/>
    <n v="52"/>
    <s v="PossessionIsland"/>
    <s v="Possession Island, Crozet"/>
    <s v="DLW"/>
    <n v="10041"/>
    <n v="4.0017769670774399"/>
    <n v="3008.645"/>
    <n v="3.4783709469170496"/>
    <s v="8M6F"/>
    <n v="1"/>
    <n v="1"/>
    <s v="Brood"/>
    <n v="377"/>
    <s v="P"/>
    <n v="377"/>
    <s v="Bried et al. 2006"/>
    <n v="1"/>
    <s v="Calculated Total. Atsea and onshore values supplied. "/>
    <s v="Diomedea_exulans"/>
  </r>
  <r>
    <x v="19"/>
    <s v="Procellariiformes"/>
    <s v="Diomedeidae"/>
    <s v="Diomedea exulans"/>
    <n v="897"/>
    <s v="Shaffer et al. 2003"/>
    <x v="30"/>
    <n v="11"/>
    <n v="46"/>
    <s v="S"/>
    <s v="-46"/>
    <n v="52"/>
    <s v="E"/>
    <n v="52"/>
    <s v="PossessionIsland"/>
    <s v="Possession Island, Crozet"/>
    <s v="DLW"/>
    <n v="10174"/>
    <n v="4.0074917332953355"/>
    <n v="2846.2049999999999"/>
    <n v="3.4542661772529999"/>
    <s v="7M4F"/>
    <n v="1"/>
    <n v="1"/>
    <s v="Incubation"/>
    <n v="377"/>
    <s v="P"/>
    <n v="377"/>
    <s v="Bried et al. 2006"/>
    <n v="1"/>
    <s v="Calculated Total. Atsea supplied. Onshore from 796."/>
    <s v="Diomedea_exulans"/>
  </r>
  <r>
    <x v="19"/>
    <s v="Procellariiformes"/>
    <s v="Diomedeidae"/>
    <s v="Diomedea exulans"/>
    <s v="Shaffer et al. - 2001 - Behavioural Factors Affecting Foraging Effort of Breeding Wandering Albatrosses"/>
    <s v="Shaffer et al. 2001"/>
    <x v="31"/>
    <n v="19"/>
    <n v="46"/>
    <s v="S"/>
    <n v="-46"/>
    <n v="52"/>
    <s v="E"/>
    <n v="52"/>
    <s v="PossessionIsland"/>
    <s v="Possession Island, Crozet"/>
    <s v="DLW"/>
    <n v="10150"/>
    <n v="4.0064660422492313"/>
    <n v="4345.92"/>
    <n v="3.6380817275348205"/>
    <s v="14M5F"/>
    <n v="2"/>
    <n v="1"/>
    <s v="Incubation"/>
    <n v="377"/>
    <s v="P"/>
    <n v="377"/>
    <s v="Bried et al. 2006"/>
    <n v="1"/>
    <m/>
    <s v="Diomedea_exulans"/>
  </r>
  <r>
    <x v="20"/>
    <s v="Procellariiformes"/>
    <s v="Diomedeidae"/>
    <s v="Phoebastria immutabilis"/>
    <n v="1600"/>
    <s v="Pettit et al. 1988"/>
    <x v="32"/>
    <n v="12"/>
    <n v="23"/>
    <s v="N"/>
    <n v="23"/>
    <n v="165"/>
    <s v="W"/>
    <s v="-165"/>
    <s v="TernIsland"/>
    <s v="Tern Island, French Frigate Shoals"/>
    <s v="DLW"/>
    <n v="3070"/>
    <n v="3.4871383754771865"/>
    <n v="1346.12"/>
    <n v="3.1290837768380664"/>
    <s v="Unsexed Mix"/>
    <n v="1"/>
    <n v="1"/>
    <s v="Incubation"/>
    <n v="2000"/>
    <s v="P"/>
    <n v="2000"/>
    <s v="Pettit et al. 1984"/>
    <n v="1"/>
    <s v="Calculated Total. Based on time budget and incubation/atsea rates"/>
    <s v="Phoebastria_immutabilis"/>
  </r>
  <r>
    <x v="20"/>
    <s v="Procellariiformes"/>
    <s v="Diomedeidae"/>
    <s v="Phoebastria immutabilis"/>
    <s v="fmars-04-00414"/>
    <s v="Antolos et al. 2017"/>
    <x v="33"/>
    <n v="14"/>
    <n v="23"/>
    <s v="N"/>
    <n v="23"/>
    <n v="166"/>
    <s v="W"/>
    <n v="-166"/>
    <s v="TernIsland"/>
    <s v="Tern Island, French Frigate Shaols"/>
    <s v="DLW"/>
    <n v="2690"/>
    <n v="3.4297522800024081"/>
    <n v="1486.1"/>
    <n v="0.53526275347917851"/>
    <m/>
    <n v="3"/>
    <n v="1"/>
    <s v="Brood"/>
    <n v="2000"/>
    <s v="P"/>
    <n v="2000"/>
    <s v="Pettit et al. 1984"/>
    <n v="1"/>
    <m/>
    <s v="Phoebastria_immutabilis"/>
  </r>
  <r>
    <x v="21"/>
    <s v="Procellariiformes"/>
    <s v="Diomedeidae"/>
    <s v="Phoebastria nigripes"/>
    <s v="fmars-04-00414"/>
    <s v="Antolos et al. 2017"/>
    <x v="33"/>
    <n v="14"/>
    <n v="24"/>
    <s v="N"/>
    <n v="23"/>
    <n v="166"/>
    <s v="W"/>
    <n v="-165"/>
    <s v="TernIsland"/>
    <s v="Tern Island, French Frigate Shaols"/>
    <s v="DLW"/>
    <n v="3220"/>
    <n v="3.5078558716958308"/>
    <n v="1790"/>
    <n v="3.2528530309798933"/>
    <m/>
    <n v="3"/>
    <n v="1"/>
    <s v="Brood"/>
    <n v="4259"/>
    <s v="P"/>
    <n v="4259"/>
    <s v="Arceneaux et al. 2007"/>
    <n v="1"/>
    <m/>
    <s v="Phoebastria_nigripes"/>
  </r>
  <r>
    <x v="22"/>
    <s v="Procellariiformes"/>
    <s v="Diomedeidae"/>
    <s v="Thalassarche carteri"/>
    <s v="fmars-04-00414"/>
    <s v="Antolos et al. 2017"/>
    <x v="33"/>
    <n v="15"/>
    <n v="37"/>
    <s v="S"/>
    <n v="-37"/>
    <n v="77"/>
    <s v="E"/>
    <n v="77"/>
    <s v="AmsterdamIsland"/>
    <s v="Amsterdam Island, Southern Inidan Ocean"/>
    <s v="DLW"/>
    <n v="2300"/>
    <n v="3.3617278360175931"/>
    <n v="1397.9"/>
    <n v="3.1454761048849593"/>
    <m/>
    <n v="1"/>
    <n v="1"/>
    <s v="Brood"/>
    <n v="113"/>
    <s v="P"/>
    <n v="113"/>
    <s v="Rolland et al. 2009"/>
    <n v="1"/>
    <m/>
    <s v="Thalassarche_carteri"/>
  </r>
  <r>
    <x v="23"/>
    <s v="Procellariiformes"/>
    <s v="Diomedeidae"/>
    <s v="Thalassarche chrysostoma"/>
    <n v="1606"/>
    <s v="Costa &amp; Prince, 1986"/>
    <x v="34"/>
    <n v="6"/>
    <n v="54"/>
    <s v="S"/>
    <s v="-54"/>
    <n v="38"/>
    <s v="W"/>
    <s v="-38"/>
    <s v="BirdIslandSG"/>
    <s v="Bird Island, South Georgia"/>
    <s v="DLW"/>
    <n v="3525"/>
    <n v="3.5471591213274176"/>
    <n v="2401.92"/>
    <n v="3.3805585383969694"/>
    <s v="Unsexed"/>
    <n v="1"/>
    <n v="1"/>
    <s v="Incubation"/>
    <n v="6857"/>
    <s v="P"/>
    <n v="6857"/>
    <s v="Poncet et al. 2006"/>
    <n v="1"/>
    <s v="Foraging trip value only. Paper also quotes value for 50/50 onshore split and literature value of onshore FMR."/>
    <s v="Thalassarche_chrysostoma"/>
  </r>
  <r>
    <x v="24"/>
    <s v="Procellariiformes"/>
    <s v="Diomedeidae"/>
    <s v="Thalassarche melanophrys"/>
    <n v="1081"/>
    <s v="Shaffer et al. 2004"/>
    <x v="35"/>
    <n v="7"/>
    <n v="50"/>
    <s v="S"/>
    <s v="-50"/>
    <n v="70"/>
    <s v="E"/>
    <n v="70"/>
    <s v="KerguelenIsland"/>
    <s v="Kerguelen Island"/>
    <s v="DLW"/>
    <n v="3919"/>
    <n v="3.5931752634781025"/>
    <n v="1569"/>
    <n v="3.1956229435869368"/>
    <s v="Unsexed"/>
    <n v="1"/>
    <n v="1"/>
    <s v="Incubation"/>
    <n v="1200"/>
    <s v="P"/>
    <n v="1200"/>
    <s v="Paper"/>
    <n v="1"/>
    <s v="Calculated Total. Based on 50% onshore/atsea and onshore/atsea FMR. ASSUMED SO BY ME! Atsea and onshore values supplied."/>
    <s v="Thalassarche_melanophrys"/>
  </r>
  <r>
    <x v="25"/>
    <s v="Procellariiformes"/>
    <s v="Hydrobatidae"/>
    <s v="Oceanodroma leucorhoa"/>
    <n v="510"/>
    <s v="Montevecchi et al. 1992"/>
    <x v="36"/>
    <n v="8"/>
    <n v="46"/>
    <s v="N"/>
    <n v="46"/>
    <n v="56"/>
    <s v="W"/>
    <s v="-56"/>
    <s v="GreenIsland"/>
    <s v="Green Island, Newfoundland"/>
    <s v="DLW"/>
    <n v="47.7"/>
    <n v="1.6785183790401139"/>
    <n v="124"/>
    <n v="2.0934216851622351"/>
    <s v="Unssexed"/>
    <n v="1"/>
    <n v="1"/>
    <s v="Incubation"/>
    <n v="71999"/>
    <s v="P"/>
    <n v="71999"/>
    <s v="Paper"/>
    <n v="1"/>
    <s v="Total of all activities. Brood measured. Atsea calculated from relationship between time atsea and FMR."/>
    <s v="Oceanodroma_leucorhoa"/>
  </r>
  <r>
    <x v="25"/>
    <s v="Procellariiformes"/>
    <s v="Hydrobatidae"/>
    <s v="Oceanodroma leucorhoa"/>
    <n v="510"/>
    <s v="Montevecchi et al. 1992"/>
    <x v="36"/>
    <n v="12"/>
    <n v="46"/>
    <s v="N"/>
    <n v="46"/>
    <n v="56"/>
    <s v="W"/>
    <s v="-56"/>
    <s v="GreenIsland"/>
    <s v="Green Island, Newfoundland"/>
    <s v="DLW"/>
    <n v="45.6"/>
    <n v="1.658964842664435"/>
    <n v="141"/>
    <n v="2.1492191126553797"/>
    <s v="Unsexed Mix"/>
    <n v="1"/>
    <n v="1"/>
    <s v="Brood"/>
    <n v="72000"/>
    <s v="P"/>
    <n v="72000"/>
    <s v="Paper"/>
    <n v="1"/>
    <s v="Total of all activities. Brood measured. Atsea calculated from relationship between time atsea and FMR."/>
    <s v="Oceanodroma_leucorhoa"/>
  </r>
  <r>
    <x v="25"/>
    <s v="Procellariiformes"/>
    <s v="Hydrobatidae"/>
    <s v="Oceanodroma leucorhoa"/>
    <n v="1604"/>
    <s v="Ricklefs et al. 1986"/>
    <x v="37"/>
    <n v="8"/>
    <n v="44"/>
    <s v="N"/>
    <n v="44"/>
    <n v="66"/>
    <s v="W"/>
    <s v="-66"/>
    <s v="KentIsland"/>
    <s v="Kent Island, New Brunswick, Bay of Fundy"/>
    <s v="DLW"/>
    <n v="43"/>
    <n v="1.6334684555795864"/>
    <n v="87.05"/>
    <n v="1.9397687754533499"/>
    <s v="Unsexed"/>
    <n v="3"/>
    <n v="1"/>
    <s v="Brood"/>
    <n v="2184"/>
    <s v="P"/>
    <n v="2184"/>
    <s v="Cannell &amp; Maddox, 1983"/>
    <n v="1"/>
    <s v="Calculated Total. Atsea and onshore values supplied. "/>
    <s v="Oceanodroma_leucorhoa"/>
  </r>
  <r>
    <x v="26"/>
    <s v="Procellariiformes"/>
    <s v="Oceanitidae"/>
    <s v="Oceanites oceanicus"/>
    <n v="1602"/>
    <s v="Obst et al. 1987"/>
    <x v="38"/>
    <n v="13"/>
    <n v="64"/>
    <s v="S"/>
    <s v="-64"/>
    <n v="64"/>
    <s v="W"/>
    <s v="-64"/>
    <s v="BonapartePoint"/>
    <s v="Bonaparte Point, Antarctic Peninsula"/>
    <s v="DLW"/>
    <n v="42"/>
    <n v="1.6232492903979006"/>
    <n v="119"/>
    <n v="2.0755469613925306"/>
    <s v="Unsexed Mix"/>
    <n v="1"/>
    <n v="1"/>
    <s v="Brood"/>
    <n v="125"/>
    <s v="P"/>
    <n v="125"/>
    <s v="Bryan et al. 1993"/>
    <n v="1"/>
    <s v="Calculated Total.Atsea and onshore values supplied. "/>
    <s v="Oceanites_oceanicus"/>
  </r>
  <r>
    <x v="26"/>
    <s v="Procellariiformes"/>
    <s v="Oceanitidae"/>
    <s v="Oceanites oceanicus"/>
    <n v="1602"/>
    <s v="Obst et al. 1987"/>
    <x v="38"/>
    <n v="13"/>
    <n v="64"/>
    <s v="S"/>
    <s v="-64"/>
    <n v="64"/>
    <s v="W"/>
    <s v="-64"/>
    <s v="BonapartePoint"/>
    <s v="Bonaparte Point, Antarctic Peninsula"/>
    <s v="DLW"/>
    <n v="42"/>
    <n v="1.6232492903979006"/>
    <n v="155.41666666666669"/>
    <n v="2.1914975900970814"/>
    <s v="Unsexed Mix"/>
    <n v="1"/>
    <n v="1"/>
    <s v="Creche"/>
    <n v="125"/>
    <s v="P"/>
    <n v="125"/>
    <s v="Bryan et al. 1993"/>
    <n v="1"/>
    <s v="Calculated Total.Atsea and onshore values supplied. "/>
    <s v="Oceanites_oceanicus"/>
  </r>
  <r>
    <x v="27"/>
    <s v="Procellariiformes"/>
    <s v="Procellariidae"/>
    <s v="Calonectris leucomelas"/>
    <s v="Shirai_et_al-2012-Ornithological_Science"/>
    <s v="Shirai et al. 2012"/>
    <x v="39"/>
    <n v="3"/>
    <n v="38"/>
    <s v="N"/>
    <n v="38"/>
    <n v="139"/>
    <s v="E"/>
    <n v="139"/>
    <s v="AwaIsland"/>
    <s v="Awa Island, Niigata, Japan"/>
    <s v="DLW"/>
    <n v="500"/>
    <n v="2.6989700043360187"/>
    <n v="759.2"/>
    <n v="2.8803561994192362"/>
    <s v="1M2F"/>
    <n v="2"/>
    <n v="1"/>
    <s v="Brood"/>
    <n v="84000"/>
    <s v="I"/>
    <n v="168000"/>
    <s v="Paper"/>
    <n v="1"/>
    <m/>
    <s v="Calonectris_leucomelas"/>
  </r>
  <r>
    <x v="28"/>
    <s v="Procellariiformes"/>
    <s v="Procellariidae"/>
    <s v="Daption capense"/>
    <n v="883"/>
    <s v="Hodum &amp; Weathers, 2003"/>
    <x v="40"/>
    <n v="26"/>
    <n v="68"/>
    <s v="S"/>
    <s v="-68"/>
    <n v="77"/>
    <s v="E"/>
    <n v="77"/>
    <s v="HopIsland"/>
    <s v="Hop Island, Rauer Islands, Antarctica"/>
    <s v="DLW"/>
    <n v="440"/>
    <n v="2.6434526764861874"/>
    <n v="1196"/>
    <n v="3.0777311796523921"/>
    <s v="Unsexed"/>
    <n v="3"/>
    <n v="1"/>
    <s v="Brood"/>
    <n v="50"/>
    <s v="P"/>
    <n v="50"/>
    <s v="Norman &amp; Ward, 1990"/>
    <n v="1"/>
    <s v="Total of all activities. Incubation given - onshore assummed"/>
    <s v="Daption_capense"/>
  </r>
  <r>
    <x v="29"/>
    <s v="Procellariiformes"/>
    <s v="Procellariidae"/>
    <s v="Fulmarus glacialis"/>
    <n v="549"/>
    <s v="Furness &amp; Bryant, 1996"/>
    <x v="41"/>
    <n v="14"/>
    <n v="60"/>
    <s v="N"/>
    <n v="60"/>
    <n v="2"/>
    <s v="W"/>
    <s v="-2"/>
    <s v="Foula"/>
    <s v="Foula, Shetland"/>
    <s v="DLW"/>
    <n v="755.4"/>
    <n v="2.8781769804915061"/>
    <n v="1444"/>
    <n v="3.1595671932336202"/>
    <s v="8M6F"/>
    <n v="3"/>
    <n v="1"/>
    <s v="Brood"/>
    <n v="21000"/>
    <s v="P"/>
    <n v="21000"/>
    <s v="Pennington et al. 2004"/>
    <n v="1"/>
    <s v="Foraging Trip value given only "/>
    <s v="Fulmarus_glacialis"/>
  </r>
  <r>
    <x v="30"/>
    <s v="Procellariiformes"/>
    <s v="Procellariidae"/>
    <s v="Halobaena caerulea"/>
    <n v="899"/>
    <s v="Weimerskirch et al. 2003"/>
    <x v="42"/>
    <n v="29"/>
    <n v="49"/>
    <s v="S"/>
    <s v="-49"/>
    <n v="70"/>
    <s v="E"/>
    <n v="70"/>
    <s v="MarcusIsland"/>
    <s v="Mayes Island, Golfe du Morbihan, Kerguelen Islands"/>
    <s v="DLW"/>
    <n v="180.46"/>
    <n v="2.2563809530316412"/>
    <n v="250.43"/>
    <n v="2.398686353508193"/>
    <s v="Unsexed Mix"/>
    <n v="2"/>
    <n v="1"/>
    <s v="Creche"/>
    <n v="145000"/>
    <s v="P"/>
    <n v="145000"/>
    <s v="Barbraud &amp; Delord, 2006"/>
    <n v="1"/>
    <s v="Total atsea for two trip types. But little time ashore"/>
    <s v="Halobaena_caerulea"/>
  </r>
  <r>
    <x v="31"/>
    <s v="Procellariiformes"/>
    <s v="Procellariidae"/>
    <s v="Macronectes giganteus"/>
    <n v="470"/>
    <s v="Obst &amp; Nagy, 1992"/>
    <x v="43"/>
    <n v="8"/>
    <n v="64"/>
    <s v="S"/>
    <s v="-64"/>
    <n v="64"/>
    <s v="W"/>
    <s v="-64"/>
    <s v="HumbleIsland"/>
    <s v="Humble Island, near Palmer Station, Antarctica"/>
    <s v="DLW"/>
    <n v="3885"/>
    <n v="3.5893910231369333"/>
    <n v="4330"/>
    <n v="3.6364878963533656"/>
    <s v="3M5F"/>
    <n v="1"/>
    <n v="1"/>
    <s v="Brood"/>
    <n v="75"/>
    <s v="P"/>
    <n v="75"/>
    <s v="Paper"/>
    <n v="1"/>
    <s v="Total of all activities. Very similar to calculated total based on 50% onshore/atsea and regression between %time atsea and FMR. ENSO year"/>
    <s v="Macronectes_giganteus"/>
  </r>
  <r>
    <x v="32"/>
    <s v="Procellariiformes"/>
    <s v="Procellariidae"/>
    <s v="Pachyptila desolata"/>
    <n v="1608"/>
    <s v="Taylor et al. 1997"/>
    <x v="44"/>
    <n v="11"/>
    <n v="54"/>
    <s v="S"/>
    <s v="-54"/>
    <n v="38"/>
    <s v="W"/>
    <s v="-38"/>
    <s v="BonapartePoint"/>
    <s v="Bonaparte Point, Antarctic Peninsula"/>
    <s v="DLW"/>
    <n v="148.5"/>
    <n v="2.171726453653231"/>
    <n v="391"/>
    <n v="2.5921767573958667"/>
    <s v="Unsexed"/>
    <n v="1"/>
    <n v="1"/>
    <s v="Creche"/>
    <n v="125"/>
    <s v="P"/>
    <n v="125"/>
    <s v="Paper"/>
    <n v="1"/>
    <s v="Total of all activities for 24 or 48 hours. Time budget unknown. Presumed related to daylight. "/>
    <s v="Pachyptila_desolata"/>
  </r>
  <r>
    <x v="33"/>
    <s v="Procellariiformes"/>
    <s v="Procellariidae"/>
    <s v="Pagodroma nivea"/>
    <n v="883"/>
    <s v="Hodum &amp; Weathers, 2003"/>
    <x v="40"/>
    <n v="11"/>
    <n v="68"/>
    <s v="S"/>
    <s v="-68"/>
    <n v="77"/>
    <s v="E"/>
    <n v="77"/>
    <s v="HopIsland"/>
    <s v="Hop Island, Rauer Islands, Antarctica"/>
    <s v="DLW"/>
    <n v="245"/>
    <n v="2.3891660843645326"/>
    <n v="793"/>
    <n v="2.8992731873176036"/>
    <s v="Unsexed"/>
    <n v="3"/>
    <n v="1"/>
    <s v="Brood"/>
    <n v="900"/>
    <s v="P"/>
    <n v="900"/>
    <s v="Hodum, 2002"/>
    <n v="1"/>
    <s v="Total of all activities. Incubation given. "/>
    <s v="Pagodroma_nivea"/>
  </r>
  <r>
    <x v="34"/>
    <s v="Procellariiformes"/>
    <s v="Procellariidae"/>
    <s v="Pelecanoides georgicus"/>
    <n v="1603"/>
    <s v="Roby &amp; Ricklefs, 1986"/>
    <x v="0"/>
    <n v="7"/>
    <n v="54"/>
    <s v="S"/>
    <s v="-54"/>
    <n v="38"/>
    <s v="W"/>
    <s v="-38"/>
    <s v="BirdIslandSG"/>
    <s v="Bird Island, South Georgia"/>
    <s v="DLW"/>
    <n v="109.2"/>
    <n v="2.0382226383687185"/>
    <n v="463.5"/>
    <n v="2.666049738480516"/>
    <s v="Unsexed"/>
    <n v="1"/>
    <n v="1"/>
    <s v="Creche"/>
    <n v="2000000"/>
    <s v="P"/>
    <n v="2000000"/>
    <s v="Reid et al. 1997"/>
    <n v="1"/>
    <s v="Total of all activities for 24 hours - chick attendance very short."/>
    <s v="Pelecanoides_georgicus"/>
  </r>
  <r>
    <x v="35"/>
    <s v="Procellariiformes"/>
    <s v="Procellariidae"/>
    <s v="Pelecanoides urinatrix"/>
    <n v="1603"/>
    <s v="Roby &amp; Ricklefs, 1986"/>
    <x v="0"/>
    <n v="4"/>
    <n v="54"/>
    <s v="S"/>
    <s v="-54"/>
    <n v="38"/>
    <s v="W"/>
    <s v="-38"/>
    <s v="BirdIslandSG"/>
    <s v="Bird Island, South Georgia"/>
    <s v="DLW"/>
    <n v="136.5"/>
    <n v="2.1351326513767748"/>
    <n v="556.6"/>
    <n v="2.7455432019980242"/>
    <s v="Unsexed"/>
    <n v="1"/>
    <n v="1"/>
    <s v="Creche"/>
    <n v="3800000"/>
    <s v="P"/>
    <n v="3800000"/>
    <s v="Reid et al. 1997"/>
    <n v="1"/>
    <s v="Total of all activities for 24 hours - chick attendance very short."/>
    <s v="Pelecanoides_urinatrix"/>
  </r>
  <r>
    <x v="36"/>
    <s v="Procellariiformes"/>
    <s v="Procellariidae"/>
    <s v="Puffinus pacificus"/>
    <n v="2151"/>
    <s v="Ellis et al. 2002"/>
    <x v="13"/>
    <n v="10"/>
    <n v="21"/>
    <s v="N"/>
    <n v="21"/>
    <n v="157"/>
    <s v="W"/>
    <s v="-157"/>
    <s v="TernIsland"/>
    <s v="Tern Island, French Frigate Shoals"/>
    <s v="DLW"/>
    <n v="384"/>
    <n v="2.5843312243675309"/>
    <n v="614"/>
    <n v="2.7881683711411678"/>
    <s v="Unsexed"/>
    <n v="1"/>
    <n v="1"/>
    <s v="Incubation"/>
    <n v="3500"/>
    <s v="P"/>
    <n v="3500"/>
    <s v="Pettit et al. 1984"/>
    <n v="1"/>
    <s v="Assumed Total of all activities. Email from Hugh Ellis"/>
    <s v="Puffinus_pacificus"/>
  </r>
  <r>
    <x v="37"/>
    <s v="Procellariiformes"/>
    <s v="Procellariidae"/>
    <s v="Thalassoica antarctica"/>
    <n v="883"/>
    <s v="Hodum &amp; Weathers, 2003"/>
    <x v="40"/>
    <n v="2"/>
    <n v="68"/>
    <s v="S"/>
    <s v="-68"/>
    <n v="77"/>
    <s v="E"/>
    <n v="77"/>
    <s v="HopIsland"/>
    <s v="Hop Island, Rauer Islands, Antarctica"/>
    <s v="DLW"/>
    <n v="618"/>
    <n v="2.7909884750888159"/>
    <n v="1302"/>
    <n v="3.114610984232173"/>
    <s v="Unsexed"/>
    <n v="1"/>
    <n v="1"/>
    <s v="Brood"/>
    <n v="1000"/>
    <s v="P"/>
    <n v="1000"/>
    <s v="van Franeker et al. 1999"/>
    <n v="1"/>
    <s v="Total of all activities. "/>
    <s v="Thalassoica_antarctica"/>
  </r>
  <r>
    <x v="38"/>
    <s v="Sphenisciformes"/>
    <s v="Spheniscidae"/>
    <s v="Aptenodytes patagonicus"/>
    <n v="1051"/>
    <s v="Froget et al. 2004"/>
    <x v="45"/>
    <n v="10"/>
    <n v="46"/>
    <s v="S"/>
    <s v="-46"/>
    <n v="51"/>
    <s v="E"/>
    <n v="51"/>
    <s v="PossessionIsland"/>
    <s v="Possession Island, Crozet"/>
    <s v="HR"/>
    <n v="12800"/>
    <n v="4.1072099696478688"/>
    <n v="4932.3500000000004"/>
    <n v="3.693053886592685"/>
    <s v="Unsexed Mix"/>
    <n v="2"/>
    <n v="1"/>
    <s v="Incubation"/>
    <n v="30000"/>
    <s v="P"/>
    <n v="30000"/>
    <s v="Bost et al. 2007"/>
    <n v="1"/>
    <s v="Atsea and Onshore given. Both recorded in each bird."/>
    <s v="Aptenodytes_patagonicus"/>
  </r>
  <r>
    <x v="38"/>
    <s v="Sphenisciformes"/>
    <s v="Spheniscidae"/>
    <s v="Aptenodytes patagonicus"/>
    <n v="107"/>
    <s v="Kooyman et al. 1992"/>
    <x v="46"/>
    <n v="14"/>
    <n v="54"/>
    <s v="S"/>
    <s v="-54"/>
    <n v="36"/>
    <s v="W"/>
    <s v="-36"/>
    <s v="SaintAndrewsBaySG"/>
    <s v="Saint Andrews Bay, South Georgia"/>
    <s v="DLW"/>
    <n v="13275"/>
    <n v="4.1230345297535065"/>
    <n v="7443.6189999999997"/>
    <n v="3.8717841357601523"/>
    <s v="Unsexed"/>
    <n v="1"/>
    <n v="1"/>
    <s v="Brood"/>
    <n v="150000"/>
    <s v="P"/>
    <n v="150000"/>
    <s v="Baylis et al. 2015"/>
    <n v="1"/>
    <s v="Calculated Total. Based on 50% onshore/atsea and onshore/atsea FMR. Atsea and onshore values supplied."/>
    <s v="Aptenodytes_patagonicus"/>
  </r>
  <r>
    <x v="39"/>
    <s v="Sphenisciformes"/>
    <s v="Spheniscidae"/>
    <s v="Eudyptes chrysolophus"/>
    <n v="61"/>
    <s v="Davis et al. 1989"/>
    <x v="47"/>
    <n v="6"/>
    <n v="54"/>
    <s v="S"/>
    <s v="-54"/>
    <n v="38"/>
    <s v="W"/>
    <s v="-38"/>
    <s v="BirdIslandSG"/>
    <s v="Bird Island, South Georgia"/>
    <s v="DLW"/>
    <n v="3900"/>
    <n v="3.5910646070264991"/>
    <n v="4380"/>
    <n v="3.6414741105040997"/>
    <s v="5F"/>
    <n v="1"/>
    <n v="1"/>
    <s v="Brood"/>
    <n v="70000"/>
    <s v="P"/>
    <n v="70000"/>
    <s v="Paper"/>
    <n v="2"/>
    <s v="Total of all activities. Time budget known."/>
    <s v="Eudyptes_chrysolophus"/>
  </r>
  <r>
    <x v="39"/>
    <s v="Sphenisciformes"/>
    <s v="Spheniscidae"/>
    <s v="Eudyptes chrysolophus"/>
    <n v="2053"/>
    <s v="Green et al. 2009"/>
    <x v="48"/>
    <n v="25"/>
    <n v="54"/>
    <s v="S"/>
    <s v="-54"/>
    <n v="38"/>
    <s v="W"/>
    <s v="-38"/>
    <s v="BirdIslandSG"/>
    <s v="Bird Island, South Georgia"/>
    <s v="HR"/>
    <n v="3730"/>
    <n v="3.5717088318086878"/>
    <n v="2635"/>
    <n v="3.4207806195485655"/>
    <s v="11M14F"/>
    <n v="2"/>
    <n v="1"/>
    <s v="Incubation"/>
    <n v="70000"/>
    <s v="P"/>
    <n v="70000"/>
    <s v="Source: 61"/>
    <n v="2"/>
    <s v="Atsea Onshore and Total Given. "/>
    <s v="Eudyptes_chrysolophus"/>
  </r>
  <r>
    <x v="39"/>
    <s v="Sphenisciformes"/>
    <s v="Spheniscidae"/>
    <s v="Eudyptes chrysolophus"/>
    <n v="2053"/>
    <s v="Green et al. 2009"/>
    <x v="48"/>
    <n v="30"/>
    <n v="54"/>
    <s v="S"/>
    <s v="-54"/>
    <n v="38"/>
    <s v="W"/>
    <s v="-38"/>
    <s v="BirdIslandSG"/>
    <s v="Bird Island, South Georgia"/>
    <s v="HR"/>
    <n v="3924"/>
    <n v="3.5937289987079111"/>
    <n v="2666"/>
    <n v="3.4258601450778405"/>
    <s v="7M23F"/>
    <n v="2"/>
    <n v="1"/>
    <s v="Brood"/>
    <n v="70000"/>
    <s v="P"/>
    <n v="70000"/>
    <s v="Source: 61"/>
    <n v="2"/>
    <s v="Atsea Onshore and Total Given. Also used 805"/>
    <s v="Eudyptes_chrysolophus"/>
  </r>
  <r>
    <x v="39"/>
    <s v="Sphenisciformes"/>
    <s v="Spheniscidae"/>
    <s v="Eudyptes chrysolophus"/>
    <n v="2053"/>
    <s v="Green et al. 2009"/>
    <x v="48"/>
    <n v="48"/>
    <n v="54"/>
    <s v="S"/>
    <s v="-54"/>
    <n v="38"/>
    <s v="W"/>
    <s v="-38"/>
    <s v="BirdIslandSG"/>
    <s v="Bird Island, South Georgia"/>
    <s v="HR"/>
    <n v="3862"/>
    <n v="3.5868122694433757"/>
    <n v="3907"/>
    <n v="3.5918434112247843"/>
    <s v="25M23F"/>
    <n v="2"/>
    <n v="1"/>
    <s v="Creche"/>
    <n v="70000"/>
    <s v="P"/>
    <n v="70000"/>
    <s v="Source: 61"/>
    <n v="2"/>
    <s v="Atsea Onshore and Total Given. Also used 805"/>
    <s v="Eudyptes_chrysolophus"/>
  </r>
  <r>
    <x v="40"/>
    <s v="Sphenisciformes"/>
    <s v="Spheniscidae"/>
    <s v="Eudyptula minor"/>
    <m/>
    <s v="Bethge et al. 1997"/>
    <x v="49"/>
    <n v="5"/>
    <n v="42"/>
    <s v="S"/>
    <n v="-42"/>
    <n v="147"/>
    <s v="E"/>
    <n v="147"/>
    <s v="MarionBay"/>
    <s v="Marion Bay, Tasmania"/>
    <s v="DLW"/>
    <n v="1200"/>
    <n v="3.0791812460476247"/>
    <n v="1280"/>
    <n v="3.1072099696478683"/>
    <m/>
    <n v="1"/>
    <n v="1"/>
    <s v="Incubation"/>
    <n v="500"/>
    <s v="P"/>
    <n v="500"/>
    <s v="Stevenson &amp; Woehler, 2007"/>
    <n v="2"/>
    <m/>
    <s v="Eudyptula_minor"/>
  </r>
  <r>
    <x v="40"/>
    <s v="Sphenisciformes"/>
    <s v="Spheniscidae"/>
    <s v="Eudyptula minor"/>
    <m/>
    <s v="Bethge et al. 1997"/>
    <x v="49"/>
    <n v="3"/>
    <n v="42"/>
    <s v="S"/>
    <n v="-42"/>
    <n v="147"/>
    <s v="E"/>
    <n v="147"/>
    <s v="MarionBay"/>
    <s v="Marion Bay, Tasmania"/>
    <s v="DLW"/>
    <n v="1200"/>
    <n v="3.0791812460476247"/>
    <n v="1500"/>
    <n v="3.1760912590556813"/>
    <m/>
    <n v="1"/>
    <n v="1"/>
    <s v="Creche"/>
    <n v="500"/>
    <m/>
    <n v="500"/>
    <s v="Stevenson &amp; Woehler, 2007"/>
    <n v="2"/>
    <m/>
    <s v="Eudyptula_minor"/>
  </r>
  <r>
    <x v="40"/>
    <s v="Sphenisciformes"/>
    <s v="Spheniscidae"/>
    <s v="Eudyptula minor"/>
    <n v="501"/>
    <s v="Gales &amp; Green, 1990"/>
    <x v="50"/>
    <n v="9"/>
    <n v="40"/>
    <s v="S"/>
    <s v="-40"/>
    <n v="144"/>
    <s v="E"/>
    <n v="144"/>
    <s v="AlbatrossIsland"/>
    <s v="Albatross Island, Bass Strait, Tasmania"/>
    <s v="DLW"/>
    <n v="1050"/>
    <n v="3.0211892990699383"/>
    <n v="1324.05"/>
    <n v="3.1219043856430195"/>
    <s v="Unsexed Mix"/>
    <n v="2"/>
    <n v="1"/>
    <s v="Incubation"/>
    <n v="500"/>
    <s v="P"/>
    <n v="500"/>
    <s v="Paper"/>
    <n v="2"/>
    <s v="Calculated Total. Based on shore/atsea periods"/>
    <s v="Eudyptula_minor"/>
  </r>
  <r>
    <x v="40"/>
    <s v="Sphenisciformes"/>
    <s v="Spheniscidae"/>
    <s v="Eudyptula minor"/>
    <n v="501"/>
    <s v="Gales &amp; Green, 1990"/>
    <x v="50"/>
    <n v="62"/>
    <n v="40"/>
    <s v="S"/>
    <s v="-40"/>
    <n v="144"/>
    <s v="E"/>
    <n v="144"/>
    <s v="AlbatrossIsland"/>
    <s v="Albatross Island, Bass Strait, Tasmania"/>
    <s v="DLW"/>
    <n v="1050"/>
    <n v="3.0211892990699383"/>
    <n v="1877.4"/>
    <n v="3.273556813529837"/>
    <s v="Unsexed Mix"/>
    <n v="2"/>
    <n v="1"/>
    <s v="Brood"/>
    <n v="500"/>
    <s v="P"/>
    <n v="500"/>
    <s v="Paper"/>
    <n v="2"/>
    <s v="Total of all activities."/>
    <s v="Eudyptula_minor"/>
  </r>
  <r>
    <x v="40"/>
    <s v="Sphenisciformes"/>
    <s v="Spheniscidae"/>
    <s v="Eudyptula minor"/>
    <n v="501"/>
    <s v="Gales &amp; Green, 1990"/>
    <x v="50"/>
    <n v="6"/>
    <n v="40"/>
    <s v="S"/>
    <s v="-40"/>
    <n v="144"/>
    <s v="E"/>
    <n v="144"/>
    <s v="AlbatrossIsland"/>
    <s v="Albatross Island, Bass Strait, Tasmania"/>
    <s v="DLW"/>
    <n v="1050"/>
    <n v="3.0211892990699383"/>
    <n v="2658.6"/>
    <n v="3.4246530004152556"/>
    <s v="Unsexed Mix"/>
    <n v="2"/>
    <n v="1"/>
    <s v="Creche"/>
    <n v="500"/>
    <s v="P"/>
    <n v="500"/>
    <s v="Paper"/>
    <n v="2"/>
    <s v="Total of all activities. "/>
    <s v="Eudyptula_minor"/>
  </r>
  <r>
    <x v="41"/>
    <s v="Sphenisciformes"/>
    <s v="Spheniscidae"/>
    <s v="Pygoscelis adeliae"/>
    <s v="Ballance_et_al-2009-Journal_of_Avian_Biology"/>
    <s v="Ballance et al. 2009"/>
    <x v="51"/>
    <n v="16"/>
    <n v="77"/>
    <s v="S"/>
    <s v="-77"/>
    <n v="168"/>
    <s v="W"/>
    <s v="-168"/>
    <s v="CapeBird"/>
    <s v="Cape Bird, Ross Island"/>
    <s v="DLW"/>
    <n v="3800"/>
    <n v="3.5797835966168101"/>
    <n v="5248"/>
    <n v="3.7199938263676038"/>
    <s v="Unsexed"/>
    <n v="1"/>
    <n v="1"/>
    <s v="Creche"/>
    <n v="45449"/>
    <s v="P"/>
    <n v="45449"/>
    <s v="Paper"/>
    <n v="2"/>
    <s v="MR of foraging trip only"/>
    <s v="Pygoscelis_adeliae"/>
  </r>
  <r>
    <x v="41"/>
    <s v="Sphenisciformes"/>
    <s v="Spheniscidae"/>
    <s v="Pygoscelis adeliae"/>
    <s v="Ballance_et_al-2009-Journal_of_Avian_Biology"/>
    <s v="Ballance et al. 2009"/>
    <x v="51"/>
    <n v="13"/>
    <n v="77"/>
    <s v="S"/>
    <s v="-77"/>
    <n v="167"/>
    <s v="W"/>
    <s v="-167"/>
    <s v="CapeBird"/>
    <s v="Cape Bird, Ross Island"/>
    <s v="DLW"/>
    <n v="3785"/>
    <n v="3.5780658838360915"/>
    <n v="4991"/>
    <n v="3.6981875698661222"/>
    <s v="Unsexed"/>
    <n v="1"/>
    <n v="1"/>
    <s v="Creche"/>
    <n v="21607"/>
    <s v="P"/>
    <n v="21607"/>
    <s v="Paper"/>
    <n v="2"/>
    <s v="MR of foraging trip only"/>
    <s v="Pygoscelis_adeliae"/>
  </r>
  <r>
    <x v="41"/>
    <s v="Sphenisciformes"/>
    <s v="Spheniscidae"/>
    <s v="Pygoscelis adeliae"/>
    <s v="Ballance_et_al-2009-Journal_of_Avian_Biology"/>
    <s v="Ballance et al. 2009"/>
    <x v="51"/>
    <n v="11"/>
    <n v="77"/>
    <s v="S"/>
    <s v="-77"/>
    <n v="168"/>
    <s v="W"/>
    <s v="-168"/>
    <s v="CapeCrozier"/>
    <s v="Cape Crozier, Ross Island"/>
    <s v="DLW"/>
    <n v="3878"/>
    <n v="3.5886078047426864"/>
    <n v="5761"/>
    <n v="3.7604978752265268"/>
    <s v="Unsexed"/>
    <n v="1"/>
    <n v="1"/>
    <s v="Creche"/>
    <n v="137135"/>
    <s v="P"/>
    <n v="137135"/>
    <s v="Paper"/>
    <n v="2"/>
    <s v="MR of foraging trip only"/>
    <s v="Pygoscelis_adeliae"/>
  </r>
  <r>
    <x v="41"/>
    <s v="Sphenisciformes"/>
    <s v="Spheniscidae"/>
    <s v="Pygoscelis adeliae"/>
    <n v="500"/>
    <s v="Chappell et al. 1993"/>
    <x v="52"/>
    <n v="8"/>
    <n v="64"/>
    <s v="S"/>
    <s v="-64"/>
    <n v="64"/>
    <s v="W"/>
    <s v="-64"/>
    <s v="TogersenIsland"/>
    <s v="Togersen Island, near Palmer Station, Antarctica"/>
    <s v="DLW"/>
    <n v="3960"/>
    <n v="3.5976951859255122"/>
    <n v="3353.5"/>
    <n v="3.5254983106766704"/>
    <s v="4M4F"/>
    <n v="2"/>
    <n v="1"/>
    <s v="Incubation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00"/>
    <s v="Chappell et al. 1993"/>
    <x v="52"/>
    <n v="24"/>
    <n v="64"/>
    <s v="S"/>
    <s v="-64"/>
    <n v="64"/>
    <s v="W"/>
    <s v="-64"/>
    <s v="TogersenIsland"/>
    <s v="Togersen Island, near Palmer Station, Antarctica"/>
    <s v="DLW"/>
    <n v="3940"/>
    <n v="3.5954962218255742"/>
    <n v="3786.5"/>
    <n v="3.5782379611606316"/>
    <s v="12M12F"/>
    <n v="2"/>
    <n v="1"/>
    <s v="Brood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00"/>
    <s v="Chappell et al. 1993"/>
    <x v="52"/>
    <n v="16"/>
    <n v="64"/>
    <s v="S"/>
    <s v="-64"/>
    <n v="64"/>
    <s v="W"/>
    <s v="-64"/>
    <s v="TogersenIsland"/>
    <s v="Togersen Island, near Palmer Station, Antarctica"/>
    <s v="DLW"/>
    <n v="4003"/>
    <n v="3.6023855901051052"/>
    <n v="4127"/>
    <n v="3.615634468877416"/>
    <s v="7M9F"/>
    <n v="2"/>
    <n v="1"/>
    <s v="Creche"/>
    <n v="8000"/>
    <s v="P"/>
    <n v="8000"/>
    <s v="Paper"/>
    <n v="2"/>
    <s v="Total of all activities. Time budget known. Relationship between time swimming and FMR. Trend for increase through breeding season. "/>
    <s v="Pygoscelis_adeliae"/>
  </r>
  <r>
    <x v="41"/>
    <s v="Sphenisciformes"/>
    <s v="Spheniscidae"/>
    <s v="Pygoscelis adeliae"/>
    <n v="512"/>
    <s v="Nagy &amp; Obst, 1992"/>
    <x v="53"/>
    <n v="11"/>
    <n v="64"/>
    <s v="S"/>
    <s v="-64"/>
    <n v="64"/>
    <s v="W"/>
    <s v="-64"/>
    <s v="TogersenIsland"/>
    <s v="Togersen Island, near Palmer Station, Antarctica"/>
    <s v="DLW"/>
    <n v="3810"/>
    <n v="3.5809249756756194"/>
    <n v="3896"/>
    <n v="3.5906189482065778"/>
    <s v="Unsexed Mix"/>
    <n v="1"/>
    <n v="1"/>
    <s v="Brood"/>
    <n v="8000"/>
    <s v="P"/>
    <n v="8000"/>
    <s v="Source: 500"/>
    <n v="2"/>
    <s v="Total of all activities."/>
    <s v="Pygoscelis_adeliae"/>
  </r>
  <r>
    <x v="42"/>
    <s v="Sphenisciformes"/>
    <s v="Spheniscidae"/>
    <s v="Pygoscelis antarcticus"/>
    <n v="315"/>
    <s v="Moreno &amp; Sanz. 1996"/>
    <x v="54"/>
    <n v="7"/>
    <n v="63"/>
    <s v="S"/>
    <s v="-63"/>
    <n v="60"/>
    <s v="W"/>
    <s v="-60"/>
    <s v="DeceptionIsland"/>
    <s v="Deception Island, South Shetlands"/>
    <s v="DLW"/>
    <n v="3790"/>
    <n v="3.5786392099680722"/>
    <n v="3820"/>
    <n v="3.5820633629117089"/>
    <s v="Unsexed"/>
    <n v="4"/>
    <n v="1"/>
    <s v="Brood"/>
    <n v="20000"/>
    <s v="P"/>
    <n v="20000"/>
    <s v="Paper"/>
    <n v="2"/>
    <s v="Calculated total from paper. Paper includes other phases"/>
    <s v="Pygoscelis_antarcticus"/>
  </r>
  <r>
    <x v="43"/>
    <s v="Sphenisciformes"/>
    <s v="Spheniscidae"/>
    <s v="Pygoscelis papua"/>
    <n v="659"/>
    <s v="Bevan et al. 2002"/>
    <x v="55"/>
    <n v="10"/>
    <n v="54"/>
    <s v="S"/>
    <s v="-54"/>
    <n v="38"/>
    <s v="W"/>
    <s v="-38"/>
    <s v="BirdIslandSG"/>
    <s v="Bird Island, South Georgia"/>
    <s v="HR"/>
    <n v="6490"/>
    <n v="3.8122446968003691"/>
    <n v="2669.1"/>
    <n v="3.4263648452879276"/>
    <s v="2M8F"/>
    <n v="2"/>
    <n v="1"/>
    <s v="Brood"/>
    <n v="3000"/>
    <s v="P"/>
    <n v="3000"/>
    <s v="Source: 61"/>
    <n v="2"/>
    <s v="Atsea Onshore and Total Given. "/>
    <s v="Pygoscelis_papua"/>
  </r>
  <r>
    <x v="43"/>
    <s v="Sphenisciformes"/>
    <s v="Spheniscidae"/>
    <s v="Pygoscelis papua"/>
    <n v="659"/>
    <s v="Bevan et al. 2002"/>
    <x v="55"/>
    <n v="4"/>
    <n v="54"/>
    <s v="S"/>
    <s v="-54"/>
    <n v="38"/>
    <s v="W"/>
    <s v="-38"/>
    <s v="BirdIslandSG"/>
    <s v="Bird Island, South Georgia"/>
    <s v="HR"/>
    <n v="6550"/>
    <n v="3.8162412999917832"/>
    <n v="3893.5"/>
    <n v="3.5903401790321667"/>
    <s v="4F"/>
    <n v="2"/>
    <n v="1"/>
    <s v="Creche"/>
    <n v="3000"/>
    <s v="P"/>
    <n v="3000"/>
    <s v="Source: 61"/>
    <n v="2"/>
    <s v="Atsea Onshore and Total Given. "/>
    <s v="Pygoscelis_papua"/>
  </r>
  <r>
    <x v="43"/>
    <s v="Sphenisciformes"/>
    <s v="Spheniscidae"/>
    <s v="Pygoscelis papua"/>
    <n v="61"/>
    <s v="Davis et al. 1989"/>
    <x v="47"/>
    <n v="10"/>
    <n v="54"/>
    <s v="S"/>
    <s v="-54"/>
    <n v="38"/>
    <s v="W"/>
    <s v="-38"/>
    <s v="BirdIslandSG"/>
    <s v="Bird Island, South Georgia"/>
    <s v="DLW"/>
    <n v="6100"/>
    <n v="3.7853298350107671"/>
    <n v="3583.87"/>
    <n v="3.5543522478353418"/>
    <s v="5M5F"/>
    <n v="1"/>
    <n v="1"/>
    <s v="Brood"/>
    <n v="3000"/>
    <s v="P"/>
    <n v="3000"/>
    <s v="Paper"/>
    <n v="2"/>
    <s v="Total of all activities. Time budget known. "/>
    <s v="Pygoscelis_papua"/>
  </r>
  <r>
    <x v="43"/>
    <s v="Sphenisciformes"/>
    <s v="Spheniscidae"/>
    <s v="Pygoscelis papua"/>
    <n v="216"/>
    <s v="Gales et al. 1993"/>
    <x v="56"/>
    <n v="14"/>
    <n v="53"/>
    <s v="S"/>
    <s v="-53"/>
    <n v="73"/>
    <s v="E"/>
    <n v="73"/>
    <s v="HeardIsland"/>
    <s v="Heard Island"/>
    <s v="DLW"/>
    <n v="6200"/>
    <n v="3.7923916894982539"/>
    <n v="3390"/>
    <n v="3.5301996982030821"/>
    <s v="Unsexed"/>
    <n v="1"/>
    <n v="1"/>
    <s v="Incubation"/>
    <n v="16500"/>
    <s v="P"/>
    <n v="16500"/>
    <s v="Paper"/>
    <n v="2"/>
    <s v="Includes everything?"/>
    <s v="Pygoscelis_papua"/>
  </r>
  <r>
    <x v="43"/>
    <s v="Sphenisciformes"/>
    <s v="Spheniscidae"/>
    <s v="Pygoscelis papua"/>
    <n v="216"/>
    <s v="Gales et al. 1993"/>
    <x v="56"/>
    <n v="3"/>
    <n v="53"/>
    <s v="S"/>
    <s v="-53"/>
    <n v="73"/>
    <s v="E"/>
    <n v="73"/>
    <s v="HeardIsland"/>
    <s v="Heard Island"/>
    <s v="DLW"/>
    <n v="6200"/>
    <n v="3.7923916894982539"/>
    <n v="7135"/>
    <n v="3.8533939774506658"/>
    <s v="Unsexed"/>
    <n v="1"/>
    <n v="1"/>
    <s v="Creche"/>
    <n v="16500"/>
    <s v="P"/>
    <n v="16500"/>
    <s v="Paper"/>
    <n v="2"/>
    <s v="Includes everything?"/>
    <s v="Pygoscelis_papua"/>
  </r>
  <r>
    <x v="44"/>
    <s v="Sphenisciformes"/>
    <s v="Spheniscidae"/>
    <s v="Spheniscus demersus"/>
    <n v="120"/>
    <s v="Nagy et al. 1984"/>
    <x v="57"/>
    <n v="10"/>
    <n v="33"/>
    <s v="S"/>
    <s v="-33"/>
    <n v="16"/>
    <s v="E"/>
    <n v="16"/>
    <s v="MarcusIsland"/>
    <s v="Marcus Island, Saldanha Bay, South Africa"/>
    <s v="DLW"/>
    <n v="3170"/>
    <n v="3.5010592622177517"/>
    <n v="1945.625"/>
    <n v="3.2890591380265906"/>
    <s v="5M5F"/>
    <n v="1"/>
    <n v="1"/>
    <s v="Brood"/>
    <n v="21200"/>
    <s v="P"/>
    <n v="21200"/>
    <s v="Funess &amp; Cooper, 1982"/>
    <n v="2"/>
    <s v="Calculated Total. Based on 50% onshore/atsea  and onshore/atsea  FMR. Of atsea period, 15h resting, 9h at sea."/>
    <s v="Spheniscus_demersus"/>
  </r>
  <r>
    <x v="45"/>
    <s v="Suliformes"/>
    <s v="Sulidae"/>
    <s v="Morus bassanus"/>
    <n v="509"/>
    <s v="Birt-Friesen et al. 1989"/>
    <x v="58"/>
    <n v="20"/>
    <n v="49"/>
    <s v="N"/>
    <n v="49"/>
    <n v="53"/>
    <s v="E"/>
    <n v="53"/>
    <s v="FunkIsland"/>
    <s v="Funk Island, Newfoundland"/>
    <s v="DLW"/>
    <n v="3210"/>
    <n v="3.5065050324048719"/>
    <n v="4865"/>
    <n v="3.6870828446043706"/>
    <s v="Unsexed Mix"/>
    <n v="2"/>
    <n v="1"/>
    <s v="Brood"/>
    <n v="6075"/>
    <s v="P"/>
    <n v="6075"/>
    <s v="Paper"/>
    <n v="1"/>
    <s v="Total of all activities for 1-6 days. Time budget partially known. Atsea FMR from FMR/time at sea relationship"/>
    <s v="Morus_bassanus"/>
  </r>
  <r>
    <x v="45"/>
    <s v="Suliformes"/>
    <s v="Sulidae"/>
    <s v="Morus bassanus"/>
    <n v="1636"/>
    <s v="Enstipp et al. 2006"/>
    <x v="8"/>
    <n v="15"/>
    <n v="56"/>
    <s v="N"/>
    <n v="56"/>
    <n v="2"/>
    <s v="W"/>
    <s v="-2"/>
    <s v="BassRock"/>
    <s v="Bass Rock"/>
    <s v="TEB"/>
    <n v="2998"/>
    <n v="3.4768316285122607"/>
    <n v="4856.01"/>
    <n v="3.6862795724124129"/>
    <s v="Unsexed"/>
    <n v="1"/>
    <n v="1"/>
    <s v="Brood"/>
    <n v="48065"/>
    <s v="N"/>
    <n v="96130"/>
    <s v="Murray et al. 2014"/>
    <n v="1"/>
    <s v="Total of all activities"/>
    <s v="Morus_bassanus"/>
  </r>
  <r>
    <x v="46"/>
    <s v="Suliformes"/>
    <s v="Sulidae"/>
    <s v="Morus serrator"/>
    <s v="Green_et_al-2013-The_Journal_of_Experimental_Biology"/>
    <s v="Green et al. 2013"/>
    <x v="59"/>
    <n v="6"/>
    <n v="38"/>
    <s v="S"/>
    <s v="-38"/>
    <n v="144"/>
    <s v="E"/>
    <n v="144"/>
    <s v="PopesEye"/>
    <s v="Pope's Eye Marine Reserve, Port Phillip Bay, Australia"/>
    <s v="HR"/>
    <n v="2580"/>
    <n v="3.4116197059632301"/>
    <n v="2004.48"/>
    <n v="3.302001727369793"/>
    <s v="Unsexed"/>
    <n v="1"/>
    <n v="1"/>
    <s v="Incubation"/>
    <n v="200"/>
    <s v="P"/>
    <n v="200"/>
    <s v="Paper"/>
    <n v="1"/>
    <m/>
    <s v="Morus_serrator"/>
  </r>
  <r>
    <x v="46"/>
    <s v="Suliformes"/>
    <s v="Sulidae"/>
    <s v="Morus serrator"/>
    <s v="Green_et_al-2013-The_Journal_of_Experimental_Biology"/>
    <s v="Green et al. 2013"/>
    <x v="59"/>
    <n v="5"/>
    <n v="38"/>
    <s v="S"/>
    <s v="-38"/>
    <n v="144"/>
    <s v="E"/>
    <n v="144"/>
    <s v="PopesEye"/>
    <s v="Pope's Eye Marine Reserve, Port Phillip Bay, Australia"/>
    <s v="HR"/>
    <n v="2580"/>
    <n v="3.4116197059632301"/>
    <n v="2229.12"/>
    <n v="3.3481334484421232"/>
    <s v="Unsexed"/>
    <n v="1"/>
    <n v="1"/>
    <s v="Brood"/>
    <n v="200"/>
    <s v="P"/>
    <n v="200"/>
    <s v="Paper"/>
    <n v="1"/>
    <m/>
    <s v="Morus_serrat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64" firstHeaderRow="1" firstDataRow="1" firstDataCol="1"/>
  <pivotFields count="32">
    <pivotField showAll="0">
      <items count="48">
        <item x="41"/>
        <item x="37"/>
        <item x="32"/>
        <item x="13"/>
        <item x="46"/>
        <item x="3"/>
        <item x="24"/>
        <item x="21"/>
        <item x="10"/>
        <item x="40"/>
        <item x="30"/>
        <item x="7"/>
        <item x="17"/>
        <item x="28"/>
        <item x="4"/>
        <item x="42"/>
        <item x="35"/>
        <item x="5"/>
        <item x="12"/>
        <item x="2"/>
        <item x="15"/>
        <item x="43"/>
        <item x="34"/>
        <item x="16"/>
        <item x="14"/>
        <item x="23"/>
        <item x="22"/>
        <item x="44"/>
        <item x="38"/>
        <item x="20"/>
        <item x="25"/>
        <item x="0"/>
        <item x="39"/>
        <item x="29"/>
        <item x="45"/>
        <item x="1"/>
        <item x="18"/>
        <item x="9"/>
        <item x="8"/>
        <item x="33"/>
        <item x="11"/>
        <item x="31"/>
        <item x="27"/>
        <item x="6"/>
        <item x="19"/>
        <item x="36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1">
        <item x="58"/>
        <item x="51"/>
        <item x="59"/>
        <item x="39"/>
        <item x="31"/>
        <item x="56"/>
        <item x="17"/>
        <item x="37"/>
        <item x="4"/>
        <item x="46"/>
        <item x="49"/>
        <item x="41"/>
        <item x="52"/>
        <item x="40"/>
        <item x="18"/>
        <item x="27"/>
        <item x="6"/>
        <item x="5"/>
        <item x="0"/>
        <item x="9"/>
        <item x="29"/>
        <item x="7"/>
        <item x="26"/>
        <item x="57"/>
        <item x="38"/>
        <item x="3"/>
        <item x="48"/>
        <item x="2"/>
        <item x="43"/>
        <item x="14"/>
        <item x="13"/>
        <item x="35"/>
        <item x="54"/>
        <item x="20"/>
        <item x="22"/>
        <item x="28"/>
        <item x="53"/>
        <item x="33"/>
        <item x="42"/>
        <item x="30"/>
        <item x="34"/>
        <item x="8"/>
        <item x="45"/>
        <item x="19"/>
        <item x="32"/>
        <item x="16"/>
        <item x="24"/>
        <item x="15"/>
        <item x="25"/>
        <item x="36"/>
        <item x="12"/>
        <item x="44"/>
        <item x="50"/>
        <item x="55"/>
        <item x="47"/>
        <item x="21"/>
        <item x="11"/>
        <item x="1"/>
        <item x="23"/>
        <item x="10"/>
        <item t="default"/>
      </items>
    </pivotField>
    <pivotField numFmtId="1" showAll="0"/>
    <pivotField numFmtId="1"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tabSelected="1" zoomScaleNormal="100" workbookViewId="0">
      <pane xSplit="1" ySplit="1" topLeftCell="D31" activePane="bottomRight" state="frozen"/>
      <selection pane="topRight" activeCell="B1" sqref="B1"/>
      <selection pane="bottomLeft" activeCell="A2" sqref="A2"/>
      <selection pane="bottomRight" activeCell="T50" sqref="T50"/>
    </sheetView>
  </sheetViews>
  <sheetFormatPr defaultRowHeight="15" customHeight="1" x14ac:dyDescent="0.2"/>
  <cols>
    <col min="1" max="1" width="23.42578125" style="1" bestFit="1" customWidth="1"/>
    <col min="2" max="2" width="15.5703125" style="9" bestFit="1" customWidth="1"/>
    <col min="3" max="3" width="17" style="9" bestFit="1" customWidth="1"/>
    <col min="4" max="4" width="26.5703125" style="4" bestFit="1" customWidth="1"/>
    <col min="5" max="5" width="7.5703125" style="4" bestFit="1" customWidth="1"/>
    <col min="6" max="6" width="23.5703125" style="26" bestFit="1" customWidth="1"/>
    <col min="7" max="7" width="23.5703125" style="26" customWidth="1"/>
    <col min="8" max="8" width="3" style="5" bestFit="1" customWidth="1"/>
    <col min="9" max="9" width="3.85546875" style="5" bestFit="1" customWidth="1"/>
    <col min="10" max="10" width="4.140625" style="5" bestFit="1" customWidth="1"/>
    <col min="11" max="11" width="8.42578125" style="5" bestFit="1" customWidth="1"/>
    <col min="12" max="12" width="5.5703125" style="5" customWidth="1"/>
    <col min="13" max="13" width="4.5703125" style="4" bestFit="1" customWidth="1"/>
    <col min="14" max="14" width="10.140625" style="4" bestFit="1" customWidth="1"/>
    <col min="15" max="15" width="23.42578125" style="4" bestFit="1" customWidth="1"/>
    <col min="16" max="16" width="47.42578125" style="4" bestFit="1" customWidth="1"/>
    <col min="17" max="17" width="7.7109375" style="26" bestFit="1" customWidth="1"/>
    <col min="18" max="18" width="12.7109375" style="5" bestFit="1" customWidth="1"/>
    <col min="20" max="20" width="7.5703125" style="8" bestFit="1" customWidth="1"/>
    <col min="22" max="22" width="8" style="4" customWidth="1"/>
    <col min="23" max="23" width="9" style="4" bestFit="1" customWidth="1"/>
    <col min="24" max="24" width="5.7109375" style="4" bestFit="1" customWidth="1"/>
    <col min="25" max="25" width="11.28515625" style="4" bestFit="1" customWidth="1"/>
    <col min="26" max="26" width="8" style="4" bestFit="1" customWidth="1"/>
    <col min="27" max="27" width="3.42578125" style="4" bestFit="1" customWidth="1"/>
    <col min="28" max="28" width="15.140625" style="4" bestFit="1" customWidth="1"/>
    <col min="29" max="29" width="22.7109375" style="4" customWidth="1"/>
    <col min="30" max="30" width="13.5703125" bestFit="1" customWidth="1"/>
    <col min="31" max="31" width="17.28515625" style="10" hidden="1" customWidth="1"/>
    <col min="32" max="16384" width="9.140625" style="4"/>
  </cols>
  <sheetData>
    <row r="1" spans="1:32" customFormat="1" ht="15" customHeight="1" thickBot="1" x14ac:dyDescent="0.25">
      <c r="A1" s="29" t="s">
        <v>0</v>
      </c>
      <c r="B1" s="19" t="s">
        <v>139</v>
      </c>
      <c r="C1" s="19" t="s">
        <v>140</v>
      </c>
      <c r="D1" s="20" t="s">
        <v>426</v>
      </c>
      <c r="E1" s="20" t="s">
        <v>4</v>
      </c>
      <c r="F1" s="20" t="s">
        <v>263</v>
      </c>
      <c r="G1" s="20" t="s">
        <v>364</v>
      </c>
      <c r="H1" s="23" t="s">
        <v>1</v>
      </c>
      <c r="I1" s="23" t="s">
        <v>3</v>
      </c>
      <c r="J1" s="23" t="s">
        <v>387</v>
      </c>
      <c r="K1" s="23" t="s">
        <v>314</v>
      </c>
      <c r="L1" s="23" t="s">
        <v>58</v>
      </c>
      <c r="M1" s="20" t="s">
        <v>388</v>
      </c>
      <c r="N1" s="20" t="s">
        <v>315</v>
      </c>
      <c r="O1" s="20" t="s">
        <v>316</v>
      </c>
      <c r="P1" s="20" t="s">
        <v>181</v>
      </c>
      <c r="Q1" s="20" t="s">
        <v>158</v>
      </c>
      <c r="R1" s="22" t="s">
        <v>369</v>
      </c>
      <c r="S1" s="22" t="s">
        <v>370</v>
      </c>
      <c r="T1" s="24" t="s">
        <v>2</v>
      </c>
      <c r="U1" s="24" t="s">
        <v>448</v>
      </c>
      <c r="V1" s="20" t="s">
        <v>389</v>
      </c>
      <c r="W1" s="20" t="s">
        <v>5</v>
      </c>
      <c r="X1" s="20" t="s">
        <v>6</v>
      </c>
      <c r="Y1" s="20" t="s">
        <v>7</v>
      </c>
      <c r="Z1" s="20" t="s">
        <v>182</v>
      </c>
      <c r="AA1" s="20" t="s">
        <v>208</v>
      </c>
      <c r="AB1" s="20" t="s">
        <v>442</v>
      </c>
      <c r="AC1" s="20" t="s">
        <v>371</v>
      </c>
      <c r="AD1" s="20" t="s">
        <v>359</v>
      </c>
      <c r="AE1" s="21" t="s">
        <v>372</v>
      </c>
      <c r="AF1" s="49" t="s">
        <v>516</v>
      </c>
    </row>
    <row r="2" spans="1:32" customFormat="1" ht="15" customHeight="1" x14ac:dyDescent="0.2">
      <c r="A2" s="25" t="s">
        <v>44</v>
      </c>
      <c r="B2" s="11" t="s">
        <v>143</v>
      </c>
      <c r="C2" s="11" t="s">
        <v>149</v>
      </c>
      <c r="D2" s="11" t="s">
        <v>118</v>
      </c>
      <c r="E2" s="12">
        <v>1603</v>
      </c>
      <c r="F2" s="26" t="s">
        <v>305</v>
      </c>
      <c r="G2" t="s">
        <v>385</v>
      </c>
      <c r="H2" s="13">
        <v>7</v>
      </c>
      <c r="I2" s="13">
        <v>56</v>
      </c>
      <c r="J2" s="13" t="s">
        <v>154</v>
      </c>
      <c r="K2" s="13">
        <f>I2</f>
        <v>56</v>
      </c>
      <c r="L2" s="13">
        <v>169</v>
      </c>
      <c r="M2" s="14" t="s">
        <v>156</v>
      </c>
      <c r="N2" s="13" t="str">
        <f>"-"&amp;""&amp;L2</f>
        <v>-169</v>
      </c>
      <c r="O2" s="13" t="s">
        <v>354</v>
      </c>
      <c r="P2" s="6" t="s">
        <v>235</v>
      </c>
      <c r="Q2" s="12" t="s">
        <v>59</v>
      </c>
      <c r="R2" s="5">
        <v>83.5</v>
      </c>
      <c r="S2">
        <f t="shared" ref="S2:S33" si="0">LOG(R2)</f>
        <v>1.9216864754836021</v>
      </c>
      <c r="T2" s="2">
        <v>357.9</v>
      </c>
      <c r="U2" s="2">
        <v>2.5537616983900042</v>
      </c>
      <c r="V2" s="12" t="s">
        <v>15</v>
      </c>
      <c r="W2" s="12">
        <v>2</v>
      </c>
      <c r="X2" s="12">
        <v>1</v>
      </c>
      <c r="Y2" s="12" t="s">
        <v>180</v>
      </c>
      <c r="Z2" s="3">
        <v>125000</v>
      </c>
      <c r="AA2" s="6" t="s">
        <v>186</v>
      </c>
      <c r="AB2" s="6">
        <f t="shared" ref="AB2:AB11" si="1">Z2</f>
        <v>125000</v>
      </c>
      <c r="AC2" s="6" t="s">
        <v>194</v>
      </c>
      <c r="AD2">
        <v>1</v>
      </c>
      <c r="AE2" s="18" t="s">
        <v>67</v>
      </c>
      <c r="AF2" t="s">
        <v>487</v>
      </c>
    </row>
    <row r="3" spans="1:32" customFormat="1" ht="15" customHeight="1" x14ac:dyDescent="0.2">
      <c r="A3" s="25" t="s">
        <v>454</v>
      </c>
      <c r="B3" s="9" t="s">
        <v>143</v>
      </c>
      <c r="C3" s="9" t="s">
        <v>149</v>
      </c>
      <c r="D3" s="9" t="s">
        <v>455</v>
      </c>
      <c r="E3" s="26" t="s">
        <v>456</v>
      </c>
      <c r="F3" s="26" t="s">
        <v>457</v>
      </c>
      <c r="G3" t="s">
        <v>458</v>
      </c>
      <c r="H3" s="5">
        <v>43</v>
      </c>
      <c r="I3" s="5">
        <v>65</v>
      </c>
      <c r="J3" s="5" t="s">
        <v>154</v>
      </c>
      <c r="K3" s="5">
        <v>65</v>
      </c>
      <c r="L3" s="5">
        <v>24</v>
      </c>
      <c r="M3" s="3" t="s">
        <v>156</v>
      </c>
      <c r="N3" s="5">
        <v>-24</v>
      </c>
      <c r="O3" s="5" t="s">
        <v>459</v>
      </c>
      <c r="P3" s="3" t="s">
        <v>460</v>
      </c>
      <c r="Q3" s="33" t="s">
        <v>125</v>
      </c>
      <c r="R3" s="5">
        <v>605</v>
      </c>
      <c r="S3">
        <f t="shared" si="0"/>
        <v>2.781755374652469</v>
      </c>
      <c r="T3" s="8">
        <v>1124.45</v>
      </c>
      <c r="U3">
        <f>LOG(T3)</f>
        <v>3.0509401487828796</v>
      </c>
      <c r="V3" s="4" t="s">
        <v>15</v>
      </c>
      <c r="W3" s="4">
        <v>2</v>
      </c>
      <c r="X3" s="4"/>
      <c r="Y3" s="4" t="s">
        <v>179</v>
      </c>
      <c r="Z3" s="3">
        <v>230000</v>
      </c>
      <c r="AA3" s="3" t="s">
        <v>186</v>
      </c>
      <c r="AB3" s="6">
        <f t="shared" si="1"/>
        <v>230000</v>
      </c>
      <c r="AC3" s="3" t="s">
        <v>194</v>
      </c>
      <c r="AD3">
        <v>1</v>
      </c>
      <c r="AE3" s="28"/>
      <c r="AF3" t="s">
        <v>491</v>
      </c>
    </row>
    <row r="4" spans="1:32" customFormat="1" ht="15" customHeight="1" x14ac:dyDescent="0.2">
      <c r="A4" s="25" t="s">
        <v>37</v>
      </c>
      <c r="B4" s="11" t="s">
        <v>143</v>
      </c>
      <c r="C4" s="11" t="s">
        <v>149</v>
      </c>
      <c r="D4" s="11" t="s">
        <v>102</v>
      </c>
      <c r="E4" s="4">
        <v>1592</v>
      </c>
      <c r="F4" s="26" t="s">
        <v>297</v>
      </c>
      <c r="G4" t="s">
        <v>396</v>
      </c>
      <c r="H4" s="13">
        <v>13</v>
      </c>
      <c r="I4" s="13">
        <v>77</v>
      </c>
      <c r="J4" s="13" t="s">
        <v>154</v>
      </c>
      <c r="K4" s="13">
        <f t="shared" ref="K4:K14" si="2">I4</f>
        <v>77</v>
      </c>
      <c r="L4" s="13">
        <v>15</v>
      </c>
      <c r="M4" s="14" t="s">
        <v>156</v>
      </c>
      <c r="N4" s="13" t="str">
        <f>"-"&amp;""&amp;L4</f>
        <v>-15</v>
      </c>
      <c r="O4" s="13" t="s">
        <v>336</v>
      </c>
      <c r="P4" s="6" t="s">
        <v>226</v>
      </c>
      <c r="Q4" s="12" t="s">
        <v>59</v>
      </c>
      <c r="R4" s="5">
        <v>164.3</v>
      </c>
      <c r="S4">
        <f t="shared" si="0"/>
        <v>2.2156375634350618</v>
      </c>
      <c r="T4" s="8">
        <v>696.1</v>
      </c>
      <c r="U4">
        <f>LOG(T4)</f>
        <v>2.8426716337607885</v>
      </c>
      <c r="V4" s="12" t="s">
        <v>15</v>
      </c>
      <c r="W4" s="12">
        <v>1</v>
      </c>
      <c r="X4" s="12">
        <v>1</v>
      </c>
      <c r="Y4" s="12" t="s">
        <v>180</v>
      </c>
      <c r="Z4" s="3">
        <v>400000</v>
      </c>
      <c r="AA4" s="6" t="s">
        <v>186</v>
      </c>
      <c r="AB4" s="6">
        <f t="shared" si="1"/>
        <v>400000</v>
      </c>
      <c r="AC4" s="6" t="s">
        <v>194</v>
      </c>
      <c r="AD4">
        <v>1</v>
      </c>
      <c r="AE4" s="18" t="s">
        <v>38</v>
      </c>
      <c r="AF4" t="s">
        <v>480</v>
      </c>
    </row>
    <row r="5" spans="1:32" customFormat="1" ht="15" customHeight="1" x14ac:dyDescent="0.2">
      <c r="A5" s="25" t="s">
        <v>37</v>
      </c>
      <c r="B5" s="11" t="s">
        <v>143</v>
      </c>
      <c r="C5" s="11" t="s">
        <v>149</v>
      </c>
      <c r="D5" s="11" t="s">
        <v>102</v>
      </c>
      <c r="E5" s="12">
        <v>2130</v>
      </c>
      <c r="F5" s="26" t="s">
        <v>312</v>
      </c>
      <c r="G5" t="s">
        <v>394</v>
      </c>
      <c r="H5" s="13">
        <v>14</v>
      </c>
      <c r="I5" s="13">
        <v>70</v>
      </c>
      <c r="J5" s="13" t="s">
        <v>154</v>
      </c>
      <c r="K5" s="13">
        <f t="shared" si="2"/>
        <v>70</v>
      </c>
      <c r="L5" s="13">
        <v>22</v>
      </c>
      <c r="M5" s="14" t="s">
        <v>156</v>
      </c>
      <c r="N5" s="13" t="str">
        <f>"-"&amp;""&amp;L5</f>
        <v>-22</v>
      </c>
      <c r="O5" s="13" t="s">
        <v>341</v>
      </c>
      <c r="P5" s="6" t="s">
        <v>245</v>
      </c>
      <c r="Q5" s="12" t="s">
        <v>59</v>
      </c>
      <c r="R5" s="5">
        <v>149</v>
      </c>
      <c r="S5">
        <f t="shared" si="0"/>
        <v>2.173186268412274</v>
      </c>
      <c r="T5" s="8">
        <v>609.9</v>
      </c>
      <c r="U5">
        <f>LOG(T5)</f>
        <v>2.7852586333577012</v>
      </c>
      <c r="V5" s="12" t="s">
        <v>15</v>
      </c>
      <c r="W5" s="12">
        <v>1</v>
      </c>
      <c r="X5" s="12">
        <v>2</v>
      </c>
      <c r="Y5" s="12" t="s">
        <v>179</v>
      </c>
      <c r="Z5" s="3">
        <v>500000</v>
      </c>
      <c r="AA5" s="3" t="s">
        <v>186</v>
      </c>
      <c r="AB5" s="6">
        <f t="shared" si="1"/>
        <v>500000</v>
      </c>
      <c r="AC5" s="34" t="s">
        <v>261</v>
      </c>
      <c r="AD5">
        <v>1</v>
      </c>
      <c r="AE5" s="18" t="s">
        <v>67</v>
      </c>
      <c r="AF5" t="s">
        <v>480</v>
      </c>
    </row>
    <row r="6" spans="1:32" customFormat="1" ht="15" customHeight="1" x14ac:dyDescent="0.2">
      <c r="A6" s="25" t="s">
        <v>37</v>
      </c>
      <c r="B6" s="9" t="s">
        <v>143</v>
      </c>
      <c r="C6" s="9" t="s">
        <v>149</v>
      </c>
      <c r="D6" s="9" t="s">
        <v>102</v>
      </c>
      <c r="E6" s="4" t="s">
        <v>176</v>
      </c>
      <c r="F6" s="26" t="s">
        <v>362</v>
      </c>
      <c r="G6" t="s">
        <v>377</v>
      </c>
      <c r="H6" s="5">
        <v>43</v>
      </c>
      <c r="I6" s="5">
        <v>79</v>
      </c>
      <c r="J6" s="5" t="s">
        <v>154</v>
      </c>
      <c r="K6" s="13">
        <f t="shared" si="2"/>
        <v>79</v>
      </c>
      <c r="L6" s="5">
        <v>12</v>
      </c>
      <c r="M6" s="3" t="s">
        <v>155</v>
      </c>
      <c r="N6" s="13">
        <f>L6</f>
        <v>12</v>
      </c>
      <c r="O6" s="13" t="s">
        <v>344</v>
      </c>
      <c r="P6" s="3" t="s">
        <v>251</v>
      </c>
      <c r="Q6" s="26" t="s">
        <v>59</v>
      </c>
      <c r="R6" s="5">
        <v>160</v>
      </c>
      <c r="S6">
        <f t="shared" si="0"/>
        <v>2.2041199826559246</v>
      </c>
      <c r="T6" s="2">
        <v>677.45</v>
      </c>
      <c r="U6" s="2">
        <v>2.8308772471104051</v>
      </c>
      <c r="V6" s="4" t="s">
        <v>15</v>
      </c>
      <c r="W6" s="4">
        <v>2</v>
      </c>
      <c r="X6" s="4">
        <v>1</v>
      </c>
      <c r="Y6" s="4" t="s">
        <v>179</v>
      </c>
      <c r="Z6" s="3">
        <v>2000</v>
      </c>
      <c r="AA6" s="3" t="s">
        <v>186</v>
      </c>
      <c r="AB6" s="6">
        <f t="shared" si="1"/>
        <v>2000</v>
      </c>
      <c r="AC6" s="3" t="s">
        <v>194</v>
      </c>
      <c r="AD6">
        <v>1</v>
      </c>
      <c r="AE6" s="28"/>
      <c r="AF6" t="s">
        <v>480</v>
      </c>
    </row>
    <row r="7" spans="1:32" customFormat="1" ht="15" customHeight="1" x14ac:dyDescent="0.2">
      <c r="A7" s="25" t="s">
        <v>40</v>
      </c>
      <c r="B7" s="11" t="s">
        <v>143</v>
      </c>
      <c r="C7" s="11" t="s">
        <v>149</v>
      </c>
      <c r="D7" s="11" t="s">
        <v>96</v>
      </c>
      <c r="E7" s="4">
        <v>1595</v>
      </c>
      <c r="F7" s="26" t="s">
        <v>299</v>
      </c>
      <c r="G7" t="s">
        <v>384</v>
      </c>
      <c r="H7" s="13">
        <v>11</v>
      </c>
      <c r="I7" s="13">
        <v>79</v>
      </c>
      <c r="J7" s="13" t="s">
        <v>154</v>
      </c>
      <c r="K7" s="13">
        <f t="shared" si="2"/>
        <v>79</v>
      </c>
      <c r="L7" s="13">
        <v>12</v>
      </c>
      <c r="M7" s="14" t="s">
        <v>155</v>
      </c>
      <c r="N7" s="13">
        <f>L7</f>
        <v>12</v>
      </c>
      <c r="O7" s="13" t="s">
        <v>340</v>
      </c>
      <c r="P7" s="6" t="s">
        <v>228</v>
      </c>
      <c r="Q7" s="12" t="s">
        <v>59</v>
      </c>
      <c r="R7" s="5">
        <v>380</v>
      </c>
      <c r="S7">
        <f t="shared" si="0"/>
        <v>2.5797835966168101</v>
      </c>
      <c r="T7" s="8">
        <v>860</v>
      </c>
      <c r="U7">
        <f>LOG(T7)</f>
        <v>2.9344984512435679</v>
      </c>
      <c r="V7" s="12" t="s">
        <v>18</v>
      </c>
      <c r="W7" s="12">
        <v>2</v>
      </c>
      <c r="X7" s="12">
        <v>1</v>
      </c>
      <c r="Y7" s="12" t="s">
        <v>179</v>
      </c>
      <c r="Z7" s="3">
        <v>35</v>
      </c>
      <c r="AA7" s="6" t="s">
        <v>186</v>
      </c>
      <c r="AB7" s="6">
        <f t="shared" si="1"/>
        <v>35</v>
      </c>
      <c r="AC7" s="6" t="s">
        <v>194</v>
      </c>
      <c r="AD7">
        <v>2</v>
      </c>
      <c r="AE7" s="18" t="s">
        <v>38</v>
      </c>
      <c r="AF7" t="s">
        <v>468</v>
      </c>
    </row>
    <row r="8" spans="1:32" customFormat="1" ht="15" customHeight="1" x14ac:dyDescent="0.2">
      <c r="A8" s="25" t="s">
        <v>36</v>
      </c>
      <c r="B8" s="11" t="s">
        <v>143</v>
      </c>
      <c r="C8" s="11" t="s">
        <v>149</v>
      </c>
      <c r="D8" s="11" t="s">
        <v>115</v>
      </c>
      <c r="E8" s="4">
        <v>449</v>
      </c>
      <c r="F8" s="26" t="s">
        <v>278</v>
      </c>
      <c r="G8" t="s">
        <v>383</v>
      </c>
      <c r="H8" s="13">
        <v>9</v>
      </c>
      <c r="I8" s="13">
        <v>37</v>
      </c>
      <c r="J8" s="13" t="s">
        <v>154</v>
      </c>
      <c r="K8" s="13">
        <f t="shared" si="2"/>
        <v>37</v>
      </c>
      <c r="L8" s="13">
        <v>123</v>
      </c>
      <c r="M8" s="14" t="s">
        <v>156</v>
      </c>
      <c r="N8" s="13" t="str">
        <f>"-"&amp;""&amp;L8</f>
        <v>-123</v>
      </c>
      <c r="O8" s="13" t="s">
        <v>326</v>
      </c>
      <c r="P8" s="6" t="s">
        <v>196</v>
      </c>
      <c r="Q8" s="4" t="s">
        <v>59</v>
      </c>
      <c r="R8" s="5">
        <v>174</v>
      </c>
      <c r="S8" s="1">
        <f t="shared" si="0"/>
        <v>2.2405492482825999</v>
      </c>
      <c r="T8" s="8">
        <v>413</v>
      </c>
      <c r="U8" s="1">
        <f>LOG(T8)</f>
        <v>2.6159500516564012</v>
      </c>
      <c r="V8" s="4" t="s">
        <v>9</v>
      </c>
      <c r="W8" s="4">
        <v>1</v>
      </c>
      <c r="X8" s="12">
        <v>1</v>
      </c>
      <c r="Y8" s="12" t="s">
        <v>180</v>
      </c>
      <c r="Z8" s="31">
        <v>20000</v>
      </c>
      <c r="AA8" s="6" t="s">
        <v>186</v>
      </c>
      <c r="AB8" s="6">
        <f t="shared" si="1"/>
        <v>20000</v>
      </c>
      <c r="AC8" s="6" t="s">
        <v>194</v>
      </c>
      <c r="AD8">
        <v>1</v>
      </c>
      <c r="AE8" s="18" t="s">
        <v>64</v>
      </c>
      <c r="AF8" t="s">
        <v>476</v>
      </c>
    </row>
    <row r="9" spans="1:32" customFormat="1" ht="15" customHeight="1" x14ac:dyDescent="0.2">
      <c r="A9" s="25" t="s">
        <v>39</v>
      </c>
      <c r="B9" s="11" t="s">
        <v>143</v>
      </c>
      <c r="C9" s="11" t="s">
        <v>149</v>
      </c>
      <c r="D9" s="11" t="s">
        <v>101</v>
      </c>
      <c r="E9" s="4">
        <v>1594</v>
      </c>
      <c r="F9" s="26" t="s">
        <v>298</v>
      </c>
      <c r="G9" t="s">
        <v>390</v>
      </c>
      <c r="H9" s="13">
        <v>4</v>
      </c>
      <c r="I9" s="13">
        <v>47</v>
      </c>
      <c r="J9" s="13" t="s">
        <v>154</v>
      </c>
      <c r="K9" s="13">
        <f t="shared" si="2"/>
        <v>47</v>
      </c>
      <c r="L9" s="13">
        <v>52</v>
      </c>
      <c r="M9" s="14" t="s">
        <v>156</v>
      </c>
      <c r="N9" s="13" t="str">
        <f>"-"&amp;""&amp;L9</f>
        <v>-52</v>
      </c>
      <c r="O9" s="13" t="s">
        <v>330</v>
      </c>
      <c r="P9" s="6" t="s">
        <v>227</v>
      </c>
      <c r="Q9" s="12" t="s">
        <v>59</v>
      </c>
      <c r="R9" s="5">
        <v>940</v>
      </c>
      <c r="S9">
        <f t="shared" si="0"/>
        <v>2.9731278535996988</v>
      </c>
      <c r="T9" s="8">
        <v>1789</v>
      </c>
      <c r="U9">
        <f>LOG(T9)</f>
        <v>3.2526103405673732</v>
      </c>
      <c r="V9" s="12" t="s">
        <v>15</v>
      </c>
      <c r="W9" s="12">
        <v>2</v>
      </c>
      <c r="X9" s="12">
        <v>2</v>
      </c>
      <c r="Y9" s="12" t="s">
        <v>180</v>
      </c>
      <c r="Z9" s="3">
        <v>77000</v>
      </c>
      <c r="AA9" s="6" t="s">
        <v>186</v>
      </c>
      <c r="AB9" s="6">
        <f t="shared" si="1"/>
        <v>77000</v>
      </c>
      <c r="AC9" s="6" t="s">
        <v>194</v>
      </c>
      <c r="AD9">
        <v>1</v>
      </c>
      <c r="AE9" s="18" t="s">
        <v>81</v>
      </c>
      <c r="AF9" t="s">
        <v>478</v>
      </c>
    </row>
    <row r="10" spans="1:32" customFormat="1" ht="15" customHeight="1" x14ac:dyDescent="0.2">
      <c r="A10" s="25" t="s">
        <v>39</v>
      </c>
      <c r="B10" s="11" t="s">
        <v>143</v>
      </c>
      <c r="C10" s="11" t="s">
        <v>149</v>
      </c>
      <c r="D10" s="11" t="s">
        <v>101</v>
      </c>
      <c r="E10" s="4">
        <v>1636</v>
      </c>
      <c r="F10" s="26" t="s">
        <v>420</v>
      </c>
      <c r="G10" t="s">
        <v>419</v>
      </c>
      <c r="H10" s="5">
        <v>26</v>
      </c>
      <c r="I10" s="13">
        <v>56</v>
      </c>
      <c r="J10" s="13" t="s">
        <v>154</v>
      </c>
      <c r="K10" s="13">
        <f t="shared" si="2"/>
        <v>56</v>
      </c>
      <c r="L10" s="13">
        <v>2</v>
      </c>
      <c r="M10" s="14" t="s">
        <v>156</v>
      </c>
      <c r="N10" s="13" t="str">
        <f>"-"&amp;""&amp;L10</f>
        <v>-2</v>
      </c>
      <c r="O10" s="13" t="s">
        <v>338</v>
      </c>
      <c r="P10" s="6" t="s">
        <v>244</v>
      </c>
      <c r="Q10" s="12" t="s">
        <v>125</v>
      </c>
      <c r="R10" s="5">
        <v>920.34</v>
      </c>
      <c r="S10">
        <f t="shared" si="0"/>
        <v>2.9639482978298433</v>
      </c>
      <c r="T10" s="8">
        <v>1641.01</v>
      </c>
      <c r="U10">
        <f>LOG(T10)</f>
        <v>3.2151112275683804</v>
      </c>
      <c r="V10" s="12" t="s">
        <v>15</v>
      </c>
      <c r="W10" s="4">
        <v>5</v>
      </c>
      <c r="X10" s="4">
        <v>1</v>
      </c>
      <c r="Y10" s="12" t="s">
        <v>179</v>
      </c>
      <c r="Z10" s="3">
        <v>18000</v>
      </c>
      <c r="AA10" s="6" t="s">
        <v>186</v>
      </c>
      <c r="AB10" s="6">
        <f t="shared" si="1"/>
        <v>18000</v>
      </c>
      <c r="AC10" s="6" t="s">
        <v>259</v>
      </c>
      <c r="AD10">
        <v>1</v>
      </c>
      <c r="AE10" s="18" t="s">
        <v>75</v>
      </c>
      <c r="AF10" t="s">
        <v>478</v>
      </c>
    </row>
    <row r="11" spans="1:32" customFormat="1" ht="15" customHeight="1" x14ac:dyDescent="0.2">
      <c r="A11" s="25" t="s">
        <v>39</v>
      </c>
      <c r="B11" s="11" t="s">
        <v>143</v>
      </c>
      <c r="C11" s="11" t="s">
        <v>149</v>
      </c>
      <c r="D11" s="11" t="s">
        <v>101</v>
      </c>
      <c r="E11" s="4">
        <v>624</v>
      </c>
      <c r="F11" s="26" t="s">
        <v>288</v>
      </c>
      <c r="G11" t="s">
        <v>386</v>
      </c>
      <c r="H11" s="13">
        <v>11</v>
      </c>
      <c r="I11" s="13">
        <v>70</v>
      </c>
      <c r="J11" s="13" t="s">
        <v>154</v>
      </c>
      <c r="K11" s="13">
        <f t="shared" si="2"/>
        <v>70</v>
      </c>
      <c r="L11" s="13">
        <v>31</v>
      </c>
      <c r="M11" s="14" t="s">
        <v>155</v>
      </c>
      <c r="N11" s="13">
        <f>L11</f>
        <v>31</v>
      </c>
      <c r="O11" s="13" t="s">
        <v>335</v>
      </c>
      <c r="P11" s="14" t="s">
        <v>211</v>
      </c>
      <c r="Q11" s="12" t="s">
        <v>59</v>
      </c>
      <c r="R11" s="5">
        <v>1024.5</v>
      </c>
      <c r="S11">
        <f t="shared" si="0"/>
        <v>3.0105119627372137</v>
      </c>
      <c r="T11" s="8">
        <v>2198</v>
      </c>
      <c r="U11">
        <f>LOG(T11)</f>
        <v>3.3420276880874717</v>
      </c>
      <c r="V11" s="12" t="s">
        <v>18</v>
      </c>
      <c r="W11" s="12">
        <v>1</v>
      </c>
      <c r="X11" s="12">
        <v>1</v>
      </c>
      <c r="Y11" s="12" t="s">
        <v>179</v>
      </c>
      <c r="Z11" s="31">
        <v>1400</v>
      </c>
      <c r="AA11" s="6" t="s">
        <v>186</v>
      </c>
      <c r="AB11" s="6">
        <f t="shared" si="1"/>
        <v>1400</v>
      </c>
      <c r="AC11" s="6" t="s">
        <v>194</v>
      </c>
      <c r="AD11">
        <v>1</v>
      </c>
      <c r="AE11" s="18" t="s">
        <v>76</v>
      </c>
      <c r="AF11" t="s">
        <v>478</v>
      </c>
    </row>
    <row r="12" spans="1:32" customFormat="1" ht="15" customHeight="1" x14ac:dyDescent="0.2">
      <c r="A12" s="25" t="s">
        <v>33</v>
      </c>
      <c r="B12" s="11" t="s">
        <v>143</v>
      </c>
      <c r="C12" s="11" t="s">
        <v>149</v>
      </c>
      <c r="D12" s="11" t="s">
        <v>111</v>
      </c>
      <c r="E12" s="4" t="s">
        <v>313</v>
      </c>
      <c r="F12" s="26" t="s">
        <v>268</v>
      </c>
      <c r="G12" s="26"/>
      <c r="H12" s="13">
        <v>5</v>
      </c>
      <c r="I12" s="13">
        <v>62</v>
      </c>
      <c r="J12" s="13" t="s">
        <v>154</v>
      </c>
      <c r="K12" s="13">
        <f t="shared" si="2"/>
        <v>62</v>
      </c>
      <c r="L12" s="15">
        <v>83</v>
      </c>
      <c r="M12" s="14" t="s">
        <v>156</v>
      </c>
      <c r="N12" s="13" t="str">
        <f>"-"&amp;""&amp;L12</f>
        <v>-83</v>
      </c>
      <c r="O12" s="13" t="s">
        <v>322</v>
      </c>
      <c r="P12" s="3" t="s">
        <v>255</v>
      </c>
      <c r="Q12" s="12" t="s">
        <v>59</v>
      </c>
      <c r="R12" s="5">
        <v>980</v>
      </c>
      <c r="S12">
        <f t="shared" si="0"/>
        <v>2.9912260756924947</v>
      </c>
      <c r="T12" s="3">
        <v>1860</v>
      </c>
      <c r="U12" s="3">
        <v>3.2695129442179165</v>
      </c>
      <c r="V12" s="14" t="s">
        <v>15</v>
      </c>
      <c r="W12" s="12">
        <v>1</v>
      </c>
      <c r="X12" s="12">
        <v>1</v>
      </c>
      <c r="Y12" s="12" t="s">
        <v>179</v>
      </c>
      <c r="Z12" s="3">
        <v>500</v>
      </c>
      <c r="AA12" s="3" t="s">
        <v>187</v>
      </c>
      <c r="AB12" s="6">
        <f>Z12*2</f>
        <v>1000</v>
      </c>
      <c r="AC12" s="3" t="s">
        <v>256</v>
      </c>
      <c r="AD12">
        <v>1</v>
      </c>
      <c r="AE12" s="18" t="s">
        <v>86</v>
      </c>
      <c r="AF12" s="4" t="s">
        <v>498</v>
      </c>
    </row>
    <row r="13" spans="1:32" customFormat="1" ht="15" customHeight="1" x14ac:dyDescent="0.2">
      <c r="A13" s="25" t="s">
        <v>33</v>
      </c>
      <c r="B13" s="11" t="s">
        <v>143</v>
      </c>
      <c r="C13" s="11" t="s">
        <v>149</v>
      </c>
      <c r="D13" s="11" t="s">
        <v>111</v>
      </c>
      <c r="E13" s="4" t="s">
        <v>161</v>
      </c>
      <c r="F13" s="26" t="s">
        <v>269</v>
      </c>
      <c r="G13" t="s">
        <v>417</v>
      </c>
      <c r="H13" s="33">
        <v>22</v>
      </c>
      <c r="I13" s="5">
        <v>63</v>
      </c>
      <c r="J13" s="5" t="s">
        <v>154</v>
      </c>
      <c r="K13" s="13">
        <f t="shared" si="2"/>
        <v>63</v>
      </c>
      <c r="L13" s="5">
        <v>82</v>
      </c>
      <c r="M13" s="3" t="s">
        <v>156</v>
      </c>
      <c r="N13" s="13" t="str">
        <f>"-"&amp;""&amp;L13</f>
        <v>-82</v>
      </c>
      <c r="O13" s="13" t="s">
        <v>322</v>
      </c>
      <c r="P13" s="3" t="s">
        <v>255</v>
      </c>
      <c r="Q13" s="26" t="s">
        <v>59</v>
      </c>
      <c r="R13" s="5">
        <v>998</v>
      </c>
      <c r="S13">
        <f t="shared" si="0"/>
        <v>2.999130541287371</v>
      </c>
      <c r="T13" s="2">
        <v>2036</v>
      </c>
      <c r="U13" s="2">
        <v>3.3087777736647213</v>
      </c>
      <c r="V13" s="4" t="s">
        <v>165</v>
      </c>
      <c r="W13" s="4">
        <v>1</v>
      </c>
      <c r="X13" s="4">
        <v>1</v>
      </c>
      <c r="Y13" s="4" t="s">
        <v>179</v>
      </c>
      <c r="Z13" s="3">
        <v>500</v>
      </c>
      <c r="AA13" s="3" t="s">
        <v>187</v>
      </c>
      <c r="AB13" s="6">
        <f>Z13*2</f>
        <v>1000</v>
      </c>
      <c r="AC13" s="3" t="s">
        <v>256</v>
      </c>
      <c r="AD13">
        <v>1</v>
      </c>
      <c r="AE13" s="28"/>
      <c r="AF13" s="4" t="s">
        <v>498</v>
      </c>
    </row>
    <row r="14" spans="1:32" customFormat="1" ht="15" customHeight="1" x14ac:dyDescent="0.2">
      <c r="A14" s="38" t="s">
        <v>33</v>
      </c>
      <c r="B14" s="44" t="s">
        <v>143</v>
      </c>
      <c r="C14" s="44" t="s">
        <v>149</v>
      </c>
      <c r="D14" s="44" t="s">
        <v>111</v>
      </c>
      <c r="E14" s="35"/>
      <c r="F14" s="35" t="s">
        <v>432</v>
      </c>
      <c r="G14" s="35" t="s">
        <v>433</v>
      </c>
      <c r="H14" s="45">
        <v>8</v>
      </c>
      <c r="I14" s="45">
        <v>57</v>
      </c>
      <c r="J14" s="45" t="s">
        <v>154</v>
      </c>
      <c r="K14" s="45">
        <f t="shared" si="2"/>
        <v>57</v>
      </c>
      <c r="L14" s="45">
        <v>170</v>
      </c>
      <c r="M14" s="40" t="s">
        <v>156</v>
      </c>
      <c r="N14" s="45" t="str">
        <f>"-"&amp;""&amp;L14</f>
        <v>-170</v>
      </c>
      <c r="O14" s="45" t="s">
        <v>434</v>
      </c>
      <c r="P14" s="40" t="s">
        <v>435</v>
      </c>
      <c r="Q14" s="35" t="s">
        <v>59</v>
      </c>
      <c r="R14" s="45">
        <v>1106.0999999999999</v>
      </c>
      <c r="S14" s="42">
        <f t="shared" si="0"/>
        <v>3.0437943923257791</v>
      </c>
      <c r="T14" s="41">
        <v>1855.8</v>
      </c>
      <c r="U14" s="42">
        <f>LOG(T14)</f>
        <v>3.2685311703868227</v>
      </c>
      <c r="V14" s="35" t="s">
        <v>15</v>
      </c>
      <c r="W14" s="35">
        <v>2</v>
      </c>
      <c r="X14" s="35">
        <v>1</v>
      </c>
      <c r="Y14" s="35" t="s">
        <v>179</v>
      </c>
      <c r="Z14" s="40">
        <v>110000</v>
      </c>
      <c r="AA14" s="40"/>
      <c r="AB14" s="39">
        <f>Z14</f>
        <v>110000</v>
      </c>
      <c r="AC14" s="40" t="s">
        <v>194</v>
      </c>
      <c r="AD14" s="42">
        <v>1</v>
      </c>
      <c r="AE14" s="43"/>
      <c r="AF14" s="4" t="s">
        <v>498</v>
      </c>
    </row>
    <row r="15" spans="1:32" customFormat="1" ht="15" customHeight="1" x14ac:dyDescent="0.2">
      <c r="A15" s="38" t="s">
        <v>33</v>
      </c>
      <c r="B15" s="44" t="s">
        <v>143</v>
      </c>
      <c r="C15" s="44" t="s">
        <v>149</v>
      </c>
      <c r="D15" s="44" t="s">
        <v>111</v>
      </c>
      <c r="E15" s="35"/>
      <c r="F15" s="35" t="s">
        <v>432</v>
      </c>
      <c r="G15" s="35" t="s">
        <v>433</v>
      </c>
      <c r="H15" s="45">
        <v>18</v>
      </c>
      <c r="I15" s="39">
        <v>56</v>
      </c>
      <c r="J15" s="39" t="s">
        <v>154</v>
      </c>
      <c r="K15" s="45">
        <v>56</v>
      </c>
      <c r="L15" s="39">
        <v>169</v>
      </c>
      <c r="M15" s="40" t="s">
        <v>156</v>
      </c>
      <c r="N15" s="45">
        <v>-169</v>
      </c>
      <c r="O15" s="45" t="s">
        <v>354</v>
      </c>
      <c r="P15" s="40" t="s">
        <v>235</v>
      </c>
      <c r="Q15" s="35" t="s">
        <v>59</v>
      </c>
      <c r="R15" s="45">
        <v>971</v>
      </c>
      <c r="S15" s="42">
        <f t="shared" si="0"/>
        <v>2.9872192299080047</v>
      </c>
      <c r="T15" s="41">
        <v>1678.5</v>
      </c>
      <c r="U15" s="42">
        <f>LOG(T15)</f>
        <v>3.2249213455840313</v>
      </c>
      <c r="V15" s="35" t="s">
        <v>15</v>
      </c>
      <c r="W15" s="35">
        <v>2</v>
      </c>
      <c r="X15" s="35">
        <v>1</v>
      </c>
      <c r="Y15" s="35" t="s">
        <v>179</v>
      </c>
      <c r="Z15" s="40">
        <v>1400000</v>
      </c>
      <c r="AA15" s="40"/>
      <c r="AB15" s="39">
        <f>Z15</f>
        <v>1400000</v>
      </c>
      <c r="AC15" s="40" t="s">
        <v>194</v>
      </c>
      <c r="AD15" s="42">
        <v>1</v>
      </c>
      <c r="AE15" s="43"/>
      <c r="AF15" s="4" t="s">
        <v>498</v>
      </c>
    </row>
    <row r="16" spans="1:32" customFormat="1" ht="15" customHeight="1" x14ac:dyDescent="0.2">
      <c r="A16" s="25" t="s">
        <v>54</v>
      </c>
      <c r="B16" s="11" t="s">
        <v>143</v>
      </c>
      <c r="C16" s="11" t="s">
        <v>150</v>
      </c>
      <c r="D16" s="11" t="s">
        <v>120</v>
      </c>
      <c r="E16" s="12">
        <v>2151</v>
      </c>
      <c r="F16" s="26" t="s">
        <v>360</v>
      </c>
      <c r="G16" t="s">
        <v>399</v>
      </c>
      <c r="H16" s="13">
        <v>9</v>
      </c>
      <c r="I16" s="15">
        <v>24</v>
      </c>
      <c r="J16" s="15" t="s">
        <v>154</v>
      </c>
      <c r="K16" s="13">
        <f>I16</f>
        <v>24</v>
      </c>
      <c r="L16" s="15">
        <v>166</v>
      </c>
      <c r="M16" s="14" t="s">
        <v>156</v>
      </c>
      <c r="N16" s="13" t="str">
        <f>"-"&amp;""&amp;L16</f>
        <v>-166</v>
      </c>
      <c r="O16" s="13" t="s">
        <v>357</v>
      </c>
      <c r="P16" s="6" t="s">
        <v>231</v>
      </c>
      <c r="Q16" s="12" t="s">
        <v>59</v>
      </c>
      <c r="R16" s="5">
        <v>195</v>
      </c>
      <c r="S16">
        <f t="shared" si="0"/>
        <v>2.2900346113625178</v>
      </c>
      <c r="T16" s="8">
        <v>352.2</v>
      </c>
      <c r="U16">
        <f>LOG(T16)</f>
        <v>2.5467893516312583</v>
      </c>
      <c r="V16" s="12" t="s">
        <v>15</v>
      </c>
      <c r="W16" s="12">
        <v>1</v>
      </c>
      <c r="X16" s="12">
        <v>1</v>
      </c>
      <c r="Y16" s="12" t="s">
        <v>178</v>
      </c>
      <c r="Z16" s="3">
        <v>15000</v>
      </c>
      <c r="AA16" s="6" t="s">
        <v>186</v>
      </c>
      <c r="AB16" s="6">
        <f>Z16</f>
        <v>15000</v>
      </c>
      <c r="AC16" s="3" t="s">
        <v>232</v>
      </c>
      <c r="AD16">
        <v>1</v>
      </c>
      <c r="AE16" s="18" t="s">
        <v>87</v>
      </c>
      <c r="AF16" t="s">
        <v>473</v>
      </c>
    </row>
    <row r="17" spans="1:32" customFormat="1" ht="15" customHeight="1" x14ac:dyDescent="0.2">
      <c r="A17" s="25" t="s">
        <v>166</v>
      </c>
      <c r="B17" s="9" t="s">
        <v>143</v>
      </c>
      <c r="C17" s="9" t="s">
        <v>150</v>
      </c>
      <c r="D17" s="9" t="s">
        <v>168</v>
      </c>
      <c r="E17" s="4" t="s">
        <v>169</v>
      </c>
      <c r="F17" s="26" t="s">
        <v>273</v>
      </c>
      <c r="G17" t="s">
        <v>398</v>
      </c>
      <c r="H17" s="5">
        <v>43</v>
      </c>
      <c r="I17" s="5">
        <v>45</v>
      </c>
      <c r="J17" s="5" t="s">
        <v>154</v>
      </c>
      <c r="K17" s="13">
        <f>I17</f>
        <v>45</v>
      </c>
      <c r="L17" s="5">
        <v>73</v>
      </c>
      <c r="M17" s="3" t="s">
        <v>156</v>
      </c>
      <c r="N17" s="13" t="str">
        <f>"-"&amp;""&amp;L17</f>
        <v>-73</v>
      </c>
      <c r="O17" s="13" t="s">
        <v>355</v>
      </c>
      <c r="P17" s="3" t="s">
        <v>253</v>
      </c>
      <c r="Q17" s="26" t="s">
        <v>59</v>
      </c>
      <c r="R17" s="5">
        <v>472</v>
      </c>
      <c r="S17">
        <f t="shared" si="0"/>
        <v>2.673941998634088</v>
      </c>
      <c r="T17" s="2">
        <v>362.7</v>
      </c>
      <c r="U17" s="2">
        <v>2.5595475555804343</v>
      </c>
      <c r="V17" s="4" t="s">
        <v>170</v>
      </c>
      <c r="W17" s="4">
        <v>1</v>
      </c>
      <c r="X17" s="4">
        <v>1</v>
      </c>
      <c r="Y17" s="4" t="s">
        <v>178</v>
      </c>
      <c r="Z17" s="6">
        <v>48000</v>
      </c>
      <c r="AA17" s="3" t="s">
        <v>186</v>
      </c>
      <c r="AB17" s="6">
        <f>Z17</f>
        <v>48000</v>
      </c>
      <c r="AC17" s="3" t="s">
        <v>194</v>
      </c>
      <c r="AD17">
        <v>3</v>
      </c>
      <c r="AE17" s="28"/>
      <c r="AF17" t="s">
        <v>494</v>
      </c>
    </row>
    <row r="18" spans="1:32" customFormat="1" ht="15" customHeight="1" x14ac:dyDescent="0.2">
      <c r="A18" s="25" t="s">
        <v>166</v>
      </c>
      <c r="B18" s="9" t="s">
        <v>143</v>
      </c>
      <c r="C18" s="9" t="s">
        <v>150</v>
      </c>
      <c r="D18" s="9" t="s">
        <v>168</v>
      </c>
      <c r="E18" t="s">
        <v>518</v>
      </c>
      <c r="F18" t="s">
        <v>519</v>
      </c>
      <c r="G18" t="s">
        <v>520</v>
      </c>
      <c r="H18" s="5">
        <f>13+15</f>
        <v>28</v>
      </c>
      <c r="I18" s="5">
        <v>45</v>
      </c>
      <c r="J18" s="5" t="s">
        <v>154</v>
      </c>
      <c r="K18" s="13">
        <v>45</v>
      </c>
      <c r="L18" s="5">
        <v>73</v>
      </c>
      <c r="M18" s="3" t="s">
        <v>156</v>
      </c>
      <c r="N18" s="13">
        <v>-73</v>
      </c>
      <c r="O18" s="13" t="s">
        <v>355</v>
      </c>
      <c r="P18" s="3" t="s">
        <v>253</v>
      </c>
      <c r="Q18" s="33" t="s">
        <v>59</v>
      </c>
      <c r="R18" s="5">
        <f>(425+502)/2</f>
        <v>463.5</v>
      </c>
      <c r="S18">
        <f t="shared" si="0"/>
        <v>2.666049738480516</v>
      </c>
      <c r="T18" s="2">
        <f>(370.2+332)/2</f>
        <v>351.1</v>
      </c>
      <c r="U18" s="2">
        <f t="shared" ref="U18:U33" si="3">LOG(T18)</f>
        <v>2.5454308294653512</v>
      </c>
      <c r="V18" s="4" t="s">
        <v>521</v>
      </c>
      <c r="W18" s="4">
        <v>1</v>
      </c>
      <c r="X18" s="4">
        <v>1</v>
      </c>
      <c r="Y18" s="4" t="s">
        <v>178</v>
      </c>
      <c r="Z18" s="6">
        <v>32500</v>
      </c>
      <c r="AA18" s="3" t="s">
        <v>186</v>
      </c>
      <c r="AB18" s="6">
        <v>32500</v>
      </c>
      <c r="AC18" s="26" t="s">
        <v>273</v>
      </c>
      <c r="AD18">
        <v>3</v>
      </c>
      <c r="AE18" s="28"/>
      <c r="AF18" t="s">
        <v>494</v>
      </c>
    </row>
    <row r="19" spans="1:32" customFormat="1" ht="15" customHeight="1" x14ac:dyDescent="0.2">
      <c r="A19" s="38" t="s">
        <v>450</v>
      </c>
      <c r="B19" s="44" t="s">
        <v>143</v>
      </c>
      <c r="C19" s="44" t="s">
        <v>150</v>
      </c>
      <c r="D19" s="44" t="s">
        <v>451</v>
      </c>
      <c r="E19" s="35"/>
      <c r="F19" s="35" t="s">
        <v>452</v>
      </c>
      <c r="G19" s="35"/>
      <c r="H19" s="45">
        <v>7</v>
      </c>
      <c r="I19" s="39">
        <v>56</v>
      </c>
      <c r="J19" s="39" t="s">
        <v>154</v>
      </c>
      <c r="K19" s="45">
        <v>56</v>
      </c>
      <c r="L19" s="39">
        <v>169</v>
      </c>
      <c r="M19" s="40" t="s">
        <v>156</v>
      </c>
      <c r="N19" s="45">
        <v>-169</v>
      </c>
      <c r="O19" s="45" t="s">
        <v>354</v>
      </c>
      <c r="P19" s="40" t="s">
        <v>235</v>
      </c>
      <c r="Q19" s="35" t="s">
        <v>59</v>
      </c>
      <c r="R19" s="45">
        <v>387.4</v>
      </c>
      <c r="S19" s="42">
        <f t="shared" si="0"/>
        <v>2.5881596163830918</v>
      </c>
      <c r="T19" s="41">
        <v>907.9</v>
      </c>
      <c r="U19" s="42">
        <f t="shared" si="3"/>
        <v>2.9580380160983371</v>
      </c>
      <c r="V19" s="35" t="s">
        <v>15</v>
      </c>
      <c r="W19" s="35">
        <v>1</v>
      </c>
      <c r="X19" s="35">
        <v>1</v>
      </c>
      <c r="Y19" s="35" t="s">
        <v>179</v>
      </c>
      <c r="Z19" s="40">
        <v>220000</v>
      </c>
      <c r="AA19" s="40"/>
      <c r="AB19" s="40">
        <v>220000</v>
      </c>
      <c r="AC19" s="40" t="s">
        <v>453</v>
      </c>
      <c r="AD19" s="42">
        <v>1</v>
      </c>
      <c r="AE19" s="43"/>
      <c r="AF19" t="s">
        <v>493</v>
      </c>
    </row>
    <row r="20" spans="1:32" customFormat="1" ht="15" customHeight="1" x14ac:dyDescent="0.2">
      <c r="A20" s="25" t="s">
        <v>25</v>
      </c>
      <c r="B20" s="11" t="s">
        <v>143</v>
      </c>
      <c r="C20" s="11" t="s">
        <v>150</v>
      </c>
      <c r="D20" s="11" t="s">
        <v>97</v>
      </c>
      <c r="E20" s="26" t="s">
        <v>161</v>
      </c>
      <c r="F20" s="26" t="s">
        <v>269</v>
      </c>
      <c r="G20" t="s">
        <v>417</v>
      </c>
      <c r="H20" s="5">
        <v>24</v>
      </c>
      <c r="I20" s="5">
        <v>59</v>
      </c>
      <c r="J20" s="5" t="s">
        <v>154</v>
      </c>
      <c r="K20" s="13">
        <f t="shared" ref="K20:K27" si="4">I20</f>
        <v>59</v>
      </c>
      <c r="L20" s="5">
        <v>146</v>
      </c>
      <c r="M20" s="3" t="s">
        <v>156</v>
      </c>
      <c r="N20" s="13" t="str">
        <f>"-"&amp;""&amp;L20</f>
        <v>-146</v>
      </c>
      <c r="O20" s="13" t="s">
        <v>348</v>
      </c>
      <c r="P20" s="3" t="s">
        <v>254</v>
      </c>
      <c r="Q20" s="26" t="s">
        <v>59</v>
      </c>
      <c r="R20" s="5">
        <v>420</v>
      </c>
      <c r="S20">
        <f t="shared" si="0"/>
        <v>2.6232492903979003</v>
      </c>
      <c r="T20" s="8">
        <v>788</v>
      </c>
      <c r="U20">
        <f t="shared" si="3"/>
        <v>2.8965262174895554</v>
      </c>
      <c r="V20" s="4" t="s">
        <v>165</v>
      </c>
      <c r="W20" s="4">
        <v>1</v>
      </c>
      <c r="X20" s="4">
        <v>1</v>
      </c>
      <c r="Y20" s="4" t="s">
        <v>179</v>
      </c>
      <c r="Z20" s="3">
        <v>910</v>
      </c>
      <c r="AA20" s="3" t="s">
        <v>186</v>
      </c>
      <c r="AB20" s="6">
        <f t="shared" ref="AB20:AB36" si="5">Z20</f>
        <v>910</v>
      </c>
      <c r="AC20" s="3" t="s">
        <v>257</v>
      </c>
      <c r="AD20">
        <v>2</v>
      </c>
      <c r="AE20" s="28"/>
      <c r="AF20" t="s">
        <v>470</v>
      </c>
    </row>
    <row r="21" spans="1:32" customFormat="1" ht="15" customHeight="1" x14ac:dyDescent="0.2">
      <c r="A21" s="25" t="s">
        <v>25</v>
      </c>
      <c r="B21" s="11" t="s">
        <v>143</v>
      </c>
      <c r="C21" s="11" t="s">
        <v>150</v>
      </c>
      <c r="D21" s="11" t="s">
        <v>97</v>
      </c>
      <c r="E21" s="4">
        <v>1636</v>
      </c>
      <c r="F21" s="26" t="s">
        <v>420</v>
      </c>
      <c r="G21" t="s">
        <v>419</v>
      </c>
      <c r="H21" s="5">
        <v>50</v>
      </c>
      <c r="I21" s="13">
        <v>56</v>
      </c>
      <c r="J21" s="13" t="s">
        <v>154</v>
      </c>
      <c r="K21" s="13">
        <f t="shared" si="4"/>
        <v>56</v>
      </c>
      <c r="L21" s="13">
        <v>2</v>
      </c>
      <c r="M21" s="14" t="s">
        <v>156</v>
      </c>
      <c r="N21" s="13" t="str">
        <f>"-"&amp;""&amp;L21</f>
        <v>-2</v>
      </c>
      <c r="O21" s="13" t="s">
        <v>338</v>
      </c>
      <c r="P21" s="6" t="s">
        <v>244</v>
      </c>
      <c r="Q21" s="12" t="s">
        <v>125</v>
      </c>
      <c r="R21" s="5">
        <v>361.64</v>
      </c>
      <c r="S21">
        <f t="shared" si="0"/>
        <v>2.5582764605713524</v>
      </c>
      <c r="T21" s="8">
        <v>786.74</v>
      </c>
      <c r="U21">
        <f t="shared" si="3"/>
        <v>2.8958312314423664</v>
      </c>
      <c r="V21" s="12" t="s">
        <v>15</v>
      </c>
      <c r="W21" s="4">
        <v>5</v>
      </c>
      <c r="X21" s="4">
        <v>1</v>
      </c>
      <c r="Y21" s="12" t="s">
        <v>179</v>
      </c>
      <c r="Z21" s="3">
        <v>5500</v>
      </c>
      <c r="AA21" s="6" t="s">
        <v>186</v>
      </c>
      <c r="AB21" s="6">
        <f t="shared" si="5"/>
        <v>5500</v>
      </c>
      <c r="AC21" s="6" t="s">
        <v>258</v>
      </c>
      <c r="AD21">
        <v>2</v>
      </c>
      <c r="AE21" s="18" t="s">
        <v>75</v>
      </c>
      <c r="AF21" t="s">
        <v>470</v>
      </c>
    </row>
    <row r="22" spans="1:32" customFormat="1" ht="15" customHeight="1" x14ac:dyDescent="0.2">
      <c r="A22" s="25" t="s">
        <v>25</v>
      </c>
      <c r="B22" s="11" t="s">
        <v>143</v>
      </c>
      <c r="C22" s="11" t="s">
        <v>150</v>
      </c>
      <c r="D22" s="11" t="s">
        <v>97</v>
      </c>
      <c r="E22" s="4">
        <v>699</v>
      </c>
      <c r="F22" s="26" t="s">
        <v>290</v>
      </c>
      <c r="G22" t="s">
        <v>409</v>
      </c>
      <c r="H22" s="13">
        <v>21</v>
      </c>
      <c r="I22" s="13">
        <v>78</v>
      </c>
      <c r="J22" s="13" t="s">
        <v>154</v>
      </c>
      <c r="K22" s="13">
        <f t="shared" si="4"/>
        <v>78</v>
      </c>
      <c r="L22" s="13">
        <v>11</v>
      </c>
      <c r="M22" s="14" t="s">
        <v>155</v>
      </c>
      <c r="N22" s="13">
        <f>L22</f>
        <v>11</v>
      </c>
      <c r="O22" s="13" t="s">
        <v>356</v>
      </c>
      <c r="P22" s="6" t="s">
        <v>213</v>
      </c>
      <c r="Q22" s="12" t="s">
        <v>59</v>
      </c>
      <c r="R22" s="5">
        <v>382</v>
      </c>
      <c r="S22">
        <f t="shared" si="0"/>
        <v>2.5820633629117089</v>
      </c>
      <c r="T22" s="8">
        <v>747.56</v>
      </c>
      <c r="U22">
        <f t="shared" si="3"/>
        <v>2.8736460553552332</v>
      </c>
      <c r="V22" s="12" t="s">
        <v>77</v>
      </c>
      <c r="W22" s="12">
        <v>1</v>
      </c>
      <c r="X22" s="12">
        <v>1</v>
      </c>
      <c r="Y22" s="12" t="s">
        <v>179</v>
      </c>
      <c r="Z22" s="31">
        <v>200</v>
      </c>
      <c r="AA22" s="6" t="s">
        <v>186</v>
      </c>
      <c r="AB22" s="6">
        <f t="shared" si="5"/>
        <v>200</v>
      </c>
      <c r="AC22" s="6" t="s">
        <v>194</v>
      </c>
      <c r="AD22">
        <v>2</v>
      </c>
      <c r="AE22" s="18" t="s">
        <v>76</v>
      </c>
      <c r="AF22" t="s">
        <v>470</v>
      </c>
    </row>
    <row r="23" spans="1:32" customFormat="1" ht="15" customHeight="1" x14ac:dyDescent="0.2">
      <c r="A23" s="25" t="s">
        <v>25</v>
      </c>
      <c r="B23" s="11" t="s">
        <v>143</v>
      </c>
      <c r="C23" s="11" t="s">
        <v>150</v>
      </c>
      <c r="D23" s="11" t="s">
        <v>97</v>
      </c>
      <c r="E23" s="4">
        <v>699</v>
      </c>
      <c r="F23" s="26" t="s">
        <v>290</v>
      </c>
      <c r="G23" t="s">
        <v>409</v>
      </c>
      <c r="H23" s="13">
        <v>27</v>
      </c>
      <c r="I23" s="13">
        <v>78</v>
      </c>
      <c r="J23" s="13" t="s">
        <v>154</v>
      </c>
      <c r="K23" s="13">
        <f t="shared" si="4"/>
        <v>78</v>
      </c>
      <c r="L23" s="13">
        <v>11</v>
      </c>
      <c r="M23" s="14" t="s">
        <v>155</v>
      </c>
      <c r="N23" s="13">
        <f>L23</f>
        <v>11</v>
      </c>
      <c r="O23" s="13" t="s">
        <v>344</v>
      </c>
      <c r="P23" s="6" t="s">
        <v>251</v>
      </c>
      <c r="Q23" s="12" t="s">
        <v>59</v>
      </c>
      <c r="R23" s="5">
        <v>359</v>
      </c>
      <c r="S23">
        <f t="shared" si="0"/>
        <v>2.5550944485783194</v>
      </c>
      <c r="T23" s="8">
        <v>924.32</v>
      </c>
      <c r="U23">
        <f t="shared" si="3"/>
        <v>2.9658223501973375</v>
      </c>
      <c r="V23" s="12" t="s">
        <v>78</v>
      </c>
      <c r="W23" s="12">
        <v>1</v>
      </c>
      <c r="X23" s="12">
        <v>1</v>
      </c>
      <c r="Y23" s="12" t="s">
        <v>180</v>
      </c>
      <c r="Z23" s="31">
        <v>200</v>
      </c>
      <c r="AA23" s="6" t="s">
        <v>186</v>
      </c>
      <c r="AB23" s="6">
        <f t="shared" si="5"/>
        <v>200</v>
      </c>
      <c r="AC23" s="6" t="s">
        <v>194</v>
      </c>
      <c r="AD23">
        <v>2</v>
      </c>
      <c r="AE23" s="18" t="s">
        <v>76</v>
      </c>
      <c r="AF23" t="s">
        <v>470</v>
      </c>
    </row>
    <row r="24" spans="1:32" customFormat="1" ht="15" customHeight="1" x14ac:dyDescent="0.2">
      <c r="A24" s="25" t="s">
        <v>25</v>
      </c>
      <c r="B24" s="11" t="s">
        <v>143</v>
      </c>
      <c r="C24" s="11" t="s">
        <v>150</v>
      </c>
      <c r="D24" s="11" t="s">
        <v>97</v>
      </c>
      <c r="E24" s="4">
        <v>1598</v>
      </c>
      <c r="F24" s="26" t="s">
        <v>301</v>
      </c>
      <c r="G24" t="s">
        <v>375</v>
      </c>
      <c r="H24" s="13">
        <v>28</v>
      </c>
      <c r="I24" s="13">
        <v>76</v>
      </c>
      <c r="J24" s="13" t="s">
        <v>154</v>
      </c>
      <c r="K24" s="13">
        <f t="shared" si="4"/>
        <v>76</v>
      </c>
      <c r="L24" s="13">
        <v>25</v>
      </c>
      <c r="M24" s="14" t="s">
        <v>155</v>
      </c>
      <c r="N24" s="13">
        <f>L24</f>
        <v>25</v>
      </c>
      <c r="O24" s="13" t="s">
        <v>334</v>
      </c>
      <c r="P24" s="6" t="s">
        <v>230</v>
      </c>
      <c r="Q24" s="12" t="s">
        <v>59</v>
      </c>
      <c r="R24" s="5">
        <v>386</v>
      </c>
      <c r="S24">
        <f t="shared" si="0"/>
        <v>2.5865873046717551</v>
      </c>
      <c r="T24" s="8">
        <v>794.5</v>
      </c>
      <c r="U24">
        <f t="shared" si="3"/>
        <v>2.9000939015433982</v>
      </c>
      <c r="V24" s="12" t="s">
        <v>15</v>
      </c>
      <c r="W24" s="12">
        <v>1</v>
      </c>
      <c r="X24" s="12">
        <v>1</v>
      </c>
      <c r="Y24" s="12" t="s">
        <v>179</v>
      </c>
      <c r="Z24" s="3">
        <v>2500</v>
      </c>
      <c r="AA24" s="6" t="s">
        <v>186</v>
      </c>
      <c r="AB24" s="6">
        <f t="shared" si="5"/>
        <v>2500</v>
      </c>
      <c r="AC24" s="6" t="s">
        <v>194</v>
      </c>
      <c r="AD24">
        <v>2</v>
      </c>
      <c r="AE24" s="18" t="s">
        <v>85</v>
      </c>
      <c r="AF24" t="s">
        <v>470</v>
      </c>
    </row>
    <row r="25" spans="1:32" customFormat="1" ht="15" customHeight="1" x14ac:dyDescent="0.2">
      <c r="A25" s="25" t="s">
        <v>25</v>
      </c>
      <c r="B25" s="11" t="s">
        <v>143</v>
      </c>
      <c r="C25" s="11" t="s">
        <v>150</v>
      </c>
      <c r="D25" s="11" t="s">
        <v>97</v>
      </c>
      <c r="E25" s="4">
        <v>1597</v>
      </c>
      <c r="F25" s="26" t="s">
        <v>300</v>
      </c>
      <c r="G25" t="s">
        <v>381</v>
      </c>
      <c r="H25" s="13">
        <v>16</v>
      </c>
      <c r="I25" s="13">
        <v>61</v>
      </c>
      <c r="J25" s="13" t="s">
        <v>154</v>
      </c>
      <c r="K25" s="13">
        <f t="shared" si="4"/>
        <v>61</v>
      </c>
      <c r="L25" s="13">
        <v>146</v>
      </c>
      <c r="M25" s="14" t="s">
        <v>156</v>
      </c>
      <c r="N25" s="13" t="str">
        <f>"-"&amp;""&amp;L25</f>
        <v>-146</v>
      </c>
      <c r="O25" s="13" t="s">
        <v>353</v>
      </c>
      <c r="P25" s="6" t="s">
        <v>229</v>
      </c>
      <c r="Q25" s="12" t="s">
        <v>59</v>
      </c>
      <c r="R25" s="5">
        <v>396</v>
      </c>
      <c r="S25">
        <f t="shared" si="0"/>
        <v>2.5976951859255122</v>
      </c>
      <c r="T25" s="8">
        <v>785.27</v>
      </c>
      <c r="U25">
        <f t="shared" si="3"/>
        <v>2.8950190062345373</v>
      </c>
      <c r="V25" s="12" t="s">
        <v>15</v>
      </c>
      <c r="W25" s="12">
        <v>1</v>
      </c>
      <c r="X25" s="12">
        <v>1</v>
      </c>
      <c r="Y25" s="12" t="s">
        <v>180</v>
      </c>
      <c r="Z25" s="3">
        <v>4700</v>
      </c>
      <c r="AA25" s="6" t="s">
        <v>186</v>
      </c>
      <c r="AB25" s="6">
        <f t="shared" si="5"/>
        <v>4700</v>
      </c>
      <c r="AC25" s="6" t="s">
        <v>194</v>
      </c>
      <c r="AD25">
        <v>2</v>
      </c>
      <c r="AE25" s="18" t="s">
        <v>83</v>
      </c>
      <c r="AF25" t="s">
        <v>470</v>
      </c>
    </row>
    <row r="26" spans="1:32" customFormat="1" ht="15" customHeight="1" x14ac:dyDescent="0.2">
      <c r="A26" s="25" t="s">
        <v>25</v>
      </c>
      <c r="B26" s="11" t="s">
        <v>143</v>
      </c>
      <c r="C26" s="11" t="s">
        <v>150</v>
      </c>
      <c r="D26" s="11" t="s">
        <v>97</v>
      </c>
      <c r="E26" s="4"/>
      <c r="F26" s="26" t="s">
        <v>363</v>
      </c>
      <c r="G26" s="26" t="s">
        <v>365</v>
      </c>
      <c r="H26" s="13">
        <v>37</v>
      </c>
      <c r="I26" s="13">
        <v>60</v>
      </c>
      <c r="J26" s="13" t="s">
        <v>154</v>
      </c>
      <c r="K26" s="13">
        <f t="shared" si="4"/>
        <v>60</v>
      </c>
      <c r="L26" s="13">
        <v>148</v>
      </c>
      <c r="M26" s="3" t="s">
        <v>156</v>
      </c>
      <c r="N26" s="13">
        <v>-148</v>
      </c>
      <c r="O26" s="13" t="s">
        <v>424</v>
      </c>
      <c r="P26" s="6" t="s">
        <v>425</v>
      </c>
      <c r="Q26" s="26" t="s">
        <v>59</v>
      </c>
      <c r="R26" s="5">
        <v>386.8</v>
      </c>
      <c r="S26" s="1">
        <f t="shared" si="0"/>
        <v>2.5874864654109642</v>
      </c>
      <c r="T26" s="8">
        <v>814.7</v>
      </c>
      <c r="U26" s="1">
        <f t="shared" si="3"/>
        <v>2.9109977163106429</v>
      </c>
      <c r="V26" s="6" t="s">
        <v>461</v>
      </c>
      <c r="W26" s="4">
        <v>1</v>
      </c>
      <c r="X26" s="4">
        <v>1</v>
      </c>
      <c r="Y26" s="4" t="s">
        <v>179</v>
      </c>
      <c r="Z26" s="3">
        <v>1500</v>
      </c>
      <c r="AA26" s="6" t="s">
        <v>186</v>
      </c>
      <c r="AB26" s="6">
        <f t="shared" si="5"/>
        <v>1500</v>
      </c>
      <c r="AC26" s="6" t="s">
        <v>194</v>
      </c>
      <c r="AD26">
        <v>2</v>
      </c>
      <c r="AE26" s="18"/>
      <c r="AF26" t="s">
        <v>470</v>
      </c>
    </row>
    <row r="27" spans="1:32" customFormat="1" ht="15" customHeight="1" x14ac:dyDescent="0.2">
      <c r="A27" s="25" t="s">
        <v>25</v>
      </c>
      <c r="B27" s="11" t="s">
        <v>143</v>
      </c>
      <c r="C27" s="11" t="s">
        <v>150</v>
      </c>
      <c r="D27" s="11" t="s">
        <v>97</v>
      </c>
      <c r="E27" s="4"/>
      <c r="F27" s="26" t="s">
        <v>363</v>
      </c>
      <c r="G27" s="26" t="s">
        <v>365</v>
      </c>
      <c r="H27" s="5">
        <v>43</v>
      </c>
      <c r="I27" s="13">
        <v>61</v>
      </c>
      <c r="J27" s="13" t="s">
        <v>154</v>
      </c>
      <c r="K27" s="13">
        <f t="shared" si="4"/>
        <v>61</v>
      </c>
      <c r="L27" s="13">
        <v>146</v>
      </c>
      <c r="M27" s="3" t="s">
        <v>156</v>
      </c>
      <c r="N27" s="13">
        <v>-146</v>
      </c>
      <c r="O27" s="13" t="s">
        <v>353</v>
      </c>
      <c r="P27" s="6" t="s">
        <v>229</v>
      </c>
      <c r="Q27" s="36" t="s">
        <v>59</v>
      </c>
      <c r="R27" s="5">
        <v>378.4</v>
      </c>
      <c r="S27" s="1">
        <f t="shared" si="0"/>
        <v>2.5779511277297553</v>
      </c>
      <c r="T27" s="8">
        <v>805.5</v>
      </c>
      <c r="U27" s="1">
        <f t="shared" si="3"/>
        <v>2.9060655447552368</v>
      </c>
      <c r="V27" s="6" t="s">
        <v>462</v>
      </c>
      <c r="W27" s="4">
        <v>2</v>
      </c>
      <c r="X27" s="4">
        <v>1</v>
      </c>
      <c r="Y27" s="4" t="s">
        <v>179</v>
      </c>
      <c r="Z27" s="3">
        <v>7500</v>
      </c>
      <c r="AA27" s="6" t="s">
        <v>186</v>
      </c>
      <c r="AB27" s="6">
        <f t="shared" si="5"/>
        <v>7500</v>
      </c>
      <c r="AC27" s="6" t="s">
        <v>194</v>
      </c>
      <c r="AD27">
        <v>2</v>
      </c>
      <c r="AE27" s="18"/>
      <c r="AF27" t="s">
        <v>470</v>
      </c>
    </row>
    <row r="28" spans="1:32" customFormat="1" ht="15" customHeight="1" x14ac:dyDescent="0.2">
      <c r="A28" s="38" t="s">
        <v>25</v>
      </c>
      <c r="B28" s="44" t="s">
        <v>143</v>
      </c>
      <c r="C28" s="44" t="s">
        <v>150</v>
      </c>
      <c r="D28" s="44" t="s">
        <v>97</v>
      </c>
      <c r="E28" s="35"/>
      <c r="F28" s="35" t="s">
        <v>432</v>
      </c>
      <c r="G28" s="42" t="s">
        <v>433</v>
      </c>
      <c r="H28" s="45">
        <v>8</v>
      </c>
      <c r="I28" s="39">
        <v>57</v>
      </c>
      <c r="J28" s="39" t="s">
        <v>154</v>
      </c>
      <c r="K28" s="45">
        <v>57</v>
      </c>
      <c r="L28" s="39">
        <v>170</v>
      </c>
      <c r="M28" s="40" t="s">
        <v>156</v>
      </c>
      <c r="N28" s="45">
        <f>L28</f>
        <v>170</v>
      </c>
      <c r="O28" s="45" t="s">
        <v>434</v>
      </c>
      <c r="P28" s="40" t="s">
        <v>435</v>
      </c>
      <c r="Q28" s="35" t="s">
        <v>59</v>
      </c>
      <c r="R28" s="45">
        <v>448.9</v>
      </c>
      <c r="S28" s="42">
        <f t="shared" si="0"/>
        <v>2.6521496054016529</v>
      </c>
      <c r="T28" s="41">
        <v>954.9</v>
      </c>
      <c r="U28" s="42">
        <f t="shared" si="3"/>
        <v>2.9799578933406656</v>
      </c>
      <c r="V28" s="35" t="s">
        <v>15</v>
      </c>
      <c r="W28" s="35">
        <v>2</v>
      </c>
      <c r="X28" s="35">
        <v>1</v>
      </c>
      <c r="Y28" s="35" t="s">
        <v>179</v>
      </c>
      <c r="Z28" s="40">
        <v>42000</v>
      </c>
      <c r="AA28" s="40"/>
      <c r="AB28" s="39">
        <f t="shared" si="5"/>
        <v>42000</v>
      </c>
      <c r="AC28" s="40" t="s">
        <v>194</v>
      </c>
      <c r="AD28" s="42">
        <v>2</v>
      </c>
      <c r="AE28" s="43"/>
      <c r="AF28" t="s">
        <v>470</v>
      </c>
    </row>
    <row r="29" spans="1:32" customFormat="1" ht="15" customHeight="1" x14ac:dyDescent="0.2">
      <c r="A29" s="38" t="s">
        <v>25</v>
      </c>
      <c r="B29" s="44" t="s">
        <v>143</v>
      </c>
      <c r="C29" s="44" t="s">
        <v>150</v>
      </c>
      <c r="D29" s="44" t="s">
        <v>97</v>
      </c>
      <c r="E29" s="35"/>
      <c r="F29" s="35" t="s">
        <v>432</v>
      </c>
      <c r="G29" s="42" t="s">
        <v>433</v>
      </c>
      <c r="H29" s="45">
        <v>10</v>
      </c>
      <c r="I29" s="45">
        <v>56</v>
      </c>
      <c r="J29" s="45" t="s">
        <v>154</v>
      </c>
      <c r="K29" s="45">
        <f t="shared" ref="K29:K36" si="6">I29</f>
        <v>56</v>
      </c>
      <c r="L29" s="45">
        <v>169</v>
      </c>
      <c r="M29" s="40" t="s">
        <v>156</v>
      </c>
      <c r="N29" s="45" t="str">
        <f>"-"&amp;""&amp;L29</f>
        <v>-169</v>
      </c>
      <c r="O29" s="45" t="s">
        <v>354</v>
      </c>
      <c r="P29" s="40" t="s">
        <v>235</v>
      </c>
      <c r="Q29" s="35" t="s">
        <v>59</v>
      </c>
      <c r="R29" s="45">
        <v>444.3</v>
      </c>
      <c r="S29" s="42">
        <f t="shared" si="0"/>
        <v>2.6476763132408707</v>
      </c>
      <c r="T29" s="41">
        <v>792.8</v>
      </c>
      <c r="U29" s="42">
        <f t="shared" si="3"/>
        <v>2.8991636414772191</v>
      </c>
      <c r="V29" s="35" t="s">
        <v>15</v>
      </c>
      <c r="W29" s="35">
        <v>1</v>
      </c>
      <c r="X29" s="35">
        <v>1</v>
      </c>
      <c r="Y29" s="35" t="s">
        <v>179</v>
      </c>
      <c r="Z29" s="40">
        <v>94000</v>
      </c>
      <c r="AA29" s="40"/>
      <c r="AB29" s="39">
        <f t="shared" si="5"/>
        <v>94000</v>
      </c>
      <c r="AC29" s="40" t="s">
        <v>194</v>
      </c>
      <c r="AD29" s="42">
        <v>2</v>
      </c>
      <c r="AE29" s="43"/>
      <c r="AF29" t="s">
        <v>470</v>
      </c>
    </row>
    <row r="30" spans="1:32" customFormat="1" ht="15" customHeight="1" x14ac:dyDescent="0.2">
      <c r="A30" s="25" t="s">
        <v>25</v>
      </c>
      <c r="B30" s="11" t="s">
        <v>143</v>
      </c>
      <c r="C30" s="11" t="s">
        <v>150</v>
      </c>
      <c r="D30" s="11" t="s">
        <v>97</v>
      </c>
      <c r="E30" s="26"/>
      <c r="F30" s="26" t="s">
        <v>427</v>
      </c>
      <c r="G30" s="26" t="s">
        <v>428</v>
      </c>
      <c r="H30" s="5">
        <v>8</v>
      </c>
      <c r="I30" s="5">
        <v>70</v>
      </c>
      <c r="J30" s="5" t="s">
        <v>154</v>
      </c>
      <c r="K30" s="13">
        <f t="shared" si="6"/>
        <v>70</v>
      </c>
      <c r="L30" s="5">
        <v>31</v>
      </c>
      <c r="M30" s="3" t="s">
        <v>155</v>
      </c>
      <c r="N30" s="13">
        <f>L30</f>
        <v>31</v>
      </c>
      <c r="O30" s="13" t="s">
        <v>335</v>
      </c>
      <c r="P30" s="3" t="s">
        <v>430</v>
      </c>
      <c r="Q30" s="26" t="s">
        <v>59</v>
      </c>
      <c r="R30" s="5">
        <v>404.2</v>
      </c>
      <c r="S30">
        <f t="shared" si="0"/>
        <v>2.606596309179285</v>
      </c>
      <c r="T30" s="8">
        <v>915</v>
      </c>
      <c r="U30">
        <f t="shared" si="3"/>
        <v>2.9614210940664485</v>
      </c>
      <c r="V30" s="4" t="s">
        <v>28</v>
      </c>
      <c r="W30" s="4">
        <v>1</v>
      </c>
      <c r="X30" s="4">
        <v>1</v>
      </c>
      <c r="Y30" s="4" t="s">
        <v>178</v>
      </c>
      <c r="Z30" s="3">
        <v>20000</v>
      </c>
      <c r="AA30" s="3" t="s">
        <v>186</v>
      </c>
      <c r="AB30" s="6">
        <f t="shared" si="5"/>
        <v>20000</v>
      </c>
      <c r="AC30" s="3" t="s">
        <v>194</v>
      </c>
      <c r="AD30">
        <v>2</v>
      </c>
      <c r="AE30" s="28"/>
      <c r="AF30" t="s">
        <v>470</v>
      </c>
    </row>
    <row r="31" spans="1:32" customFormat="1" ht="15" customHeight="1" x14ac:dyDescent="0.2">
      <c r="A31" s="25" t="s">
        <v>25</v>
      </c>
      <c r="B31" s="11" t="s">
        <v>143</v>
      </c>
      <c r="C31" s="11" t="s">
        <v>150</v>
      </c>
      <c r="D31" s="11" t="s">
        <v>97</v>
      </c>
      <c r="E31" s="26"/>
      <c r="F31" s="26" t="s">
        <v>429</v>
      </c>
      <c r="G31" s="26" t="s">
        <v>428</v>
      </c>
      <c r="H31" s="5">
        <v>11</v>
      </c>
      <c r="I31" s="5">
        <v>70</v>
      </c>
      <c r="J31" s="5" t="s">
        <v>154</v>
      </c>
      <c r="K31" s="13">
        <f t="shared" si="6"/>
        <v>70</v>
      </c>
      <c r="L31" s="5">
        <v>31</v>
      </c>
      <c r="M31" s="3" t="s">
        <v>155</v>
      </c>
      <c r="N31" s="13">
        <f>L31</f>
        <v>31</v>
      </c>
      <c r="O31" s="13" t="s">
        <v>335</v>
      </c>
      <c r="P31" s="14" t="s">
        <v>211</v>
      </c>
      <c r="Q31" s="26" t="s">
        <v>59</v>
      </c>
      <c r="R31" s="5">
        <v>404.2</v>
      </c>
      <c r="S31">
        <f t="shared" si="0"/>
        <v>2.606596309179285</v>
      </c>
      <c r="T31" s="8">
        <v>863</v>
      </c>
      <c r="U31">
        <f t="shared" si="3"/>
        <v>2.9360107957152097</v>
      </c>
      <c r="V31" s="4" t="s">
        <v>431</v>
      </c>
      <c r="W31" s="4">
        <v>1</v>
      </c>
      <c r="X31" s="4">
        <v>1</v>
      </c>
      <c r="Y31" s="4" t="s">
        <v>179</v>
      </c>
      <c r="Z31" s="3">
        <v>20000</v>
      </c>
      <c r="AA31" s="3" t="s">
        <v>186</v>
      </c>
      <c r="AB31" s="6">
        <f t="shared" si="5"/>
        <v>20000</v>
      </c>
      <c r="AC31" s="3" t="s">
        <v>194</v>
      </c>
      <c r="AD31">
        <v>2</v>
      </c>
      <c r="AE31" s="28"/>
      <c r="AF31" t="s">
        <v>470</v>
      </c>
    </row>
    <row r="32" spans="1:32" customFormat="1" ht="15" customHeight="1" x14ac:dyDescent="0.2">
      <c r="A32" s="25" t="s">
        <v>25</v>
      </c>
      <c r="B32" s="11" t="s">
        <v>143</v>
      </c>
      <c r="C32" s="11" t="s">
        <v>150</v>
      </c>
      <c r="D32" s="11" t="s">
        <v>97</v>
      </c>
      <c r="E32" s="4" t="s">
        <v>177</v>
      </c>
      <c r="F32" s="26" t="s">
        <v>275</v>
      </c>
      <c r="G32" t="s">
        <v>416</v>
      </c>
      <c r="H32" s="5">
        <v>84</v>
      </c>
      <c r="I32" s="5">
        <v>78</v>
      </c>
      <c r="J32" s="5" t="s">
        <v>154</v>
      </c>
      <c r="K32" s="13">
        <f t="shared" si="6"/>
        <v>78</v>
      </c>
      <c r="L32" s="5">
        <v>12</v>
      </c>
      <c r="M32" s="3" t="s">
        <v>155</v>
      </c>
      <c r="N32" s="13">
        <f>L32</f>
        <v>12</v>
      </c>
      <c r="O32" s="13" t="s">
        <v>344</v>
      </c>
      <c r="P32" s="3" t="s">
        <v>251</v>
      </c>
      <c r="Q32" s="26" t="s">
        <v>59</v>
      </c>
      <c r="R32" s="5">
        <v>367.72</v>
      </c>
      <c r="S32">
        <f t="shared" si="0"/>
        <v>2.5655172514446698</v>
      </c>
      <c r="T32" s="8">
        <v>881.7</v>
      </c>
      <c r="U32">
        <f t="shared" si="3"/>
        <v>2.9453208407922751</v>
      </c>
      <c r="V32" s="4" t="s">
        <v>15</v>
      </c>
      <c r="W32" s="4">
        <v>5</v>
      </c>
      <c r="X32" s="4">
        <v>1</v>
      </c>
      <c r="Y32" s="4" t="s">
        <v>179</v>
      </c>
      <c r="Z32" s="3">
        <v>5300</v>
      </c>
      <c r="AA32" s="3" t="s">
        <v>186</v>
      </c>
      <c r="AB32" s="6">
        <f t="shared" si="5"/>
        <v>5300</v>
      </c>
      <c r="AC32" s="3" t="s">
        <v>252</v>
      </c>
      <c r="AD32">
        <v>2</v>
      </c>
      <c r="AE32" s="28"/>
      <c r="AF32" t="s">
        <v>470</v>
      </c>
    </row>
    <row r="33" spans="1:32" customFormat="1" ht="15" customHeight="1" x14ac:dyDescent="0.2">
      <c r="A33" s="25" t="s">
        <v>25</v>
      </c>
      <c r="B33" s="11" t="s">
        <v>143</v>
      </c>
      <c r="C33" s="11" t="s">
        <v>150</v>
      </c>
      <c r="D33" s="11" t="s">
        <v>97</v>
      </c>
      <c r="E33" s="4" t="s">
        <v>174</v>
      </c>
      <c r="F33" s="26" t="s">
        <v>270</v>
      </c>
      <c r="G33" t="s">
        <v>416</v>
      </c>
      <c r="H33" s="5">
        <v>49</v>
      </c>
      <c r="I33" s="5">
        <v>78</v>
      </c>
      <c r="J33" s="5" t="s">
        <v>154</v>
      </c>
      <c r="K33" s="13">
        <f t="shared" si="6"/>
        <v>78</v>
      </c>
      <c r="L33" s="5">
        <v>12</v>
      </c>
      <c r="M33" s="3" t="s">
        <v>155</v>
      </c>
      <c r="N33" s="13">
        <f>L33</f>
        <v>12</v>
      </c>
      <c r="O33" s="13" t="s">
        <v>344</v>
      </c>
      <c r="P33" s="3" t="s">
        <v>251</v>
      </c>
      <c r="Q33" s="26" t="s">
        <v>59</v>
      </c>
      <c r="R33" s="5">
        <v>368.65499999999997</v>
      </c>
      <c r="S33">
        <f t="shared" si="0"/>
        <v>2.5666201285352894</v>
      </c>
      <c r="T33" s="8">
        <v>324.88299999999998</v>
      </c>
      <c r="U33">
        <f t="shared" si="3"/>
        <v>2.5117269868163508</v>
      </c>
      <c r="V33" s="4" t="s">
        <v>175</v>
      </c>
      <c r="W33" s="4">
        <v>1</v>
      </c>
      <c r="X33" s="4">
        <v>1</v>
      </c>
      <c r="Y33" s="4" t="s">
        <v>179</v>
      </c>
      <c r="Z33" s="3">
        <v>5300</v>
      </c>
      <c r="AA33" s="3" t="s">
        <v>186</v>
      </c>
      <c r="AB33" s="6">
        <f t="shared" si="5"/>
        <v>5300</v>
      </c>
      <c r="AC33" s="3" t="s">
        <v>252</v>
      </c>
      <c r="AD33">
        <v>2</v>
      </c>
      <c r="AE33" s="28"/>
      <c r="AF33" t="s">
        <v>470</v>
      </c>
    </row>
    <row r="34" spans="1:32" customFormat="1" ht="15" customHeight="1" x14ac:dyDescent="0.2">
      <c r="A34" s="25" t="s">
        <v>48</v>
      </c>
      <c r="B34" s="11" t="s">
        <v>143</v>
      </c>
      <c r="C34" s="11" t="s">
        <v>150</v>
      </c>
      <c r="D34" s="50" t="s">
        <v>511</v>
      </c>
      <c r="E34" s="4">
        <v>1599</v>
      </c>
      <c r="F34" s="26" t="s">
        <v>302</v>
      </c>
      <c r="G34" t="s">
        <v>402</v>
      </c>
      <c r="H34" s="13">
        <v>14</v>
      </c>
      <c r="I34" s="13">
        <v>24</v>
      </c>
      <c r="J34" s="13" t="s">
        <v>154</v>
      </c>
      <c r="K34" s="13">
        <f t="shared" si="6"/>
        <v>24</v>
      </c>
      <c r="L34" s="13">
        <v>166</v>
      </c>
      <c r="M34" s="14" t="s">
        <v>156</v>
      </c>
      <c r="N34" s="13" t="str">
        <f>"-"&amp;""&amp;L34</f>
        <v>-166</v>
      </c>
      <c r="O34" s="13" t="s">
        <v>357</v>
      </c>
      <c r="P34" s="6" t="s">
        <v>231</v>
      </c>
      <c r="Q34" s="12" t="s">
        <v>59</v>
      </c>
      <c r="R34" s="5">
        <v>187</v>
      </c>
      <c r="S34">
        <f t="shared" ref="S34:S65" si="7">LOG(R34)</f>
        <v>2.271841606536499</v>
      </c>
      <c r="T34" s="2">
        <v>243.19</v>
      </c>
      <c r="U34" s="2">
        <v>2.3859457127301833</v>
      </c>
      <c r="V34" s="12" t="s">
        <v>18</v>
      </c>
      <c r="W34" s="12">
        <v>1</v>
      </c>
      <c r="X34" s="12">
        <v>1</v>
      </c>
      <c r="Y34" s="12" t="s">
        <v>178</v>
      </c>
      <c r="Z34" s="3">
        <v>156000</v>
      </c>
      <c r="AA34" s="3" t="s">
        <v>186</v>
      </c>
      <c r="AB34" s="6">
        <f t="shared" si="5"/>
        <v>156000</v>
      </c>
      <c r="AC34" s="3" t="s">
        <v>232</v>
      </c>
      <c r="AD34">
        <v>1</v>
      </c>
      <c r="AE34" s="18" t="s">
        <v>20</v>
      </c>
      <c r="AF34" s="4" t="s">
        <v>510</v>
      </c>
    </row>
    <row r="35" spans="1:32" customFormat="1" ht="15" customHeight="1" x14ac:dyDescent="0.2">
      <c r="A35" s="25" t="s">
        <v>51</v>
      </c>
      <c r="B35" s="11" t="s">
        <v>143</v>
      </c>
      <c r="C35" s="4" t="s">
        <v>150</v>
      </c>
      <c r="D35" s="11" t="s">
        <v>121</v>
      </c>
      <c r="E35" s="12">
        <v>1607</v>
      </c>
      <c r="F35" s="26" t="s">
        <v>309</v>
      </c>
      <c r="G35" t="s">
        <v>418</v>
      </c>
      <c r="H35" s="13">
        <v>10</v>
      </c>
      <c r="I35" s="13">
        <v>53</v>
      </c>
      <c r="J35" s="13" t="s">
        <v>154</v>
      </c>
      <c r="K35" s="13">
        <f t="shared" si="6"/>
        <v>53</v>
      </c>
      <c r="L35" s="13">
        <v>8</v>
      </c>
      <c r="M35" s="14" t="s">
        <v>155</v>
      </c>
      <c r="N35" s="13">
        <f>L35</f>
        <v>8</v>
      </c>
      <c r="O35" s="13" t="s">
        <v>349</v>
      </c>
      <c r="P35" s="6" t="s">
        <v>241</v>
      </c>
      <c r="Q35" s="12" t="s">
        <v>59</v>
      </c>
      <c r="R35" s="5">
        <v>130.1</v>
      </c>
      <c r="S35">
        <f t="shared" si="7"/>
        <v>2.1142772965615864</v>
      </c>
      <c r="T35" s="8">
        <v>335.5</v>
      </c>
      <c r="U35">
        <f t="shared" ref="U35:U43" si="8">LOG(T35)</f>
        <v>2.5256925245050108</v>
      </c>
      <c r="V35" s="12" t="s">
        <v>15</v>
      </c>
      <c r="W35" s="12">
        <v>1</v>
      </c>
      <c r="X35" s="12">
        <v>1</v>
      </c>
      <c r="Y35" s="12" t="s">
        <v>178</v>
      </c>
      <c r="Z35" s="3">
        <v>2000</v>
      </c>
      <c r="AA35" s="6" t="s">
        <v>186</v>
      </c>
      <c r="AB35" s="6">
        <f t="shared" si="5"/>
        <v>2000</v>
      </c>
      <c r="AC35" s="6" t="s">
        <v>242</v>
      </c>
      <c r="AD35">
        <v>3</v>
      </c>
      <c r="AE35" s="18" t="s">
        <v>52</v>
      </c>
      <c r="AF35" t="s">
        <v>479</v>
      </c>
    </row>
    <row r="36" spans="1:32" customFormat="1" ht="15" customHeight="1" x14ac:dyDescent="0.2">
      <c r="A36" s="25" t="s">
        <v>26</v>
      </c>
      <c r="B36" s="11" t="s">
        <v>143</v>
      </c>
      <c r="C36" s="11" t="s">
        <v>150</v>
      </c>
      <c r="D36" t="s">
        <v>503</v>
      </c>
      <c r="E36" s="4">
        <v>604</v>
      </c>
      <c r="F36" s="26" t="s">
        <v>287</v>
      </c>
      <c r="G36" t="s">
        <v>410</v>
      </c>
      <c r="H36" s="5">
        <v>6</v>
      </c>
      <c r="I36" s="13">
        <v>55</v>
      </c>
      <c r="J36" s="13" t="s">
        <v>154</v>
      </c>
      <c r="K36" s="13">
        <f t="shared" si="6"/>
        <v>55</v>
      </c>
      <c r="L36" s="13">
        <v>1</v>
      </c>
      <c r="M36" s="14" t="s">
        <v>156</v>
      </c>
      <c r="N36" s="13" t="str">
        <f>"-"&amp;""&amp;L36</f>
        <v>-1</v>
      </c>
      <c r="O36" s="13" t="s">
        <v>324</v>
      </c>
      <c r="P36" s="6" t="s">
        <v>209</v>
      </c>
      <c r="Q36" s="12" t="s">
        <v>59</v>
      </c>
      <c r="R36" s="5">
        <v>115.25</v>
      </c>
      <c r="S36">
        <f t="shared" si="7"/>
        <v>2.0616409340616859</v>
      </c>
      <c r="T36" s="8">
        <v>279.47000000000003</v>
      </c>
      <c r="U36">
        <f t="shared" si="8"/>
        <v>2.4463351949282419</v>
      </c>
      <c r="V36" s="12" t="s">
        <v>15</v>
      </c>
      <c r="W36" s="12">
        <v>1</v>
      </c>
      <c r="X36" s="12">
        <v>1</v>
      </c>
      <c r="Y36" s="12" t="s">
        <v>179</v>
      </c>
      <c r="Z36" s="31">
        <v>700</v>
      </c>
      <c r="AA36" s="6" t="s">
        <v>186</v>
      </c>
      <c r="AB36" s="6">
        <f t="shared" si="5"/>
        <v>700</v>
      </c>
      <c r="AC36" s="14" t="s">
        <v>210</v>
      </c>
      <c r="AD36">
        <v>2</v>
      </c>
      <c r="AE36" s="18" t="s">
        <v>75</v>
      </c>
      <c r="AF36" t="s">
        <v>502</v>
      </c>
    </row>
    <row r="37" spans="1:32" customFormat="1" ht="15" customHeight="1" x14ac:dyDescent="0.2">
      <c r="A37" s="25" t="s">
        <v>436</v>
      </c>
      <c r="B37" s="11" t="s">
        <v>143</v>
      </c>
      <c r="C37" s="11" t="s">
        <v>441</v>
      </c>
      <c r="D37" s="37" t="s">
        <v>515</v>
      </c>
      <c r="E37" s="4"/>
      <c r="F37" s="26" t="s">
        <v>437</v>
      </c>
      <c r="G37" t="s">
        <v>438</v>
      </c>
      <c r="H37" s="5">
        <v>31</v>
      </c>
      <c r="I37" s="13">
        <v>60</v>
      </c>
      <c r="J37" s="13" t="s">
        <v>154</v>
      </c>
      <c r="K37" s="13">
        <v>69</v>
      </c>
      <c r="L37" s="13">
        <v>0</v>
      </c>
      <c r="M37" s="3" t="s">
        <v>156</v>
      </c>
      <c r="N37" s="13">
        <v>0</v>
      </c>
      <c r="O37" s="13" t="s">
        <v>439</v>
      </c>
      <c r="P37" s="6" t="s">
        <v>440</v>
      </c>
      <c r="Q37" s="6" t="s">
        <v>125</v>
      </c>
      <c r="R37" s="5">
        <v>1414</v>
      </c>
      <c r="S37">
        <f t="shared" si="7"/>
        <v>3.1504494094608808</v>
      </c>
      <c r="T37" s="8">
        <v>1533.3</v>
      </c>
      <c r="U37">
        <f t="shared" si="8"/>
        <v>3.1856271356748995</v>
      </c>
      <c r="V37" s="12"/>
      <c r="W37" s="4">
        <v>1</v>
      </c>
      <c r="X37" s="4">
        <v>1</v>
      </c>
      <c r="Y37" s="4" t="s">
        <v>178</v>
      </c>
      <c r="Z37" s="3">
        <v>659</v>
      </c>
      <c r="AA37" s="6" t="s">
        <v>186</v>
      </c>
      <c r="AB37" s="6">
        <v>659</v>
      </c>
      <c r="AC37" s="6" t="s">
        <v>194</v>
      </c>
      <c r="AD37">
        <v>1</v>
      </c>
      <c r="AE37" s="18"/>
      <c r="AF37" s="42" t="s">
        <v>514</v>
      </c>
    </row>
    <row r="38" spans="1:32" customFormat="1" ht="15" customHeight="1" x14ac:dyDescent="0.2">
      <c r="A38" s="25" t="s">
        <v>436</v>
      </c>
      <c r="B38" s="11" t="s">
        <v>143</v>
      </c>
      <c r="C38" s="11" t="s">
        <v>441</v>
      </c>
      <c r="D38" s="37" t="s">
        <v>515</v>
      </c>
      <c r="E38" s="4"/>
      <c r="F38" s="26" t="s">
        <v>437</v>
      </c>
      <c r="G38" t="s">
        <v>438</v>
      </c>
      <c r="H38" s="5">
        <v>19</v>
      </c>
      <c r="I38" s="13">
        <v>60</v>
      </c>
      <c r="J38" s="13" t="s">
        <v>154</v>
      </c>
      <c r="K38" s="13">
        <v>69</v>
      </c>
      <c r="L38" s="13">
        <v>0</v>
      </c>
      <c r="M38" s="3" t="s">
        <v>156</v>
      </c>
      <c r="N38" s="13">
        <v>0</v>
      </c>
      <c r="O38" s="13" t="s">
        <v>439</v>
      </c>
      <c r="P38" s="6" t="s">
        <v>440</v>
      </c>
      <c r="Q38" s="6" t="s">
        <v>125</v>
      </c>
      <c r="R38" s="5">
        <v>1414</v>
      </c>
      <c r="S38">
        <f t="shared" si="7"/>
        <v>3.1504494094608808</v>
      </c>
      <c r="T38" s="8">
        <v>1587.1</v>
      </c>
      <c r="U38">
        <f t="shared" si="8"/>
        <v>3.2006042916445523</v>
      </c>
      <c r="V38" s="12"/>
      <c r="W38" s="4">
        <v>1</v>
      </c>
      <c r="X38" s="4">
        <v>1</v>
      </c>
      <c r="Y38" s="4" t="s">
        <v>178</v>
      </c>
      <c r="Z38" s="3">
        <v>659</v>
      </c>
      <c r="AA38" s="6" t="s">
        <v>186</v>
      </c>
      <c r="AB38" s="6">
        <v>726</v>
      </c>
      <c r="AC38" s="6" t="s">
        <v>194</v>
      </c>
      <c r="AD38">
        <v>1</v>
      </c>
      <c r="AE38" s="18"/>
      <c r="AF38" s="42" t="s">
        <v>514</v>
      </c>
    </row>
    <row r="39" spans="1:32" customFormat="1" ht="15" customHeight="1" x14ac:dyDescent="0.2">
      <c r="A39" s="25" t="s">
        <v>132</v>
      </c>
      <c r="B39" s="11" t="s">
        <v>146</v>
      </c>
      <c r="C39" s="11" t="s">
        <v>147</v>
      </c>
      <c r="D39" s="11" t="s">
        <v>133</v>
      </c>
      <c r="E39" s="4">
        <v>1637</v>
      </c>
      <c r="F39" s="26" t="s">
        <v>420</v>
      </c>
      <c r="G39" t="s">
        <v>419</v>
      </c>
      <c r="H39" s="5">
        <v>26</v>
      </c>
      <c r="I39" s="13">
        <v>57</v>
      </c>
      <c r="J39" s="13" t="s">
        <v>154</v>
      </c>
      <c r="K39" s="13">
        <f>I39</f>
        <v>57</v>
      </c>
      <c r="L39" s="13">
        <v>3</v>
      </c>
      <c r="M39" s="14" t="s">
        <v>156</v>
      </c>
      <c r="N39" s="13" t="str">
        <f>"-"&amp;""&amp;L39</f>
        <v>-3</v>
      </c>
      <c r="O39" s="13" t="s">
        <v>338</v>
      </c>
      <c r="P39" s="6" t="s">
        <v>244</v>
      </c>
      <c r="Q39" s="12" t="s">
        <v>125</v>
      </c>
      <c r="R39" s="5">
        <v>1781.43</v>
      </c>
      <c r="S39">
        <f t="shared" si="7"/>
        <v>3.2507687617355829</v>
      </c>
      <c r="T39" s="8">
        <v>2250.25</v>
      </c>
      <c r="U39">
        <f t="shared" si="8"/>
        <v>3.3522307703731644</v>
      </c>
      <c r="V39" s="12" t="s">
        <v>15</v>
      </c>
      <c r="W39" s="12">
        <v>5</v>
      </c>
      <c r="X39" s="12">
        <v>1</v>
      </c>
      <c r="Y39" s="12" t="s">
        <v>179</v>
      </c>
      <c r="Z39" s="3">
        <v>1001</v>
      </c>
      <c r="AA39" s="6" t="s">
        <v>186</v>
      </c>
      <c r="AB39" s="6">
        <f>Z39</f>
        <v>1001</v>
      </c>
      <c r="AC39" s="6" t="s">
        <v>449</v>
      </c>
      <c r="AD39">
        <v>4</v>
      </c>
      <c r="AE39" s="18" t="s">
        <v>75</v>
      </c>
      <c r="AF39" t="s">
        <v>481</v>
      </c>
    </row>
    <row r="40" spans="1:32" customFormat="1" ht="15" customHeight="1" x14ac:dyDescent="0.2">
      <c r="A40" s="25" t="s">
        <v>127</v>
      </c>
      <c r="B40" s="11" t="s">
        <v>146</v>
      </c>
      <c r="C40" s="11" t="s">
        <v>147</v>
      </c>
      <c r="D40" s="11" t="s">
        <v>506</v>
      </c>
      <c r="E40" s="4">
        <v>76</v>
      </c>
      <c r="F40" s="26" t="s">
        <v>265</v>
      </c>
      <c r="G40" t="s">
        <v>391</v>
      </c>
      <c r="H40" s="13">
        <v>2</v>
      </c>
      <c r="I40" s="13">
        <v>54</v>
      </c>
      <c r="J40" s="13" t="s">
        <v>154</v>
      </c>
      <c r="K40" s="13">
        <f>I40</f>
        <v>54</v>
      </c>
      <c r="L40" s="13">
        <v>10</v>
      </c>
      <c r="M40" s="14" t="s">
        <v>155</v>
      </c>
      <c r="N40" s="13">
        <f>L40</f>
        <v>10</v>
      </c>
      <c r="O40" s="13" t="s">
        <v>345</v>
      </c>
      <c r="P40" s="6" t="s">
        <v>184</v>
      </c>
      <c r="Q40" s="12" t="s">
        <v>125</v>
      </c>
      <c r="R40" s="5">
        <v>2230</v>
      </c>
      <c r="S40">
        <f t="shared" si="7"/>
        <v>3.3483048630481607</v>
      </c>
      <c r="T40" s="8">
        <v>774.15</v>
      </c>
      <c r="U40">
        <f t="shared" si="8"/>
        <v>2.888825118125633</v>
      </c>
      <c r="V40" s="12" t="s">
        <v>15</v>
      </c>
      <c r="W40" s="12">
        <v>1</v>
      </c>
      <c r="X40" s="12">
        <v>1</v>
      </c>
      <c r="Y40" s="12" t="s">
        <v>178</v>
      </c>
      <c r="Z40" s="14">
        <v>190</v>
      </c>
      <c r="AA40" s="6" t="s">
        <v>187</v>
      </c>
      <c r="AB40" s="6">
        <f>Z40*2</f>
        <v>380</v>
      </c>
      <c r="AC40" s="6" t="s">
        <v>189</v>
      </c>
      <c r="AD40">
        <v>3</v>
      </c>
      <c r="AE40" s="18" t="s">
        <v>126</v>
      </c>
      <c r="AF40" t="s">
        <v>507</v>
      </c>
    </row>
    <row r="41" spans="1:32" customFormat="1" ht="15" customHeight="1" x14ac:dyDescent="0.2">
      <c r="A41" s="25" t="s">
        <v>127</v>
      </c>
      <c r="B41" s="11" t="s">
        <v>146</v>
      </c>
      <c r="C41" s="11" t="s">
        <v>147</v>
      </c>
      <c r="D41" s="11" t="s">
        <v>506</v>
      </c>
      <c r="E41" s="4">
        <v>76</v>
      </c>
      <c r="F41" s="26" t="s">
        <v>265</v>
      </c>
      <c r="G41" t="s">
        <v>391</v>
      </c>
      <c r="H41" s="13">
        <v>26</v>
      </c>
      <c r="I41" s="13">
        <v>54</v>
      </c>
      <c r="J41" s="13" t="s">
        <v>154</v>
      </c>
      <c r="K41" s="13">
        <f>I41</f>
        <v>54</v>
      </c>
      <c r="L41" s="13">
        <v>10</v>
      </c>
      <c r="M41" s="14" t="s">
        <v>155</v>
      </c>
      <c r="N41" s="13">
        <f>L41</f>
        <v>10</v>
      </c>
      <c r="O41" s="13" t="s">
        <v>345</v>
      </c>
      <c r="P41" s="6" t="s">
        <v>184</v>
      </c>
      <c r="Q41" s="12" t="s">
        <v>125</v>
      </c>
      <c r="R41" s="5">
        <v>2230</v>
      </c>
      <c r="S41">
        <f t="shared" si="7"/>
        <v>3.3483048630481607</v>
      </c>
      <c r="T41" s="8">
        <v>933.6</v>
      </c>
      <c r="U41">
        <f t="shared" si="8"/>
        <v>2.9701608430373136</v>
      </c>
      <c r="V41" s="12" t="s">
        <v>15</v>
      </c>
      <c r="W41" s="12">
        <v>1</v>
      </c>
      <c r="X41" s="12">
        <v>1</v>
      </c>
      <c r="Y41" s="12" t="s">
        <v>179</v>
      </c>
      <c r="Z41" s="14">
        <v>190</v>
      </c>
      <c r="AA41" s="6" t="s">
        <v>187</v>
      </c>
      <c r="AB41" s="6">
        <f>Z41*2</f>
        <v>380</v>
      </c>
      <c r="AC41" s="6" t="s">
        <v>189</v>
      </c>
      <c r="AD41">
        <v>3</v>
      </c>
      <c r="AE41" s="18" t="s">
        <v>126</v>
      </c>
      <c r="AF41" t="s">
        <v>507</v>
      </c>
    </row>
    <row r="42" spans="1:32" customFormat="1" ht="15" customHeight="1" x14ac:dyDescent="0.2">
      <c r="A42" s="25" t="s">
        <v>127</v>
      </c>
      <c r="B42" s="11" t="s">
        <v>146</v>
      </c>
      <c r="C42" s="11" t="s">
        <v>147</v>
      </c>
      <c r="D42" s="11" t="s">
        <v>506</v>
      </c>
      <c r="E42" s="4">
        <v>76</v>
      </c>
      <c r="F42" s="26" t="s">
        <v>265</v>
      </c>
      <c r="G42" t="s">
        <v>391</v>
      </c>
      <c r="H42" s="13">
        <v>16</v>
      </c>
      <c r="I42" s="13">
        <v>54</v>
      </c>
      <c r="J42" s="13" t="s">
        <v>154</v>
      </c>
      <c r="K42" s="13">
        <f>I42</f>
        <v>54</v>
      </c>
      <c r="L42" s="13">
        <v>10</v>
      </c>
      <c r="M42" s="14" t="s">
        <v>155</v>
      </c>
      <c r="N42" s="13">
        <f>L42</f>
        <v>10</v>
      </c>
      <c r="O42" s="13" t="s">
        <v>345</v>
      </c>
      <c r="P42" s="6" t="s">
        <v>184</v>
      </c>
      <c r="Q42" s="12" t="s">
        <v>125</v>
      </c>
      <c r="R42" s="5">
        <v>2230</v>
      </c>
      <c r="S42">
        <f t="shared" si="7"/>
        <v>3.3483048630481607</v>
      </c>
      <c r="T42" s="8">
        <v>1059.4000000000001</v>
      </c>
      <c r="U42">
        <f t="shared" si="8"/>
        <v>3.0250599685995789</v>
      </c>
      <c r="V42" s="12" t="s">
        <v>15</v>
      </c>
      <c r="W42" s="12">
        <v>1</v>
      </c>
      <c r="X42" s="12">
        <v>1</v>
      </c>
      <c r="Y42" s="12" t="s">
        <v>180</v>
      </c>
      <c r="Z42" s="14">
        <v>190</v>
      </c>
      <c r="AA42" s="6" t="s">
        <v>187</v>
      </c>
      <c r="AB42" s="6">
        <f>Z42*2</f>
        <v>380</v>
      </c>
      <c r="AC42" s="6" t="s">
        <v>189</v>
      </c>
      <c r="AD42">
        <v>3</v>
      </c>
      <c r="AE42" s="18" t="s">
        <v>126</v>
      </c>
      <c r="AF42" s="42" t="s">
        <v>507</v>
      </c>
    </row>
    <row r="43" spans="1:32" customFormat="1" ht="15" customHeight="1" x14ac:dyDescent="0.2">
      <c r="A43" s="25" t="s">
        <v>31</v>
      </c>
      <c r="B43" s="11" t="s">
        <v>146</v>
      </c>
      <c r="C43" s="11" t="s">
        <v>152</v>
      </c>
      <c r="D43" s="11" t="s">
        <v>99</v>
      </c>
      <c r="E43" s="4">
        <v>1517</v>
      </c>
      <c r="F43" s="26" t="s">
        <v>296</v>
      </c>
      <c r="G43" t="s">
        <v>382</v>
      </c>
      <c r="H43" s="13">
        <v>21</v>
      </c>
      <c r="I43" s="13">
        <v>32</v>
      </c>
      <c r="J43" s="13" t="s">
        <v>153</v>
      </c>
      <c r="K43" s="13" t="str">
        <f>"-"&amp;""&amp;I43</f>
        <v>-32</v>
      </c>
      <c r="L43" s="13">
        <v>18</v>
      </c>
      <c r="M43" s="14" t="s">
        <v>155</v>
      </c>
      <c r="N43" s="13">
        <f>L43</f>
        <v>18</v>
      </c>
      <c r="O43" s="13" t="s">
        <v>346</v>
      </c>
      <c r="P43" s="6" t="s">
        <v>224</v>
      </c>
      <c r="Q43" s="12" t="s">
        <v>59</v>
      </c>
      <c r="R43" s="5">
        <v>2580</v>
      </c>
      <c r="S43">
        <f t="shared" si="7"/>
        <v>3.4116197059632301</v>
      </c>
      <c r="T43" s="8">
        <v>3380</v>
      </c>
      <c r="U43">
        <f t="shared" si="8"/>
        <v>3.5289167002776547</v>
      </c>
      <c r="V43" s="12" t="s">
        <v>15</v>
      </c>
      <c r="W43" s="12">
        <v>1</v>
      </c>
      <c r="X43" s="12">
        <v>1</v>
      </c>
      <c r="Y43" s="12" t="s">
        <v>179</v>
      </c>
      <c r="Z43" s="3">
        <v>10000</v>
      </c>
      <c r="AA43" s="6" t="s">
        <v>186</v>
      </c>
      <c r="AB43" s="6">
        <f>Z43</f>
        <v>10000</v>
      </c>
      <c r="AC43" s="6" t="s">
        <v>225</v>
      </c>
      <c r="AD43">
        <v>1</v>
      </c>
      <c r="AE43" s="18" t="s">
        <v>80</v>
      </c>
      <c r="AF43" t="s">
        <v>474</v>
      </c>
    </row>
    <row r="44" spans="1:32" customFormat="1" ht="15" customHeight="1" x14ac:dyDescent="0.2">
      <c r="A44" s="25" t="s">
        <v>17</v>
      </c>
      <c r="B44" s="11" t="s">
        <v>146</v>
      </c>
      <c r="C44" s="11" t="s">
        <v>152</v>
      </c>
      <c r="D44" s="11" t="s">
        <v>108</v>
      </c>
      <c r="E44" s="4">
        <v>506</v>
      </c>
      <c r="F44" s="26" t="s">
        <v>282</v>
      </c>
      <c r="G44" t="s">
        <v>403</v>
      </c>
      <c r="H44" s="13">
        <v>9</v>
      </c>
      <c r="I44" s="13">
        <v>16</v>
      </c>
      <c r="J44" s="13" t="s">
        <v>154</v>
      </c>
      <c r="K44" s="13">
        <f>I44</f>
        <v>16</v>
      </c>
      <c r="L44" s="13">
        <v>169</v>
      </c>
      <c r="M44" s="14" t="s">
        <v>156</v>
      </c>
      <c r="N44" s="13" t="str">
        <f>"-"&amp;""&amp;L44</f>
        <v>-169</v>
      </c>
      <c r="O44" s="13" t="s">
        <v>339</v>
      </c>
      <c r="P44" s="6" t="s">
        <v>201</v>
      </c>
      <c r="Q44" s="12" t="s">
        <v>59</v>
      </c>
      <c r="R44" s="5">
        <v>1069.9000000000001</v>
      </c>
      <c r="S44">
        <f t="shared" si="7"/>
        <v>3.0293431875191068</v>
      </c>
      <c r="T44" s="2">
        <v>1224.2280000000001</v>
      </c>
      <c r="U44" s="2">
        <v>3.0878623082675882</v>
      </c>
      <c r="V44" s="12" t="s">
        <v>18</v>
      </c>
      <c r="W44" s="12">
        <v>1</v>
      </c>
      <c r="X44" s="12">
        <v>1</v>
      </c>
      <c r="Y44" s="12" t="s">
        <v>179</v>
      </c>
      <c r="Z44" s="3">
        <v>600</v>
      </c>
      <c r="AA44" s="3" t="s">
        <v>154</v>
      </c>
      <c r="AB44" s="6">
        <f>Z44*2</f>
        <v>1200</v>
      </c>
      <c r="AC44" t="s">
        <v>262</v>
      </c>
      <c r="AD44">
        <v>1</v>
      </c>
      <c r="AE44" s="18" t="s">
        <v>70</v>
      </c>
      <c r="AF44" t="s">
        <v>492</v>
      </c>
    </row>
    <row r="45" spans="1:32" customFormat="1" ht="15" customHeight="1" x14ac:dyDescent="0.2">
      <c r="A45" s="25" t="s">
        <v>8</v>
      </c>
      <c r="B45" s="53" t="s">
        <v>144</v>
      </c>
      <c r="C45" s="11" t="s">
        <v>145</v>
      </c>
      <c r="D45" s="11" t="s">
        <v>112</v>
      </c>
      <c r="E45" s="12">
        <v>1605</v>
      </c>
      <c r="F45" s="26" t="s">
        <v>307</v>
      </c>
      <c r="G45" t="s">
        <v>421</v>
      </c>
      <c r="H45" s="13">
        <v>9</v>
      </c>
      <c r="I45" s="13">
        <v>46</v>
      </c>
      <c r="J45" s="13" t="s">
        <v>153</v>
      </c>
      <c r="K45" s="13" t="str">
        <f>"-"&amp;""&amp;I45</f>
        <v>-46</v>
      </c>
      <c r="L45" s="13">
        <v>37</v>
      </c>
      <c r="M45" s="14" t="s">
        <v>155</v>
      </c>
      <c r="N45" s="13">
        <f>L45</f>
        <v>37</v>
      </c>
      <c r="O45" s="13" t="s">
        <v>347</v>
      </c>
      <c r="P45" s="6" t="s">
        <v>239</v>
      </c>
      <c r="Q45" s="12" t="s">
        <v>59</v>
      </c>
      <c r="R45" s="5">
        <v>8417</v>
      </c>
      <c r="S45">
        <f t="shared" si="7"/>
        <v>3.9251573271758984</v>
      </c>
      <c r="T45" s="3">
        <v>3354</v>
      </c>
      <c r="U45" s="3">
        <v>3.525563058270067</v>
      </c>
      <c r="V45" s="12" t="s">
        <v>9</v>
      </c>
      <c r="W45" s="12">
        <v>2</v>
      </c>
      <c r="X45" s="12">
        <v>1</v>
      </c>
      <c r="Y45" s="12" t="s">
        <v>180</v>
      </c>
      <c r="Z45" s="3">
        <v>2500</v>
      </c>
      <c r="AA45" s="6" t="s">
        <v>186</v>
      </c>
      <c r="AB45" s="6">
        <f t="shared" ref="AB45:AB50" si="9">Z45</f>
        <v>2500</v>
      </c>
      <c r="AC45" s="6" t="s">
        <v>194</v>
      </c>
      <c r="AD45">
        <v>1</v>
      </c>
      <c r="AE45" s="18" t="s">
        <v>10</v>
      </c>
      <c r="AF45" s="4" t="s">
        <v>499</v>
      </c>
    </row>
    <row r="46" spans="1:32" customFormat="1" ht="15" customHeight="1" x14ac:dyDescent="0.2">
      <c r="A46" s="25" t="s">
        <v>8</v>
      </c>
      <c r="B46" s="11" t="s">
        <v>144</v>
      </c>
      <c r="C46" s="11" t="s">
        <v>145</v>
      </c>
      <c r="D46" s="11" t="s">
        <v>112</v>
      </c>
      <c r="E46" s="17">
        <v>897</v>
      </c>
      <c r="F46" s="32" t="s">
        <v>292</v>
      </c>
      <c r="G46" t="s">
        <v>386</v>
      </c>
      <c r="H46" s="13">
        <v>14</v>
      </c>
      <c r="I46" s="13">
        <v>46</v>
      </c>
      <c r="J46" s="13" t="s">
        <v>153</v>
      </c>
      <c r="K46" s="13" t="str">
        <f>"-"&amp;""&amp;I46</f>
        <v>-46</v>
      </c>
      <c r="L46" s="15">
        <v>52</v>
      </c>
      <c r="M46" s="14" t="s">
        <v>155</v>
      </c>
      <c r="N46" s="13">
        <f>L46</f>
        <v>52</v>
      </c>
      <c r="O46" s="13" t="s">
        <v>351</v>
      </c>
      <c r="P46" s="6" t="s">
        <v>218</v>
      </c>
      <c r="Q46" s="12" t="s">
        <v>59</v>
      </c>
      <c r="R46" s="5">
        <v>10041</v>
      </c>
      <c r="S46">
        <f t="shared" si="7"/>
        <v>4.0017769670774399</v>
      </c>
      <c r="T46" s="2">
        <v>3008.645</v>
      </c>
      <c r="U46" s="2">
        <v>3.4783709469170496</v>
      </c>
      <c r="V46" s="14" t="s">
        <v>73</v>
      </c>
      <c r="W46" s="12">
        <v>1</v>
      </c>
      <c r="X46" s="12">
        <v>1</v>
      </c>
      <c r="Y46" s="12" t="s">
        <v>179</v>
      </c>
      <c r="Z46" s="14">
        <f>167+181+29</f>
        <v>377</v>
      </c>
      <c r="AA46" s="6" t="s">
        <v>186</v>
      </c>
      <c r="AB46" s="6">
        <f t="shared" si="9"/>
        <v>377</v>
      </c>
      <c r="AC46" s="6" t="s">
        <v>219</v>
      </c>
      <c r="AD46">
        <v>1</v>
      </c>
      <c r="AE46" s="18" t="s">
        <v>85</v>
      </c>
      <c r="AF46" s="4" t="s">
        <v>499</v>
      </c>
    </row>
    <row r="47" spans="1:32" customFormat="1" ht="15" customHeight="1" x14ac:dyDescent="0.2">
      <c r="A47" s="25" t="s">
        <v>8</v>
      </c>
      <c r="B47" s="11" t="s">
        <v>144</v>
      </c>
      <c r="C47" s="11" t="s">
        <v>145</v>
      </c>
      <c r="D47" s="11" t="s">
        <v>112</v>
      </c>
      <c r="E47" s="17">
        <v>897</v>
      </c>
      <c r="F47" s="32" t="s">
        <v>292</v>
      </c>
      <c r="G47" t="s">
        <v>405</v>
      </c>
      <c r="H47" s="13">
        <v>11</v>
      </c>
      <c r="I47" s="13">
        <v>46</v>
      </c>
      <c r="J47" s="13" t="s">
        <v>153</v>
      </c>
      <c r="K47" s="13" t="str">
        <f>"-"&amp;""&amp;I47</f>
        <v>-46</v>
      </c>
      <c r="L47" s="15">
        <v>52</v>
      </c>
      <c r="M47" s="14" t="s">
        <v>155</v>
      </c>
      <c r="N47" s="13">
        <f>L47</f>
        <v>52</v>
      </c>
      <c r="O47" s="13" t="s">
        <v>351</v>
      </c>
      <c r="P47" s="6" t="s">
        <v>218</v>
      </c>
      <c r="Q47" s="12" t="s">
        <v>59</v>
      </c>
      <c r="R47" s="5">
        <v>10174</v>
      </c>
      <c r="S47">
        <f t="shared" si="7"/>
        <v>4.0074917332953355</v>
      </c>
      <c r="T47" s="3">
        <v>2846.2049999999999</v>
      </c>
      <c r="U47" s="3">
        <v>3.4542661772529999</v>
      </c>
      <c r="V47" s="14" t="s">
        <v>88</v>
      </c>
      <c r="W47" s="12">
        <v>1</v>
      </c>
      <c r="X47" s="12">
        <v>1</v>
      </c>
      <c r="Y47" s="12" t="s">
        <v>178</v>
      </c>
      <c r="Z47" s="14">
        <f>167+181+29</f>
        <v>377</v>
      </c>
      <c r="AA47" s="6" t="s">
        <v>186</v>
      </c>
      <c r="AB47" s="6">
        <f t="shared" si="9"/>
        <v>377</v>
      </c>
      <c r="AC47" s="6" t="s">
        <v>219</v>
      </c>
      <c r="AD47">
        <v>1</v>
      </c>
      <c r="AE47" s="18" t="s">
        <v>89</v>
      </c>
      <c r="AF47" s="4" t="s">
        <v>499</v>
      </c>
    </row>
    <row r="48" spans="1:32" customFormat="1" ht="15" customHeight="1" x14ac:dyDescent="0.2">
      <c r="A48" s="25" t="s">
        <v>8</v>
      </c>
      <c r="B48" s="11" t="s">
        <v>144</v>
      </c>
      <c r="C48" s="11" t="s">
        <v>145</v>
      </c>
      <c r="D48" s="11" t="s">
        <v>112</v>
      </c>
      <c r="E48" s="4" t="s">
        <v>534</v>
      </c>
      <c r="F48" s="26" t="s">
        <v>535</v>
      </c>
      <c r="G48" t="s">
        <v>536</v>
      </c>
      <c r="H48" s="5">
        <v>19</v>
      </c>
      <c r="I48" s="5">
        <v>46</v>
      </c>
      <c r="J48" s="5" t="s">
        <v>153</v>
      </c>
      <c r="K48" s="5">
        <v>-46</v>
      </c>
      <c r="L48" s="5">
        <v>52</v>
      </c>
      <c r="M48" s="4" t="s">
        <v>155</v>
      </c>
      <c r="N48" s="5">
        <v>52</v>
      </c>
      <c r="O48" s="4" t="s">
        <v>351</v>
      </c>
      <c r="P48" s="6" t="s">
        <v>218</v>
      </c>
      <c r="Q48" s="26" t="s">
        <v>59</v>
      </c>
      <c r="R48" s="5">
        <f>(10730+9570)/2</f>
        <v>10150</v>
      </c>
      <c r="S48">
        <f t="shared" si="7"/>
        <v>4.0064660422492313</v>
      </c>
      <c r="T48" s="8">
        <v>4345.92</v>
      </c>
      <c r="U48">
        <f>LOG(T48)</f>
        <v>3.6380817275348205</v>
      </c>
      <c r="V48" s="4" t="s">
        <v>537</v>
      </c>
      <c r="W48" s="4">
        <v>2</v>
      </c>
      <c r="X48" s="4">
        <v>1</v>
      </c>
      <c r="Y48" s="4" t="s">
        <v>178</v>
      </c>
      <c r="Z48" s="14">
        <f>167+181+29</f>
        <v>377</v>
      </c>
      <c r="AA48" s="6" t="s">
        <v>186</v>
      </c>
      <c r="AB48" s="6">
        <f t="shared" si="9"/>
        <v>377</v>
      </c>
      <c r="AC48" s="6" t="s">
        <v>219</v>
      </c>
      <c r="AD48" s="10">
        <v>1</v>
      </c>
      <c r="AE48" s="28"/>
      <c r="AF48" s="11" t="s">
        <v>499</v>
      </c>
    </row>
    <row r="49" spans="1:32" customFormat="1" ht="15" customHeight="1" x14ac:dyDescent="0.2">
      <c r="A49" s="25" t="s">
        <v>49</v>
      </c>
      <c r="B49" s="11" t="s">
        <v>144</v>
      </c>
      <c r="C49" s="11" t="s">
        <v>145</v>
      </c>
      <c r="D49" s="11" t="s">
        <v>123</v>
      </c>
      <c r="E49" s="4">
        <v>1600</v>
      </c>
      <c r="F49" s="26" t="s">
        <v>303</v>
      </c>
      <c r="G49" t="s">
        <v>408</v>
      </c>
      <c r="H49" s="13">
        <v>12</v>
      </c>
      <c r="I49" s="13">
        <v>23</v>
      </c>
      <c r="J49" s="13" t="s">
        <v>154</v>
      </c>
      <c r="K49" s="13">
        <f>I49</f>
        <v>23</v>
      </c>
      <c r="L49" s="13">
        <v>165</v>
      </c>
      <c r="M49" s="14" t="s">
        <v>156</v>
      </c>
      <c r="N49" s="13" t="str">
        <f>"-"&amp;""&amp;L49</f>
        <v>-165</v>
      </c>
      <c r="O49" s="13" t="s">
        <v>357</v>
      </c>
      <c r="P49" s="6" t="s">
        <v>231</v>
      </c>
      <c r="Q49" s="12" t="s">
        <v>59</v>
      </c>
      <c r="R49" s="5">
        <v>3070</v>
      </c>
      <c r="S49">
        <f t="shared" si="7"/>
        <v>3.4871383754771865</v>
      </c>
      <c r="T49" s="2">
        <v>1346.12</v>
      </c>
      <c r="U49" s="2">
        <v>3.1290837768380664</v>
      </c>
      <c r="V49" s="12" t="s">
        <v>18</v>
      </c>
      <c r="W49" s="12">
        <v>1</v>
      </c>
      <c r="X49" s="12">
        <v>1</v>
      </c>
      <c r="Y49" s="12" t="s">
        <v>178</v>
      </c>
      <c r="Z49" s="3">
        <v>2000</v>
      </c>
      <c r="AA49" s="6" t="s">
        <v>186</v>
      </c>
      <c r="AB49" s="6">
        <f t="shared" si="9"/>
        <v>2000</v>
      </c>
      <c r="AC49" s="6" t="s">
        <v>232</v>
      </c>
      <c r="AD49">
        <v>1</v>
      </c>
      <c r="AE49" s="18" t="s">
        <v>84</v>
      </c>
      <c r="AF49" t="s">
        <v>486</v>
      </c>
    </row>
    <row r="50" spans="1:32" customFormat="1" ht="15" customHeight="1" x14ac:dyDescent="0.2">
      <c r="A50" s="25" t="s">
        <v>49</v>
      </c>
      <c r="B50" s="11" t="s">
        <v>144</v>
      </c>
      <c r="C50" s="11" t="s">
        <v>145</v>
      </c>
      <c r="D50" s="11" t="s">
        <v>123</v>
      </c>
      <c r="E50" s="4" t="s">
        <v>526</v>
      </c>
      <c r="F50" s="26" t="s">
        <v>525</v>
      </c>
      <c r="G50" t="s">
        <v>524</v>
      </c>
      <c r="H50" s="5">
        <v>14</v>
      </c>
      <c r="I50" s="5">
        <v>23</v>
      </c>
      <c r="J50" s="5" t="s">
        <v>154</v>
      </c>
      <c r="K50" s="5">
        <v>23</v>
      </c>
      <c r="L50" s="5">
        <v>166</v>
      </c>
      <c r="M50" s="4" t="s">
        <v>156</v>
      </c>
      <c r="N50" s="5">
        <v>-166</v>
      </c>
      <c r="O50" s="4" t="s">
        <v>357</v>
      </c>
      <c r="P50" s="4" t="s">
        <v>527</v>
      </c>
      <c r="Q50" s="26" t="s">
        <v>59</v>
      </c>
      <c r="R50" s="5">
        <v>2690</v>
      </c>
      <c r="S50">
        <f t="shared" si="7"/>
        <v>3.4297522800024081</v>
      </c>
      <c r="T50" s="8">
        <v>1486.1</v>
      </c>
      <c r="U50">
        <f>LOG(T50)</f>
        <v>3.1720480341802557</v>
      </c>
      <c r="V50" s="4"/>
      <c r="W50" s="4">
        <v>3</v>
      </c>
      <c r="X50" s="4">
        <v>1</v>
      </c>
      <c r="Y50" s="4" t="s">
        <v>179</v>
      </c>
      <c r="Z50" s="3">
        <v>2000</v>
      </c>
      <c r="AA50" s="6" t="s">
        <v>186</v>
      </c>
      <c r="AB50" s="6">
        <f t="shared" si="9"/>
        <v>2000</v>
      </c>
      <c r="AC50" s="6" t="s">
        <v>232</v>
      </c>
      <c r="AD50" s="10">
        <v>1</v>
      </c>
      <c r="AE50" s="28"/>
      <c r="AF50" s="11" t="s">
        <v>486</v>
      </c>
    </row>
    <row r="51" spans="1:32" s="1" customFormat="1" ht="15" customHeight="1" x14ac:dyDescent="0.2">
      <c r="A51" s="25" t="s">
        <v>522</v>
      </c>
      <c r="B51" s="9" t="s">
        <v>144</v>
      </c>
      <c r="C51" s="9" t="s">
        <v>145</v>
      </c>
      <c r="D51" s="9" t="s">
        <v>530</v>
      </c>
      <c r="E51" s="4" t="s">
        <v>526</v>
      </c>
      <c r="F51" s="26" t="s">
        <v>525</v>
      </c>
      <c r="G51" s="1" t="s">
        <v>524</v>
      </c>
      <c r="H51" s="5">
        <v>14</v>
      </c>
      <c r="I51" s="5">
        <v>24</v>
      </c>
      <c r="J51" s="5" t="s">
        <v>154</v>
      </c>
      <c r="K51" s="5">
        <v>23</v>
      </c>
      <c r="L51" s="5">
        <v>166</v>
      </c>
      <c r="M51" s="4" t="s">
        <v>156</v>
      </c>
      <c r="N51" s="5">
        <v>-166</v>
      </c>
      <c r="O51" s="4" t="s">
        <v>357</v>
      </c>
      <c r="P51" s="4" t="s">
        <v>527</v>
      </c>
      <c r="Q51" s="26" t="s">
        <v>59</v>
      </c>
      <c r="R51" s="5">
        <v>3220</v>
      </c>
      <c r="S51" s="1">
        <f t="shared" si="7"/>
        <v>3.5078558716958308</v>
      </c>
      <c r="T51" s="8">
        <v>1790</v>
      </c>
      <c r="U51" s="1">
        <f>LOG(T51)</f>
        <v>3.2528530309798933</v>
      </c>
      <c r="V51" s="4"/>
      <c r="W51" s="4">
        <v>3</v>
      </c>
      <c r="X51" s="4">
        <v>1</v>
      </c>
      <c r="Y51" s="4" t="s">
        <v>179</v>
      </c>
      <c r="Z51" s="4">
        <v>4259</v>
      </c>
      <c r="AA51" s="4" t="s">
        <v>186</v>
      </c>
      <c r="AB51" s="4">
        <v>4259</v>
      </c>
      <c r="AC51" s="4" t="s">
        <v>542</v>
      </c>
      <c r="AD51" s="10">
        <v>1</v>
      </c>
      <c r="AE51" s="28"/>
      <c r="AF51" s="4" t="s">
        <v>532</v>
      </c>
    </row>
    <row r="52" spans="1:32" customFormat="1" ht="15" customHeight="1" x14ac:dyDescent="0.2">
      <c r="A52" s="25" t="s">
        <v>523</v>
      </c>
      <c r="B52" s="11" t="s">
        <v>144</v>
      </c>
      <c r="C52" s="11" t="s">
        <v>145</v>
      </c>
      <c r="D52" s="9" t="s">
        <v>531</v>
      </c>
      <c r="E52" s="4" t="s">
        <v>526</v>
      </c>
      <c r="F52" s="26" t="s">
        <v>525</v>
      </c>
      <c r="G52" t="s">
        <v>524</v>
      </c>
      <c r="H52" s="5">
        <v>15</v>
      </c>
      <c r="I52" s="5">
        <v>37</v>
      </c>
      <c r="J52" s="5" t="s">
        <v>153</v>
      </c>
      <c r="K52" s="5">
        <v>-37</v>
      </c>
      <c r="L52" s="5">
        <v>77</v>
      </c>
      <c r="M52" s="4" t="s">
        <v>155</v>
      </c>
      <c r="N52" s="5">
        <v>77</v>
      </c>
      <c r="O52" s="4" t="s">
        <v>528</v>
      </c>
      <c r="P52" s="4" t="s">
        <v>529</v>
      </c>
      <c r="Q52" s="26" t="s">
        <v>59</v>
      </c>
      <c r="R52" s="5">
        <v>2300</v>
      </c>
      <c r="S52">
        <f t="shared" si="7"/>
        <v>3.3617278360175931</v>
      </c>
      <c r="T52" s="8">
        <v>1397.9</v>
      </c>
      <c r="U52">
        <f>LOG(T52)</f>
        <v>3.1454761048849593</v>
      </c>
      <c r="V52" s="4"/>
      <c r="W52" s="4">
        <v>1</v>
      </c>
      <c r="X52" s="4">
        <v>1</v>
      </c>
      <c r="Y52" s="4" t="s">
        <v>179</v>
      </c>
      <c r="Z52" s="4">
        <v>113</v>
      </c>
      <c r="AA52" s="4" t="s">
        <v>186</v>
      </c>
      <c r="AB52" s="4">
        <v>113</v>
      </c>
      <c r="AC52" s="4" t="s">
        <v>538</v>
      </c>
      <c r="AD52" s="10">
        <v>1</v>
      </c>
      <c r="AE52" s="28"/>
      <c r="AF52" s="4" t="s">
        <v>533</v>
      </c>
    </row>
    <row r="53" spans="1:32" customFormat="1" ht="15" customHeight="1" x14ac:dyDescent="0.2">
      <c r="A53" s="25" t="s">
        <v>157</v>
      </c>
      <c r="B53" s="11" t="s">
        <v>144</v>
      </c>
      <c r="C53" s="11" t="s">
        <v>145</v>
      </c>
      <c r="D53" s="11" t="s">
        <v>122</v>
      </c>
      <c r="E53" s="12">
        <v>1606</v>
      </c>
      <c r="F53" s="26" t="s">
        <v>308</v>
      </c>
      <c r="G53" t="s">
        <v>406</v>
      </c>
      <c r="H53" s="13">
        <v>6</v>
      </c>
      <c r="I53" s="13">
        <v>54</v>
      </c>
      <c r="J53" s="13" t="s">
        <v>153</v>
      </c>
      <c r="K53" s="13" t="str">
        <f>"-"&amp;""&amp;I53</f>
        <v>-54</v>
      </c>
      <c r="L53" s="13">
        <v>38</v>
      </c>
      <c r="M53" s="14" t="s">
        <v>156</v>
      </c>
      <c r="N53" s="13" t="str">
        <f>"-"&amp;""&amp;L53</f>
        <v>-38</v>
      </c>
      <c r="O53" s="13" t="s">
        <v>331</v>
      </c>
      <c r="P53" s="6" t="s">
        <v>183</v>
      </c>
      <c r="Q53" s="12" t="s">
        <v>59</v>
      </c>
      <c r="R53" s="5">
        <v>3525</v>
      </c>
      <c r="S53">
        <f t="shared" si="7"/>
        <v>3.5471591213274176</v>
      </c>
      <c r="T53" s="8">
        <v>2401.92</v>
      </c>
      <c r="U53">
        <f>LOG(T53)</f>
        <v>3.3805585383969694</v>
      </c>
      <c r="V53" s="12" t="s">
        <v>15</v>
      </c>
      <c r="W53" s="12">
        <v>1</v>
      </c>
      <c r="X53" s="12">
        <v>1</v>
      </c>
      <c r="Y53" s="12" t="s">
        <v>178</v>
      </c>
      <c r="Z53" s="3">
        <v>6857</v>
      </c>
      <c r="AA53" s="6" t="s">
        <v>186</v>
      </c>
      <c r="AB53" s="6">
        <f t="shared" ref="AB53:AB59" si="10">Z53</f>
        <v>6857</v>
      </c>
      <c r="AC53" s="6" t="s">
        <v>240</v>
      </c>
      <c r="AD53">
        <v>1</v>
      </c>
      <c r="AE53" s="28" t="s">
        <v>50</v>
      </c>
      <c r="AF53" s="42" t="s">
        <v>484</v>
      </c>
    </row>
    <row r="54" spans="1:32" customFormat="1" ht="15" customHeight="1" x14ac:dyDescent="0.2">
      <c r="A54" s="25" t="s">
        <v>90</v>
      </c>
      <c r="B54" s="11" t="s">
        <v>144</v>
      </c>
      <c r="C54" s="11" t="s">
        <v>145</v>
      </c>
      <c r="D54" s="11" t="s">
        <v>119</v>
      </c>
      <c r="E54" s="4">
        <v>1081</v>
      </c>
      <c r="F54" s="26" t="s">
        <v>295</v>
      </c>
      <c r="G54" t="s">
        <v>400</v>
      </c>
      <c r="H54" s="13">
        <v>7</v>
      </c>
      <c r="I54" s="13">
        <v>50</v>
      </c>
      <c r="J54" s="13" t="s">
        <v>153</v>
      </c>
      <c r="K54" s="13" t="str">
        <f>"-"&amp;""&amp;I54</f>
        <v>-50</v>
      </c>
      <c r="L54" s="13">
        <v>70</v>
      </c>
      <c r="M54" s="12" t="s">
        <v>155</v>
      </c>
      <c r="N54" s="13">
        <f>L54</f>
        <v>70</v>
      </c>
      <c r="O54" s="13" t="s">
        <v>343</v>
      </c>
      <c r="P54" s="6" t="s">
        <v>223</v>
      </c>
      <c r="Q54" s="12" t="s">
        <v>59</v>
      </c>
      <c r="R54" s="5">
        <v>3919</v>
      </c>
      <c r="S54">
        <f t="shared" si="7"/>
        <v>3.5931752634781025</v>
      </c>
      <c r="T54" s="2">
        <v>1569</v>
      </c>
      <c r="U54" s="2">
        <v>3.1956229435869368</v>
      </c>
      <c r="V54" s="12" t="s">
        <v>15</v>
      </c>
      <c r="W54" s="12">
        <v>1</v>
      </c>
      <c r="X54" s="12">
        <v>1</v>
      </c>
      <c r="Y54" s="12" t="s">
        <v>178</v>
      </c>
      <c r="Z54" s="3">
        <v>1200</v>
      </c>
      <c r="AA54" s="6" t="s">
        <v>186</v>
      </c>
      <c r="AB54" s="6">
        <f t="shared" si="10"/>
        <v>1200</v>
      </c>
      <c r="AC54" s="6" t="s">
        <v>194</v>
      </c>
      <c r="AD54">
        <v>1</v>
      </c>
      <c r="AE54" s="18" t="s">
        <v>20</v>
      </c>
      <c r="AF54" t="s">
        <v>469</v>
      </c>
    </row>
    <row r="55" spans="1:32" customFormat="1" ht="15" customHeight="1" x14ac:dyDescent="0.2">
      <c r="A55" s="25" t="s">
        <v>14</v>
      </c>
      <c r="B55" s="11" t="s">
        <v>144</v>
      </c>
      <c r="C55" s="11" t="s">
        <v>151</v>
      </c>
      <c r="D55" t="s">
        <v>513</v>
      </c>
      <c r="E55" s="4">
        <v>510</v>
      </c>
      <c r="F55" s="26" t="s">
        <v>284</v>
      </c>
      <c r="G55" t="s">
        <v>411</v>
      </c>
      <c r="H55" s="5">
        <v>8</v>
      </c>
      <c r="I55" s="13">
        <v>46</v>
      </c>
      <c r="J55" s="13" t="s">
        <v>154</v>
      </c>
      <c r="K55" s="13">
        <f>I55</f>
        <v>46</v>
      </c>
      <c r="L55" s="13">
        <v>56</v>
      </c>
      <c r="M55" s="14" t="s">
        <v>156</v>
      </c>
      <c r="N55" s="13" t="str">
        <f>"-"&amp;""&amp;L55</f>
        <v>-56</v>
      </c>
      <c r="O55" s="13" t="s">
        <v>329</v>
      </c>
      <c r="P55" s="6" t="s">
        <v>203</v>
      </c>
      <c r="Q55" s="12" t="s">
        <v>59</v>
      </c>
      <c r="R55" s="5">
        <v>47.7</v>
      </c>
      <c r="S55">
        <f t="shared" si="7"/>
        <v>1.6785183790401139</v>
      </c>
      <c r="T55" s="2">
        <v>124</v>
      </c>
      <c r="U55" s="2">
        <v>2.0934216851622351</v>
      </c>
      <c r="V55" s="6" t="s">
        <v>204</v>
      </c>
      <c r="W55" s="4">
        <v>1</v>
      </c>
      <c r="X55" s="4">
        <v>1</v>
      </c>
      <c r="Y55" s="4" t="s">
        <v>178</v>
      </c>
      <c r="Z55" s="31">
        <v>71999</v>
      </c>
      <c r="AA55" s="6" t="s">
        <v>186</v>
      </c>
      <c r="AB55" s="6">
        <f t="shared" si="10"/>
        <v>71999</v>
      </c>
      <c r="AC55" s="6" t="s">
        <v>194</v>
      </c>
      <c r="AD55">
        <v>1</v>
      </c>
      <c r="AE55" s="18" t="s">
        <v>72</v>
      </c>
      <c r="AF55" t="s">
        <v>512</v>
      </c>
    </row>
    <row r="56" spans="1:32" customFormat="1" ht="15" customHeight="1" x14ac:dyDescent="0.2">
      <c r="A56" s="25" t="s">
        <v>14</v>
      </c>
      <c r="B56" s="11" t="s">
        <v>144</v>
      </c>
      <c r="C56" s="11" t="s">
        <v>151</v>
      </c>
      <c r="D56" t="s">
        <v>513</v>
      </c>
      <c r="E56" s="4">
        <v>510</v>
      </c>
      <c r="F56" s="26" t="s">
        <v>284</v>
      </c>
      <c r="G56" t="s">
        <v>411</v>
      </c>
      <c r="H56" s="13">
        <v>12</v>
      </c>
      <c r="I56" s="13">
        <v>46</v>
      </c>
      <c r="J56" s="13" t="s">
        <v>154</v>
      </c>
      <c r="K56" s="13">
        <f>I56</f>
        <v>46</v>
      </c>
      <c r="L56" s="13">
        <v>56</v>
      </c>
      <c r="M56" s="14" t="s">
        <v>156</v>
      </c>
      <c r="N56" s="13" t="str">
        <f>"-"&amp;""&amp;L56</f>
        <v>-56</v>
      </c>
      <c r="O56" s="13" t="s">
        <v>329</v>
      </c>
      <c r="P56" s="6" t="s">
        <v>203</v>
      </c>
      <c r="Q56" s="12" t="s">
        <v>59</v>
      </c>
      <c r="R56" s="5">
        <v>45.6</v>
      </c>
      <c r="S56">
        <f t="shared" si="7"/>
        <v>1.658964842664435</v>
      </c>
      <c r="T56" s="2">
        <v>141</v>
      </c>
      <c r="U56" s="2">
        <v>2.1492191126553797</v>
      </c>
      <c r="V56" s="12" t="s">
        <v>18</v>
      </c>
      <c r="W56" s="12">
        <v>1</v>
      </c>
      <c r="X56" s="12">
        <v>1</v>
      </c>
      <c r="Y56" s="12" t="s">
        <v>179</v>
      </c>
      <c r="Z56" s="31">
        <v>72000</v>
      </c>
      <c r="AA56" s="6" t="s">
        <v>186</v>
      </c>
      <c r="AB56" s="6">
        <f t="shared" si="10"/>
        <v>72000</v>
      </c>
      <c r="AC56" s="6" t="s">
        <v>194</v>
      </c>
      <c r="AD56">
        <v>1</v>
      </c>
      <c r="AE56" s="18" t="s">
        <v>72</v>
      </c>
      <c r="AF56" t="s">
        <v>512</v>
      </c>
    </row>
    <row r="57" spans="1:32" customFormat="1" ht="15" customHeight="1" x14ac:dyDescent="0.2">
      <c r="A57" s="25" t="s">
        <v>14</v>
      </c>
      <c r="B57" s="11" t="s">
        <v>144</v>
      </c>
      <c r="C57" s="11" t="s">
        <v>151</v>
      </c>
      <c r="D57" t="s">
        <v>513</v>
      </c>
      <c r="E57" s="12">
        <v>1604</v>
      </c>
      <c r="F57" s="26" t="s">
        <v>306</v>
      </c>
      <c r="G57" t="s">
        <v>376</v>
      </c>
      <c r="H57" s="13">
        <v>8</v>
      </c>
      <c r="I57" s="13">
        <v>44</v>
      </c>
      <c r="J57" s="13" t="s">
        <v>154</v>
      </c>
      <c r="K57" s="13">
        <f>I57</f>
        <v>44</v>
      </c>
      <c r="L57" s="13">
        <v>66</v>
      </c>
      <c r="M57" s="14" t="s">
        <v>156</v>
      </c>
      <c r="N57" s="13" t="str">
        <f>"-"&amp;""&amp;L57</f>
        <v>-66</v>
      </c>
      <c r="O57" s="13" t="s">
        <v>342</v>
      </c>
      <c r="P57" s="6" t="s">
        <v>237</v>
      </c>
      <c r="Q57" s="12" t="s">
        <v>59</v>
      </c>
      <c r="R57" s="5">
        <v>43</v>
      </c>
      <c r="S57">
        <f t="shared" si="7"/>
        <v>1.6334684555795864</v>
      </c>
      <c r="T57" s="2">
        <v>87.05</v>
      </c>
      <c r="U57" s="2">
        <v>1.9397687754533499</v>
      </c>
      <c r="V57" s="12" t="s">
        <v>15</v>
      </c>
      <c r="W57" s="12">
        <v>3</v>
      </c>
      <c r="X57" s="12">
        <v>1</v>
      </c>
      <c r="Y57" s="12" t="s">
        <v>179</v>
      </c>
      <c r="Z57" s="3">
        <v>2184</v>
      </c>
      <c r="AA57" s="6" t="s">
        <v>186</v>
      </c>
      <c r="AB57" s="6">
        <f t="shared" si="10"/>
        <v>2184</v>
      </c>
      <c r="AC57" s="6" t="s">
        <v>238</v>
      </c>
      <c r="AD57">
        <v>1</v>
      </c>
      <c r="AE57" s="18" t="s">
        <v>85</v>
      </c>
      <c r="AF57" t="s">
        <v>512</v>
      </c>
    </row>
    <row r="58" spans="1:32" s="42" customFormat="1" ht="15" customHeight="1" x14ac:dyDescent="0.2">
      <c r="A58" s="25" t="s">
        <v>21</v>
      </c>
      <c r="B58" s="11" t="s">
        <v>144</v>
      </c>
      <c r="C58" s="11" t="s">
        <v>517</v>
      </c>
      <c r="D58" s="11" t="s">
        <v>113</v>
      </c>
      <c r="E58" s="12">
        <v>1602</v>
      </c>
      <c r="F58" s="26" t="s">
        <v>304</v>
      </c>
      <c r="G58" t="s">
        <v>393</v>
      </c>
      <c r="H58" s="13">
        <v>13</v>
      </c>
      <c r="I58" s="13">
        <v>64</v>
      </c>
      <c r="J58" s="13" t="s">
        <v>153</v>
      </c>
      <c r="K58" s="13" t="str">
        <f>"-"&amp;""&amp;I58</f>
        <v>-64</v>
      </c>
      <c r="L58" s="13">
        <v>64</v>
      </c>
      <c r="M58" s="14" t="s">
        <v>156</v>
      </c>
      <c r="N58" s="13" t="str">
        <f>"-"&amp;""&amp;L58</f>
        <v>-64</v>
      </c>
      <c r="O58" s="13" t="s">
        <v>320</v>
      </c>
      <c r="P58" s="6" t="s">
        <v>233</v>
      </c>
      <c r="Q58" s="12" t="s">
        <v>59</v>
      </c>
      <c r="R58" s="5">
        <v>42</v>
      </c>
      <c r="S58">
        <f t="shared" si="7"/>
        <v>1.6232492903979006</v>
      </c>
      <c r="T58" s="3">
        <v>119</v>
      </c>
      <c r="U58" s="3">
        <v>2.0755469613925306</v>
      </c>
      <c r="V58" s="12" t="s">
        <v>18</v>
      </c>
      <c r="W58" s="12">
        <v>1</v>
      </c>
      <c r="X58" s="12">
        <v>1</v>
      </c>
      <c r="Y58" s="12" t="s">
        <v>179</v>
      </c>
      <c r="Z58" s="3">
        <v>125</v>
      </c>
      <c r="AA58" s="6" t="s">
        <v>186</v>
      </c>
      <c r="AB58" s="6">
        <f t="shared" si="10"/>
        <v>125</v>
      </c>
      <c r="AC58" s="6" t="s">
        <v>234</v>
      </c>
      <c r="AD58">
        <v>1</v>
      </c>
      <c r="AE58" s="18" t="s">
        <v>82</v>
      </c>
      <c r="AF58" s="4" t="s">
        <v>501</v>
      </c>
    </row>
    <row r="59" spans="1:32" s="42" customFormat="1" ht="15" customHeight="1" x14ac:dyDescent="0.2">
      <c r="A59" s="25" t="s">
        <v>21</v>
      </c>
      <c r="B59" s="11" t="s">
        <v>144</v>
      </c>
      <c r="C59" s="11" t="s">
        <v>517</v>
      </c>
      <c r="D59" s="11" t="s">
        <v>113</v>
      </c>
      <c r="E59" s="12">
        <v>1602</v>
      </c>
      <c r="F59" s="26" t="s">
        <v>304</v>
      </c>
      <c r="G59" t="s">
        <v>393</v>
      </c>
      <c r="H59" s="13">
        <v>13</v>
      </c>
      <c r="I59" s="13">
        <v>64</v>
      </c>
      <c r="J59" s="13" t="s">
        <v>153</v>
      </c>
      <c r="K59" s="13" t="str">
        <f>"-"&amp;""&amp;I59</f>
        <v>-64</v>
      </c>
      <c r="L59" s="13">
        <v>64</v>
      </c>
      <c r="M59" s="14" t="s">
        <v>156</v>
      </c>
      <c r="N59" s="13" t="str">
        <f>"-"&amp;""&amp;L59</f>
        <v>-64</v>
      </c>
      <c r="O59" s="13" t="s">
        <v>320</v>
      </c>
      <c r="P59" s="6" t="s">
        <v>233</v>
      </c>
      <c r="Q59" s="12" t="s">
        <v>59</v>
      </c>
      <c r="R59" s="5">
        <v>42</v>
      </c>
      <c r="S59">
        <f t="shared" si="7"/>
        <v>1.6232492903979006</v>
      </c>
      <c r="T59" s="2">
        <v>155.41666666666669</v>
      </c>
      <c r="U59" s="2">
        <v>2.1914975900970814</v>
      </c>
      <c r="V59" s="12" t="s">
        <v>18</v>
      </c>
      <c r="W59" s="12">
        <v>1</v>
      </c>
      <c r="X59" s="12">
        <v>1</v>
      </c>
      <c r="Y59" s="12" t="s">
        <v>180</v>
      </c>
      <c r="Z59" s="3">
        <v>125</v>
      </c>
      <c r="AA59" s="6" t="s">
        <v>186</v>
      </c>
      <c r="AB59" s="6">
        <f t="shared" si="10"/>
        <v>125</v>
      </c>
      <c r="AC59" s="6" t="s">
        <v>234</v>
      </c>
      <c r="AD59">
        <v>1</v>
      </c>
      <c r="AE59" s="18" t="s">
        <v>82</v>
      </c>
      <c r="AF59" s="4" t="s">
        <v>501</v>
      </c>
    </row>
    <row r="60" spans="1:32" s="42" customFormat="1" ht="15" customHeight="1" x14ac:dyDescent="0.2">
      <c r="A60" s="25" t="s">
        <v>171</v>
      </c>
      <c r="B60" s="9" t="s">
        <v>144</v>
      </c>
      <c r="C60" s="9" t="s">
        <v>148</v>
      </c>
      <c r="D60" s="27" t="s">
        <v>172</v>
      </c>
      <c r="E60" s="4" t="s">
        <v>173</v>
      </c>
      <c r="F60" s="26" t="s">
        <v>274</v>
      </c>
      <c r="G60" t="s">
        <v>373</v>
      </c>
      <c r="H60" s="5">
        <v>3</v>
      </c>
      <c r="I60" s="5">
        <v>38</v>
      </c>
      <c r="J60" s="5" t="s">
        <v>154</v>
      </c>
      <c r="K60" s="13">
        <f>I60</f>
        <v>38</v>
      </c>
      <c r="L60" s="5">
        <v>139</v>
      </c>
      <c r="M60" s="3" t="s">
        <v>155</v>
      </c>
      <c r="N60" s="13">
        <f>L60</f>
        <v>139</v>
      </c>
      <c r="O60" s="13" t="s">
        <v>318</v>
      </c>
      <c r="P60" s="3" t="s">
        <v>250</v>
      </c>
      <c r="Q60" s="26" t="s">
        <v>59</v>
      </c>
      <c r="R60" s="5">
        <v>500</v>
      </c>
      <c r="S60">
        <f t="shared" si="7"/>
        <v>2.6989700043360187</v>
      </c>
      <c r="T60" s="3">
        <v>759.2</v>
      </c>
      <c r="U60" s="3">
        <v>2.8803561994192362</v>
      </c>
      <c r="V60" s="4" t="s">
        <v>134</v>
      </c>
      <c r="W60" s="4">
        <v>2</v>
      </c>
      <c r="X60" s="4">
        <v>1</v>
      </c>
      <c r="Y60" s="4" t="s">
        <v>179</v>
      </c>
      <c r="Z60" s="3">
        <v>84000</v>
      </c>
      <c r="AA60" s="3" t="s">
        <v>187</v>
      </c>
      <c r="AB60" s="6">
        <f>Z60*2</f>
        <v>168000</v>
      </c>
      <c r="AC60" s="3" t="s">
        <v>194</v>
      </c>
      <c r="AD60">
        <v>1</v>
      </c>
      <c r="AE60" s="28"/>
      <c r="AF60" s="4" t="s">
        <v>497</v>
      </c>
    </row>
    <row r="61" spans="1:32" s="42" customFormat="1" ht="15" customHeight="1" x14ac:dyDescent="0.2">
      <c r="A61" s="25" t="s">
        <v>55</v>
      </c>
      <c r="B61" s="11" t="s">
        <v>144</v>
      </c>
      <c r="C61" s="11" t="s">
        <v>148</v>
      </c>
      <c r="D61" s="11" t="s">
        <v>100</v>
      </c>
      <c r="E61" s="4">
        <v>883</v>
      </c>
      <c r="F61" s="26" t="s">
        <v>291</v>
      </c>
      <c r="G61" t="s">
        <v>380</v>
      </c>
      <c r="H61" s="13">
        <v>26</v>
      </c>
      <c r="I61" s="13">
        <v>68</v>
      </c>
      <c r="J61" s="13" t="s">
        <v>153</v>
      </c>
      <c r="K61" s="13" t="str">
        <f>"-"&amp;""&amp;I61</f>
        <v>-68</v>
      </c>
      <c r="L61" s="13">
        <v>77</v>
      </c>
      <c r="M61" s="14" t="s">
        <v>155</v>
      </c>
      <c r="N61" s="13">
        <f>L61</f>
        <v>77</v>
      </c>
      <c r="O61" s="13" t="s">
        <v>333</v>
      </c>
      <c r="P61" s="6" t="s">
        <v>214</v>
      </c>
      <c r="Q61" s="12" t="s">
        <v>59</v>
      </c>
      <c r="R61" s="5">
        <v>440</v>
      </c>
      <c r="S61">
        <f t="shared" si="7"/>
        <v>2.6434526764861874</v>
      </c>
      <c r="T61" s="8">
        <v>1196</v>
      </c>
      <c r="U61">
        <f>LOG(T61)</f>
        <v>3.0777311796523921</v>
      </c>
      <c r="V61" s="12" t="s">
        <v>15</v>
      </c>
      <c r="W61" s="12">
        <v>3</v>
      </c>
      <c r="X61" s="12">
        <v>1</v>
      </c>
      <c r="Y61" s="12" t="s">
        <v>179</v>
      </c>
      <c r="Z61" s="31">
        <v>50</v>
      </c>
      <c r="AA61" s="6" t="s">
        <v>186</v>
      </c>
      <c r="AB61" s="6">
        <f t="shared" ref="AB61:AB96" si="11">Z61</f>
        <v>50</v>
      </c>
      <c r="AC61" s="6" t="s">
        <v>216</v>
      </c>
      <c r="AD61">
        <v>1</v>
      </c>
      <c r="AE61" s="18" t="s">
        <v>159</v>
      </c>
      <c r="AF61" t="s">
        <v>475</v>
      </c>
    </row>
    <row r="62" spans="1:32" s="42" customFormat="1" ht="15" customHeight="1" x14ac:dyDescent="0.2">
      <c r="A62" s="25" t="s">
        <v>32</v>
      </c>
      <c r="B62" s="11" t="s">
        <v>144</v>
      </c>
      <c r="C62" s="11" t="s">
        <v>148</v>
      </c>
      <c r="D62" s="11" t="s">
        <v>106</v>
      </c>
      <c r="E62" s="4">
        <v>549</v>
      </c>
      <c r="F62" s="26" t="s">
        <v>286</v>
      </c>
      <c r="G62" t="s">
        <v>379</v>
      </c>
      <c r="H62" s="13">
        <v>14</v>
      </c>
      <c r="I62" s="13">
        <v>60</v>
      </c>
      <c r="J62" s="13" t="s">
        <v>154</v>
      </c>
      <c r="K62" s="13">
        <f>I62</f>
        <v>60</v>
      </c>
      <c r="L62" s="13">
        <v>2</v>
      </c>
      <c r="M62" s="14" t="s">
        <v>156</v>
      </c>
      <c r="N62" s="13" t="str">
        <f>"-"&amp;""&amp;L62</f>
        <v>-2</v>
      </c>
      <c r="O62" s="13" t="s">
        <v>327</v>
      </c>
      <c r="P62" s="6" t="s">
        <v>206</v>
      </c>
      <c r="Q62" s="12" t="s">
        <v>59</v>
      </c>
      <c r="R62" s="5">
        <v>755.4</v>
      </c>
      <c r="S62">
        <f t="shared" si="7"/>
        <v>2.8781769804915061</v>
      </c>
      <c r="T62" s="2">
        <v>1444</v>
      </c>
      <c r="U62">
        <f>LOG(T62)</f>
        <v>3.1595671932336202</v>
      </c>
      <c r="V62" s="12" t="s">
        <v>73</v>
      </c>
      <c r="W62" s="12">
        <v>3</v>
      </c>
      <c r="X62" s="12">
        <v>1</v>
      </c>
      <c r="Y62" s="12" t="s">
        <v>179</v>
      </c>
      <c r="Z62" s="30">
        <v>21000</v>
      </c>
      <c r="AA62" s="6" t="s">
        <v>186</v>
      </c>
      <c r="AB62" s="6">
        <f t="shared" si="11"/>
        <v>21000</v>
      </c>
      <c r="AC62" s="6" t="s">
        <v>207</v>
      </c>
      <c r="AD62">
        <v>1</v>
      </c>
      <c r="AE62" s="28" t="s">
        <v>74</v>
      </c>
      <c r="AF62" t="s">
        <v>489</v>
      </c>
    </row>
    <row r="63" spans="1:32" customFormat="1" ht="15" customHeight="1" x14ac:dyDescent="0.2">
      <c r="A63" s="25" t="s">
        <v>136</v>
      </c>
      <c r="B63" s="11" t="s">
        <v>144</v>
      </c>
      <c r="C63" s="11" t="s">
        <v>148</v>
      </c>
      <c r="D63" s="11" t="s">
        <v>137</v>
      </c>
      <c r="E63" s="4">
        <v>899</v>
      </c>
      <c r="F63" s="26" t="s">
        <v>293</v>
      </c>
      <c r="G63" t="s">
        <v>404</v>
      </c>
      <c r="H63" s="13">
        <v>29</v>
      </c>
      <c r="I63" s="13">
        <v>49</v>
      </c>
      <c r="J63" s="13" t="s">
        <v>153</v>
      </c>
      <c r="K63" s="13" t="str">
        <f t="shared" ref="K63:K68" si="12">"-"&amp;""&amp;I63</f>
        <v>-49</v>
      </c>
      <c r="L63" s="13">
        <v>70</v>
      </c>
      <c r="M63" s="14" t="s">
        <v>155</v>
      </c>
      <c r="N63" s="13">
        <f>L63</f>
        <v>70</v>
      </c>
      <c r="O63" s="13" t="s">
        <v>347</v>
      </c>
      <c r="P63" s="6" t="s">
        <v>220</v>
      </c>
      <c r="Q63" s="12" t="s">
        <v>59</v>
      </c>
      <c r="R63" s="5">
        <v>180.46</v>
      </c>
      <c r="S63">
        <f t="shared" si="7"/>
        <v>2.2563809530316412</v>
      </c>
      <c r="T63" s="8">
        <v>250.43</v>
      </c>
      <c r="U63">
        <f>LOG(T63)</f>
        <v>2.398686353508193</v>
      </c>
      <c r="V63" s="12" t="s">
        <v>18</v>
      </c>
      <c r="W63" s="12">
        <v>2</v>
      </c>
      <c r="X63" s="12">
        <v>1</v>
      </c>
      <c r="Y63" s="12" t="s">
        <v>180</v>
      </c>
      <c r="Z63" s="6">
        <v>145000</v>
      </c>
      <c r="AA63" s="6" t="s">
        <v>186</v>
      </c>
      <c r="AB63" s="6">
        <f t="shared" si="11"/>
        <v>145000</v>
      </c>
      <c r="AC63" s="6" t="s">
        <v>221</v>
      </c>
      <c r="AD63">
        <v>1</v>
      </c>
      <c r="AE63" s="18" t="s">
        <v>138</v>
      </c>
      <c r="AF63" t="s">
        <v>472</v>
      </c>
    </row>
    <row r="64" spans="1:32" customFormat="1" ht="15" customHeight="1" x14ac:dyDescent="0.2">
      <c r="A64" s="25" t="s">
        <v>27</v>
      </c>
      <c r="B64" s="11" t="s">
        <v>144</v>
      </c>
      <c r="C64" s="11" t="s">
        <v>148</v>
      </c>
      <c r="D64" s="11" t="s">
        <v>110</v>
      </c>
      <c r="E64" s="4">
        <v>470</v>
      </c>
      <c r="F64" s="26" t="s">
        <v>279</v>
      </c>
      <c r="G64" t="s">
        <v>397</v>
      </c>
      <c r="H64" s="13">
        <v>8</v>
      </c>
      <c r="I64" s="13">
        <v>64</v>
      </c>
      <c r="J64" s="13" t="s">
        <v>153</v>
      </c>
      <c r="K64" s="13" t="str">
        <f t="shared" si="12"/>
        <v>-64</v>
      </c>
      <c r="L64" s="13">
        <v>64</v>
      </c>
      <c r="M64" s="14" t="s">
        <v>156</v>
      </c>
      <c r="N64" s="13" t="str">
        <f>"-"&amp;""&amp;L64</f>
        <v>-64</v>
      </c>
      <c r="O64" s="13" t="s">
        <v>337</v>
      </c>
      <c r="P64" s="6" t="s">
        <v>197</v>
      </c>
      <c r="Q64" s="12" t="s">
        <v>59</v>
      </c>
      <c r="R64" s="5">
        <v>3885</v>
      </c>
      <c r="S64">
        <f t="shared" si="7"/>
        <v>3.5893910231369333</v>
      </c>
      <c r="T64" s="2">
        <v>4330</v>
      </c>
      <c r="U64" s="2">
        <v>3.6364878963533656</v>
      </c>
      <c r="V64" s="12" t="s">
        <v>28</v>
      </c>
      <c r="W64" s="12">
        <v>1</v>
      </c>
      <c r="X64" s="12">
        <v>1</v>
      </c>
      <c r="Y64" s="12" t="s">
        <v>179</v>
      </c>
      <c r="Z64" s="31">
        <v>75</v>
      </c>
      <c r="AA64" s="6" t="s">
        <v>186</v>
      </c>
      <c r="AB64" s="6">
        <f t="shared" si="11"/>
        <v>75</v>
      </c>
      <c r="AC64" s="6" t="s">
        <v>194</v>
      </c>
      <c r="AD64">
        <v>1</v>
      </c>
      <c r="AE64" s="18" t="s">
        <v>29</v>
      </c>
      <c r="AF64" s="4" t="s">
        <v>496</v>
      </c>
    </row>
    <row r="65" spans="1:32" customFormat="1" ht="15" customHeight="1" x14ac:dyDescent="0.2">
      <c r="A65" s="25" t="s">
        <v>45</v>
      </c>
      <c r="B65" s="11" t="s">
        <v>144</v>
      </c>
      <c r="C65" s="11" t="s">
        <v>148</v>
      </c>
      <c r="D65" s="11" t="s">
        <v>114</v>
      </c>
      <c r="E65" s="12">
        <v>1608</v>
      </c>
      <c r="F65" s="26" t="s">
        <v>310</v>
      </c>
      <c r="G65" t="s">
        <v>412</v>
      </c>
      <c r="H65" s="5">
        <v>11</v>
      </c>
      <c r="I65" s="13">
        <v>54</v>
      </c>
      <c r="J65" s="13" t="s">
        <v>153</v>
      </c>
      <c r="K65" s="13" t="str">
        <f t="shared" si="12"/>
        <v>-54</v>
      </c>
      <c r="L65" s="13">
        <v>38</v>
      </c>
      <c r="M65" s="14" t="s">
        <v>156</v>
      </c>
      <c r="N65" s="13" t="str">
        <f>"-"&amp;""&amp;L65</f>
        <v>-38</v>
      </c>
      <c r="O65" s="13" t="s">
        <v>320</v>
      </c>
      <c r="P65" s="6" t="s">
        <v>233</v>
      </c>
      <c r="Q65" s="12" t="s">
        <v>59</v>
      </c>
      <c r="R65" s="5">
        <v>148.5</v>
      </c>
      <c r="S65">
        <f t="shared" si="7"/>
        <v>2.171726453653231</v>
      </c>
      <c r="T65" s="8">
        <v>391</v>
      </c>
      <c r="U65">
        <f>LOG(T65)</f>
        <v>2.5921767573958667</v>
      </c>
      <c r="V65" s="12" t="s">
        <v>15</v>
      </c>
      <c r="W65" s="12">
        <v>1</v>
      </c>
      <c r="X65" s="12">
        <v>1</v>
      </c>
      <c r="Y65" s="12" t="s">
        <v>180</v>
      </c>
      <c r="Z65" s="3">
        <v>125</v>
      </c>
      <c r="AA65" s="6" t="s">
        <v>186</v>
      </c>
      <c r="AB65" s="6">
        <f t="shared" si="11"/>
        <v>125</v>
      </c>
      <c r="AC65" s="6" t="s">
        <v>194</v>
      </c>
      <c r="AD65">
        <v>1</v>
      </c>
      <c r="AE65" s="18" t="s">
        <v>46</v>
      </c>
      <c r="AF65" t="s">
        <v>466</v>
      </c>
    </row>
    <row r="66" spans="1:32" customFormat="1" ht="15" customHeight="1" x14ac:dyDescent="0.2">
      <c r="A66" s="25" t="s">
        <v>57</v>
      </c>
      <c r="B66" s="11" t="s">
        <v>144</v>
      </c>
      <c r="C66" s="11" t="s">
        <v>148</v>
      </c>
      <c r="D66" s="11" t="s">
        <v>109</v>
      </c>
      <c r="E66" s="4">
        <v>883</v>
      </c>
      <c r="F66" s="26" t="s">
        <v>291</v>
      </c>
      <c r="G66" t="s">
        <v>380</v>
      </c>
      <c r="H66" s="13">
        <v>11</v>
      </c>
      <c r="I66" s="13">
        <v>68</v>
      </c>
      <c r="J66" s="13" t="s">
        <v>153</v>
      </c>
      <c r="K66" s="13" t="str">
        <f t="shared" si="12"/>
        <v>-68</v>
      </c>
      <c r="L66" s="13">
        <v>77</v>
      </c>
      <c r="M66" s="14" t="s">
        <v>155</v>
      </c>
      <c r="N66" s="13">
        <f>L66</f>
        <v>77</v>
      </c>
      <c r="O66" s="13" t="s">
        <v>333</v>
      </c>
      <c r="P66" s="6" t="s">
        <v>214</v>
      </c>
      <c r="Q66" s="4" t="s">
        <v>59</v>
      </c>
      <c r="R66" s="5">
        <v>245</v>
      </c>
      <c r="S66" s="1">
        <f t="shared" ref="S66:S97" si="13">LOG(R66)</f>
        <v>2.3891660843645326</v>
      </c>
      <c r="T66" s="46">
        <v>793</v>
      </c>
      <c r="U66" s="46">
        <v>2.8992731873176036</v>
      </c>
      <c r="V66" s="4" t="s">
        <v>15</v>
      </c>
      <c r="W66" s="4">
        <v>3</v>
      </c>
      <c r="X66" s="12">
        <v>1</v>
      </c>
      <c r="Y66" s="12" t="s">
        <v>179</v>
      </c>
      <c r="Z66" s="6">
        <v>900</v>
      </c>
      <c r="AA66" s="6" t="s">
        <v>186</v>
      </c>
      <c r="AB66" s="6">
        <f t="shared" si="11"/>
        <v>900</v>
      </c>
      <c r="AC66" s="6" t="s">
        <v>217</v>
      </c>
      <c r="AD66">
        <v>1</v>
      </c>
      <c r="AE66" s="18" t="s">
        <v>79</v>
      </c>
      <c r="AF66" t="s">
        <v>495</v>
      </c>
    </row>
    <row r="67" spans="1:32" customFormat="1" ht="15" customHeight="1" x14ac:dyDescent="0.2">
      <c r="A67" s="25" t="s">
        <v>41</v>
      </c>
      <c r="B67" s="11" t="s">
        <v>144</v>
      </c>
      <c r="C67" s="11" t="s">
        <v>148</v>
      </c>
      <c r="D67" s="11" t="s">
        <v>117</v>
      </c>
      <c r="E67" s="12">
        <v>1603</v>
      </c>
      <c r="F67" s="26" t="s">
        <v>305</v>
      </c>
      <c r="G67" t="s">
        <v>385</v>
      </c>
      <c r="H67" s="13">
        <v>7</v>
      </c>
      <c r="I67" s="13">
        <v>54</v>
      </c>
      <c r="J67" s="13" t="s">
        <v>153</v>
      </c>
      <c r="K67" s="13" t="str">
        <f t="shared" si="12"/>
        <v>-54</v>
      </c>
      <c r="L67" s="13">
        <v>38</v>
      </c>
      <c r="M67" s="14" t="s">
        <v>156</v>
      </c>
      <c r="N67" s="13" t="str">
        <f>"-"&amp;""&amp;L67</f>
        <v>-38</v>
      </c>
      <c r="O67" s="13" t="s">
        <v>331</v>
      </c>
      <c r="P67" s="6" t="s">
        <v>183</v>
      </c>
      <c r="Q67" s="12" t="s">
        <v>59</v>
      </c>
      <c r="R67" s="5">
        <v>109.2</v>
      </c>
      <c r="S67">
        <f t="shared" si="13"/>
        <v>2.0382226383687185</v>
      </c>
      <c r="T67" s="8">
        <v>463.5</v>
      </c>
      <c r="U67">
        <f>LOG(T67)</f>
        <v>2.666049738480516</v>
      </c>
      <c r="V67" s="12" t="s">
        <v>15</v>
      </c>
      <c r="W67" s="12">
        <v>1</v>
      </c>
      <c r="X67" s="12">
        <v>1</v>
      </c>
      <c r="Y67" s="12" t="s">
        <v>180</v>
      </c>
      <c r="Z67" s="3">
        <v>2000000</v>
      </c>
      <c r="AA67" s="6" t="s">
        <v>186</v>
      </c>
      <c r="AB67" s="6">
        <f t="shared" si="11"/>
        <v>2000000</v>
      </c>
      <c r="AC67" s="6" t="s">
        <v>236</v>
      </c>
      <c r="AD67">
        <v>1</v>
      </c>
      <c r="AE67" s="18" t="s">
        <v>42</v>
      </c>
      <c r="AF67" t="s">
        <v>483</v>
      </c>
    </row>
    <row r="68" spans="1:32" customFormat="1" ht="15" customHeight="1" x14ac:dyDescent="0.2">
      <c r="A68" s="25" t="s">
        <v>43</v>
      </c>
      <c r="B68" s="11" t="s">
        <v>144</v>
      </c>
      <c r="C68" s="11" t="s">
        <v>148</v>
      </c>
      <c r="D68" s="11" t="s">
        <v>116</v>
      </c>
      <c r="E68" s="12">
        <v>1603</v>
      </c>
      <c r="F68" s="26" t="s">
        <v>305</v>
      </c>
      <c r="G68" t="s">
        <v>385</v>
      </c>
      <c r="H68" s="13">
        <v>4</v>
      </c>
      <c r="I68" s="13">
        <v>54</v>
      </c>
      <c r="J68" s="13" t="s">
        <v>153</v>
      </c>
      <c r="K68" s="13" t="str">
        <f t="shared" si="12"/>
        <v>-54</v>
      </c>
      <c r="L68" s="13">
        <v>38</v>
      </c>
      <c r="M68" s="14" t="s">
        <v>156</v>
      </c>
      <c r="N68" s="13" t="str">
        <f>"-"&amp;""&amp;L68</f>
        <v>-38</v>
      </c>
      <c r="O68" s="13" t="s">
        <v>331</v>
      </c>
      <c r="P68" s="6" t="s">
        <v>183</v>
      </c>
      <c r="Q68" s="12" t="s">
        <v>59</v>
      </c>
      <c r="R68" s="5">
        <v>136.5</v>
      </c>
      <c r="S68">
        <f t="shared" si="13"/>
        <v>2.1351326513767748</v>
      </c>
      <c r="T68" s="8">
        <v>556.6</v>
      </c>
      <c r="U68">
        <f>LOG(T68)</f>
        <v>2.7455432019980242</v>
      </c>
      <c r="V68" s="12" t="s">
        <v>15</v>
      </c>
      <c r="W68" s="12">
        <v>1</v>
      </c>
      <c r="X68" s="12">
        <v>1</v>
      </c>
      <c r="Y68" s="12" t="s">
        <v>180</v>
      </c>
      <c r="Z68" s="3">
        <v>3800000</v>
      </c>
      <c r="AA68" s="6" t="s">
        <v>186</v>
      </c>
      <c r="AB68" s="6">
        <f t="shared" si="11"/>
        <v>3800000</v>
      </c>
      <c r="AC68" s="6" t="s">
        <v>236</v>
      </c>
      <c r="AD68">
        <v>1</v>
      </c>
      <c r="AE68" s="18" t="s">
        <v>42</v>
      </c>
      <c r="AF68" t="s">
        <v>477</v>
      </c>
    </row>
    <row r="69" spans="1:32" customFormat="1" ht="15" customHeight="1" x14ac:dyDescent="0.2">
      <c r="A69" s="25" t="s">
        <v>53</v>
      </c>
      <c r="B69" s="11" t="s">
        <v>144</v>
      </c>
      <c r="C69" s="11" t="s">
        <v>148</v>
      </c>
      <c r="D69" s="11" t="s">
        <v>124</v>
      </c>
      <c r="E69" s="12">
        <v>2151</v>
      </c>
      <c r="F69" s="35" t="s">
        <v>361</v>
      </c>
      <c r="G69" t="s">
        <v>399</v>
      </c>
      <c r="H69" s="13">
        <v>10</v>
      </c>
      <c r="I69" s="15">
        <v>21</v>
      </c>
      <c r="J69" s="15" t="s">
        <v>154</v>
      </c>
      <c r="K69" s="13">
        <f>I69</f>
        <v>21</v>
      </c>
      <c r="L69" s="15">
        <v>157</v>
      </c>
      <c r="M69" s="14" t="s">
        <v>156</v>
      </c>
      <c r="N69" s="13" t="str">
        <f>"-"&amp;""&amp;L69</f>
        <v>-157</v>
      </c>
      <c r="O69" s="13" t="s">
        <v>357</v>
      </c>
      <c r="P69" s="6" t="s">
        <v>231</v>
      </c>
      <c r="Q69" s="12" t="s">
        <v>59</v>
      </c>
      <c r="R69" s="5">
        <v>384</v>
      </c>
      <c r="S69">
        <f t="shared" si="13"/>
        <v>2.5843312243675309</v>
      </c>
      <c r="T69" s="2">
        <v>614</v>
      </c>
      <c r="U69" s="2">
        <v>2.7881683711411678</v>
      </c>
      <c r="V69" s="12" t="s">
        <v>15</v>
      </c>
      <c r="W69" s="12">
        <v>1</v>
      </c>
      <c r="X69" s="12">
        <v>1</v>
      </c>
      <c r="Y69" s="12" t="s">
        <v>178</v>
      </c>
      <c r="Z69" s="3">
        <v>3500</v>
      </c>
      <c r="AA69" s="6" t="s">
        <v>186</v>
      </c>
      <c r="AB69" s="6">
        <f t="shared" si="11"/>
        <v>3500</v>
      </c>
      <c r="AC69" s="3" t="s">
        <v>232</v>
      </c>
      <c r="AD69">
        <v>1</v>
      </c>
      <c r="AE69" s="18" t="s">
        <v>87</v>
      </c>
      <c r="AF69" s="4" t="s">
        <v>500</v>
      </c>
    </row>
    <row r="70" spans="1:32" customFormat="1" ht="15" customHeight="1" x14ac:dyDescent="0.2">
      <c r="A70" s="25" t="s">
        <v>56</v>
      </c>
      <c r="B70" s="11" t="s">
        <v>144</v>
      </c>
      <c r="C70" s="11" t="s">
        <v>148</v>
      </c>
      <c r="D70" s="11" t="s">
        <v>95</v>
      </c>
      <c r="E70" s="4">
        <v>883</v>
      </c>
      <c r="F70" s="26" t="s">
        <v>291</v>
      </c>
      <c r="G70" t="s">
        <v>380</v>
      </c>
      <c r="H70" s="13">
        <v>2</v>
      </c>
      <c r="I70" s="13">
        <v>68</v>
      </c>
      <c r="J70" s="13" t="s">
        <v>153</v>
      </c>
      <c r="K70" s="13" t="str">
        <f t="shared" ref="K70:K76" si="14">"-"&amp;""&amp;I70</f>
        <v>-68</v>
      </c>
      <c r="L70" s="13">
        <v>77</v>
      </c>
      <c r="M70" s="14" t="s">
        <v>155</v>
      </c>
      <c r="N70" s="13">
        <f>L70</f>
        <v>77</v>
      </c>
      <c r="O70" s="13" t="s">
        <v>333</v>
      </c>
      <c r="P70" s="6" t="s">
        <v>214</v>
      </c>
      <c r="Q70" s="12" t="s">
        <v>59</v>
      </c>
      <c r="R70" s="5">
        <v>618</v>
      </c>
      <c r="S70">
        <f t="shared" si="13"/>
        <v>2.7909884750888159</v>
      </c>
      <c r="T70" s="8">
        <v>1302</v>
      </c>
      <c r="U70">
        <f>LOG(T70)</f>
        <v>3.114610984232173</v>
      </c>
      <c r="V70" s="12" t="s">
        <v>15</v>
      </c>
      <c r="W70" s="12">
        <v>1</v>
      </c>
      <c r="X70" s="12">
        <v>1</v>
      </c>
      <c r="Y70" s="12" t="s">
        <v>179</v>
      </c>
      <c r="Z70" s="31">
        <v>1000</v>
      </c>
      <c r="AA70" s="6" t="s">
        <v>186</v>
      </c>
      <c r="AB70" s="6">
        <f t="shared" si="11"/>
        <v>1000</v>
      </c>
      <c r="AC70" s="6" t="s">
        <v>215</v>
      </c>
      <c r="AD70">
        <v>1</v>
      </c>
      <c r="AE70" s="18" t="s">
        <v>68</v>
      </c>
      <c r="AF70" t="s">
        <v>465</v>
      </c>
    </row>
    <row r="71" spans="1:32" customFormat="1" ht="15" customHeight="1" x14ac:dyDescent="0.2">
      <c r="A71" s="25" t="s">
        <v>19</v>
      </c>
      <c r="B71" s="11" t="s">
        <v>141</v>
      </c>
      <c r="C71" s="11" t="s">
        <v>142</v>
      </c>
      <c r="D71" s="11" t="s">
        <v>104</v>
      </c>
      <c r="E71" s="12">
        <v>1051</v>
      </c>
      <c r="F71" s="26" t="s">
        <v>294</v>
      </c>
      <c r="G71" t="s">
        <v>407</v>
      </c>
      <c r="H71" s="13">
        <v>10</v>
      </c>
      <c r="I71" s="13">
        <v>46</v>
      </c>
      <c r="J71" s="13" t="s">
        <v>153</v>
      </c>
      <c r="K71" s="13" t="str">
        <f t="shared" si="14"/>
        <v>-46</v>
      </c>
      <c r="L71" s="13">
        <v>51</v>
      </c>
      <c r="M71" s="14" t="s">
        <v>155</v>
      </c>
      <c r="N71" s="13">
        <f>L71</f>
        <v>51</v>
      </c>
      <c r="O71" s="13" t="s">
        <v>351</v>
      </c>
      <c r="P71" s="6" t="s">
        <v>218</v>
      </c>
      <c r="Q71" s="12" t="s">
        <v>91</v>
      </c>
      <c r="R71" s="5">
        <v>12800</v>
      </c>
      <c r="S71">
        <f t="shared" si="13"/>
        <v>4.1072099696478688</v>
      </c>
      <c r="T71" s="2">
        <v>4932.3500000000004</v>
      </c>
      <c r="U71" s="2">
        <v>3.693053886592685</v>
      </c>
      <c r="V71" s="12" t="s">
        <v>18</v>
      </c>
      <c r="W71" s="12">
        <v>2</v>
      </c>
      <c r="X71" s="12">
        <v>1</v>
      </c>
      <c r="Y71" s="12" t="s">
        <v>178</v>
      </c>
      <c r="Z71" s="14">
        <v>30000</v>
      </c>
      <c r="AA71" s="6" t="s">
        <v>186</v>
      </c>
      <c r="AB71" s="6">
        <f t="shared" si="11"/>
        <v>30000</v>
      </c>
      <c r="AC71" s="6" t="s">
        <v>222</v>
      </c>
      <c r="AD71">
        <v>1</v>
      </c>
      <c r="AE71" s="7" t="s">
        <v>135</v>
      </c>
      <c r="AF71" t="s">
        <v>485</v>
      </c>
    </row>
    <row r="72" spans="1:32" customFormat="1" ht="15" customHeight="1" x14ac:dyDescent="0.2">
      <c r="A72" s="25" t="s">
        <v>19</v>
      </c>
      <c r="B72" s="11" t="s">
        <v>141</v>
      </c>
      <c r="C72" s="11" t="s">
        <v>142</v>
      </c>
      <c r="D72" s="11" t="s">
        <v>104</v>
      </c>
      <c r="E72" s="4">
        <v>107</v>
      </c>
      <c r="F72" s="26" t="s">
        <v>266</v>
      </c>
      <c r="G72" t="s">
        <v>378</v>
      </c>
      <c r="H72" s="13">
        <v>14</v>
      </c>
      <c r="I72" s="13">
        <v>54</v>
      </c>
      <c r="J72" s="13" t="s">
        <v>153</v>
      </c>
      <c r="K72" s="13" t="str">
        <f t="shared" si="14"/>
        <v>-54</v>
      </c>
      <c r="L72" s="13">
        <v>36</v>
      </c>
      <c r="M72" s="14" t="s">
        <v>156</v>
      </c>
      <c r="N72" s="13" t="str">
        <f>"-"&amp;""&amp;L72</f>
        <v>-36</v>
      </c>
      <c r="O72" s="13" t="s">
        <v>352</v>
      </c>
      <c r="P72" s="6" t="s">
        <v>185</v>
      </c>
      <c r="Q72" s="12" t="s">
        <v>59</v>
      </c>
      <c r="R72" s="5">
        <v>13275</v>
      </c>
      <c r="S72">
        <f t="shared" si="13"/>
        <v>4.1230345297535065</v>
      </c>
      <c r="T72" s="2">
        <v>7443.6189999999997</v>
      </c>
      <c r="U72" s="2">
        <v>3.8717841357601523</v>
      </c>
      <c r="V72" s="12" t="s">
        <v>15</v>
      </c>
      <c r="W72" s="12">
        <v>1</v>
      </c>
      <c r="X72" s="12">
        <v>1</v>
      </c>
      <c r="Y72" s="12" t="s">
        <v>179</v>
      </c>
      <c r="Z72" s="30">
        <v>150000</v>
      </c>
      <c r="AA72" s="30" t="s">
        <v>186</v>
      </c>
      <c r="AB72" s="6">
        <f t="shared" si="11"/>
        <v>150000</v>
      </c>
      <c r="AC72" s="6" t="s">
        <v>188</v>
      </c>
      <c r="AD72">
        <v>1</v>
      </c>
      <c r="AE72" s="18" t="s">
        <v>62</v>
      </c>
      <c r="AF72" t="s">
        <v>485</v>
      </c>
    </row>
    <row r="73" spans="1:32" customFormat="1" ht="15" customHeight="1" x14ac:dyDescent="0.2">
      <c r="A73" s="25" t="s">
        <v>30</v>
      </c>
      <c r="B73" s="11" t="s">
        <v>141</v>
      </c>
      <c r="C73" s="11" t="s">
        <v>142</v>
      </c>
      <c r="D73" s="11" t="s">
        <v>105</v>
      </c>
      <c r="E73" s="4">
        <v>61</v>
      </c>
      <c r="F73" s="26" t="s">
        <v>264</v>
      </c>
      <c r="G73" t="s">
        <v>415</v>
      </c>
      <c r="H73" s="13">
        <v>6</v>
      </c>
      <c r="I73" s="13">
        <v>54</v>
      </c>
      <c r="J73" s="13" t="s">
        <v>153</v>
      </c>
      <c r="K73" s="13" t="str">
        <f t="shared" si="14"/>
        <v>-54</v>
      </c>
      <c r="L73" s="13">
        <v>38</v>
      </c>
      <c r="M73" s="14" t="s">
        <v>156</v>
      </c>
      <c r="N73" s="13" t="str">
        <f>"-"&amp;""&amp;L73</f>
        <v>-38</v>
      </c>
      <c r="O73" s="13" t="s">
        <v>331</v>
      </c>
      <c r="P73" s="14" t="s">
        <v>183</v>
      </c>
      <c r="Q73" s="12" t="s">
        <v>59</v>
      </c>
      <c r="R73" s="5">
        <v>3900</v>
      </c>
      <c r="S73">
        <f t="shared" si="13"/>
        <v>3.5910646070264991</v>
      </c>
      <c r="T73" s="2">
        <v>4380</v>
      </c>
      <c r="U73" s="2">
        <v>3.6414741105040997</v>
      </c>
      <c r="V73" s="12" t="s">
        <v>60</v>
      </c>
      <c r="W73" s="12">
        <v>1</v>
      </c>
      <c r="X73" s="12">
        <v>1</v>
      </c>
      <c r="Y73" s="12" t="s">
        <v>179</v>
      </c>
      <c r="Z73" s="14">
        <v>70000</v>
      </c>
      <c r="AA73" s="3" t="s">
        <v>186</v>
      </c>
      <c r="AB73" s="6">
        <f t="shared" si="11"/>
        <v>70000</v>
      </c>
      <c r="AC73" s="3" t="s">
        <v>194</v>
      </c>
      <c r="AD73">
        <v>2</v>
      </c>
      <c r="AE73" s="18" t="s">
        <v>61</v>
      </c>
      <c r="AF73" t="s">
        <v>488</v>
      </c>
    </row>
    <row r="74" spans="1:32" customFormat="1" ht="15" customHeight="1" x14ac:dyDescent="0.2">
      <c r="A74" s="25" t="s">
        <v>30</v>
      </c>
      <c r="B74" s="11" t="s">
        <v>141</v>
      </c>
      <c r="C74" s="11" t="s">
        <v>142</v>
      </c>
      <c r="D74" s="11" t="s">
        <v>105</v>
      </c>
      <c r="E74" s="4">
        <v>2053</v>
      </c>
      <c r="F74" s="26" t="s">
        <v>311</v>
      </c>
      <c r="G74" t="s">
        <v>395</v>
      </c>
      <c r="H74" s="13">
        <v>25</v>
      </c>
      <c r="I74" s="13">
        <v>54</v>
      </c>
      <c r="J74" s="13" t="s">
        <v>153</v>
      </c>
      <c r="K74" s="13" t="str">
        <f t="shared" si="14"/>
        <v>-54</v>
      </c>
      <c r="L74" s="13">
        <v>38</v>
      </c>
      <c r="M74" s="12" t="s">
        <v>156</v>
      </c>
      <c r="N74" s="13" t="str">
        <f>"-"&amp;""&amp;L74</f>
        <v>-38</v>
      </c>
      <c r="O74" s="13" t="s">
        <v>331</v>
      </c>
      <c r="P74" s="6" t="s">
        <v>183</v>
      </c>
      <c r="Q74" s="12" t="s">
        <v>91</v>
      </c>
      <c r="R74" s="5">
        <v>3730</v>
      </c>
      <c r="S74">
        <f t="shared" si="13"/>
        <v>3.5717088318086878</v>
      </c>
      <c r="T74" s="3">
        <v>2635</v>
      </c>
      <c r="U74" s="3">
        <v>3.4207806195485655</v>
      </c>
      <c r="V74" s="12" t="s">
        <v>128</v>
      </c>
      <c r="W74" s="12">
        <v>2</v>
      </c>
      <c r="X74" s="12">
        <v>1</v>
      </c>
      <c r="Y74" s="12" t="s">
        <v>178</v>
      </c>
      <c r="Z74" s="14">
        <v>70000</v>
      </c>
      <c r="AA74" s="3" t="s">
        <v>186</v>
      </c>
      <c r="AB74" s="6">
        <f t="shared" si="11"/>
        <v>70000</v>
      </c>
      <c r="AC74" s="3" t="s">
        <v>212</v>
      </c>
      <c r="AD74">
        <v>2</v>
      </c>
      <c r="AE74" s="18" t="s">
        <v>94</v>
      </c>
      <c r="AF74" t="s">
        <v>488</v>
      </c>
    </row>
    <row r="75" spans="1:32" customFormat="1" ht="15" customHeight="1" x14ac:dyDescent="0.2">
      <c r="A75" s="25" t="s">
        <v>30</v>
      </c>
      <c r="B75" s="11" t="s">
        <v>141</v>
      </c>
      <c r="C75" s="11" t="s">
        <v>142</v>
      </c>
      <c r="D75" s="11" t="s">
        <v>105</v>
      </c>
      <c r="E75" s="4">
        <v>2053</v>
      </c>
      <c r="F75" s="26" t="s">
        <v>311</v>
      </c>
      <c r="G75" t="s">
        <v>395</v>
      </c>
      <c r="H75" s="13">
        <v>30</v>
      </c>
      <c r="I75" s="13">
        <v>54</v>
      </c>
      <c r="J75" s="13" t="s">
        <v>153</v>
      </c>
      <c r="K75" s="13" t="str">
        <f t="shared" si="14"/>
        <v>-54</v>
      </c>
      <c r="L75" s="13">
        <v>38</v>
      </c>
      <c r="M75" s="14" t="s">
        <v>156</v>
      </c>
      <c r="N75" s="13" t="str">
        <f>"-"&amp;""&amp;L75</f>
        <v>-38</v>
      </c>
      <c r="O75" s="13" t="s">
        <v>331</v>
      </c>
      <c r="P75" s="6" t="s">
        <v>183</v>
      </c>
      <c r="Q75" s="12" t="s">
        <v>91</v>
      </c>
      <c r="R75" s="5">
        <v>3924</v>
      </c>
      <c r="S75">
        <f t="shared" si="13"/>
        <v>3.5937289987079111</v>
      </c>
      <c r="T75" s="2">
        <v>2666</v>
      </c>
      <c r="U75" s="2">
        <v>3.4258601450778405</v>
      </c>
      <c r="V75" s="12" t="s">
        <v>130</v>
      </c>
      <c r="W75" s="12">
        <v>2</v>
      </c>
      <c r="X75" s="12">
        <v>1</v>
      </c>
      <c r="Y75" s="12" t="s">
        <v>179</v>
      </c>
      <c r="Z75" s="14">
        <v>70000</v>
      </c>
      <c r="AA75" s="3" t="s">
        <v>186</v>
      </c>
      <c r="AB75" s="6">
        <f t="shared" si="11"/>
        <v>70000</v>
      </c>
      <c r="AC75" s="3" t="s">
        <v>212</v>
      </c>
      <c r="AD75">
        <v>2</v>
      </c>
      <c r="AE75" s="18" t="s">
        <v>129</v>
      </c>
      <c r="AF75" t="s">
        <v>488</v>
      </c>
    </row>
    <row r="76" spans="1:32" customFormat="1" ht="15" customHeight="1" x14ac:dyDescent="0.2">
      <c r="A76" s="25" t="s">
        <v>30</v>
      </c>
      <c r="B76" s="11" t="s">
        <v>141</v>
      </c>
      <c r="C76" s="11" t="s">
        <v>142</v>
      </c>
      <c r="D76" s="11" t="s">
        <v>105</v>
      </c>
      <c r="E76" s="4">
        <v>2053</v>
      </c>
      <c r="F76" s="26" t="s">
        <v>311</v>
      </c>
      <c r="G76" t="s">
        <v>395</v>
      </c>
      <c r="H76" s="13">
        <v>48</v>
      </c>
      <c r="I76" s="13">
        <v>54</v>
      </c>
      <c r="J76" s="13" t="s">
        <v>153</v>
      </c>
      <c r="K76" s="13" t="str">
        <f t="shared" si="14"/>
        <v>-54</v>
      </c>
      <c r="L76" s="13">
        <v>38</v>
      </c>
      <c r="M76" s="14" t="s">
        <v>156</v>
      </c>
      <c r="N76" s="13" t="str">
        <f>"-"&amp;""&amp;L76</f>
        <v>-38</v>
      </c>
      <c r="O76" s="13" t="s">
        <v>331</v>
      </c>
      <c r="P76" s="6" t="s">
        <v>183</v>
      </c>
      <c r="Q76" s="12" t="s">
        <v>91</v>
      </c>
      <c r="R76" s="5">
        <v>3862</v>
      </c>
      <c r="S76">
        <f t="shared" si="13"/>
        <v>3.5868122694433757</v>
      </c>
      <c r="T76" s="2">
        <v>3907</v>
      </c>
      <c r="U76" s="2">
        <v>3.5918434112247843</v>
      </c>
      <c r="V76" s="12" t="s">
        <v>131</v>
      </c>
      <c r="W76" s="12">
        <v>2</v>
      </c>
      <c r="X76" s="12">
        <v>1</v>
      </c>
      <c r="Y76" s="12" t="s">
        <v>180</v>
      </c>
      <c r="Z76" s="14">
        <v>70000</v>
      </c>
      <c r="AA76" s="3" t="s">
        <v>186</v>
      </c>
      <c r="AB76" s="6">
        <f t="shared" si="11"/>
        <v>70000</v>
      </c>
      <c r="AC76" s="3" t="s">
        <v>212</v>
      </c>
      <c r="AD76">
        <v>2</v>
      </c>
      <c r="AE76" s="18" t="s">
        <v>129</v>
      </c>
      <c r="AF76" t="s">
        <v>488</v>
      </c>
    </row>
    <row r="77" spans="1:32" customFormat="1" ht="15" customHeight="1" x14ac:dyDescent="0.2">
      <c r="A77" s="25" t="s">
        <v>47</v>
      </c>
      <c r="B77" s="11" t="s">
        <v>141</v>
      </c>
      <c r="C77" s="11" t="s">
        <v>142</v>
      </c>
      <c r="D77" s="11" t="s">
        <v>98</v>
      </c>
      <c r="E77" s="4"/>
      <c r="F77" s="26" t="s">
        <v>443</v>
      </c>
      <c r="G77" t="s">
        <v>444</v>
      </c>
      <c r="H77" s="13">
        <v>5</v>
      </c>
      <c r="I77" s="13">
        <v>42</v>
      </c>
      <c r="J77" s="13" t="s">
        <v>153</v>
      </c>
      <c r="K77" s="13">
        <v>-42</v>
      </c>
      <c r="L77" s="13">
        <v>147</v>
      </c>
      <c r="M77" s="3" t="s">
        <v>155</v>
      </c>
      <c r="N77" s="13">
        <v>147</v>
      </c>
      <c r="O77" s="13" t="s">
        <v>445</v>
      </c>
      <c r="P77" s="6" t="s">
        <v>446</v>
      </c>
      <c r="Q77" s="6" t="s">
        <v>59</v>
      </c>
      <c r="R77" s="5">
        <v>1200</v>
      </c>
      <c r="S77">
        <f t="shared" si="13"/>
        <v>3.0791812460476247</v>
      </c>
      <c r="T77" s="8">
        <v>1280</v>
      </c>
      <c r="U77">
        <f t="shared" ref="U77:U94" si="15">LOG(T77)</f>
        <v>3.1072099696478683</v>
      </c>
      <c r="V77" s="4"/>
      <c r="W77" s="4">
        <v>1</v>
      </c>
      <c r="X77" s="4">
        <v>1</v>
      </c>
      <c r="Y77" s="4" t="s">
        <v>178</v>
      </c>
      <c r="Z77" s="31">
        <v>500</v>
      </c>
      <c r="AA77" s="6" t="s">
        <v>186</v>
      </c>
      <c r="AB77" s="6">
        <f t="shared" si="11"/>
        <v>500</v>
      </c>
      <c r="AC77" s="6" t="s">
        <v>447</v>
      </c>
      <c r="AD77">
        <v>2</v>
      </c>
      <c r="AE77" s="18"/>
      <c r="AF77" t="s">
        <v>471</v>
      </c>
    </row>
    <row r="78" spans="1:32" customFormat="1" ht="15" customHeight="1" x14ac:dyDescent="0.2">
      <c r="A78" s="25" t="s">
        <v>47</v>
      </c>
      <c r="B78" s="11" t="s">
        <v>141</v>
      </c>
      <c r="C78" s="11" t="s">
        <v>142</v>
      </c>
      <c r="D78" s="11" t="s">
        <v>98</v>
      </c>
      <c r="E78" s="4"/>
      <c r="F78" s="26" t="s">
        <v>443</v>
      </c>
      <c r="G78" t="s">
        <v>444</v>
      </c>
      <c r="H78" s="13">
        <v>3</v>
      </c>
      <c r="I78" s="13">
        <v>42</v>
      </c>
      <c r="J78" s="13" t="s">
        <v>153</v>
      </c>
      <c r="K78" s="13">
        <v>-42</v>
      </c>
      <c r="L78" s="13">
        <v>147</v>
      </c>
      <c r="M78" s="3" t="s">
        <v>155</v>
      </c>
      <c r="N78" s="13">
        <v>147</v>
      </c>
      <c r="O78" s="13" t="s">
        <v>445</v>
      </c>
      <c r="P78" s="6" t="s">
        <v>446</v>
      </c>
      <c r="Q78" s="6" t="s">
        <v>59</v>
      </c>
      <c r="R78" s="5">
        <v>1200</v>
      </c>
      <c r="S78">
        <f t="shared" si="13"/>
        <v>3.0791812460476247</v>
      </c>
      <c r="T78" s="8">
        <v>1500</v>
      </c>
      <c r="U78">
        <f t="shared" si="15"/>
        <v>3.1760912590556813</v>
      </c>
      <c r="V78" s="12"/>
      <c r="W78" s="4">
        <v>1</v>
      </c>
      <c r="X78" s="4">
        <v>1</v>
      </c>
      <c r="Y78" s="4" t="s">
        <v>180</v>
      </c>
      <c r="Z78" s="31">
        <v>500</v>
      </c>
      <c r="AA78" s="6"/>
      <c r="AB78" s="6">
        <f t="shared" si="11"/>
        <v>500</v>
      </c>
      <c r="AC78" s="6" t="s">
        <v>447</v>
      </c>
      <c r="AD78">
        <v>2</v>
      </c>
      <c r="AE78" s="18"/>
      <c r="AF78" t="s">
        <v>471</v>
      </c>
    </row>
    <row r="79" spans="1:32" customFormat="1" ht="15" customHeight="1" x14ac:dyDescent="0.2">
      <c r="A79" s="25" t="s">
        <v>47</v>
      </c>
      <c r="B79" s="11" t="s">
        <v>141</v>
      </c>
      <c r="C79" s="11" t="s">
        <v>142</v>
      </c>
      <c r="D79" s="11" t="s">
        <v>98</v>
      </c>
      <c r="E79" s="4">
        <v>501</v>
      </c>
      <c r="F79" s="26" t="s">
        <v>281</v>
      </c>
      <c r="G79" t="s">
        <v>413</v>
      </c>
      <c r="H79" s="13">
        <v>9</v>
      </c>
      <c r="I79" s="13">
        <v>40</v>
      </c>
      <c r="J79" s="13" t="s">
        <v>153</v>
      </c>
      <c r="K79" s="13" t="str">
        <f t="shared" ref="K79:K95" si="16">"-"&amp;""&amp;I79</f>
        <v>-40</v>
      </c>
      <c r="L79" s="13">
        <v>144</v>
      </c>
      <c r="M79" s="12" t="s">
        <v>155</v>
      </c>
      <c r="N79" s="13">
        <f>L79</f>
        <v>144</v>
      </c>
      <c r="O79" s="13" t="s">
        <v>317</v>
      </c>
      <c r="P79" s="6" t="s">
        <v>200</v>
      </c>
      <c r="Q79" s="12" t="s">
        <v>59</v>
      </c>
      <c r="R79" s="5">
        <v>1050</v>
      </c>
      <c r="S79">
        <f t="shared" si="13"/>
        <v>3.0211892990699383</v>
      </c>
      <c r="T79" s="8">
        <v>1324.05</v>
      </c>
      <c r="U79">
        <f t="shared" si="15"/>
        <v>3.1219043856430195</v>
      </c>
      <c r="V79" s="12" t="s">
        <v>18</v>
      </c>
      <c r="W79" s="12">
        <v>2</v>
      </c>
      <c r="X79" s="12">
        <v>1</v>
      </c>
      <c r="Y79" s="12" t="s">
        <v>178</v>
      </c>
      <c r="Z79" s="31">
        <v>500</v>
      </c>
      <c r="AA79" s="6" t="s">
        <v>186</v>
      </c>
      <c r="AB79" s="6">
        <f t="shared" si="11"/>
        <v>500</v>
      </c>
      <c r="AC79" s="6" t="s">
        <v>194</v>
      </c>
      <c r="AD79">
        <v>2</v>
      </c>
      <c r="AE79" s="18" t="s">
        <v>69</v>
      </c>
      <c r="AF79" t="s">
        <v>471</v>
      </c>
    </row>
    <row r="80" spans="1:32" customFormat="1" ht="15" customHeight="1" x14ac:dyDescent="0.2">
      <c r="A80" s="25" t="s">
        <v>47</v>
      </c>
      <c r="B80" s="11" t="s">
        <v>141</v>
      </c>
      <c r="C80" s="11" t="s">
        <v>142</v>
      </c>
      <c r="D80" s="11" t="s">
        <v>98</v>
      </c>
      <c r="E80" s="4">
        <v>501</v>
      </c>
      <c r="F80" s="26" t="s">
        <v>281</v>
      </c>
      <c r="G80" t="s">
        <v>413</v>
      </c>
      <c r="H80" s="13">
        <v>62</v>
      </c>
      <c r="I80" s="13">
        <v>40</v>
      </c>
      <c r="J80" s="13" t="s">
        <v>153</v>
      </c>
      <c r="K80" s="13" t="str">
        <f t="shared" si="16"/>
        <v>-40</v>
      </c>
      <c r="L80" s="13">
        <v>144</v>
      </c>
      <c r="M80" s="14" t="s">
        <v>155</v>
      </c>
      <c r="N80" s="13">
        <f>L80</f>
        <v>144</v>
      </c>
      <c r="O80" s="13" t="s">
        <v>317</v>
      </c>
      <c r="P80" s="6" t="s">
        <v>200</v>
      </c>
      <c r="Q80" s="12" t="s">
        <v>59</v>
      </c>
      <c r="R80" s="5">
        <v>1050</v>
      </c>
      <c r="S80">
        <f t="shared" si="13"/>
        <v>3.0211892990699383</v>
      </c>
      <c r="T80" s="8">
        <v>1877.4</v>
      </c>
      <c r="U80">
        <f t="shared" si="15"/>
        <v>3.273556813529837</v>
      </c>
      <c r="V80" s="12" t="s">
        <v>18</v>
      </c>
      <c r="W80" s="12">
        <v>2</v>
      </c>
      <c r="X80" s="12">
        <v>1</v>
      </c>
      <c r="Y80" s="12" t="s">
        <v>179</v>
      </c>
      <c r="Z80" s="31">
        <v>500</v>
      </c>
      <c r="AA80" s="6" t="s">
        <v>186</v>
      </c>
      <c r="AB80" s="6">
        <f t="shared" si="11"/>
        <v>500</v>
      </c>
      <c r="AC80" s="6" t="s">
        <v>194</v>
      </c>
      <c r="AD80">
        <v>2</v>
      </c>
      <c r="AE80" s="18" t="s">
        <v>67</v>
      </c>
      <c r="AF80" t="s">
        <v>471</v>
      </c>
    </row>
    <row r="81" spans="1:32" customFormat="1" ht="15" customHeight="1" x14ac:dyDescent="0.2">
      <c r="A81" s="25" t="s">
        <v>47</v>
      </c>
      <c r="B81" s="11" t="s">
        <v>141</v>
      </c>
      <c r="C81" s="11" t="s">
        <v>142</v>
      </c>
      <c r="D81" s="11" t="s">
        <v>98</v>
      </c>
      <c r="E81" s="4">
        <v>501</v>
      </c>
      <c r="F81" s="26" t="s">
        <v>281</v>
      </c>
      <c r="G81" t="s">
        <v>413</v>
      </c>
      <c r="H81" s="13">
        <v>6</v>
      </c>
      <c r="I81" s="13">
        <v>40</v>
      </c>
      <c r="J81" s="13" t="s">
        <v>153</v>
      </c>
      <c r="K81" s="13" t="str">
        <f t="shared" si="16"/>
        <v>-40</v>
      </c>
      <c r="L81" s="13">
        <v>144</v>
      </c>
      <c r="M81" s="14" t="s">
        <v>155</v>
      </c>
      <c r="N81" s="13">
        <f>L81</f>
        <v>144</v>
      </c>
      <c r="O81" s="13" t="s">
        <v>317</v>
      </c>
      <c r="P81" s="6" t="s">
        <v>200</v>
      </c>
      <c r="Q81" s="12" t="s">
        <v>59</v>
      </c>
      <c r="R81" s="5">
        <v>1050</v>
      </c>
      <c r="S81">
        <f t="shared" si="13"/>
        <v>3.0211892990699383</v>
      </c>
      <c r="T81" s="8">
        <v>2658.6</v>
      </c>
      <c r="U81">
        <f t="shared" si="15"/>
        <v>3.4246530004152556</v>
      </c>
      <c r="V81" s="12" t="s">
        <v>18</v>
      </c>
      <c r="W81" s="12">
        <v>2</v>
      </c>
      <c r="X81" s="12">
        <v>1</v>
      </c>
      <c r="Y81" s="12" t="s">
        <v>180</v>
      </c>
      <c r="Z81" s="31">
        <v>500</v>
      </c>
      <c r="AA81" s="6" t="s">
        <v>186</v>
      </c>
      <c r="AB81" s="6">
        <f t="shared" si="11"/>
        <v>500</v>
      </c>
      <c r="AC81" s="6" t="s">
        <v>194</v>
      </c>
      <c r="AD81">
        <v>2</v>
      </c>
      <c r="AE81" s="18" t="s">
        <v>68</v>
      </c>
      <c r="AF81" t="s">
        <v>471</v>
      </c>
    </row>
    <row r="82" spans="1:32" customFormat="1" ht="15" customHeight="1" x14ac:dyDescent="0.2">
      <c r="A82" s="25" t="s">
        <v>22</v>
      </c>
      <c r="B82" s="11" t="s">
        <v>141</v>
      </c>
      <c r="C82" s="11" t="s">
        <v>142</v>
      </c>
      <c r="D82" s="11" t="s">
        <v>463</v>
      </c>
      <c r="E82" s="4" t="s">
        <v>160</v>
      </c>
      <c r="F82" s="26" t="s">
        <v>271</v>
      </c>
      <c r="G82" t="s">
        <v>367</v>
      </c>
      <c r="H82" s="5">
        <v>16</v>
      </c>
      <c r="I82" s="6">
        <v>77</v>
      </c>
      <c r="J82" s="6" t="s">
        <v>153</v>
      </c>
      <c r="K82" s="13" t="str">
        <f t="shared" si="16"/>
        <v>-77</v>
      </c>
      <c r="L82" s="6">
        <v>168</v>
      </c>
      <c r="M82" s="3" t="s">
        <v>156</v>
      </c>
      <c r="N82" s="13" t="str">
        <f t="shared" ref="N82:N92" si="17">"-"&amp;""&amp;L82</f>
        <v>-168</v>
      </c>
      <c r="O82" s="13" t="s">
        <v>321</v>
      </c>
      <c r="P82" s="3" t="s">
        <v>246</v>
      </c>
      <c r="Q82" s="26" t="s">
        <v>59</v>
      </c>
      <c r="R82" s="5">
        <v>3800</v>
      </c>
      <c r="S82">
        <f t="shared" si="13"/>
        <v>3.5797835966168101</v>
      </c>
      <c r="T82" s="8">
        <v>5248</v>
      </c>
      <c r="U82">
        <f t="shared" si="15"/>
        <v>3.7199938263676038</v>
      </c>
      <c r="V82" s="4" t="s">
        <v>15</v>
      </c>
      <c r="W82" s="4">
        <v>1</v>
      </c>
      <c r="X82" s="4">
        <v>1</v>
      </c>
      <c r="Y82" s="4" t="s">
        <v>180</v>
      </c>
      <c r="Z82" s="3">
        <v>45449</v>
      </c>
      <c r="AA82" s="3" t="s">
        <v>186</v>
      </c>
      <c r="AB82" s="6">
        <f t="shared" si="11"/>
        <v>45449</v>
      </c>
      <c r="AC82" s="3" t="s">
        <v>194</v>
      </c>
      <c r="AD82">
        <v>2</v>
      </c>
      <c r="AE82" s="28" t="s">
        <v>248</v>
      </c>
      <c r="AF82" t="s">
        <v>464</v>
      </c>
    </row>
    <row r="83" spans="1:32" ht="15" customHeight="1" x14ac:dyDescent="0.2">
      <c r="A83" s="4" t="s">
        <v>22</v>
      </c>
      <c r="B83" s="11" t="s">
        <v>141</v>
      </c>
      <c r="C83" s="11" t="s">
        <v>142</v>
      </c>
      <c r="D83" s="11" t="s">
        <v>463</v>
      </c>
      <c r="E83" s="26" t="s">
        <v>160</v>
      </c>
      <c r="F83" s="26" t="s">
        <v>271</v>
      </c>
      <c r="G83" t="s">
        <v>367</v>
      </c>
      <c r="H83" s="5">
        <v>13</v>
      </c>
      <c r="I83" s="6">
        <v>77</v>
      </c>
      <c r="J83" s="6" t="s">
        <v>153</v>
      </c>
      <c r="K83" s="13" t="str">
        <f t="shared" si="16"/>
        <v>-77</v>
      </c>
      <c r="L83" s="6">
        <v>167</v>
      </c>
      <c r="M83" s="3" t="s">
        <v>156</v>
      </c>
      <c r="N83" s="13" t="str">
        <f t="shared" si="17"/>
        <v>-167</v>
      </c>
      <c r="O83" s="13" t="s">
        <v>321</v>
      </c>
      <c r="P83" s="3" t="s">
        <v>246</v>
      </c>
      <c r="Q83" s="26" t="s">
        <v>59</v>
      </c>
      <c r="R83" s="5">
        <v>3785</v>
      </c>
      <c r="S83">
        <f t="shared" si="13"/>
        <v>3.5780658838360915</v>
      </c>
      <c r="T83" s="8">
        <v>4991</v>
      </c>
      <c r="U83">
        <f t="shared" si="15"/>
        <v>3.6981875698661222</v>
      </c>
      <c r="V83" s="4" t="s">
        <v>15</v>
      </c>
      <c r="W83" s="4">
        <v>1</v>
      </c>
      <c r="X83" s="4">
        <v>1</v>
      </c>
      <c r="Y83" s="4" t="s">
        <v>180</v>
      </c>
      <c r="Z83" s="3">
        <v>21607</v>
      </c>
      <c r="AA83" s="3" t="s">
        <v>186</v>
      </c>
      <c r="AB83" s="6">
        <f t="shared" si="11"/>
        <v>21607</v>
      </c>
      <c r="AC83" s="3" t="s">
        <v>194</v>
      </c>
      <c r="AD83">
        <v>2</v>
      </c>
      <c r="AE83" s="28" t="s">
        <v>248</v>
      </c>
      <c r="AF83" t="s">
        <v>464</v>
      </c>
    </row>
    <row r="84" spans="1:32" ht="15" customHeight="1" x14ac:dyDescent="0.2">
      <c r="A84" s="4" t="s">
        <v>22</v>
      </c>
      <c r="B84" s="11" t="s">
        <v>141</v>
      </c>
      <c r="C84" s="11" t="s">
        <v>142</v>
      </c>
      <c r="D84" s="11" t="s">
        <v>463</v>
      </c>
      <c r="E84" s="26" t="s">
        <v>160</v>
      </c>
      <c r="F84" s="26" t="s">
        <v>271</v>
      </c>
      <c r="G84" t="s">
        <v>367</v>
      </c>
      <c r="H84" s="5">
        <v>11</v>
      </c>
      <c r="I84" s="6">
        <v>77</v>
      </c>
      <c r="J84" s="6" t="s">
        <v>153</v>
      </c>
      <c r="K84" s="13" t="str">
        <f t="shared" si="16"/>
        <v>-77</v>
      </c>
      <c r="L84" s="6">
        <v>168</v>
      </c>
      <c r="M84" s="3" t="s">
        <v>156</v>
      </c>
      <c r="N84" s="13" t="str">
        <f t="shared" si="17"/>
        <v>-168</v>
      </c>
      <c r="O84" s="13" t="s">
        <v>323</v>
      </c>
      <c r="P84" s="3" t="s">
        <v>247</v>
      </c>
      <c r="Q84" s="26" t="s">
        <v>59</v>
      </c>
      <c r="R84" s="5">
        <v>3878</v>
      </c>
      <c r="S84">
        <f t="shared" si="13"/>
        <v>3.5886078047426864</v>
      </c>
      <c r="T84" s="8">
        <v>5761</v>
      </c>
      <c r="U84">
        <f t="shared" si="15"/>
        <v>3.7604978752265268</v>
      </c>
      <c r="V84" s="4" t="s">
        <v>15</v>
      </c>
      <c r="W84" s="4">
        <v>1</v>
      </c>
      <c r="X84" s="4">
        <v>1</v>
      </c>
      <c r="Y84" s="4" t="s">
        <v>180</v>
      </c>
      <c r="Z84" s="3">
        <v>137135</v>
      </c>
      <c r="AA84" s="3" t="s">
        <v>186</v>
      </c>
      <c r="AB84" s="6">
        <f t="shared" si="11"/>
        <v>137135</v>
      </c>
      <c r="AC84" s="3" t="s">
        <v>194</v>
      </c>
      <c r="AD84">
        <v>2</v>
      </c>
      <c r="AE84" s="28" t="s">
        <v>248</v>
      </c>
      <c r="AF84" t="s">
        <v>464</v>
      </c>
    </row>
    <row r="85" spans="1:32" ht="15" customHeight="1" x14ac:dyDescent="0.2">
      <c r="A85" s="4" t="s">
        <v>22</v>
      </c>
      <c r="B85" s="11" t="s">
        <v>141</v>
      </c>
      <c r="C85" s="11" t="s">
        <v>142</v>
      </c>
      <c r="D85" s="11" t="s">
        <v>463</v>
      </c>
      <c r="E85" s="4">
        <v>500</v>
      </c>
      <c r="F85" s="26" t="s">
        <v>280</v>
      </c>
      <c r="G85" t="s">
        <v>422</v>
      </c>
      <c r="H85" s="13">
        <v>8</v>
      </c>
      <c r="I85" s="13">
        <v>64</v>
      </c>
      <c r="J85" s="13" t="s">
        <v>153</v>
      </c>
      <c r="K85" s="13" t="str">
        <f t="shared" si="16"/>
        <v>-64</v>
      </c>
      <c r="L85" s="13">
        <v>64</v>
      </c>
      <c r="M85" s="14" t="s">
        <v>156</v>
      </c>
      <c r="N85" s="13" t="str">
        <f t="shared" si="17"/>
        <v>-64</v>
      </c>
      <c r="O85" s="13" t="s">
        <v>358</v>
      </c>
      <c r="P85" s="6" t="s">
        <v>198</v>
      </c>
      <c r="Q85" s="12" t="s">
        <v>59</v>
      </c>
      <c r="R85" s="5">
        <v>3960</v>
      </c>
      <c r="S85">
        <f t="shared" si="13"/>
        <v>3.5976951859255122</v>
      </c>
      <c r="T85" s="8">
        <v>3353.5</v>
      </c>
      <c r="U85">
        <f t="shared" si="15"/>
        <v>3.5254983106766704</v>
      </c>
      <c r="V85" s="6" t="s">
        <v>199</v>
      </c>
      <c r="W85" s="4">
        <v>2</v>
      </c>
      <c r="X85" s="4">
        <v>1</v>
      </c>
      <c r="Y85" s="4" t="s">
        <v>178</v>
      </c>
      <c r="Z85" s="31">
        <v>8000</v>
      </c>
      <c r="AA85" s="6" t="s">
        <v>186</v>
      </c>
      <c r="AB85" s="6">
        <f t="shared" si="11"/>
        <v>8000</v>
      </c>
      <c r="AC85" s="6" t="s">
        <v>194</v>
      </c>
      <c r="AD85">
        <v>2</v>
      </c>
      <c r="AE85" s="18" t="s">
        <v>24</v>
      </c>
      <c r="AF85" t="s">
        <v>464</v>
      </c>
    </row>
    <row r="86" spans="1:32" ht="15" customHeight="1" x14ac:dyDescent="0.2">
      <c r="A86" s="4" t="s">
        <v>22</v>
      </c>
      <c r="B86" s="11" t="s">
        <v>141</v>
      </c>
      <c r="C86" s="11" t="s">
        <v>142</v>
      </c>
      <c r="D86" s="11" t="s">
        <v>463</v>
      </c>
      <c r="E86" s="4">
        <v>500</v>
      </c>
      <c r="F86" s="26" t="s">
        <v>280</v>
      </c>
      <c r="G86" t="s">
        <v>422</v>
      </c>
      <c r="H86" s="13">
        <v>24</v>
      </c>
      <c r="I86" s="13">
        <v>64</v>
      </c>
      <c r="J86" s="13" t="s">
        <v>153</v>
      </c>
      <c r="K86" s="13" t="str">
        <f t="shared" si="16"/>
        <v>-64</v>
      </c>
      <c r="L86" s="13">
        <v>64</v>
      </c>
      <c r="M86" s="14" t="s">
        <v>156</v>
      </c>
      <c r="N86" s="13" t="str">
        <f t="shared" si="17"/>
        <v>-64</v>
      </c>
      <c r="O86" s="13" t="s">
        <v>358</v>
      </c>
      <c r="P86" s="6" t="s">
        <v>198</v>
      </c>
      <c r="Q86" s="12" t="s">
        <v>59</v>
      </c>
      <c r="R86" s="5">
        <v>3940</v>
      </c>
      <c r="S86">
        <f t="shared" si="13"/>
        <v>3.5954962218255742</v>
      </c>
      <c r="T86" s="8">
        <v>3786.5</v>
      </c>
      <c r="U86">
        <f t="shared" si="15"/>
        <v>3.5782379611606316</v>
      </c>
      <c r="V86" s="12" t="s">
        <v>23</v>
      </c>
      <c r="W86" s="12">
        <v>2</v>
      </c>
      <c r="X86" s="12">
        <v>1</v>
      </c>
      <c r="Y86" s="12" t="s">
        <v>179</v>
      </c>
      <c r="Z86" s="31">
        <v>8000</v>
      </c>
      <c r="AA86" s="6" t="s">
        <v>186</v>
      </c>
      <c r="AB86" s="6">
        <f t="shared" si="11"/>
        <v>8000</v>
      </c>
      <c r="AC86" s="6" t="s">
        <v>194</v>
      </c>
      <c r="AD86">
        <v>2</v>
      </c>
      <c r="AE86" s="18" t="s">
        <v>24</v>
      </c>
      <c r="AF86" t="s">
        <v>464</v>
      </c>
    </row>
    <row r="87" spans="1:32" ht="15" customHeight="1" x14ac:dyDescent="0.2">
      <c r="A87" s="4" t="s">
        <v>22</v>
      </c>
      <c r="B87" s="11" t="s">
        <v>141</v>
      </c>
      <c r="C87" s="11" t="s">
        <v>142</v>
      </c>
      <c r="D87" s="11" t="s">
        <v>463</v>
      </c>
      <c r="E87" s="4">
        <v>500</v>
      </c>
      <c r="F87" s="26" t="s">
        <v>280</v>
      </c>
      <c r="G87" t="s">
        <v>422</v>
      </c>
      <c r="H87" s="13">
        <v>16</v>
      </c>
      <c r="I87" s="13">
        <v>64</v>
      </c>
      <c r="J87" s="13" t="s">
        <v>153</v>
      </c>
      <c r="K87" s="13" t="str">
        <f t="shared" si="16"/>
        <v>-64</v>
      </c>
      <c r="L87" s="13">
        <v>64</v>
      </c>
      <c r="M87" s="14" t="s">
        <v>156</v>
      </c>
      <c r="N87" s="13" t="str">
        <f t="shared" si="17"/>
        <v>-64</v>
      </c>
      <c r="O87" s="13" t="s">
        <v>358</v>
      </c>
      <c r="P87" s="6" t="s">
        <v>198</v>
      </c>
      <c r="Q87" s="12" t="s">
        <v>59</v>
      </c>
      <c r="R87" s="5">
        <v>4003</v>
      </c>
      <c r="S87">
        <f t="shared" si="13"/>
        <v>3.6023855901051052</v>
      </c>
      <c r="T87" s="8">
        <v>4127</v>
      </c>
      <c r="U87">
        <f t="shared" si="15"/>
        <v>3.615634468877416</v>
      </c>
      <c r="V87" s="12" t="s">
        <v>66</v>
      </c>
      <c r="W87" s="12">
        <v>2</v>
      </c>
      <c r="X87" s="12">
        <v>1</v>
      </c>
      <c r="Y87" s="12" t="s">
        <v>180</v>
      </c>
      <c r="Z87" s="31">
        <v>8000</v>
      </c>
      <c r="AA87" s="6" t="s">
        <v>186</v>
      </c>
      <c r="AB87" s="6">
        <f t="shared" si="11"/>
        <v>8000</v>
      </c>
      <c r="AC87" s="6" t="s">
        <v>194</v>
      </c>
      <c r="AD87">
        <v>2</v>
      </c>
      <c r="AE87" s="18" t="s">
        <v>24</v>
      </c>
      <c r="AF87" t="s">
        <v>464</v>
      </c>
    </row>
    <row r="88" spans="1:32" ht="15" customHeight="1" x14ac:dyDescent="0.2">
      <c r="A88" s="4" t="s">
        <v>22</v>
      </c>
      <c r="B88" s="11" t="s">
        <v>141</v>
      </c>
      <c r="C88" s="11" t="s">
        <v>142</v>
      </c>
      <c r="D88" s="11" t="s">
        <v>463</v>
      </c>
      <c r="E88" s="4">
        <v>512</v>
      </c>
      <c r="F88" s="26" t="s">
        <v>285</v>
      </c>
      <c r="G88" t="s">
        <v>423</v>
      </c>
      <c r="H88" s="13">
        <v>11</v>
      </c>
      <c r="I88" s="13">
        <v>64</v>
      </c>
      <c r="J88" s="13" t="s">
        <v>153</v>
      </c>
      <c r="K88" s="13" t="str">
        <f t="shared" si="16"/>
        <v>-64</v>
      </c>
      <c r="L88" s="13">
        <v>64</v>
      </c>
      <c r="M88" s="14" t="s">
        <v>156</v>
      </c>
      <c r="N88" s="13" t="str">
        <f t="shared" si="17"/>
        <v>-64</v>
      </c>
      <c r="O88" s="13" t="s">
        <v>358</v>
      </c>
      <c r="P88" s="6" t="s">
        <v>198</v>
      </c>
      <c r="Q88" s="12" t="s">
        <v>59</v>
      </c>
      <c r="R88" s="5">
        <v>3810</v>
      </c>
      <c r="S88">
        <f t="shared" si="13"/>
        <v>3.5809249756756194</v>
      </c>
      <c r="T88" s="8">
        <v>3896</v>
      </c>
      <c r="U88">
        <f t="shared" si="15"/>
        <v>3.5906189482065778</v>
      </c>
      <c r="V88" s="12" t="s">
        <v>18</v>
      </c>
      <c r="W88" s="12">
        <v>1</v>
      </c>
      <c r="X88" s="12">
        <v>1</v>
      </c>
      <c r="Y88" s="12" t="s">
        <v>179</v>
      </c>
      <c r="Z88" s="31">
        <v>8000</v>
      </c>
      <c r="AA88" s="6" t="s">
        <v>186</v>
      </c>
      <c r="AB88" s="6">
        <f t="shared" si="11"/>
        <v>8000</v>
      </c>
      <c r="AC88" s="6" t="s">
        <v>205</v>
      </c>
      <c r="AD88">
        <v>2</v>
      </c>
      <c r="AE88" s="18" t="s">
        <v>67</v>
      </c>
      <c r="AF88" t="s">
        <v>464</v>
      </c>
    </row>
    <row r="89" spans="1:32" ht="15" customHeight="1" x14ac:dyDescent="0.2">
      <c r="A89" s="4" t="s">
        <v>35</v>
      </c>
      <c r="B89" s="11" t="s">
        <v>141</v>
      </c>
      <c r="C89" s="11" t="s">
        <v>142</v>
      </c>
      <c r="D89" s="11" t="s">
        <v>505</v>
      </c>
      <c r="E89" s="4">
        <v>315</v>
      </c>
      <c r="F89" s="26" t="s">
        <v>277</v>
      </c>
      <c r="G89" t="s">
        <v>401</v>
      </c>
      <c r="H89" s="13">
        <v>7</v>
      </c>
      <c r="I89" s="13">
        <v>63</v>
      </c>
      <c r="J89" s="13" t="s">
        <v>153</v>
      </c>
      <c r="K89" s="13" t="str">
        <f t="shared" si="16"/>
        <v>-63</v>
      </c>
      <c r="L89" s="13">
        <v>60</v>
      </c>
      <c r="M89" s="14" t="s">
        <v>156</v>
      </c>
      <c r="N89" s="13" t="str">
        <f t="shared" si="17"/>
        <v>-60</v>
      </c>
      <c r="O89" s="13" t="s">
        <v>325</v>
      </c>
      <c r="P89" s="6" t="s">
        <v>195</v>
      </c>
      <c r="Q89" s="12" t="s">
        <v>59</v>
      </c>
      <c r="R89" s="5">
        <v>3790</v>
      </c>
      <c r="S89">
        <f t="shared" si="13"/>
        <v>3.5786392099680722</v>
      </c>
      <c r="T89" s="8">
        <v>3820</v>
      </c>
      <c r="U89">
        <f t="shared" si="15"/>
        <v>3.5820633629117089</v>
      </c>
      <c r="V89" s="12" t="s">
        <v>15</v>
      </c>
      <c r="W89" s="12">
        <v>4</v>
      </c>
      <c r="X89" s="12">
        <v>1</v>
      </c>
      <c r="Y89" s="12" t="s">
        <v>179</v>
      </c>
      <c r="Z89" s="31">
        <v>20000</v>
      </c>
      <c r="AA89" s="6" t="s">
        <v>186</v>
      </c>
      <c r="AB89" s="6">
        <f t="shared" si="11"/>
        <v>20000</v>
      </c>
      <c r="AC89" s="6" t="s">
        <v>194</v>
      </c>
      <c r="AD89">
        <v>2</v>
      </c>
      <c r="AE89" s="18" t="s">
        <v>63</v>
      </c>
      <c r="AF89" t="s">
        <v>504</v>
      </c>
    </row>
    <row r="90" spans="1:32" ht="15" customHeight="1" x14ac:dyDescent="0.2">
      <c r="A90" s="4" t="s">
        <v>16</v>
      </c>
      <c r="B90" s="11" t="s">
        <v>141</v>
      </c>
      <c r="C90" s="11" t="s">
        <v>142</v>
      </c>
      <c r="D90" s="11" t="s">
        <v>103</v>
      </c>
      <c r="E90" s="4">
        <v>659</v>
      </c>
      <c r="F90" s="26" t="s">
        <v>289</v>
      </c>
      <c r="G90" t="s">
        <v>414</v>
      </c>
      <c r="H90" s="13">
        <v>10</v>
      </c>
      <c r="I90" s="13">
        <v>54</v>
      </c>
      <c r="J90" s="13" t="s">
        <v>153</v>
      </c>
      <c r="K90" s="13" t="str">
        <f t="shared" si="16"/>
        <v>-54</v>
      </c>
      <c r="L90" s="13">
        <v>38</v>
      </c>
      <c r="M90" s="14" t="s">
        <v>156</v>
      </c>
      <c r="N90" s="13" t="str">
        <f t="shared" si="17"/>
        <v>-38</v>
      </c>
      <c r="O90" s="13" t="s">
        <v>331</v>
      </c>
      <c r="P90" s="6" t="s">
        <v>183</v>
      </c>
      <c r="Q90" s="12" t="s">
        <v>91</v>
      </c>
      <c r="R90" s="5">
        <v>6490</v>
      </c>
      <c r="S90">
        <f t="shared" si="13"/>
        <v>3.8122446968003691</v>
      </c>
      <c r="T90" s="8">
        <v>2669.1</v>
      </c>
      <c r="U90">
        <f t="shared" si="15"/>
        <v>3.4263648452879276</v>
      </c>
      <c r="V90" s="12" t="s">
        <v>93</v>
      </c>
      <c r="W90" s="12">
        <v>2</v>
      </c>
      <c r="X90" s="12">
        <v>1</v>
      </c>
      <c r="Y90" s="12" t="s">
        <v>179</v>
      </c>
      <c r="Z90" s="14">
        <v>3000</v>
      </c>
      <c r="AA90" s="3" t="s">
        <v>186</v>
      </c>
      <c r="AB90" s="6">
        <f t="shared" si="11"/>
        <v>3000</v>
      </c>
      <c r="AC90" s="3" t="s">
        <v>212</v>
      </c>
      <c r="AD90">
        <v>2</v>
      </c>
      <c r="AE90" s="18" t="s">
        <v>94</v>
      </c>
      <c r="AF90" t="s">
        <v>482</v>
      </c>
    </row>
    <row r="91" spans="1:32" ht="15" customHeight="1" x14ac:dyDescent="0.2">
      <c r="A91" s="4" t="s">
        <v>16</v>
      </c>
      <c r="B91" s="11" t="s">
        <v>141</v>
      </c>
      <c r="C91" s="11" t="s">
        <v>142</v>
      </c>
      <c r="D91" s="11" t="s">
        <v>103</v>
      </c>
      <c r="E91" s="4">
        <v>659</v>
      </c>
      <c r="F91" s="26" t="s">
        <v>289</v>
      </c>
      <c r="G91" t="s">
        <v>414</v>
      </c>
      <c r="H91" s="13">
        <v>4</v>
      </c>
      <c r="I91" s="13">
        <v>54</v>
      </c>
      <c r="J91" s="13" t="s">
        <v>153</v>
      </c>
      <c r="K91" s="13" t="str">
        <f t="shared" si="16"/>
        <v>-54</v>
      </c>
      <c r="L91" s="13">
        <v>38</v>
      </c>
      <c r="M91" s="14" t="s">
        <v>156</v>
      </c>
      <c r="N91" s="13" t="str">
        <f t="shared" si="17"/>
        <v>-38</v>
      </c>
      <c r="O91" s="13" t="s">
        <v>331</v>
      </c>
      <c r="P91" s="6" t="s">
        <v>183</v>
      </c>
      <c r="Q91" s="12" t="s">
        <v>91</v>
      </c>
      <c r="R91" s="5">
        <v>6550</v>
      </c>
      <c r="S91">
        <f t="shared" si="13"/>
        <v>3.8162412999917832</v>
      </c>
      <c r="T91" s="8">
        <v>3893.5</v>
      </c>
      <c r="U91">
        <f t="shared" si="15"/>
        <v>3.5903401790321667</v>
      </c>
      <c r="V91" s="12" t="s">
        <v>92</v>
      </c>
      <c r="W91" s="12">
        <v>2</v>
      </c>
      <c r="X91" s="12">
        <v>1</v>
      </c>
      <c r="Y91" s="12" t="s">
        <v>180</v>
      </c>
      <c r="Z91" s="14">
        <v>3000</v>
      </c>
      <c r="AA91" s="3" t="s">
        <v>186</v>
      </c>
      <c r="AB91" s="6">
        <f t="shared" si="11"/>
        <v>3000</v>
      </c>
      <c r="AC91" s="3" t="s">
        <v>212</v>
      </c>
      <c r="AD91">
        <v>2</v>
      </c>
      <c r="AE91" s="18" t="s">
        <v>94</v>
      </c>
      <c r="AF91" t="s">
        <v>482</v>
      </c>
    </row>
    <row r="92" spans="1:32" ht="15" customHeight="1" x14ac:dyDescent="0.2">
      <c r="A92" s="4" t="s">
        <v>16</v>
      </c>
      <c r="B92" s="11" t="s">
        <v>141</v>
      </c>
      <c r="C92" s="11" t="s">
        <v>142</v>
      </c>
      <c r="D92" s="11" t="s">
        <v>103</v>
      </c>
      <c r="E92" s="4">
        <v>61</v>
      </c>
      <c r="F92" s="26" t="s">
        <v>264</v>
      </c>
      <c r="G92" t="s">
        <v>415</v>
      </c>
      <c r="H92" s="13">
        <v>10</v>
      </c>
      <c r="I92" s="13">
        <v>54</v>
      </c>
      <c r="J92" s="13" t="s">
        <v>153</v>
      </c>
      <c r="K92" s="13" t="str">
        <f t="shared" si="16"/>
        <v>-54</v>
      </c>
      <c r="L92" s="13">
        <v>38</v>
      </c>
      <c r="M92" s="14" t="s">
        <v>156</v>
      </c>
      <c r="N92" s="13" t="str">
        <f t="shared" si="17"/>
        <v>-38</v>
      </c>
      <c r="O92" s="13" t="s">
        <v>331</v>
      </c>
      <c r="P92" s="14" t="s">
        <v>183</v>
      </c>
      <c r="Q92" s="12" t="s">
        <v>59</v>
      </c>
      <c r="R92" s="5">
        <v>6100</v>
      </c>
      <c r="S92">
        <f t="shared" si="13"/>
        <v>3.7853298350107671</v>
      </c>
      <c r="T92" s="8">
        <v>3583.87</v>
      </c>
      <c r="U92">
        <f t="shared" si="15"/>
        <v>3.5543522478353418</v>
      </c>
      <c r="V92" s="12" t="s">
        <v>12</v>
      </c>
      <c r="W92" s="12">
        <v>1</v>
      </c>
      <c r="X92" s="12">
        <v>1</v>
      </c>
      <c r="Y92" s="12" t="s">
        <v>179</v>
      </c>
      <c r="Z92" s="14">
        <v>3000</v>
      </c>
      <c r="AA92" s="3" t="s">
        <v>186</v>
      </c>
      <c r="AB92" s="6">
        <f t="shared" si="11"/>
        <v>3000</v>
      </c>
      <c r="AC92" s="3" t="s">
        <v>194</v>
      </c>
      <c r="AD92">
        <v>2</v>
      </c>
      <c r="AE92" s="18" t="s">
        <v>65</v>
      </c>
      <c r="AF92" t="s">
        <v>482</v>
      </c>
    </row>
    <row r="93" spans="1:32" ht="15" customHeight="1" x14ac:dyDescent="0.2">
      <c r="A93" s="4" t="s">
        <v>16</v>
      </c>
      <c r="B93" s="11" t="s">
        <v>141</v>
      </c>
      <c r="C93" s="11" t="s">
        <v>142</v>
      </c>
      <c r="D93" s="11" t="s">
        <v>103</v>
      </c>
      <c r="E93" s="4">
        <v>216</v>
      </c>
      <c r="F93" s="26" t="s">
        <v>276</v>
      </c>
      <c r="G93" t="s">
        <v>374</v>
      </c>
      <c r="H93" s="13">
        <v>14</v>
      </c>
      <c r="I93" s="13">
        <v>53</v>
      </c>
      <c r="J93" s="13" t="s">
        <v>153</v>
      </c>
      <c r="K93" s="13" t="str">
        <f t="shared" si="16"/>
        <v>-53</v>
      </c>
      <c r="L93" s="13">
        <v>73</v>
      </c>
      <c r="M93" s="14" t="s">
        <v>155</v>
      </c>
      <c r="N93" s="13">
        <f>L93</f>
        <v>73</v>
      </c>
      <c r="O93" s="13" t="s">
        <v>332</v>
      </c>
      <c r="P93" s="6" t="s">
        <v>192</v>
      </c>
      <c r="Q93" s="12" t="s">
        <v>59</v>
      </c>
      <c r="R93" s="5">
        <v>6200</v>
      </c>
      <c r="S93">
        <f t="shared" si="13"/>
        <v>3.7923916894982539</v>
      </c>
      <c r="T93" s="8">
        <v>3390</v>
      </c>
      <c r="U93">
        <f t="shared" si="15"/>
        <v>3.5301996982030821</v>
      </c>
      <c r="V93" s="12" t="s">
        <v>15</v>
      </c>
      <c r="W93" s="4">
        <v>1</v>
      </c>
      <c r="X93" s="4">
        <v>1</v>
      </c>
      <c r="Y93" s="4" t="s">
        <v>178</v>
      </c>
      <c r="Z93" s="31">
        <v>16500</v>
      </c>
      <c r="AA93" s="6" t="s">
        <v>186</v>
      </c>
      <c r="AB93" s="6">
        <f t="shared" si="11"/>
        <v>16500</v>
      </c>
      <c r="AC93" s="3" t="s">
        <v>194</v>
      </c>
      <c r="AD93">
        <v>2</v>
      </c>
      <c r="AE93" s="18" t="s">
        <v>193</v>
      </c>
      <c r="AF93" t="s">
        <v>482</v>
      </c>
    </row>
    <row r="94" spans="1:32" ht="15" customHeight="1" thickBot="1" x14ac:dyDescent="0.25">
      <c r="A94" s="4" t="s">
        <v>16</v>
      </c>
      <c r="B94" s="11" t="s">
        <v>141</v>
      </c>
      <c r="C94" s="11" t="s">
        <v>142</v>
      </c>
      <c r="D94" s="11" t="s">
        <v>103</v>
      </c>
      <c r="E94" s="4">
        <v>216</v>
      </c>
      <c r="F94" s="26" t="s">
        <v>276</v>
      </c>
      <c r="G94" t="s">
        <v>374</v>
      </c>
      <c r="H94" s="13">
        <v>3</v>
      </c>
      <c r="I94" s="13">
        <v>53</v>
      </c>
      <c r="J94" s="13" t="s">
        <v>153</v>
      </c>
      <c r="K94" s="13" t="str">
        <f t="shared" si="16"/>
        <v>-53</v>
      </c>
      <c r="L94" s="13">
        <v>73</v>
      </c>
      <c r="M94" s="14" t="s">
        <v>155</v>
      </c>
      <c r="N94" s="13">
        <f>L94</f>
        <v>73</v>
      </c>
      <c r="O94" s="13" t="s">
        <v>332</v>
      </c>
      <c r="P94" s="6" t="s">
        <v>192</v>
      </c>
      <c r="Q94" s="12" t="s">
        <v>59</v>
      </c>
      <c r="R94" s="5">
        <v>6200</v>
      </c>
      <c r="S94">
        <f t="shared" si="13"/>
        <v>3.7923916894982539</v>
      </c>
      <c r="T94" s="8">
        <v>7135</v>
      </c>
      <c r="U94">
        <f t="shared" si="15"/>
        <v>3.8533939774506658</v>
      </c>
      <c r="V94" s="12" t="s">
        <v>15</v>
      </c>
      <c r="W94" s="12">
        <v>1</v>
      </c>
      <c r="X94" s="12">
        <v>1</v>
      </c>
      <c r="Y94" s="12" t="s">
        <v>180</v>
      </c>
      <c r="Z94" s="31">
        <v>16500</v>
      </c>
      <c r="AA94" s="6" t="s">
        <v>186</v>
      </c>
      <c r="AB94" s="6">
        <f t="shared" si="11"/>
        <v>16500</v>
      </c>
      <c r="AC94" s="3" t="s">
        <v>194</v>
      </c>
      <c r="AD94">
        <v>2</v>
      </c>
      <c r="AE94" s="47" t="s">
        <v>193</v>
      </c>
      <c r="AF94" t="s">
        <v>482</v>
      </c>
    </row>
    <row r="95" spans="1:32" ht="15" customHeight="1" x14ac:dyDescent="0.2">
      <c r="A95" s="4" t="s">
        <v>11</v>
      </c>
      <c r="B95" s="11" t="s">
        <v>141</v>
      </c>
      <c r="C95" s="11" t="s">
        <v>142</v>
      </c>
      <c r="D95" s="11" t="s">
        <v>509</v>
      </c>
      <c r="E95" s="4">
        <v>120</v>
      </c>
      <c r="F95" s="26" t="s">
        <v>267</v>
      </c>
      <c r="G95" t="s">
        <v>392</v>
      </c>
      <c r="H95" s="13">
        <v>10</v>
      </c>
      <c r="I95" s="13">
        <v>33</v>
      </c>
      <c r="J95" s="13" t="s">
        <v>153</v>
      </c>
      <c r="K95" s="13" t="str">
        <f t="shared" si="16"/>
        <v>-33</v>
      </c>
      <c r="L95" s="13">
        <v>16</v>
      </c>
      <c r="M95" s="14" t="s">
        <v>155</v>
      </c>
      <c r="N95" s="13">
        <f>L95</f>
        <v>16</v>
      </c>
      <c r="O95" s="13" t="s">
        <v>347</v>
      </c>
      <c r="P95" s="6" t="s">
        <v>190</v>
      </c>
      <c r="Q95" s="12" t="s">
        <v>59</v>
      </c>
      <c r="R95" s="5">
        <v>3170</v>
      </c>
      <c r="S95">
        <f t="shared" si="13"/>
        <v>3.5010592622177517</v>
      </c>
      <c r="T95" s="2">
        <v>1945.625</v>
      </c>
      <c r="U95" s="2">
        <v>3.2890591380265906</v>
      </c>
      <c r="V95" s="16" t="s">
        <v>12</v>
      </c>
      <c r="W95" s="12">
        <v>1</v>
      </c>
      <c r="X95" s="12">
        <v>1</v>
      </c>
      <c r="Y95" s="12" t="s">
        <v>179</v>
      </c>
      <c r="Z95" s="31">
        <v>21200</v>
      </c>
      <c r="AA95" s="6" t="s">
        <v>186</v>
      </c>
      <c r="AB95" s="6">
        <f t="shared" si="11"/>
        <v>21200</v>
      </c>
      <c r="AC95" s="6" t="s">
        <v>191</v>
      </c>
      <c r="AD95">
        <v>2</v>
      </c>
      <c r="AE95" s="48" t="s">
        <v>13</v>
      </c>
      <c r="AF95" s="42" t="s">
        <v>508</v>
      </c>
    </row>
    <row r="96" spans="1:32" ht="15" customHeight="1" x14ac:dyDescent="0.2">
      <c r="A96" s="4" t="s">
        <v>34</v>
      </c>
      <c r="B96" s="11" t="s">
        <v>162</v>
      </c>
      <c r="C96" s="11" t="s">
        <v>152</v>
      </c>
      <c r="D96" s="11" t="s">
        <v>107</v>
      </c>
      <c r="E96" s="4">
        <v>509</v>
      </c>
      <c r="F96" s="26" t="s">
        <v>283</v>
      </c>
      <c r="G96" t="s">
        <v>366</v>
      </c>
      <c r="H96" s="13">
        <v>20</v>
      </c>
      <c r="I96" s="13">
        <v>49</v>
      </c>
      <c r="J96" s="13" t="s">
        <v>154</v>
      </c>
      <c r="K96" s="13">
        <f>I96</f>
        <v>49</v>
      </c>
      <c r="L96" s="13">
        <v>53</v>
      </c>
      <c r="M96" s="14" t="s">
        <v>155</v>
      </c>
      <c r="N96" s="13">
        <f>L96</f>
        <v>53</v>
      </c>
      <c r="O96" s="13" t="s">
        <v>328</v>
      </c>
      <c r="P96" s="6" t="s">
        <v>202</v>
      </c>
      <c r="Q96" s="12" t="s">
        <v>59</v>
      </c>
      <c r="R96" s="5">
        <v>3210</v>
      </c>
      <c r="S96">
        <f t="shared" si="13"/>
        <v>3.5065050324048719</v>
      </c>
      <c r="T96" s="2">
        <v>4865</v>
      </c>
      <c r="U96" s="2">
        <v>3.6870828446043706</v>
      </c>
      <c r="V96" s="12" t="s">
        <v>18</v>
      </c>
      <c r="W96" s="12">
        <v>2</v>
      </c>
      <c r="X96" s="12">
        <v>1</v>
      </c>
      <c r="Y96" s="12" t="s">
        <v>179</v>
      </c>
      <c r="Z96" s="31">
        <v>6075</v>
      </c>
      <c r="AA96" s="6" t="s">
        <v>186</v>
      </c>
      <c r="AB96" s="6">
        <f t="shared" si="11"/>
        <v>6075</v>
      </c>
      <c r="AC96" s="6" t="s">
        <v>194</v>
      </c>
      <c r="AD96">
        <v>1</v>
      </c>
      <c r="AE96" s="48" t="s">
        <v>71</v>
      </c>
      <c r="AF96" t="s">
        <v>490</v>
      </c>
    </row>
    <row r="97" spans="1:32" ht="15" customHeight="1" x14ac:dyDescent="0.2">
      <c r="A97" s="4" t="s">
        <v>34</v>
      </c>
      <c r="B97" s="11" t="s">
        <v>162</v>
      </c>
      <c r="C97" s="11" t="s">
        <v>152</v>
      </c>
      <c r="D97" s="11" t="s">
        <v>107</v>
      </c>
      <c r="E97" s="4">
        <v>1636</v>
      </c>
      <c r="F97" s="26" t="s">
        <v>420</v>
      </c>
      <c r="G97" t="s">
        <v>419</v>
      </c>
      <c r="H97" s="5">
        <v>15</v>
      </c>
      <c r="I97" s="13">
        <v>56</v>
      </c>
      <c r="J97" s="13" t="s">
        <v>154</v>
      </c>
      <c r="K97" s="13">
        <f>I97</f>
        <v>56</v>
      </c>
      <c r="L97" s="13">
        <v>2</v>
      </c>
      <c r="M97" s="14" t="s">
        <v>156</v>
      </c>
      <c r="N97" s="13" t="str">
        <f>"-"&amp;""&amp;L97</f>
        <v>-2</v>
      </c>
      <c r="O97" s="13" t="s">
        <v>319</v>
      </c>
      <c r="P97" s="14" t="s">
        <v>243</v>
      </c>
      <c r="Q97" s="12" t="s">
        <v>125</v>
      </c>
      <c r="R97" s="5">
        <v>2998</v>
      </c>
      <c r="S97">
        <f t="shared" si="13"/>
        <v>3.4768316285122607</v>
      </c>
      <c r="T97" s="2">
        <v>4856.01</v>
      </c>
      <c r="U97" s="2">
        <v>3.6862795724124129</v>
      </c>
      <c r="V97" s="12" t="s">
        <v>15</v>
      </c>
      <c r="W97" s="4">
        <v>1</v>
      </c>
      <c r="X97" s="4">
        <v>1</v>
      </c>
      <c r="Y97" s="4" t="s">
        <v>179</v>
      </c>
      <c r="Z97" s="3">
        <v>48065</v>
      </c>
      <c r="AA97" s="6" t="s">
        <v>154</v>
      </c>
      <c r="AB97" s="6">
        <f>Z97*2</f>
        <v>96130</v>
      </c>
      <c r="AC97" s="6" t="s">
        <v>260</v>
      </c>
      <c r="AD97">
        <v>1</v>
      </c>
      <c r="AE97" s="48" t="s">
        <v>75</v>
      </c>
      <c r="AF97" t="s">
        <v>490</v>
      </c>
    </row>
    <row r="98" spans="1:32" ht="15" customHeight="1" x14ac:dyDescent="0.2">
      <c r="A98" s="4" t="s">
        <v>167</v>
      </c>
      <c r="B98" s="9" t="s">
        <v>162</v>
      </c>
      <c r="C98" s="9" t="s">
        <v>152</v>
      </c>
      <c r="D98" s="9" t="s">
        <v>163</v>
      </c>
      <c r="E98" s="4" t="s">
        <v>164</v>
      </c>
      <c r="F98" s="26" t="s">
        <v>272</v>
      </c>
      <c r="G98" t="s">
        <v>368</v>
      </c>
      <c r="H98" s="5">
        <v>6</v>
      </c>
      <c r="I98" s="5">
        <v>38</v>
      </c>
      <c r="J98" s="5" t="s">
        <v>153</v>
      </c>
      <c r="K98" s="13" t="str">
        <f>"-"&amp;""&amp;I98</f>
        <v>-38</v>
      </c>
      <c r="L98" s="5">
        <v>144</v>
      </c>
      <c r="M98" s="3" t="s">
        <v>155</v>
      </c>
      <c r="N98" s="13">
        <f>L98</f>
        <v>144</v>
      </c>
      <c r="O98" s="13" t="s">
        <v>350</v>
      </c>
      <c r="P98" s="3" t="s">
        <v>249</v>
      </c>
      <c r="Q98" s="26" t="s">
        <v>91</v>
      </c>
      <c r="R98" s="5">
        <v>2580</v>
      </c>
      <c r="S98">
        <f t="shared" ref="S98:S129" si="18">LOG(R98)</f>
        <v>3.4116197059632301</v>
      </c>
      <c r="T98" s="8">
        <v>2004.48</v>
      </c>
      <c r="U98">
        <f>LOG(T98)</f>
        <v>3.302001727369793</v>
      </c>
      <c r="V98" s="4" t="s">
        <v>15</v>
      </c>
      <c r="W98" s="4">
        <v>1</v>
      </c>
      <c r="X98" s="4">
        <v>1</v>
      </c>
      <c r="Y98" s="4" t="s">
        <v>178</v>
      </c>
      <c r="Z98" s="3">
        <v>200</v>
      </c>
      <c r="AA98" s="3" t="s">
        <v>186</v>
      </c>
      <c r="AB98" s="6">
        <f>Z98</f>
        <v>200</v>
      </c>
      <c r="AC98" s="3" t="s">
        <v>194</v>
      </c>
      <c r="AD98">
        <v>1</v>
      </c>
      <c r="AF98" t="s">
        <v>467</v>
      </c>
    </row>
    <row r="99" spans="1:32" ht="15" customHeight="1" x14ac:dyDescent="0.2">
      <c r="A99" s="4" t="s">
        <v>167</v>
      </c>
      <c r="B99" s="9" t="s">
        <v>162</v>
      </c>
      <c r="C99" s="9" t="s">
        <v>152</v>
      </c>
      <c r="D99" s="9" t="s">
        <v>163</v>
      </c>
      <c r="E99" s="4" t="s">
        <v>164</v>
      </c>
      <c r="F99" s="26" t="s">
        <v>272</v>
      </c>
      <c r="G99" t="s">
        <v>368</v>
      </c>
      <c r="H99" s="5">
        <v>5</v>
      </c>
      <c r="I99" s="5">
        <v>38</v>
      </c>
      <c r="J99" s="5" t="s">
        <v>153</v>
      </c>
      <c r="K99" s="13" t="str">
        <f>"-"&amp;""&amp;I99</f>
        <v>-38</v>
      </c>
      <c r="L99" s="5">
        <v>144</v>
      </c>
      <c r="M99" s="3" t="s">
        <v>155</v>
      </c>
      <c r="N99" s="13">
        <f>L99</f>
        <v>144</v>
      </c>
      <c r="O99" s="13" t="s">
        <v>350</v>
      </c>
      <c r="P99" s="3" t="s">
        <v>249</v>
      </c>
      <c r="Q99" s="26" t="s">
        <v>91</v>
      </c>
      <c r="R99" s="5">
        <v>2580</v>
      </c>
      <c r="S99">
        <f t="shared" si="18"/>
        <v>3.4116197059632301</v>
      </c>
      <c r="T99" s="8">
        <v>2229.12</v>
      </c>
      <c r="U99">
        <f>LOG(T99)</f>
        <v>3.3481334484421232</v>
      </c>
      <c r="V99" s="4" t="s">
        <v>15</v>
      </c>
      <c r="W99" s="4">
        <v>1</v>
      </c>
      <c r="X99" s="4">
        <v>1</v>
      </c>
      <c r="Y99" s="4" t="s">
        <v>179</v>
      </c>
      <c r="Z99" s="3">
        <v>200</v>
      </c>
      <c r="AA99" s="3" t="s">
        <v>186</v>
      </c>
      <c r="AB99" s="6">
        <f>Z99</f>
        <v>200</v>
      </c>
      <c r="AC99" s="3" t="s">
        <v>194</v>
      </c>
      <c r="AD99">
        <v>1</v>
      </c>
      <c r="AF99" t="s">
        <v>467</v>
      </c>
    </row>
  </sheetData>
  <sortState ref="A2:AF99">
    <sortCondition ref="B2:B99"/>
    <sortCondition ref="C2:C99"/>
    <sortCondition ref="D2:D99"/>
  </sortState>
  <pageMargins left="0.7" right="0.7" top="0.75" bottom="0.75" header="0.3" footer="0.3"/>
  <pageSetup paperSize="9" scale="60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4"/>
  <sheetViews>
    <sheetView workbookViewId="0">
      <selection activeCell="B62" sqref="B4:B62"/>
    </sheetView>
  </sheetViews>
  <sheetFormatPr defaultRowHeight="12.75" x14ac:dyDescent="0.2"/>
  <cols>
    <col min="1" max="1" width="134.85546875" bestFit="1" customWidth="1"/>
  </cols>
  <sheetData>
    <row r="3" spans="1:1" x14ac:dyDescent="0.2">
      <c r="A3" s="51" t="s">
        <v>539</v>
      </c>
    </row>
    <row r="4" spans="1:1" x14ac:dyDescent="0.2">
      <c r="A4" s="52" t="s">
        <v>366</v>
      </c>
    </row>
    <row r="5" spans="1:1" x14ac:dyDescent="0.2">
      <c r="A5" s="52" t="s">
        <v>367</v>
      </c>
    </row>
    <row r="6" spans="1:1" x14ac:dyDescent="0.2">
      <c r="A6" s="52" t="s">
        <v>368</v>
      </c>
    </row>
    <row r="7" spans="1:1" x14ac:dyDescent="0.2">
      <c r="A7" s="52" t="s">
        <v>373</v>
      </c>
    </row>
    <row r="8" spans="1:1" x14ac:dyDescent="0.2">
      <c r="A8" s="52" t="s">
        <v>536</v>
      </c>
    </row>
    <row r="9" spans="1:1" x14ac:dyDescent="0.2">
      <c r="A9" s="52" t="s">
        <v>374</v>
      </c>
    </row>
    <row r="10" spans="1:1" x14ac:dyDescent="0.2">
      <c r="A10" s="52" t="s">
        <v>375</v>
      </c>
    </row>
    <row r="11" spans="1:1" x14ac:dyDescent="0.2">
      <c r="A11" s="52" t="s">
        <v>376</v>
      </c>
    </row>
    <row r="12" spans="1:1" x14ac:dyDescent="0.2">
      <c r="A12" s="52" t="s">
        <v>377</v>
      </c>
    </row>
    <row r="13" spans="1:1" x14ac:dyDescent="0.2">
      <c r="A13" s="52" t="s">
        <v>378</v>
      </c>
    </row>
    <row r="14" spans="1:1" x14ac:dyDescent="0.2">
      <c r="A14" s="52" t="s">
        <v>444</v>
      </c>
    </row>
    <row r="15" spans="1:1" x14ac:dyDescent="0.2">
      <c r="A15" s="52" t="s">
        <v>379</v>
      </c>
    </row>
    <row r="16" spans="1:1" x14ac:dyDescent="0.2">
      <c r="A16" s="52" t="s">
        <v>422</v>
      </c>
    </row>
    <row r="17" spans="1:1" x14ac:dyDescent="0.2">
      <c r="A17" s="52" t="s">
        <v>380</v>
      </c>
    </row>
    <row r="18" spans="1:1" x14ac:dyDescent="0.2">
      <c r="A18" s="52" t="s">
        <v>381</v>
      </c>
    </row>
    <row r="19" spans="1:1" x14ac:dyDescent="0.2">
      <c r="A19" s="52" t="s">
        <v>382</v>
      </c>
    </row>
    <row r="20" spans="1:1" x14ac:dyDescent="0.2">
      <c r="A20" s="52" t="s">
        <v>383</v>
      </c>
    </row>
    <row r="21" spans="1:1" x14ac:dyDescent="0.2">
      <c r="A21" s="52" t="s">
        <v>384</v>
      </c>
    </row>
    <row r="22" spans="1:1" x14ac:dyDescent="0.2">
      <c r="A22" s="52" t="s">
        <v>385</v>
      </c>
    </row>
    <row r="23" spans="1:1" x14ac:dyDescent="0.2">
      <c r="A23" s="52" t="s">
        <v>386</v>
      </c>
    </row>
    <row r="24" spans="1:1" x14ac:dyDescent="0.2">
      <c r="A24" s="52" t="s">
        <v>421</v>
      </c>
    </row>
    <row r="25" spans="1:1" x14ac:dyDescent="0.2">
      <c r="A25" s="52" t="s">
        <v>390</v>
      </c>
    </row>
    <row r="26" spans="1:1" x14ac:dyDescent="0.2">
      <c r="A26" s="52" t="s">
        <v>391</v>
      </c>
    </row>
    <row r="27" spans="1:1" x14ac:dyDescent="0.2">
      <c r="A27" s="52" t="s">
        <v>392</v>
      </c>
    </row>
    <row r="28" spans="1:1" x14ac:dyDescent="0.2">
      <c r="A28" s="52" t="s">
        <v>393</v>
      </c>
    </row>
    <row r="29" spans="1:1" x14ac:dyDescent="0.2">
      <c r="A29" s="52" t="s">
        <v>394</v>
      </c>
    </row>
    <row r="30" spans="1:1" x14ac:dyDescent="0.2">
      <c r="A30" s="52" t="s">
        <v>395</v>
      </c>
    </row>
    <row r="31" spans="1:1" x14ac:dyDescent="0.2">
      <c r="A31" s="52" t="s">
        <v>396</v>
      </c>
    </row>
    <row r="32" spans="1:1" x14ac:dyDescent="0.2">
      <c r="A32" s="52" t="s">
        <v>397</v>
      </c>
    </row>
    <row r="33" spans="1:1" x14ac:dyDescent="0.2">
      <c r="A33" s="52" t="s">
        <v>398</v>
      </c>
    </row>
    <row r="34" spans="1:1" x14ac:dyDescent="0.2">
      <c r="A34" s="52" t="s">
        <v>399</v>
      </c>
    </row>
    <row r="35" spans="1:1" x14ac:dyDescent="0.2">
      <c r="A35" s="52" t="s">
        <v>400</v>
      </c>
    </row>
    <row r="36" spans="1:1" x14ac:dyDescent="0.2">
      <c r="A36" s="52" t="s">
        <v>401</v>
      </c>
    </row>
    <row r="37" spans="1:1" x14ac:dyDescent="0.2">
      <c r="A37" s="52" t="s">
        <v>428</v>
      </c>
    </row>
    <row r="38" spans="1:1" x14ac:dyDescent="0.2">
      <c r="A38" s="52" t="s">
        <v>402</v>
      </c>
    </row>
    <row r="39" spans="1:1" x14ac:dyDescent="0.2">
      <c r="A39" s="52" t="s">
        <v>403</v>
      </c>
    </row>
    <row r="40" spans="1:1" x14ac:dyDescent="0.2">
      <c r="A40" s="52" t="s">
        <v>423</v>
      </c>
    </row>
    <row r="41" spans="1:1" x14ac:dyDescent="0.2">
      <c r="A41" s="52" t="s">
        <v>524</v>
      </c>
    </row>
    <row r="42" spans="1:1" x14ac:dyDescent="0.2">
      <c r="A42" s="52" t="s">
        <v>404</v>
      </c>
    </row>
    <row r="43" spans="1:1" x14ac:dyDescent="0.2">
      <c r="A43" s="52" t="s">
        <v>405</v>
      </c>
    </row>
    <row r="44" spans="1:1" x14ac:dyDescent="0.2">
      <c r="A44" s="52" t="s">
        <v>406</v>
      </c>
    </row>
    <row r="45" spans="1:1" x14ac:dyDescent="0.2">
      <c r="A45" s="52" t="s">
        <v>419</v>
      </c>
    </row>
    <row r="46" spans="1:1" x14ac:dyDescent="0.2">
      <c r="A46" s="52" t="s">
        <v>407</v>
      </c>
    </row>
    <row r="47" spans="1:1" x14ac:dyDescent="0.2">
      <c r="A47" s="52" t="s">
        <v>365</v>
      </c>
    </row>
    <row r="48" spans="1:1" x14ac:dyDescent="0.2">
      <c r="A48" s="52" t="s">
        <v>408</v>
      </c>
    </row>
    <row r="49" spans="1:1" x14ac:dyDescent="0.2">
      <c r="A49" s="52" t="s">
        <v>409</v>
      </c>
    </row>
    <row r="50" spans="1:1" x14ac:dyDescent="0.2">
      <c r="A50" s="52" t="s">
        <v>410</v>
      </c>
    </row>
    <row r="51" spans="1:1" x14ac:dyDescent="0.2">
      <c r="A51" s="52" t="s">
        <v>520</v>
      </c>
    </row>
    <row r="52" spans="1:1" x14ac:dyDescent="0.2">
      <c r="A52" s="52" t="s">
        <v>438</v>
      </c>
    </row>
    <row r="53" spans="1:1" x14ac:dyDescent="0.2">
      <c r="A53" s="52" t="s">
        <v>411</v>
      </c>
    </row>
    <row r="54" spans="1:1" x14ac:dyDescent="0.2">
      <c r="A54" s="52" t="s">
        <v>433</v>
      </c>
    </row>
    <row r="55" spans="1:1" x14ac:dyDescent="0.2">
      <c r="A55" s="52" t="s">
        <v>412</v>
      </c>
    </row>
    <row r="56" spans="1:1" x14ac:dyDescent="0.2">
      <c r="A56" s="52" t="s">
        <v>413</v>
      </c>
    </row>
    <row r="57" spans="1:1" x14ac:dyDescent="0.2">
      <c r="A57" s="52" t="s">
        <v>414</v>
      </c>
    </row>
    <row r="58" spans="1:1" x14ac:dyDescent="0.2">
      <c r="A58" s="52" t="s">
        <v>415</v>
      </c>
    </row>
    <row r="59" spans="1:1" x14ac:dyDescent="0.2">
      <c r="A59" s="52" t="s">
        <v>416</v>
      </c>
    </row>
    <row r="60" spans="1:1" x14ac:dyDescent="0.2">
      <c r="A60" s="52" t="s">
        <v>417</v>
      </c>
    </row>
    <row r="61" spans="1:1" x14ac:dyDescent="0.2">
      <c r="A61" s="52" t="s">
        <v>458</v>
      </c>
    </row>
    <row r="62" spans="1:1" x14ac:dyDescent="0.2">
      <c r="A62" s="52" t="s">
        <v>418</v>
      </c>
    </row>
    <row r="63" spans="1:1" x14ac:dyDescent="0.2">
      <c r="A63" s="52" t="s">
        <v>541</v>
      </c>
    </row>
    <row r="64" spans="1:1" x14ac:dyDescent="0.2">
      <c r="A64" s="52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Dunn, Ruth</cp:lastModifiedBy>
  <dcterms:created xsi:type="dcterms:W3CDTF">2009-05-19T12:21:40Z</dcterms:created>
  <dcterms:modified xsi:type="dcterms:W3CDTF">2018-01-17T11:31:24Z</dcterms:modified>
</cp:coreProperties>
</file>