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aster's\Statistical analysis in FM\"/>
    </mc:Choice>
  </mc:AlternateContent>
  <xr:revisionPtr revIDLastSave="0" documentId="13_ncr:1_{0F9B7D98-94F1-411B-8DAB-7EAD549C732B}" xr6:coauthVersionLast="47" xr6:coauthVersionMax="47" xr10:uidLastSave="{00000000-0000-0000-0000-000000000000}"/>
  <bookViews>
    <workbookView xWindow="-108" yWindow="-108" windowWidth="23256" windowHeight="12456" xr2:uid="{37AC5913-BADC-4D69-B01D-7B0D322E1BC9}"/>
  </bookViews>
  <sheets>
    <sheet name="Sheet1" sheetId="1" r:id="rId1"/>
  </sheets>
  <definedNames>
    <definedName name="_xlchart.v1.0" hidden="1">Sheet1!$D$278:$D$337</definedName>
    <definedName name="_xlchart.v1.1" hidden="1">Sheet1!$D$278:$D$337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9" i="1" l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278" i="1"/>
  <c r="D129" i="1"/>
  <c r="D130" i="1"/>
  <c r="D131" i="1"/>
  <c r="D132" i="1"/>
  <c r="D128" i="1"/>
  <c r="C117" i="1"/>
  <c r="E116" i="1"/>
  <c r="D116" i="1"/>
  <c r="C116" i="1"/>
  <c r="E78" i="1"/>
  <c r="F79" i="1" s="1"/>
  <c r="F34" i="1"/>
  <c r="F33" i="1"/>
  <c r="F32" i="1"/>
  <c r="F31" i="1"/>
  <c r="F30" i="1"/>
  <c r="E4" i="1"/>
  <c r="G7" i="1" s="1"/>
  <c r="D4" i="1"/>
  <c r="F7" i="1" s="1"/>
  <c r="G282" i="1" l="1"/>
  <c r="G278" i="1"/>
  <c r="G279" i="1"/>
  <c r="G280" i="1"/>
  <c r="G281" i="1"/>
  <c r="F78" i="1"/>
  <c r="F81" i="1"/>
  <c r="F80" i="1"/>
  <c r="F36" i="1"/>
  <c r="G33" i="1" s="1"/>
  <c r="G4" i="1"/>
  <c r="G6" i="1"/>
  <c r="G5" i="1"/>
  <c r="F6" i="1"/>
  <c r="F5" i="1"/>
  <c r="F4" i="1"/>
  <c r="G283" i="1" l="1"/>
  <c r="H278" i="1" s="1"/>
  <c r="I278" i="1"/>
  <c r="H281" i="1"/>
  <c r="H280" i="1"/>
  <c r="H282" i="1"/>
  <c r="H279" i="1"/>
  <c r="I279" i="1" s="1"/>
  <c r="G31" i="1"/>
  <c r="G34" i="1"/>
  <c r="G32" i="1"/>
  <c r="G30" i="1"/>
  <c r="I282" i="1" l="1"/>
  <c r="I280" i="1"/>
  <c r="I281" i="1"/>
  <c r="H31" i="1"/>
  <c r="H33" i="1"/>
  <c r="H34" i="1"/>
  <c r="H30" i="1"/>
  <c r="H32" i="1"/>
</calcChain>
</file>

<file path=xl/sharedStrings.xml><?xml version="1.0" encoding="utf-8"?>
<sst xmlns="http://schemas.openxmlformats.org/spreadsheetml/2006/main" count="212" uniqueCount="156">
  <si>
    <t>Region</t>
  </si>
  <si>
    <t>Europe</t>
  </si>
  <si>
    <t>North America</t>
  </si>
  <si>
    <t>Asia</t>
  </si>
  <si>
    <t>Latin America</t>
  </si>
  <si>
    <t xml:space="preserve"> # Reproducing the graphs in chapter 2</t>
  </si>
  <si>
    <t>Relative Frequency - 2000</t>
  </si>
  <si>
    <t>Relative Frequency - 2009</t>
  </si>
  <si>
    <t>Sum- 2000</t>
  </si>
  <si>
    <t>Sum-2009</t>
  </si>
  <si>
    <t>## Mission_Viego_Houses</t>
  </si>
  <si>
    <t>## Adidas Sales</t>
  </si>
  <si>
    <t>House Price</t>
  </si>
  <si>
    <t>300 up to 400</t>
  </si>
  <si>
    <t>400 up to 500</t>
  </si>
  <si>
    <t>500 up to 600</t>
  </si>
  <si>
    <t>600 up to 700</t>
  </si>
  <si>
    <t>700 up to 800</t>
  </si>
  <si>
    <t>Frequency</t>
  </si>
  <si>
    <t>Relative Frequency</t>
  </si>
  <si>
    <t>House Prices (in $1000)</t>
  </si>
  <si>
    <t>Mid points</t>
  </si>
  <si>
    <t>Cumulative Frequency</t>
  </si>
  <si>
    <t>Sum</t>
  </si>
  <si>
    <t>Upper limit</t>
  </si>
  <si>
    <t>Qn 7</t>
  </si>
  <si>
    <t xml:space="preserve">Ans </t>
  </si>
  <si>
    <r>
      <t xml:space="preserve">The data represents </t>
    </r>
    <r>
      <rPr>
        <b/>
        <sz val="11"/>
        <color theme="1"/>
        <rFont val="Calibri"/>
        <family val="2"/>
        <scheme val="minor"/>
      </rPr>
      <t>Time-Series</t>
    </r>
    <r>
      <rPr>
        <sz val="11"/>
        <color theme="1"/>
        <rFont val="Calibri"/>
        <family val="2"/>
        <scheme val="minor"/>
      </rPr>
      <t xml:space="preserve"> data [Because each close price is recorded at different time period]</t>
    </r>
  </si>
  <si>
    <t>Qn 18</t>
  </si>
  <si>
    <t>Ans</t>
  </si>
  <si>
    <t>i)</t>
  </si>
  <si>
    <t>Nominal</t>
  </si>
  <si>
    <t>ii)</t>
  </si>
  <si>
    <t>iii)</t>
  </si>
  <si>
    <t>Chapter 1 Exercise Questions</t>
  </si>
  <si>
    <t>Chapter 2 Exercise Questions</t>
  </si>
  <si>
    <t>Qn 4</t>
  </si>
  <si>
    <r>
      <t xml:space="preserve">Ordinal [ since the years are in ascending order with no equal intervals]. </t>
    </r>
    <r>
      <rPr>
        <b/>
        <sz val="11"/>
        <color theme="1"/>
        <rFont val="Calibri"/>
        <family val="2"/>
        <scheme val="minor"/>
      </rPr>
      <t>Strengths</t>
    </r>
    <r>
      <rPr>
        <sz val="11"/>
        <color theme="1"/>
        <rFont val="Calibri"/>
        <family val="2"/>
        <scheme val="minor"/>
      </rPr>
      <t xml:space="preserve"> : Ordering of categories, Ranking and comparision. </t>
    </r>
    <r>
      <rPr>
        <b/>
        <sz val="11"/>
        <color theme="1"/>
        <rFont val="Calibri"/>
        <family val="2"/>
        <scheme val="minor"/>
      </rPr>
      <t xml:space="preserve">Weakness :  </t>
    </r>
    <r>
      <rPr>
        <sz val="11"/>
        <color theme="1"/>
        <rFont val="Calibri"/>
        <family val="2"/>
        <scheme val="minor"/>
      </rPr>
      <t>Lack of uniform intervals.</t>
    </r>
  </si>
  <si>
    <r>
      <t xml:space="preserve">Ratio scale. </t>
    </r>
    <r>
      <rPr>
        <b/>
        <sz val="11"/>
        <color theme="1"/>
        <rFont val="Calibri"/>
        <family val="2"/>
        <scheme val="minor"/>
      </rPr>
      <t>Strengths</t>
    </r>
    <r>
      <rPr>
        <sz val="11"/>
        <color theme="1"/>
        <rFont val="Calibri"/>
        <family val="2"/>
        <scheme val="minor"/>
      </rPr>
      <t xml:space="preserve"> : Absolute zero, Precisions and comparisions.</t>
    </r>
  </si>
  <si>
    <t>Number of people</t>
  </si>
  <si>
    <t>Northeast</t>
  </si>
  <si>
    <t>Midwest</t>
  </si>
  <si>
    <t>South</t>
  </si>
  <si>
    <t>West</t>
  </si>
  <si>
    <t xml:space="preserve">                       19.2% people are living below poverty line in midwest</t>
  </si>
  <si>
    <r>
      <t xml:space="preserve">Comments : There are more people who are living below the povery line in </t>
    </r>
    <r>
      <rPr>
        <b/>
        <sz val="11"/>
        <color theme="1"/>
        <rFont val="Calibri"/>
        <family val="2"/>
        <scheme val="minor"/>
      </rPr>
      <t>South Region.</t>
    </r>
  </si>
  <si>
    <t>Qn 10</t>
  </si>
  <si>
    <t>No, The figure is almost like a straight horizontal line and isn't depicting the tremendous growth of the stock because of it's price scale in y-axis; we can correct this by making corrections to y-axis range by only limiting that to show till 100.</t>
  </si>
  <si>
    <t>iv)</t>
  </si>
  <si>
    <r>
      <rPr>
        <b/>
        <sz val="11"/>
        <color theme="1"/>
        <rFont val="Calibri"/>
        <family val="2"/>
        <scheme val="minor"/>
      </rPr>
      <t>542</t>
    </r>
    <r>
      <rPr>
        <sz val="11"/>
        <color theme="1"/>
        <rFont val="Calibri"/>
        <family val="2"/>
        <scheme val="minor"/>
      </rPr>
      <t xml:space="preserve"> units passed the inspection and </t>
    </r>
    <r>
      <rPr>
        <b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 xml:space="preserve"> units failed the inspection</t>
    </r>
  </si>
  <si>
    <r>
      <rPr>
        <b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units were inspected by inspectors with high experience.</t>
    </r>
  </si>
  <si>
    <t xml:space="preserve">low </t>
  </si>
  <si>
    <t>medium</t>
  </si>
  <si>
    <t xml:space="preserve"> high</t>
  </si>
  <si>
    <t>pass</t>
  </si>
  <si>
    <t>fail</t>
  </si>
  <si>
    <t>Qn 13</t>
  </si>
  <si>
    <t>Qn 24</t>
  </si>
  <si>
    <t>(0.44+0.22)*5000 = 3300</t>
  </si>
  <si>
    <r>
      <rPr>
        <b/>
        <sz val="11"/>
        <color theme="1"/>
        <rFont val="Calibri"/>
        <family val="2"/>
        <scheme val="minor"/>
      </rPr>
      <t>26.7</t>
    </r>
    <r>
      <rPr>
        <sz val="11"/>
        <color theme="1"/>
        <rFont val="Calibri"/>
        <family val="2"/>
        <scheme val="minor"/>
      </rPr>
      <t xml:space="preserve"> % units were inspected by inspectors with low experience.</t>
    </r>
  </si>
  <si>
    <r>
      <rPr>
        <b/>
        <sz val="11"/>
        <color theme="1"/>
        <rFont val="Calibri"/>
        <family val="2"/>
        <scheme val="minor"/>
      </rPr>
      <t>7.3</t>
    </r>
    <r>
      <rPr>
        <sz val="11"/>
        <color theme="1"/>
        <rFont val="Calibri"/>
        <family val="2"/>
        <scheme val="minor"/>
      </rPr>
      <t xml:space="preserve"> percentage of units were inspected by inspectors with medium experience and failed inspection.</t>
    </r>
  </si>
  <si>
    <t>Qn 30</t>
  </si>
  <si>
    <t>Return percentage</t>
  </si>
  <si>
    <t>(-20, -10]</t>
  </si>
  <si>
    <t>(-10, 0]</t>
  </si>
  <si>
    <t>(0, 10]</t>
  </si>
  <si>
    <t>(10, 20]</t>
  </si>
  <si>
    <t>(20, 30]</t>
  </si>
  <si>
    <t xml:space="preserve"> </t>
  </si>
  <si>
    <r>
      <rPr>
        <b/>
        <sz val="11"/>
        <color theme="1"/>
        <rFont val="Calibri"/>
        <family val="2"/>
        <scheme val="minor"/>
      </rPr>
      <t>0.25*500 = 125</t>
    </r>
    <r>
      <rPr>
        <sz val="11"/>
        <color theme="1"/>
        <rFont val="Calibri"/>
        <family val="2"/>
        <scheme val="minor"/>
      </rPr>
      <t xml:space="preserve"> small cap stocks has returns of more than 10% but no more than 20%</t>
    </r>
  </si>
  <si>
    <t>71 % of stocks has a return of 10% or less</t>
  </si>
  <si>
    <t>&gt;&gt;</t>
  </si>
  <si>
    <t>midpoints</t>
  </si>
  <si>
    <t>upper boundary</t>
  </si>
  <si>
    <t>The Graph is symmetric about x=5</t>
  </si>
  <si>
    <r>
      <rPr>
        <b/>
        <sz val="11"/>
        <color theme="1"/>
        <rFont val="Calibri"/>
        <family val="2"/>
        <scheme val="minor"/>
      </rPr>
      <t>83.5</t>
    </r>
    <r>
      <rPr>
        <sz val="11"/>
        <color theme="1"/>
        <rFont val="Calibri"/>
        <family val="2"/>
        <scheme val="minor"/>
      </rPr>
      <t xml:space="preserve"> % small stocks has a return of 10% or less.</t>
    </r>
  </si>
  <si>
    <t>No, the distribution is positively skewed(Right-skewed)</t>
  </si>
  <si>
    <t>Qn 40</t>
  </si>
  <si>
    <t>Year</t>
  </si>
  <si>
    <t xml:space="preserve">Return A </t>
  </si>
  <si>
    <t>Return B</t>
  </si>
  <si>
    <t>Since they do not exhibit any correlation or connection with each other; They can be used to diversify risk.</t>
  </si>
  <si>
    <t>Qn 43</t>
  </si>
  <si>
    <t xml:space="preserve">Date </t>
  </si>
  <si>
    <t>AMZN</t>
  </si>
  <si>
    <t>GOOG</t>
  </si>
  <si>
    <t>1|1|2016</t>
  </si>
  <si>
    <t>2|1|2016</t>
  </si>
  <si>
    <t>1|1|2017</t>
  </si>
  <si>
    <t>2|1|2017</t>
  </si>
  <si>
    <t>1|1|2018</t>
  </si>
  <si>
    <t>2|1|2018</t>
  </si>
  <si>
    <t>1|1|2019</t>
  </si>
  <si>
    <t>2|1|2019</t>
  </si>
  <si>
    <t>3|1|2016</t>
  </si>
  <si>
    <t>4|1|2016</t>
  </si>
  <si>
    <t>5|1|2016</t>
  </si>
  <si>
    <t>6|1|2016</t>
  </si>
  <si>
    <t>7|1|2016</t>
  </si>
  <si>
    <t>8|1|2016</t>
  </si>
  <si>
    <t>9|1|2016</t>
  </si>
  <si>
    <t>10|1|2016</t>
  </si>
  <si>
    <t>11|1|2016</t>
  </si>
  <si>
    <t>12|1|2016</t>
  </si>
  <si>
    <t>3|1|2017</t>
  </si>
  <si>
    <t>4|1|2017</t>
  </si>
  <si>
    <t>5|1|2017</t>
  </si>
  <si>
    <t>6|1|2017</t>
  </si>
  <si>
    <t>7|1|2017</t>
  </si>
  <si>
    <t>8|1|2017</t>
  </si>
  <si>
    <t>9|1|2017</t>
  </si>
  <si>
    <t>10|1|2017</t>
  </si>
  <si>
    <t>11|1|2017</t>
  </si>
  <si>
    <t>12|1|2017</t>
  </si>
  <si>
    <t>3|1|2018</t>
  </si>
  <si>
    <t>4|1|2018</t>
  </si>
  <si>
    <t>5|1|2018</t>
  </si>
  <si>
    <t>6|1|2018</t>
  </si>
  <si>
    <t>7|1|2018</t>
  </si>
  <si>
    <t>8|1|2018</t>
  </si>
  <si>
    <t>9|1|2018</t>
  </si>
  <si>
    <t>10|1|2018</t>
  </si>
  <si>
    <t>11|1|2018</t>
  </si>
  <si>
    <t>12|1|2018</t>
  </si>
  <si>
    <t>3|1|2019</t>
  </si>
  <si>
    <t>4|1|2019</t>
  </si>
  <si>
    <t>5|1|2019</t>
  </si>
  <si>
    <t>6|1|2019</t>
  </si>
  <si>
    <t>7|1|2019</t>
  </si>
  <si>
    <t>8|1|2019</t>
  </si>
  <si>
    <t>9|1|2019</t>
  </si>
  <si>
    <t>10|1|2019</t>
  </si>
  <si>
    <t>11|1|2019</t>
  </si>
  <si>
    <t>12|1|2019</t>
  </si>
  <si>
    <t>Both stocks exhibit an upward trend overall. Notably, the AMZN stock price shows a substantial increase, rising from $27.35 to $92.39 which is almost 3.5 times.</t>
  </si>
  <si>
    <t>Qn 55</t>
  </si>
  <si>
    <t xml:space="preserve">Observation </t>
  </si>
  <si>
    <t>Actual Price of BABA</t>
  </si>
  <si>
    <t xml:space="preserve">SCALED price </t>
  </si>
  <si>
    <t>Class</t>
  </si>
  <si>
    <t>(40,50]</t>
  </si>
  <si>
    <t>(50,60]</t>
  </si>
  <si>
    <t>(60,70]</t>
  </si>
  <si>
    <t>(70,80]</t>
  </si>
  <si>
    <t>(80,90]</t>
  </si>
  <si>
    <t>a)</t>
  </si>
  <si>
    <t>b)</t>
  </si>
  <si>
    <t>c)</t>
  </si>
  <si>
    <r>
      <t xml:space="preserve">i)The stock price was between 50 and 60 for around </t>
    </r>
    <r>
      <rPr>
        <b/>
        <sz val="11"/>
        <color theme="1"/>
        <rFont val="Calibri"/>
        <family val="2"/>
        <scheme val="minor"/>
      </rPr>
      <t xml:space="preserve">18.3% </t>
    </r>
    <r>
      <rPr>
        <sz val="11"/>
        <color theme="1"/>
        <rFont val="Calibri"/>
        <family val="2"/>
        <scheme val="minor"/>
      </rPr>
      <t>of the time     ii)32 times, stock price was $70 or less     iii) Around 47% of time the stock price was more than $70.</t>
    </r>
  </si>
  <si>
    <t>i) (40,50] interval has the highest frequency      ii)17 times, the stock price was between 40 and 50.</t>
  </si>
  <si>
    <r>
      <t xml:space="preserve">iii) since it's a multimodal distribution, has to calculate skeweness coefficient to understand the skeweness. And the </t>
    </r>
    <r>
      <rPr>
        <b/>
        <sz val="11"/>
        <color theme="1"/>
        <rFont val="Calibri"/>
        <family val="2"/>
        <scheme val="minor"/>
      </rPr>
      <t>skeweness coefficient</t>
    </r>
    <r>
      <rPr>
        <sz val="11"/>
        <color theme="1"/>
        <rFont val="Calibri"/>
        <family val="2"/>
        <scheme val="minor"/>
      </rPr>
      <t xml:space="preserve"> for the data is </t>
    </r>
    <r>
      <rPr>
        <b/>
        <sz val="11"/>
        <color theme="1"/>
        <rFont val="Calibri"/>
        <family val="2"/>
        <scheme val="minor"/>
      </rPr>
      <t xml:space="preserve">-0.37 </t>
    </r>
    <r>
      <rPr>
        <sz val="11"/>
        <color theme="1"/>
        <rFont val="Calibri"/>
        <family val="2"/>
        <scheme val="minor"/>
      </rPr>
      <t xml:space="preserve">which indicates it is </t>
    </r>
    <r>
      <rPr>
        <b/>
        <sz val="11"/>
        <color theme="1"/>
        <rFont val="Calibri"/>
        <family val="2"/>
        <scheme val="minor"/>
      </rPr>
      <t>negatively skewed</t>
    </r>
    <r>
      <rPr>
        <sz val="11"/>
        <color theme="1"/>
        <rFont val="Calibri"/>
        <family val="2"/>
        <scheme val="minor"/>
      </rPr>
      <t>.</t>
    </r>
  </si>
  <si>
    <t>Qn 61</t>
  </si>
  <si>
    <t xml:space="preserve">Euro </t>
  </si>
  <si>
    <t>Pound</t>
  </si>
  <si>
    <t>1|1|2020</t>
  </si>
  <si>
    <t>By examining the graph, it can be concluded that the general trend for both currencies shows a slight decrease, indicating a slight increase in the value of USD.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</si>
</sst>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4" fillId="0" borderId="0" xfId="1" applyFont="1"/>
    <xf numFmtId="0" fontId="4" fillId="2" borderId="0" xfId="1" applyFont="1" applyFill="1"/>
    <xf numFmtId="0" fontId="5" fillId="0" borderId="0" xfId="0" applyFont="1"/>
    <xf numFmtId="0" fontId="0" fillId="0" borderId="0" xfId="0"/>
    <xf numFmtId="0" fontId="1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</cellXfs>
  <cellStyles count="2">
    <cellStyle name="Normal" xfId="0" builtinId="0"/>
    <cellStyle name="Normal 2" xfId="1" xr:uid="{4EBA3754-0581-42FE-8428-B1F22A108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37-4556-898F-662D27DD43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337-4556-898F-662D27DD43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337-4556-898F-662D27DD43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337-4556-898F-662D27DD430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Sheet1!$A$4:$A$7</c:f>
              <c:strCache>
                <c:ptCount val="4"/>
                <c:pt idx="0">
                  <c:v>Europe</c:v>
                </c:pt>
                <c:pt idx="1">
                  <c:v>North America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2860</c:v>
                </c:pt>
                <c:pt idx="1">
                  <c:v>1906</c:v>
                </c:pt>
                <c:pt idx="2">
                  <c:v>875</c:v>
                </c:pt>
                <c:pt idx="3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9-4E57-A054-E6C2F79B656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Europe</c:v>
                </c:pt>
                <c:pt idx="1">
                  <c:v>North America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Sheet1!$F$4:$F$7</c:f>
              <c:numCache>
                <c:formatCode>General</c:formatCode>
                <c:ptCount val="4"/>
                <c:pt idx="0">
                  <c:v>0.49208534067446663</c:v>
                </c:pt>
                <c:pt idx="1">
                  <c:v>0.32794218857536134</c:v>
                </c:pt>
                <c:pt idx="2">
                  <c:v>0.15055058499655885</c:v>
                </c:pt>
                <c:pt idx="3">
                  <c:v>2.9421885753613215E-2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0-468A-8A57-8D733AC42282}"/>
            </c:ext>
          </c:extLst>
        </c:ser>
        <c:ser>
          <c:idx val="1"/>
          <c:order val="1"/>
          <c:tx>
            <c:v>2009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Europe</c:v>
                </c:pt>
                <c:pt idx="1">
                  <c:v>North America</c:v>
                </c:pt>
                <c:pt idx="2">
                  <c:v>Asia</c:v>
                </c:pt>
                <c:pt idx="3">
                  <c:v>Latin America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0">
                  <c:v>0.42300270165959092</c:v>
                </c:pt>
                <c:pt idx="1">
                  <c:v>0.22771130837514472</c:v>
                </c:pt>
                <c:pt idx="2">
                  <c:v>0.25221922037823236</c:v>
                </c:pt>
                <c:pt idx="3">
                  <c:v>9.7066769587032031E-2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0-468A-8A57-8D733AC42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533727"/>
        <c:axId val="884593727"/>
      </c:barChart>
      <c:catAx>
        <c:axId val="88053372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93727"/>
        <c:crosses val="autoZero"/>
        <c:auto val="1"/>
        <c:lblAlgn val="ctr"/>
        <c:lblOffset val="100"/>
        <c:noMultiLvlLbl val="0"/>
      </c:catAx>
      <c:valAx>
        <c:axId val="8845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5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Polygon</a:t>
            </a:r>
          </a:p>
        </c:rich>
      </c:tx>
      <c:layout>
        <c:manualLayout>
          <c:xMode val="edge"/>
          <c:yMode val="edge"/>
          <c:x val="0.44449448499829952"/>
          <c:y val="1.831385036261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Sheet1!$D$29:$D$35</c:f>
              <c:numCache>
                <c:formatCode>General</c:formatCode>
                <c:ptCount val="7"/>
                <c:pt idx="0">
                  <c:v>250</c:v>
                </c:pt>
                <c:pt idx="1">
                  <c:v>350</c:v>
                </c:pt>
                <c:pt idx="2">
                  <c:v>450</c:v>
                </c:pt>
                <c:pt idx="3">
                  <c:v>550</c:v>
                </c:pt>
                <c:pt idx="4">
                  <c:v>650</c:v>
                </c:pt>
                <c:pt idx="5">
                  <c:v>750</c:v>
                </c:pt>
                <c:pt idx="6">
                  <c:v>850</c:v>
                </c:pt>
              </c:numCache>
            </c:numRef>
          </c:cat>
          <c:val>
            <c:numRef>
              <c:f>Sheet1!$G$29:$G$35</c:f>
              <c:numCache>
                <c:formatCode>General</c:formatCode>
                <c:ptCount val="7"/>
                <c:pt idx="0">
                  <c:v>0</c:v>
                </c:pt>
                <c:pt idx="1">
                  <c:v>0.12</c:v>
                </c:pt>
                <c:pt idx="2">
                  <c:v>0.31</c:v>
                </c:pt>
                <c:pt idx="3">
                  <c:v>0.39</c:v>
                </c:pt>
                <c:pt idx="4">
                  <c:v>0.14000000000000001</c:v>
                </c:pt>
                <c:pt idx="5">
                  <c:v>6.0000000000000005E-2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C-4767-B41F-D5382D1DE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045983"/>
        <c:axId val="1343207391"/>
      </c:lineChart>
      <c:catAx>
        <c:axId val="13410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House Prices (in $1000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07391"/>
        <c:crosses val="autoZero"/>
        <c:auto val="1"/>
        <c:lblAlgn val="ctr"/>
        <c:lblOffset val="100"/>
        <c:noMultiLvlLbl val="0"/>
      </c:catAx>
      <c:valAx>
        <c:axId val="134320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4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Sheet1!$E$29:$E$34</c:f>
              <c:numCache>
                <c:formatCode>General</c:formatCode>
                <c:ptCount val="6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</c:numCache>
            </c:numRef>
          </c:cat>
          <c:val>
            <c:numRef>
              <c:f>Sheet1!$H$29:$H$34</c:f>
              <c:numCache>
                <c:formatCode>General</c:formatCode>
                <c:ptCount val="6"/>
                <c:pt idx="0">
                  <c:v>0</c:v>
                </c:pt>
                <c:pt idx="1">
                  <c:v>0.12</c:v>
                </c:pt>
                <c:pt idx="2">
                  <c:v>0.43</c:v>
                </c:pt>
                <c:pt idx="3">
                  <c:v>0.82000000000000006</c:v>
                </c:pt>
                <c:pt idx="4">
                  <c:v>0.96000000000000008</c:v>
                </c:pt>
                <c:pt idx="5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A-4878-B551-5AD99856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429120"/>
        <c:axId val="1331801760"/>
      </c:lineChart>
      <c:catAx>
        <c:axId val="140042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</a:t>
                </a:r>
                <a:r>
                  <a:rPr lang="en-US" baseline="0"/>
                  <a:t> Price (in $1000)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01760"/>
        <c:crosses val="autoZero"/>
        <c:auto val="1"/>
        <c:lblAlgn val="ctr"/>
        <c:lblOffset val="100"/>
        <c:noMultiLvlLbl val="0"/>
      </c:catAx>
      <c:valAx>
        <c:axId val="1331801760"/>
        <c:scaling>
          <c:orientation val="minMax"/>
          <c:max val="1.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Cumulative</a:t>
                </a:r>
                <a:r>
                  <a:rPr lang="en-IN" baseline="0"/>
                  <a:t> Relative Frequency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2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Sheet1!$D$77</c:f>
              <c:strCache>
                <c:ptCount val="1"/>
                <c:pt idx="0">
                  <c:v>Number of 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Sheet1!$C$78:$C$81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Sheet1!$D$78:$D$81</c:f>
              <c:numCache>
                <c:formatCode>General</c:formatCode>
                <c:ptCount val="4"/>
                <c:pt idx="0">
                  <c:v>6373</c:v>
                </c:pt>
                <c:pt idx="1">
                  <c:v>7647</c:v>
                </c:pt>
                <c:pt idx="2">
                  <c:v>16609</c:v>
                </c:pt>
                <c:pt idx="3">
                  <c:v>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1-4AEB-87F2-054A25F9C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427680"/>
        <c:axId val="1329328960"/>
      </c:barChart>
      <c:catAx>
        <c:axId val="140042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28960"/>
        <c:crosses val="autoZero"/>
        <c:auto val="1"/>
        <c:lblAlgn val="ctr"/>
        <c:lblOffset val="100"/>
        <c:noMultiLvlLbl val="0"/>
      </c:catAx>
      <c:valAx>
        <c:axId val="13293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2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Frequency</a:t>
            </a:r>
            <a:r>
              <a:rPr lang="en-IN" b="1" baseline="0"/>
              <a:t> Distribution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spPr>
                <a:solidFill>
                  <a:srgbClr val="FFC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E9F-4386-9733-E9C1BDC53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Sheet1!$B$128:$B$132</c:f>
              <c:strCache>
                <c:ptCount val="5"/>
                <c:pt idx="0">
                  <c:v>(-20, -10]</c:v>
                </c:pt>
                <c:pt idx="1">
                  <c:v>(-10, 0]</c:v>
                </c:pt>
                <c:pt idx="2">
                  <c:v>(0, 10]</c:v>
                </c:pt>
                <c:pt idx="3">
                  <c:v>(10, 20]</c:v>
                </c:pt>
                <c:pt idx="4">
                  <c:v>(20, 30]</c:v>
                </c:pt>
              </c:strCache>
            </c:strRef>
          </c:cat>
          <c:val>
            <c:numRef>
              <c:f>Sheet1!$C$128:$C$132</c:f>
              <c:numCache>
                <c:formatCode>General</c:formatCode>
                <c:ptCount val="5"/>
                <c:pt idx="0">
                  <c:v>0.04</c:v>
                </c:pt>
                <c:pt idx="1">
                  <c:v>0.25</c:v>
                </c:pt>
                <c:pt idx="2">
                  <c:v>0.42</c:v>
                </c:pt>
                <c:pt idx="3">
                  <c:v>0.25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F-4386-9733-E9C1BDC53B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11375439"/>
        <c:axId val="65658607"/>
      </c:barChart>
      <c:catAx>
        <c:axId val="31137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8607"/>
        <c:crosses val="autoZero"/>
        <c:auto val="1"/>
        <c:lblAlgn val="ctr"/>
        <c:lblOffset val="100"/>
        <c:noMultiLvlLbl val="0"/>
      </c:catAx>
      <c:valAx>
        <c:axId val="65658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7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</a:t>
            </a:r>
            <a:r>
              <a:rPr lang="en-IN" baseline="0"/>
              <a:t> fREQUENCY dISTRIBUTION</a:t>
            </a:r>
            <a:endParaRPr lang="en-IN"/>
          </a:p>
        </c:rich>
      </c:tx>
      <c:layout>
        <c:manualLayout>
          <c:xMode val="edge"/>
          <c:yMode val="edge"/>
          <c:x val="0.12867714024661386"/>
          <c:y val="3.2017542139623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9B9C5FD-6C2C-4D5C-8D80-018A36694772}" type="VALUE">
                      <a:rPr lang="en-US" b="1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pPr>
                        <a:defRPr>
                          <a:solidFill>
                            <a:schemeClr val="lt1"/>
                          </a:solidFill>
                        </a:defRPr>
                      </a:pPr>
                      <a:t>[VALUE]</a:t>
                    </a:fld>
                    <a:endParaRPr lang="en-IN"/>
                  </a:p>
                </c:rich>
              </c:tx>
              <c:spPr>
                <a:solidFill>
                  <a:schemeClr val="accent4"/>
                </a:solidFill>
                <a:ln w="12700" cap="flat" cmpd="sng" algn="ctr">
                  <a:solidFill>
                    <a:schemeClr val="accent4">
                      <a:shade val="15000"/>
                    </a:schemeClr>
                  </a:solidFill>
                  <a:prstDash val="solid"/>
                  <a:miter lim="800000"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0D5-49D5-97D2-A887F56AF3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Sheet1!$B$128:$B$132</c:f>
              <c:strCache>
                <c:ptCount val="5"/>
                <c:pt idx="0">
                  <c:v>(-20, -10]</c:v>
                </c:pt>
                <c:pt idx="1">
                  <c:v>(-10, 0]</c:v>
                </c:pt>
                <c:pt idx="2">
                  <c:v>(0, 10]</c:v>
                </c:pt>
                <c:pt idx="3">
                  <c:v>(10, 20]</c:v>
                </c:pt>
                <c:pt idx="4">
                  <c:v>(20, 30]</c:v>
                </c:pt>
              </c:strCache>
            </c:strRef>
          </c:cat>
          <c:val>
            <c:numRef>
              <c:f>Sheet1!$D$128:$D$132</c:f>
              <c:numCache>
                <c:formatCode>General</c:formatCode>
                <c:ptCount val="5"/>
                <c:pt idx="0">
                  <c:v>0.04</c:v>
                </c:pt>
                <c:pt idx="1">
                  <c:v>0.28999999999999998</c:v>
                </c:pt>
                <c:pt idx="2">
                  <c:v>0.71</c:v>
                </c:pt>
                <c:pt idx="3">
                  <c:v>0.96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5-49D5-97D2-A887F56AF3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86865999"/>
        <c:axId val="64862735"/>
      </c:barChart>
      <c:catAx>
        <c:axId val="28686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2735"/>
        <c:crosses val="autoZero"/>
        <c:auto val="1"/>
        <c:lblAlgn val="ctr"/>
        <c:lblOffset val="100"/>
        <c:noMultiLvlLbl val="0"/>
      </c:catAx>
      <c:valAx>
        <c:axId val="648627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cUMULATIVE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6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Sheet1!$E$127:$E$133</c:f>
              <c:numCache>
                <c:formatCode>General</c:formatCode>
                <c:ptCount val="7"/>
                <c:pt idx="0">
                  <c:v>-25</c:v>
                </c:pt>
                <c:pt idx="1">
                  <c:v>-15</c:v>
                </c:pt>
                <c:pt idx="2">
                  <c:v>-5</c:v>
                </c:pt>
                <c:pt idx="3">
                  <c:v>5</c:v>
                </c:pt>
                <c:pt idx="4">
                  <c:v>15</c:v>
                </c:pt>
                <c:pt idx="5">
                  <c:v>25</c:v>
                </c:pt>
                <c:pt idx="6">
                  <c:v>35</c:v>
                </c:pt>
              </c:numCache>
            </c:numRef>
          </c:cat>
          <c:val>
            <c:numRef>
              <c:f>Sheet1!$C$127:$C$133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0.25</c:v>
                </c:pt>
                <c:pt idx="3">
                  <c:v>0.42</c:v>
                </c:pt>
                <c:pt idx="4">
                  <c:v>0.25</c:v>
                </c:pt>
                <c:pt idx="5">
                  <c:v>0.04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D-48C7-8B5B-4C0E19B93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889999"/>
        <c:axId val="74302223"/>
      </c:lineChart>
      <c:catAx>
        <c:axId val="2868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2223"/>
        <c:crosses val="autoZero"/>
        <c:auto val="1"/>
        <c:lblAlgn val="ctr"/>
        <c:lblOffset val="100"/>
        <c:noMultiLvlLbl val="0"/>
      </c:catAx>
      <c:valAx>
        <c:axId val="743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8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Sheet1!$F$127:$F$132</c:f>
              <c:numCache>
                <c:formatCode>General</c:formatCode>
                <c:ptCount val="6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cat>
          <c:val>
            <c:numRef>
              <c:f>Sheet1!$D$127:$D$132</c:f>
              <c:numCache>
                <c:formatCode>General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0.28999999999999998</c:v>
                </c:pt>
                <c:pt idx="3">
                  <c:v>0.71</c:v>
                </c:pt>
                <c:pt idx="4">
                  <c:v>0.96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7-4C6A-B13D-EF8FBD19E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56975"/>
        <c:axId val="74307183"/>
      </c:lineChart>
      <c:catAx>
        <c:axId val="7015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7183"/>
        <c:crosses val="autoZero"/>
        <c:auto val="1"/>
        <c:lblAlgn val="ctr"/>
        <c:lblOffset val="100"/>
        <c:noMultiLvlLbl val="0"/>
      </c:catAx>
      <c:valAx>
        <c:axId val="743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</a:t>
            </a:r>
            <a:r>
              <a:rPr lang="en-IN" baseline="0"/>
              <a:t> plot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Sheet1!$D$199:$D$218</c:f>
              <c:numCache>
                <c:formatCode>General</c:formatCode>
                <c:ptCount val="20"/>
                <c:pt idx="0">
                  <c:v>-20</c:v>
                </c:pt>
                <c:pt idx="1">
                  <c:v>-5</c:v>
                </c:pt>
                <c:pt idx="2">
                  <c:v>-10</c:v>
                </c:pt>
                <c:pt idx="3">
                  <c:v>-9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0</c:v>
                </c:pt>
                <c:pt idx="9">
                  <c:v>19</c:v>
                </c:pt>
                <c:pt idx="10">
                  <c:v>-18</c:v>
                </c:pt>
                <c:pt idx="11">
                  <c:v>-1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-20</c:v>
                </c:pt>
                <c:pt idx="16">
                  <c:v>4</c:v>
                </c:pt>
                <c:pt idx="17">
                  <c:v>9</c:v>
                </c:pt>
                <c:pt idx="18">
                  <c:v>8</c:v>
                </c:pt>
                <c:pt idx="19">
                  <c:v>10</c:v>
                </c:pt>
              </c:numCache>
            </c:numRef>
          </c:xVal>
          <c:yVal>
            <c:numRef>
              <c:f>Sheet1!$E$199:$E$218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-2</c:v>
                </c:pt>
                <c:pt idx="4">
                  <c:v>-5</c:v>
                </c:pt>
                <c:pt idx="5">
                  <c:v>3</c:v>
                </c:pt>
                <c:pt idx="6">
                  <c:v>4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  <c:pt idx="10">
                  <c:v>-2</c:v>
                </c:pt>
                <c:pt idx="11">
                  <c:v>6</c:v>
                </c:pt>
                <c:pt idx="12">
                  <c:v>1</c:v>
                </c:pt>
                <c:pt idx="13">
                  <c:v>-4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F-49FE-BF5C-19000B041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75951"/>
        <c:axId val="74305695"/>
      </c:scatterChart>
      <c:valAx>
        <c:axId val="47617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  <a:r>
                  <a:rPr lang="en-IN" baseline="0"/>
                  <a:t> B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5695"/>
        <c:crosses val="autoZero"/>
        <c:crossBetween val="midCat"/>
      </c:valAx>
      <c:valAx>
        <c:axId val="7430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  <a:r>
                  <a:rPr lang="en-IN" baseline="0"/>
                  <a:t> A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7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AMZN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Sheet1!$B$225:$B$272</c:f>
              <c:strCache>
                <c:ptCount val="48"/>
                <c:pt idx="0">
                  <c:v>1|1|2016</c:v>
                </c:pt>
                <c:pt idx="1">
                  <c:v>2|1|2016</c:v>
                </c:pt>
                <c:pt idx="2">
                  <c:v>3|1|2016</c:v>
                </c:pt>
                <c:pt idx="3">
                  <c:v>4|1|2016</c:v>
                </c:pt>
                <c:pt idx="4">
                  <c:v>5|1|2016</c:v>
                </c:pt>
                <c:pt idx="5">
                  <c:v>6|1|2016</c:v>
                </c:pt>
                <c:pt idx="6">
                  <c:v>7|1|2016</c:v>
                </c:pt>
                <c:pt idx="7">
                  <c:v>8|1|2016</c:v>
                </c:pt>
                <c:pt idx="8">
                  <c:v>9|1|2016</c:v>
                </c:pt>
                <c:pt idx="9">
                  <c:v>10|1|2016</c:v>
                </c:pt>
                <c:pt idx="10">
                  <c:v>11|1|2016</c:v>
                </c:pt>
                <c:pt idx="11">
                  <c:v>12|1|2016</c:v>
                </c:pt>
                <c:pt idx="12">
                  <c:v>1|1|2017</c:v>
                </c:pt>
                <c:pt idx="13">
                  <c:v>2|1|2017</c:v>
                </c:pt>
                <c:pt idx="14">
                  <c:v>3|1|2017</c:v>
                </c:pt>
                <c:pt idx="15">
                  <c:v>4|1|2017</c:v>
                </c:pt>
                <c:pt idx="16">
                  <c:v>5|1|2017</c:v>
                </c:pt>
                <c:pt idx="17">
                  <c:v>6|1|2017</c:v>
                </c:pt>
                <c:pt idx="18">
                  <c:v>7|1|2017</c:v>
                </c:pt>
                <c:pt idx="19">
                  <c:v>8|1|2017</c:v>
                </c:pt>
                <c:pt idx="20">
                  <c:v>9|1|2017</c:v>
                </c:pt>
                <c:pt idx="21">
                  <c:v>10|1|2017</c:v>
                </c:pt>
                <c:pt idx="22">
                  <c:v>11|1|2017</c:v>
                </c:pt>
                <c:pt idx="23">
                  <c:v>12|1|2017</c:v>
                </c:pt>
                <c:pt idx="24">
                  <c:v>1|1|2018</c:v>
                </c:pt>
                <c:pt idx="25">
                  <c:v>2|1|2018</c:v>
                </c:pt>
                <c:pt idx="26">
                  <c:v>3|1|2018</c:v>
                </c:pt>
                <c:pt idx="27">
                  <c:v>4|1|2018</c:v>
                </c:pt>
                <c:pt idx="28">
                  <c:v>5|1|2018</c:v>
                </c:pt>
                <c:pt idx="29">
                  <c:v>6|1|2018</c:v>
                </c:pt>
                <c:pt idx="30">
                  <c:v>7|1|2018</c:v>
                </c:pt>
                <c:pt idx="31">
                  <c:v>8|1|2018</c:v>
                </c:pt>
                <c:pt idx="32">
                  <c:v>9|1|2018</c:v>
                </c:pt>
                <c:pt idx="33">
                  <c:v>10|1|2018</c:v>
                </c:pt>
                <c:pt idx="34">
                  <c:v>11|1|2018</c:v>
                </c:pt>
                <c:pt idx="35">
                  <c:v>12|1|2018</c:v>
                </c:pt>
                <c:pt idx="36">
                  <c:v>1|1|2019</c:v>
                </c:pt>
                <c:pt idx="37">
                  <c:v>2|1|2019</c:v>
                </c:pt>
                <c:pt idx="38">
                  <c:v>3|1|2019</c:v>
                </c:pt>
                <c:pt idx="39">
                  <c:v>4|1|2019</c:v>
                </c:pt>
                <c:pt idx="40">
                  <c:v>5|1|2019</c:v>
                </c:pt>
                <c:pt idx="41">
                  <c:v>6|1|2019</c:v>
                </c:pt>
                <c:pt idx="42">
                  <c:v>7|1|2019</c:v>
                </c:pt>
                <c:pt idx="43">
                  <c:v>8|1|2019</c:v>
                </c:pt>
                <c:pt idx="44">
                  <c:v>9|1|2019</c:v>
                </c:pt>
                <c:pt idx="45">
                  <c:v>10|1|2019</c:v>
                </c:pt>
                <c:pt idx="46">
                  <c:v>11|1|2019</c:v>
                </c:pt>
                <c:pt idx="47">
                  <c:v>12|1|2019</c:v>
                </c:pt>
              </c:strCache>
            </c:strRef>
          </c:cat>
          <c:val>
            <c:numRef>
              <c:f>Sheet1!$C$225:$C$272</c:f>
              <c:numCache>
                <c:formatCode>General</c:formatCode>
                <c:ptCount val="48"/>
                <c:pt idx="0">
                  <c:v>27.35</c:v>
                </c:pt>
                <c:pt idx="1">
                  <c:v>27.625999</c:v>
                </c:pt>
                <c:pt idx="2">
                  <c:v>29.681999000000001</c:v>
                </c:pt>
                <c:pt idx="3">
                  <c:v>32.979500000000002</c:v>
                </c:pt>
                <c:pt idx="4">
                  <c:v>36.139499999999998</c:v>
                </c:pt>
                <c:pt idx="5">
                  <c:v>35.780997999999997</c:v>
                </c:pt>
                <c:pt idx="6">
                  <c:v>37.940497999999998</c:v>
                </c:pt>
                <c:pt idx="7">
                  <c:v>38.457999999999998</c:v>
                </c:pt>
                <c:pt idx="8">
                  <c:v>41.865501000000002</c:v>
                </c:pt>
                <c:pt idx="9">
                  <c:v>39.491000999999997</c:v>
                </c:pt>
                <c:pt idx="10">
                  <c:v>37.528500000000001</c:v>
                </c:pt>
                <c:pt idx="11">
                  <c:v>37.493499999999997</c:v>
                </c:pt>
                <c:pt idx="12">
                  <c:v>41.173999999999999</c:v>
                </c:pt>
                <c:pt idx="13">
                  <c:v>42.251998999999998</c:v>
                </c:pt>
                <c:pt idx="14">
                  <c:v>44.326999999999998</c:v>
                </c:pt>
                <c:pt idx="15">
                  <c:v>46.249499999999998</c:v>
                </c:pt>
                <c:pt idx="16">
                  <c:v>49.730998999999997</c:v>
                </c:pt>
                <c:pt idx="17">
                  <c:v>48.400002000000001</c:v>
                </c:pt>
                <c:pt idx="18">
                  <c:v>49.389000000000003</c:v>
                </c:pt>
                <c:pt idx="19">
                  <c:v>49.029998999999997</c:v>
                </c:pt>
                <c:pt idx="20">
                  <c:v>48.067501</c:v>
                </c:pt>
                <c:pt idx="21">
                  <c:v>55.264000000000003</c:v>
                </c:pt>
                <c:pt idx="22">
                  <c:v>58.837502000000001</c:v>
                </c:pt>
                <c:pt idx="23">
                  <c:v>58.473498999999997</c:v>
                </c:pt>
                <c:pt idx="24">
                  <c:v>72.544501999999994</c:v>
                </c:pt>
                <c:pt idx="25">
                  <c:v>75.622497999999993</c:v>
                </c:pt>
                <c:pt idx="26">
                  <c:v>72.366996999999998</c:v>
                </c:pt>
                <c:pt idx="27">
                  <c:v>78.306503000000006</c:v>
                </c:pt>
                <c:pt idx="28">
                  <c:v>81.481003000000001</c:v>
                </c:pt>
                <c:pt idx="29">
                  <c:v>84.989998</c:v>
                </c:pt>
                <c:pt idx="30">
                  <c:v>88.872001999999995</c:v>
                </c:pt>
                <c:pt idx="31">
                  <c:v>100.635498</c:v>
                </c:pt>
                <c:pt idx="32">
                  <c:v>100.150002</c:v>
                </c:pt>
                <c:pt idx="33">
                  <c:v>79.900497000000001</c:v>
                </c:pt>
                <c:pt idx="34">
                  <c:v>84.508499</c:v>
                </c:pt>
                <c:pt idx="35">
                  <c:v>75.098502999999994</c:v>
                </c:pt>
                <c:pt idx="36">
                  <c:v>85.936501000000007</c:v>
                </c:pt>
                <c:pt idx="37">
                  <c:v>81.991501</c:v>
                </c:pt>
                <c:pt idx="38">
                  <c:v>89.037497999999999</c:v>
                </c:pt>
                <c:pt idx="39">
                  <c:v>96.325996000000004</c:v>
                </c:pt>
                <c:pt idx="40">
                  <c:v>88.753501999999997</c:v>
                </c:pt>
                <c:pt idx="41">
                  <c:v>94.681503000000006</c:v>
                </c:pt>
                <c:pt idx="42">
                  <c:v>93.338997000000006</c:v>
                </c:pt>
                <c:pt idx="43">
                  <c:v>88.814498999999998</c:v>
                </c:pt>
                <c:pt idx="44">
                  <c:v>86.795501999999999</c:v>
                </c:pt>
                <c:pt idx="45">
                  <c:v>88.832999999999998</c:v>
                </c:pt>
                <c:pt idx="46">
                  <c:v>90.040001000000004</c:v>
                </c:pt>
                <c:pt idx="47">
                  <c:v>92.391998000000001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5-4DA6-9C35-7CE66153727C}"/>
            </c:ext>
          </c:extLst>
        </c:ser>
        <c:ser>
          <c:idx val="1"/>
          <c:order val="1"/>
          <c:tx>
            <c:v>GOOG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Sheet1!$B$225:$B$272</c:f>
              <c:strCache>
                <c:ptCount val="48"/>
                <c:pt idx="0">
                  <c:v>1|1|2016</c:v>
                </c:pt>
                <c:pt idx="1">
                  <c:v>2|1|2016</c:v>
                </c:pt>
                <c:pt idx="2">
                  <c:v>3|1|2016</c:v>
                </c:pt>
                <c:pt idx="3">
                  <c:v>4|1|2016</c:v>
                </c:pt>
                <c:pt idx="4">
                  <c:v>5|1|2016</c:v>
                </c:pt>
                <c:pt idx="5">
                  <c:v>6|1|2016</c:v>
                </c:pt>
                <c:pt idx="6">
                  <c:v>7|1|2016</c:v>
                </c:pt>
                <c:pt idx="7">
                  <c:v>8|1|2016</c:v>
                </c:pt>
                <c:pt idx="8">
                  <c:v>9|1|2016</c:v>
                </c:pt>
                <c:pt idx="9">
                  <c:v>10|1|2016</c:v>
                </c:pt>
                <c:pt idx="10">
                  <c:v>11|1|2016</c:v>
                </c:pt>
                <c:pt idx="11">
                  <c:v>12|1|2016</c:v>
                </c:pt>
                <c:pt idx="12">
                  <c:v>1|1|2017</c:v>
                </c:pt>
                <c:pt idx="13">
                  <c:v>2|1|2017</c:v>
                </c:pt>
                <c:pt idx="14">
                  <c:v>3|1|2017</c:v>
                </c:pt>
                <c:pt idx="15">
                  <c:v>4|1|2017</c:v>
                </c:pt>
                <c:pt idx="16">
                  <c:v>5|1|2017</c:v>
                </c:pt>
                <c:pt idx="17">
                  <c:v>6|1|2017</c:v>
                </c:pt>
                <c:pt idx="18">
                  <c:v>7|1|2017</c:v>
                </c:pt>
                <c:pt idx="19">
                  <c:v>8|1|2017</c:v>
                </c:pt>
                <c:pt idx="20">
                  <c:v>9|1|2017</c:v>
                </c:pt>
                <c:pt idx="21">
                  <c:v>10|1|2017</c:v>
                </c:pt>
                <c:pt idx="22">
                  <c:v>11|1|2017</c:v>
                </c:pt>
                <c:pt idx="23">
                  <c:v>12|1|2017</c:v>
                </c:pt>
                <c:pt idx="24">
                  <c:v>1|1|2018</c:v>
                </c:pt>
                <c:pt idx="25">
                  <c:v>2|1|2018</c:v>
                </c:pt>
                <c:pt idx="26">
                  <c:v>3|1|2018</c:v>
                </c:pt>
                <c:pt idx="27">
                  <c:v>4|1|2018</c:v>
                </c:pt>
                <c:pt idx="28">
                  <c:v>5|1|2018</c:v>
                </c:pt>
                <c:pt idx="29">
                  <c:v>6|1|2018</c:v>
                </c:pt>
                <c:pt idx="30">
                  <c:v>7|1|2018</c:v>
                </c:pt>
                <c:pt idx="31">
                  <c:v>8|1|2018</c:v>
                </c:pt>
                <c:pt idx="32">
                  <c:v>9|1|2018</c:v>
                </c:pt>
                <c:pt idx="33">
                  <c:v>10|1|2018</c:v>
                </c:pt>
                <c:pt idx="34">
                  <c:v>11|1|2018</c:v>
                </c:pt>
                <c:pt idx="35">
                  <c:v>12|1|2018</c:v>
                </c:pt>
                <c:pt idx="36">
                  <c:v>1|1|2019</c:v>
                </c:pt>
                <c:pt idx="37">
                  <c:v>2|1|2019</c:v>
                </c:pt>
                <c:pt idx="38">
                  <c:v>3|1|2019</c:v>
                </c:pt>
                <c:pt idx="39">
                  <c:v>4|1|2019</c:v>
                </c:pt>
                <c:pt idx="40">
                  <c:v>5|1|2019</c:v>
                </c:pt>
                <c:pt idx="41">
                  <c:v>6|1|2019</c:v>
                </c:pt>
                <c:pt idx="42">
                  <c:v>7|1|2019</c:v>
                </c:pt>
                <c:pt idx="43">
                  <c:v>8|1|2019</c:v>
                </c:pt>
                <c:pt idx="44">
                  <c:v>9|1|2019</c:v>
                </c:pt>
                <c:pt idx="45">
                  <c:v>10|1|2019</c:v>
                </c:pt>
                <c:pt idx="46">
                  <c:v>11|1|2019</c:v>
                </c:pt>
                <c:pt idx="47">
                  <c:v>12|1|2019</c:v>
                </c:pt>
              </c:strCache>
            </c:strRef>
          </c:cat>
          <c:val>
            <c:numRef>
              <c:f>Sheet1!$D$225:$D$272</c:f>
              <c:numCache>
                <c:formatCode>General</c:formatCode>
                <c:ptCount val="48"/>
                <c:pt idx="0">
                  <c:v>37.147499000000003</c:v>
                </c:pt>
                <c:pt idx="1">
                  <c:v>34.888500000000001</c:v>
                </c:pt>
                <c:pt idx="2">
                  <c:v>37.247501</c:v>
                </c:pt>
                <c:pt idx="3">
                  <c:v>34.650500999999998</c:v>
                </c:pt>
                <c:pt idx="4">
                  <c:v>36.785998999999997</c:v>
                </c:pt>
                <c:pt idx="5">
                  <c:v>34.604999999999997</c:v>
                </c:pt>
                <c:pt idx="6">
                  <c:v>38.439498999999998</c:v>
                </c:pt>
                <c:pt idx="7">
                  <c:v>38.352500999999997</c:v>
                </c:pt>
                <c:pt idx="8">
                  <c:v>38.864497999999998</c:v>
                </c:pt>
                <c:pt idx="9">
                  <c:v>39.227001000000001</c:v>
                </c:pt>
                <c:pt idx="10">
                  <c:v>37.902000000000001</c:v>
                </c:pt>
                <c:pt idx="11">
                  <c:v>38.591000000000001</c:v>
                </c:pt>
                <c:pt idx="12">
                  <c:v>39.839500000000001</c:v>
                </c:pt>
                <c:pt idx="13">
                  <c:v>41.160499999999999</c:v>
                </c:pt>
                <c:pt idx="14">
                  <c:v>41.478000999999999</c:v>
                </c:pt>
                <c:pt idx="15">
                  <c:v>45.298000000000002</c:v>
                </c:pt>
                <c:pt idx="16">
                  <c:v>48.243000000000002</c:v>
                </c:pt>
                <c:pt idx="17">
                  <c:v>45.436501</c:v>
                </c:pt>
                <c:pt idx="18">
                  <c:v>46.525002000000001</c:v>
                </c:pt>
                <c:pt idx="19">
                  <c:v>46.966498999999999</c:v>
                </c:pt>
                <c:pt idx="20">
                  <c:v>47.955502000000003</c:v>
                </c:pt>
                <c:pt idx="21">
                  <c:v>50.832000999999998</c:v>
                </c:pt>
                <c:pt idx="22">
                  <c:v>51.070498999999998</c:v>
                </c:pt>
                <c:pt idx="23">
                  <c:v>52.32</c:v>
                </c:pt>
                <c:pt idx="24">
                  <c:v>58.497002000000002</c:v>
                </c:pt>
                <c:pt idx="25">
                  <c:v>55.236499999999999</c:v>
                </c:pt>
                <c:pt idx="26">
                  <c:v>51.589500000000001</c:v>
                </c:pt>
                <c:pt idx="27">
                  <c:v>50.866501</c:v>
                </c:pt>
                <c:pt idx="28">
                  <c:v>54.249499999999998</c:v>
                </c:pt>
                <c:pt idx="29">
                  <c:v>55.782501000000003</c:v>
                </c:pt>
                <c:pt idx="30">
                  <c:v>60.862999000000002</c:v>
                </c:pt>
                <c:pt idx="31">
                  <c:v>60.909500000000001</c:v>
                </c:pt>
                <c:pt idx="32">
                  <c:v>59.673499999999997</c:v>
                </c:pt>
                <c:pt idx="33">
                  <c:v>53.838501000000001</c:v>
                </c:pt>
                <c:pt idx="34">
                  <c:v>54.721499999999999</c:v>
                </c:pt>
                <c:pt idx="35">
                  <c:v>51.780498999999999</c:v>
                </c:pt>
                <c:pt idx="36">
                  <c:v>55.818500999999998</c:v>
                </c:pt>
                <c:pt idx="37">
                  <c:v>55.995998</c:v>
                </c:pt>
                <c:pt idx="38">
                  <c:v>58.665500999999999</c:v>
                </c:pt>
                <c:pt idx="39">
                  <c:v>59.423999999999999</c:v>
                </c:pt>
                <c:pt idx="40">
                  <c:v>55.181499000000002</c:v>
                </c:pt>
                <c:pt idx="41">
                  <c:v>54.045501999999999</c:v>
                </c:pt>
                <c:pt idx="42">
                  <c:v>60.834000000000003</c:v>
                </c:pt>
                <c:pt idx="43">
                  <c:v>59.404998999999997</c:v>
                </c:pt>
                <c:pt idx="44">
                  <c:v>60.950001</c:v>
                </c:pt>
                <c:pt idx="45">
                  <c:v>63.005501000000002</c:v>
                </c:pt>
                <c:pt idx="46">
                  <c:v>65.248001000000002</c:v>
                </c:pt>
                <c:pt idx="47">
                  <c:v>66.850998000000004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5-4DA6-9C35-7CE661537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358688"/>
        <c:axId val="800961216"/>
      </c:lineChart>
      <c:catAx>
        <c:axId val="84535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61216"/>
        <c:crosses val="autoZero"/>
        <c:auto val="1"/>
        <c:lblAlgn val="ctr"/>
        <c:lblOffset val="100"/>
        <c:noMultiLvlLbl val="0"/>
      </c:catAx>
      <c:valAx>
        <c:axId val="8009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STOCK</a:t>
                </a:r>
                <a:r>
                  <a:rPr lang="en-IN" b="1" baseline="0"/>
                  <a:t> PRICE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5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Distribution</a:t>
            </a:r>
          </a:p>
        </c:rich>
      </c:tx>
      <c:layout>
        <c:manualLayout>
          <c:xMode val="edge"/>
          <c:yMode val="edge"/>
          <c:x val="0.35883939430789585"/>
          <c:y val="2.9049295103478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Sheet1!$H$277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E63-40F6-8B12-E2C89928F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Sheet1!$F$278:$F$282</c:f>
              <c:strCache>
                <c:ptCount val="5"/>
                <c:pt idx="0">
                  <c:v>(40,50]</c:v>
                </c:pt>
                <c:pt idx="1">
                  <c:v>(50,60]</c:v>
                </c:pt>
                <c:pt idx="2">
                  <c:v>(60,70]</c:v>
                </c:pt>
                <c:pt idx="3">
                  <c:v>(70,80]</c:v>
                </c:pt>
                <c:pt idx="4">
                  <c:v>(80,90]</c:v>
                </c:pt>
              </c:strCache>
            </c:strRef>
          </c:cat>
          <c:val>
            <c:numRef>
              <c:f>Sheet1!$H$278:$H$282</c:f>
              <c:numCache>
                <c:formatCode>General</c:formatCode>
                <c:ptCount val="5"/>
                <c:pt idx="0">
                  <c:v>0.28333333333333333</c:v>
                </c:pt>
                <c:pt idx="1">
                  <c:v>0.18333333333333332</c:v>
                </c:pt>
                <c:pt idx="2">
                  <c:v>6.6666666666666666E-2</c:v>
                </c:pt>
                <c:pt idx="3">
                  <c:v>0.23333333333333334</c:v>
                </c:pt>
                <c:pt idx="4">
                  <c:v>0.23333333333333334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3-40F6-8B12-E2C89928F8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4451040"/>
        <c:axId val="1167934416"/>
      </c:barChart>
      <c:catAx>
        <c:axId val="21445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Stock</a:t>
                </a:r>
                <a:r>
                  <a:rPr lang="en-IN" baseline="0"/>
                  <a:t>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934416"/>
        <c:crosses val="autoZero"/>
        <c:auto val="1"/>
        <c:lblAlgn val="ctr"/>
        <c:lblOffset val="100"/>
        <c:noMultiLvlLbl val="0"/>
      </c:catAx>
      <c:valAx>
        <c:axId val="1167934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</a:t>
            </a:r>
            <a:r>
              <a:rPr lang="en-IN" baseline="0"/>
              <a:t> Frequency Distribution</a:t>
            </a:r>
            <a:endParaRPr lang="en-IN"/>
          </a:p>
        </c:rich>
      </c:tx>
      <c:layout>
        <c:manualLayout>
          <c:xMode val="edge"/>
          <c:yMode val="edge"/>
          <c:x val="0.25547396501875641"/>
          <c:y val="2.9645791153571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Sheet1!$F$278:$F$282</c:f>
              <c:strCache>
                <c:ptCount val="5"/>
                <c:pt idx="0">
                  <c:v>(40,50]</c:v>
                </c:pt>
                <c:pt idx="1">
                  <c:v>(50,60]</c:v>
                </c:pt>
                <c:pt idx="2">
                  <c:v>(60,70]</c:v>
                </c:pt>
                <c:pt idx="3">
                  <c:v>(70,80]</c:v>
                </c:pt>
                <c:pt idx="4">
                  <c:v>(80,90]</c:v>
                </c:pt>
              </c:strCache>
            </c:strRef>
          </c:cat>
          <c:val>
            <c:numRef>
              <c:f>Sheet1!$I$278:$I$282</c:f>
              <c:numCache>
                <c:formatCode>General</c:formatCode>
                <c:ptCount val="5"/>
                <c:pt idx="0">
                  <c:v>0.28333333333333333</c:v>
                </c:pt>
                <c:pt idx="1">
                  <c:v>0.46666666666666667</c:v>
                </c:pt>
                <c:pt idx="2">
                  <c:v>0.53333333333333333</c:v>
                </c:pt>
                <c:pt idx="3">
                  <c:v>0.76666666666666661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D-4592-9522-50711AFBB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6311776"/>
        <c:axId val="1174800512"/>
      </c:barChart>
      <c:catAx>
        <c:axId val="2163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00512"/>
        <c:crosses val="autoZero"/>
        <c:auto val="1"/>
        <c:lblAlgn val="ctr"/>
        <c:lblOffset val="100"/>
        <c:noMultiLvlLbl val="0"/>
      </c:catAx>
      <c:valAx>
        <c:axId val="1174800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Sheet1!$C$364</c:f>
              <c:strCache>
                <c:ptCount val="1"/>
                <c:pt idx="0">
                  <c:v>Euro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Sheet1!$B$365:$B$389</c:f>
              <c:strCache>
                <c:ptCount val="25"/>
                <c:pt idx="0">
                  <c:v>1|1|2018</c:v>
                </c:pt>
                <c:pt idx="1">
                  <c:v>2|1|2018</c:v>
                </c:pt>
                <c:pt idx="2">
                  <c:v>3|1|2018</c:v>
                </c:pt>
                <c:pt idx="3">
                  <c:v>4|1|2018</c:v>
                </c:pt>
                <c:pt idx="4">
                  <c:v>5|1|2018</c:v>
                </c:pt>
                <c:pt idx="5">
                  <c:v>6|1|2018</c:v>
                </c:pt>
                <c:pt idx="6">
                  <c:v>7|1|2018</c:v>
                </c:pt>
                <c:pt idx="7">
                  <c:v>8|1|2018</c:v>
                </c:pt>
                <c:pt idx="8">
                  <c:v>9|1|2018</c:v>
                </c:pt>
                <c:pt idx="9">
                  <c:v>10|1|2018</c:v>
                </c:pt>
                <c:pt idx="10">
                  <c:v>11|1|2018</c:v>
                </c:pt>
                <c:pt idx="11">
                  <c:v>12|1|2018</c:v>
                </c:pt>
                <c:pt idx="12">
                  <c:v>1|1|2019</c:v>
                </c:pt>
                <c:pt idx="13">
                  <c:v>2|1|2019</c:v>
                </c:pt>
                <c:pt idx="14">
                  <c:v>3|1|2019</c:v>
                </c:pt>
                <c:pt idx="15">
                  <c:v>4|1|2019</c:v>
                </c:pt>
                <c:pt idx="16">
                  <c:v>5|1|2019</c:v>
                </c:pt>
                <c:pt idx="17">
                  <c:v>6|1|2019</c:v>
                </c:pt>
                <c:pt idx="18">
                  <c:v>7|1|2019</c:v>
                </c:pt>
                <c:pt idx="19">
                  <c:v>8|1|2019</c:v>
                </c:pt>
                <c:pt idx="20">
                  <c:v>9|1|2019</c:v>
                </c:pt>
                <c:pt idx="21">
                  <c:v>10|1|2019</c:v>
                </c:pt>
                <c:pt idx="22">
                  <c:v>11|1|2019</c:v>
                </c:pt>
                <c:pt idx="23">
                  <c:v>12|1|2019</c:v>
                </c:pt>
                <c:pt idx="24">
                  <c:v>1|1|2020</c:v>
                </c:pt>
              </c:strCache>
            </c:strRef>
          </c:cat>
          <c:val>
            <c:numRef>
              <c:f>Sheet1!$C$365:$C$389</c:f>
              <c:numCache>
                <c:formatCode>General</c:formatCode>
                <c:ptCount val="25"/>
                <c:pt idx="0">
                  <c:v>1.2409570000000001</c:v>
                </c:pt>
                <c:pt idx="1">
                  <c:v>1.2230319999999999</c:v>
                </c:pt>
                <c:pt idx="2">
                  <c:v>1.233198</c:v>
                </c:pt>
                <c:pt idx="3">
                  <c:v>1.212283</c:v>
                </c:pt>
                <c:pt idx="4">
                  <c:v>1.166725</c:v>
                </c:pt>
                <c:pt idx="5">
                  <c:v>1.1704939999999999</c:v>
                </c:pt>
                <c:pt idx="6">
                  <c:v>1.170741</c:v>
                </c:pt>
                <c:pt idx="7">
                  <c:v>1.166466</c:v>
                </c:pt>
                <c:pt idx="8">
                  <c:v>1.162304</c:v>
                </c:pt>
                <c:pt idx="9">
                  <c:v>1.134636</c:v>
                </c:pt>
                <c:pt idx="10">
                  <c:v>1.1392770000000001</c:v>
                </c:pt>
                <c:pt idx="11">
                  <c:v>1.1439950000000001</c:v>
                </c:pt>
                <c:pt idx="12">
                  <c:v>1.148765</c:v>
                </c:pt>
                <c:pt idx="13">
                  <c:v>1.1380189999999999</c:v>
                </c:pt>
                <c:pt idx="14">
                  <c:v>1.123305</c:v>
                </c:pt>
                <c:pt idx="15">
                  <c:v>1.1185179999999999</c:v>
                </c:pt>
                <c:pt idx="16">
                  <c:v>1.1131150000000001</c:v>
                </c:pt>
                <c:pt idx="17">
                  <c:v>1.139095</c:v>
                </c:pt>
                <c:pt idx="18">
                  <c:v>1.1157969999999999</c:v>
                </c:pt>
                <c:pt idx="19">
                  <c:v>1.1012</c:v>
                </c:pt>
                <c:pt idx="20">
                  <c:v>1.094271</c:v>
                </c:pt>
                <c:pt idx="21">
                  <c:v>1.1154489999999999</c:v>
                </c:pt>
                <c:pt idx="22">
                  <c:v>1.1020000000000001</c:v>
                </c:pt>
                <c:pt idx="23">
                  <c:v>1.1202300000000001</c:v>
                </c:pt>
                <c:pt idx="24">
                  <c:v>1.102913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6-47A4-BC43-61025EF27111}"/>
            </c:ext>
          </c:extLst>
        </c:ser>
        <c:ser>
          <c:idx val="1"/>
          <c:order val="1"/>
          <c:tx>
            <c:strRef>
              <c:f>Sheet1!$D$364</c:f>
              <c:strCache>
                <c:ptCount val="1"/>
                <c:pt idx="0">
                  <c:v>Pound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Sheet1!$B$365:$B$389</c:f>
              <c:strCache>
                <c:ptCount val="25"/>
                <c:pt idx="0">
                  <c:v>1|1|2018</c:v>
                </c:pt>
                <c:pt idx="1">
                  <c:v>2|1|2018</c:v>
                </c:pt>
                <c:pt idx="2">
                  <c:v>3|1|2018</c:v>
                </c:pt>
                <c:pt idx="3">
                  <c:v>4|1|2018</c:v>
                </c:pt>
                <c:pt idx="4">
                  <c:v>5|1|2018</c:v>
                </c:pt>
                <c:pt idx="5">
                  <c:v>6|1|2018</c:v>
                </c:pt>
                <c:pt idx="6">
                  <c:v>7|1|2018</c:v>
                </c:pt>
                <c:pt idx="7">
                  <c:v>8|1|2018</c:v>
                </c:pt>
                <c:pt idx="8">
                  <c:v>9|1|2018</c:v>
                </c:pt>
                <c:pt idx="9">
                  <c:v>10|1|2018</c:v>
                </c:pt>
                <c:pt idx="10">
                  <c:v>11|1|2018</c:v>
                </c:pt>
                <c:pt idx="11">
                  <c:v>12|1|2018</c:v>
                </c:pt>
                <c:pt idx="12">
                  <c:v>1|1|2019</c:v>
                </c:pt>
                <c:pt idx="13">
                  <c:v>2|1|2019</c:v>
                </c:pt>
                <c:pt idx="14">
                  <c:v>3|1|2019</c:v>
                </c:pt>
                <c:pt idx="15">
                  <c:v>4|1|2019</c:v>
                </c:pt>
                <c:pt idx="16">
                  <c:v>5|1|2019</c:v>
                </c:pt>
                <c:pt idx="17">
                  <c:v>6|1|2019</c:v>
                </c:pt>
                <c:pt idx="18">
                  <c:v>7|1|2019</c:v>
                </c:pt>
                <c:pt idx="19">
                  <c:v>8|1|2019</c:v>
                </c:pt>
                <c:pt idx="20">
                  <c:v>9|1|2019</c:v>
                </c:pt>
                <c:pt idx="21">
                  <c:v>10|1|2019</c:v>
                </c:pt>
                <c:pt idx="22">
                  <c:v>11|1|2019</c:v>
                </c:pt>
                <c:pt idx="23">
                  <c:v>12|1|2019</c:v>
                </c:pt>
                <c:pt idx="24">
                  <c:v>1|1|2020</c:v>
                </c:pt>
              </c:strCache>
            </c:strRef>
          </c:cat>
          <c:val>
            <c:numRef>
              <c:f>Sheet1!$D$365:$D$389</c:f>
              <c:numCache>
                <c:formatCode>General</c:formatCode>
                <c:ptCount val="25"/>
                <c:pt idx="0">
                  <c:v>1.4155880000000001</c:v>
                </c:pt>
                <c:pt idx="1">
                  <c:v>1.3906080000000001</c:v>
                </c:pt>
                <c:pt idx="2">
                  <c:v>1.401699</c:v>
                </c:pt>
                <c:pt idx="3">
                  <c:v>1.3771070000000001</c:v>
                </c:pt>
                <c:pt idx="4">
                  <c:v>1.3283560000000001</c:v>
                </c:pt>
                <c:pt idx="5">
                  <c:v>1.3210040000000001</c:v>
                </c:pt>
                <c:pt idx="6">
                  <c:v>1.3135429999999999</c:v>
                </c:pt>
                <c:pt idx="7">
                  <c:v>1.3011010000000001</c:v>
                </c:pt>
                <c:pt idx="8">
                  <c:v>1.3031010000000001</c:v>
                </c:pt>
                <c:pt idx="9">
                  <c:v>1.2708900000000001</c:v>
                </c:pt>
                <c:pt idx="10">
                  <c:v>1.2784450000000001</c:v>
                </c:pt>
                <c:pt idx="11">
                  <c:v>1.269358</c:v>
                </c:pt>
                <c:pt idx="12">
                  <c:v>1.3117160000000001</c:v>
                </c:pt>
                <c:pt idx="13">
                  <c:v>1.3318239999999999</c:v>
                </c:pt>
                <c:pt idx="14">
                  <c:v>1.304495</c:v>
                </c:pt>
                <c:pt idx="15">
                  <c:v>1.2932429999999999</c:v>
                </c:pt>
                <c:pt idx="16">
                  <c:v>1.2609699999999999</c:v>
                </c:pt>
                <c:pt idx="17">
                  <c:v>1.2695989999999999</c:v>
                </c:pt>
                <c:pt idx="18">
                  <c:v>1.2161599999999999</c:v>
                </c:pt>
                <c:pt idx="19">
                  <c:v>1.215894</c:v>
                </c:pt>
                <c:pt idx="20">
                  <c:v>1.229317</c:v>
                </c:pt>
                <c:pt idx="21">
                  <c:v>1.290173</c:v>
                </c:pt>
                <c:pt idx="22">
                  <c:v>1.2929999999999999</c:v>
                </c:pt>
                <c:pt idx="23">
                  <c:v>1.3113030000000001</c:v>
                </c:pt>
                <c:pt idx="24">
                  <c:v>1.3089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6-47A4-BC43-61025EF27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007264"/>
        <c:axId val="233536272"/>
      </c:lineChart>
      <c:catAx>
        <c:axId val="2720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36272"/>
        <c:crosses val="autoZero"/>
        <c:auto val="1"/>
        <c:lblAlgn val="ctr"/>
        <c:lblOffset val="100"/>
        <c:noMultiLvlLbl val="0"/>
      </c:catAx>
      <c:valAx>
        <c:axId val="2335362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17E60542-4107-4999-929C-D03BCA4B22F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4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220981</xdr:colOff>
      <xdr:row>7</xdr:row>
      <xdr:rowOff>175260</xdr:rowOff>
    </xdr:from>
    <xdr:to>
      <xdr:col>4</xdr:col>
      <xdr:colOff>781540</xdr:colOff>
      <xdr:row>24</xdr:row>
      <xdr:rowOff>166077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93F95-4E97-FEBB-FC53-F352CB5F7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7</xdr:row>
      <xdr:rowOff>163829</xdr:rowOff>
    </xdr:from>
    <xdr:to>
      <xdr:col>9</xdr:col>
      <xdr:colOff>1064846</xdr:colOff>
      <xdr:row>25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EFEAA-1DE6-E3AA-AE7E-FCEFD8EEE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177</xdr:colOff>
      <xdr:row>36</xdr:row>
      <xdr:rowOff>10732</xdr:rowOff>
    </xdr:from>
    <xdr:to>
      <xdr:col>5</xdr:col>
      <xdr:colOff>924394</xdr:colOff>
      <xdr:row>63</xdr:row>
      <xdr:rowOff>12492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208B7D-AB53-F4F0-CA4E-B5C86A07F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1361607</xdr:colOff>
      <xdr:row>35</xdr:row>
      <xdr:rowOff>182821</xdr:rowOff>
    </xdr:from>
    <xdr:to>
      <xdr:col>8</xdr:col>
      <xdr:colOff>37476</xdr:colOff>
      <xdr:row>62</xdr:row>
      <xdr:rowOff>149902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5AC0D6-7974-2A83-6EE1-9AF588F88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83</xdr:row>
      <xdr:rowOff>157104</xdr:rowOff>
    </xdr:from>
    <xdr:to>
      <xdr:col>5</xdr:col>
      <xdr:colOff>1251186</xdr:colOff>
      <xdr:row>99</xdr:row>
      <xdr:rowOff>40452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F5BBE5-5836-5E8E-AB42-C74E93552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1137780</xdr:colOff>
      <xdr:row>133</xdr:row>
      <xdr:rowOff>177452</xdr:rowOff>
    </xdr:from>
    <xdr:to>
      <xdr:col>5</xdr:col>
      <xdr:colOff>1396999</xdr:colOff>
      <xdr:row>152</xdr:row>
      <xdr:rowOff>97693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C32F84-475C-4BDD-9854-BCDB9DFA2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177452</xdr:colOff>
      <xdr:row>134</xdr:row>
      <xdr:rowOff>0</xdr:rowOff>
    </xdr:from>
    <xdr:to>
      <xdr:col>10</xdr:col>
      <xdr:colOff>351692</xdr:colOff>
      <xdr:row>152</xdr:row>
      <xdr:rowOff>107462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4FC64C-334A-DCDF-CC60-8C72E7441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156</xdr:row>
      <xdr:rowOff>6263</xdr:rowOff>
    </xdr:from>
    <xdr:to>
      <xdr:col>4</xdr:col>
      <xdr:colOff>814192</xdr:colOff>
      <xdr:row>173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3B117E-D804-D7C0-FEC1-6EA03CABF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17870</xdr:colOff>
      <xdr:row>177</xdr:row>
      <xdr:rowOff>17807</xdr:rowOff>
    </xdr:from>
    <xdr:to>
      <xdr:col>4</xdr:col>
      <xdr:colOff>969818</xdr:colOff>
      <xdr:row>193</xdr:row>
      <xdr:rowOff>80818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94A438-5E2C-06C7-030D-A97C28AEF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273538</xdr:colOff>
      <xdr:row>197</xdr:row>
      <xdr:rowOff>9769</xdr:rowOff>
    </xdr:from>
    <xdr:to>
      <xdr:col>9</xdr:col>
      <xdr:colOff>771768</xdr:colOff>
      <xdr:row>218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B532B5-5770-7015-8D08-6AE4D078D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43295</xdr:colOff>
      <xdr:row>224</xdr:row>
      <xdr:rowOff>17318</xdr:rowOff>
    </xdr:from>
    <xdr:to>
      <xdr:col>17</xdr:col>
      <xdr:colOff>31102</xdr:colOff>
      <xdr:row>265</xdr:row>
      <xdr:rowOff>15551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E2488F4-1BFD-BD92-0C1C-A88921E1E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781791</xdr:colOff>
      <xdr:row>284</xdr:row>
      <xdr:rowOff>3957</xdr:rowOff>
    </xdr:from>
    <xdr:to>
      <xdr:col>9</xdr:col>
      <xdr:colOff>15875</xdr:colOff>
      <xdr:row>316</xdr:row>
      <xdr:rowOff>174624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CA1844-5E7F-2751-05CA-ED95713E9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22265</xdr:colOff>
      <xdr:row>284</xdr:row>
      <xdr:rowOff>33646</xdr:rowOff>
    </xdr:from>
    <xdr:to>
      <xdr:col>20</xdr:col>
      <xdr:colOff>301625</xdr:colOff>
      <xdr:row>315</xdr:row>
      <xdr:rowOff>158749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0030E91-6561-FF8C-BE7B-2F315DE62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1139940</xdr:colOff>
      <xdr:row>342</xdr:row>
      <xdr:rowOff>18875</xdr:rowOff>
    </xdr:from>
    <xdr:to>
      <xdr:col>5</xdr:col>
      <xdr:colOff>1649391</xdr:colOff>
      <xdr:row>360</xdr:row>
      <xdr:rowOff>67519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3AADA555-1E3B-8671-3480-23464FECD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7332" y="62695786"/>
              <a:ext cx="5631249" cy="33474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781291</xdr:colOff>
      <xdr:row>367</xdr:row>
      <xdr:rowOff>19291</xdr:rowOff>
    </xdr:from>
    <xdr:to>
      <xdr:col>11</xdr:col>
      <xdr:colOff>598025</xdr:colOff>
      <xdr:row>389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2A60C8B-1FE4-5F0F-8102-5C0A2D643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0.66957</cdr:x>
      <cdr:y>0.37854</cdr:y>
    </cdr:from>
    <cdr:to>
      <cdr:x>0.67347</cdr:x>
      <cdr:y>0.89702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7AF2B69-2EE3-EF88-FF54-351FE5CE6AEF}"/>
            </a:ext>
          </a:extLst>
        </cdr:cNvPr>
        <cdr:cNvCxnSpPr/>
      </cdr:nvCxnSpPr>
      <cdr:spPr>
        <a:xfrm xmlns:a="http://schemas.openxmlformats.org/drawingml/2006/main" flipV="1">
          <a:off x="2703752" y="1097325"/>
          <a:ext cx="15766" cy="1502980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0.04359</cdr:x>
      <cdr:y>0.37854</cdr:y>
    </cdr:from>
    <cdr:to>
      <cdr:x>0.67477</cdr:x>
      <cdr:y>0.38217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D1D5F1EE-717F-059B-7E23-D6B13164B429}"/>
            </a:ext>
          </a:extLst>
        </cdr:cNvPr>
        <cdr:cNvCxnSpPr/>
      </cdr:nvCxnSpPr>
      <cdr:spPr>
        <a:xfrm xmlns:a="http://schemas.openxmlformats.org/drawingml/2006/main" flipH="1">
          <a:off x="176014" y="1097325"/>
          <a:ext cx="2548759" cy="10511"/>
        </a:xfrm>
        <a:prstGeom xmlns:a="http://schemas.openxmlformats.org/drawingml/2006/main" prst="line">
          <a:avLst/>
        </a:prstGeom>
        <a:ln xmlns:a="http://schemas.openxmlformats.org/drawingml/2006/main"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590F-99FF-4E20-801D-27043BFCFEC3}">
  <dimension ref="A1:I400"/>
  <sheetViews>
    <sheetView tabSelected="1" topLeftCell="A122" zoomScale="69" zoomScaleNormal="79" workbookViewId="0">
      <selection activeCell="J366" sqref="J366"/>
    </sheetView>
  </sheetViews>
  <sheetFormatPr defaultRowHeight="14.4" x14ac:dyDescent="0.3"/>
  <cols>
    <col min="1" max="1" width="12.88671875" bestFit="1" customWidth="1"/>
    <col min="2" max="2" width="16.77734375" bestFit="1" customWidth="1"/>
    <col min="3" max="3" width="24.33203125" bestFit="1" customWidth="1"/>
    <col min="4" max="4" width="22.109375" bestFit="1" customWidth="1"/>
    <col min="5" max="5" width="11.5546875" bestFit="1" customWidth="1"/>
    <col min="6" max="7" width="26.109375" bestFit="1" customWidth="1"/>
    <col min="8" max="8" width="23.109375" bestFit="1" customWidth="1"/>
    <col min="9" max="9" width="19.109375" bestFit="1" customWidth="1"/>
    <col min="10" max="10" width="23.33203125" bestFit="1" customWidth="1"/>
  </cols>
  <sheetData>
    <row r="1" spans="1:7" s="7" customFormat="1" x14ac:dyDescent="0.3">
      <c r="A1" s="8" t="s">
        <v>5</v>
      </c>
    </row>
    <row r="2" spans="1:7" s="7" customFormat="1" x14ac:dyDescent="0.3">
      <c r="A2" s="8" t="s">
        <v>11</v>
      </c>
    </row>
    <row r="3" spans="1:7" x14ac:dyDescent="0.3">
      <c r="A3" s="1" t="s">
        <v>0</v>
      </c>
      <c r="B3" s="1">
        <v>2000</v>
      </c>
      <c r="C3" s="1">
        <v>2009</v>
      </c>
      <c r="D3" s="3" t="s">
        <v>8</v>
      </c>
      <c r="E3" s="3" t="s">
        <v>9</v>
      </c>
      <c r="F3" s="2" t="s">
        <v>6</v>
      </c>
      <c r="G3" s="2" t="s">
        <v>7</v>
      </c>
    </row>
    <row r="4" spans="1:7" x14ac:dyDescent="0.3">
      <c r="A4" t="s">
        <v>1</v>
      </c>
      <c r="B4">
        <v>2860</v>
      </c>
      <c r="C4">
        <v>4384</v>
      </c>
      <c r="D4">
        <f>SUM(B4:B7)</f>
        <v>5812</v>
      </c>
      <c r="E4">
        <f>SUM(C4:C7)</f>
        <v>10364</v>
      </c>
      <c r="F4">
        <f>B4/$D$4</f>
        <v>0.49208534067446663</v>
      </c>
      <c r="G4">
        <f>C4/$E$4</f>
        <v>0.42300270165959092</v>
      </c>
    </row>
    <row r="5" spans="1:7" x14ac:dyDescent="0.3">
      <c r="A5" t="s">
        <v>2</v>
      </c>
      <c r="B5">
        <v>1906</v>
      </c>
      <c r="C5">
        <v>2360</v>
      </c>
      <c r="F5">
        <f t="shared" ref="F5:F7" si="0">B5/$D$4</f>
        <v>0.32794218857536134</v>
      </c>
      <c r="G5">
        <f t="shared" ref="G5:G7" si="1">C5/$E$4</f>
        <v>0.22771130837514472</v>
      </c>
    </row>
    <row r="6" spans="1:7" x14ac:dyDescent="0.3">
      <c r="A6" t="s">
        <v>3</v>
      </c>
      <c r="B6">
        <v>875</v>
      </c>
      <c r="C6">
        <v>2614</v>
      </c>
      <c r="F6">
        <f t="shared" si="0"/>
        <v>0.15055058499655885</v>
      </c>
      <c r="G6">
        <f t="shared" si="1"/>
        <v>0.25221922037823236</v>
      </c>
    </row>
    <row r="7" spans="1:7" x14ac:dyDescent="0.3">
      <c r="A7" t="s">
        <v>4</v>
      </c>
      <c r="B7">
        <v>171</v>
      </c>
      <c r="C7">
        <v>1006</v>
      </c>
      <c r="F7">
        <f t="shared" si="0"/>
        <v>2.9421885753613215E-2</v>
      </c>
      <c r="G7">
        <f t="shared" si="1"/>
        <v>9.7066769587032031E-2</v>
      </c>
    </row>
    <row r="27" spans="1:8" s="8" customFormat="1" x14ac:dyDescent="0.3">
      <c r="A27" s="8" t="s">
        <v>10</v>
      </c>
    </row>
    <row r="28" spans="1:8" x14ac:dyDescent="0.3">
      <c r="A28" s="5" t="s">
        <v>12</v>
      </c>
      <c r="C28" s="2" t="s">
        <v>20</v>
      </c>
      <c r="D28" s="2" t="s">
        <v>21</v>
      </c>
      <c r="E28" s="2" t="s">
        <v>24</v>
      </c>
      <c r="F28" s="2" t="s">
        <v>18</v>
      </c>
      <c r="G28" s="2" t="s">
        <v>19</v>
      </c>
      <c r="H28" s="2" t="s">
        <v>22</v>
      </c>
    </row>
    <row r="29" spans="1:8" x14ac:dyDescent="0.3">
      <c r="A29" s="4">
        <v>430</v>
      </c>
      <c r="D29">
        <v>250</v>
      </c>
      <c r="E29">
        <v>300</v>
      </c>
      <c r="G29">
        <v>0</v>
      </c>
      <c r="H29">
        <v>0</v>
      </c>
    </row>
    <row r="30" spans="1:8" x14ac:dyDescent="0.3">
      <c r="A30" s="4">
        <v>520</v>
      </c>
      <c r="C30" t="s">
        <v>13</v>
      </c>
      <c r="D30">
        <v>350</v>
      </c>
      <c r="E30">
        <v>400</v>
      </c>
      <c r="F30">
        <f>COUNTIFS($A$29:$A$64,"&gt;=300", $A$29:$A$64,"&lt;=399")</f>
        <v>4</v>
      </c>
      <c r="G30">
        <f>ROUNDUP(F30/$F$36,2)</f>
        <v>0.12</v>
      </c>
      <c r="H30">
        <f>SUM($G$30:G30)</f>
        <v>0.12</v>
      </c>
    </row>
    <row r="31" spans="1:8" x14ac:dyDescent="0.3">
      <c r="A31" s="4">
        <v>460</v>
      </c>
      <c r="C31" t="s">
        <v>14</v>
      </c>
      <c r="D31">
        <v>450</v>
      </c>
      <c r="E31">
        <v>500</v>
      </c>
      <c r="F31">
        <f>COUNTIFS(A29:A64,"&gt;=400", A29:A64,"&lt;=499")</f>
        <v>11</v>
      </c>
      <c r="G31">
        <f>ROUNDUP(F31/$F$36,2)</f>
        <v>0.31</v>
      </c>
      <c r="H31">
        <f>SUM($G$30:G31)</f>
        <v>0.43</v>
      </c>
    </row>
    <row r="32" spans="1:8" x14ac:dyDescent="0.3">
      <c r="A32" s="4">
        <v>475</v>
      </c>
      <c r="C32" t="s">
        <v>15</v>
      </c>
      <c r="D32">
        <v>550</v>
      </c>
      <c r="E32">
        <v>600</v>
      </c>
      <c r="F32">
        <f>COUNTIFS(A29:A64,"&gt;=500", A29:A64,"&lt;=599")</f>
        <v>14</v>
      </c>
      <c r="G32">
        <f>ROUNDUP(F32/$F$36,2)</f>
        <v>0.39</v>
      </c>
      <c r="H32">
        <f>SUM($G$30:G32)</f>
        <v>0.82000000000000006</v>
      </c>
    </row>
    <row r="33" spans="1:8" x14ac:dyDescent="0.3">
      <c r="A33" s="4">
        <v>670</v>
      </c>
      <c r="C33" t="s">
        <v>16</v>
      </c>
      <c r="D33">
        <v>650</v>
      </c>
      <c r="E33">
        <v>700</v>
      </c>
      <c r="F33">
        <f>COUNTIFS(A29:A64,"&gt;=600", A29:A64,"&lt;=699")</f>
        <v>5</v>
      </c>
      <c r="G33">
        <f>ROUNDUP(F33/$F$36,2)</f>
        <v>0.14000000000000001</v>
      </c>
      <c r="H33">
        <f>SUM($G$30:G33)</f>
        <v>0.96000000000000008</v>
      </c>
    </row>
    <row r="34" spans="1:8" x14ac:dyDescent="0.3">
      <c r="A34" s="4">
        <v>521</v>
      </c>
      <c r="C34" t="s">
        <v>17</v>
      </c>
      <c r="D34">
        <v>750</v>
      </c>
      <c r="E34">
        <v>800</v>
      </c>
      <c r="F34">
        <f>COUNTIFS(A29:A64,"&gt;=700", A29:A64,"&lt;=799")</f>
        <v>2</v>
      </c>
      <c r="G34">
        <f>ROUNDUP(F34/$F$36,2)</f>
        <v>6.0000000000000005E-2</v>
      </c>
      <c r="H34">
        <f>SUM($G$30:G34)</f>
        <v>1.02</v>
      </c>
    </row>
    <row r="35" spans="1:8" x14ac:dyDescent="0.3">
      <c r="A35" s="4">
        <v>670</v>
      </c>
      <c r="D35">
        <v>850</v>
      </c>
      <c r="F35" t="s">
        <v>23</v>
      </c>
      <c r="G35">
        <v>0</v>
      </c>
      <c r="H35">
        <v>1.02</v>
      </c>
    </row>
    <row r="36" spans="1:8" x14ac:dyDescent="0.3">
      <c r="A36" s="4">
        <v>417</v>
      </c>
      <c r="F36">
        <f>SUM(F30:F34)</f>
        <v>36</v>
      </c>
    </row>
    <row r="37" spans="1:8" x14ac:dyDescent="0.3">
      <c r="A37" s="4">
        <v>533</v>
      </c>
    </row>
    <row r="38" spans="1:8" x14ac:dyDescent="0.3">
      <c r="A38" s="4">
        <v>525</v>
      </c>
    </row>
    <row r="39" spans="1:8" x14ac:dyDescent="0.3">
      <c r="A39" s="4">
        <v>538</v>
      </c>
    </row>
    <row r="40" spans="1:8" x14ac:dyDescent="0.3">
      <c r="A40" s="4">
        <v>370</v>
      </c>
    </row>
    <row r="41" spans="1:8" x14ac:dyDescent="0.3">
      <c r="A41" s="4">
        <v>530</v>
      </c>
    </row>
    <row r="42" spans="1:8" x14ac:dyDescent="0.3">
      <c r="A42" s="4">
        <v>525</v>
      </c>
    </row>
    <row r="43" spans="1:8" x14ac:dyDescent="0.3">
      <c r="A43" s="4">
        <v>430</v>
      </c>
    </row>
    <row r="44" spans="1:8" x14ac:dyDescent="0.3">
      <c r="A44" s="4">
        <v>330</v>
      </c>
    </row>
    <row r="45" spans="1:8" x14ac:dyDescent="0.3">
      <c r="A45" s="4">
        <v>575</v>
      </c>
    </row>
    <row r="46" spans="1:8" x14ac:dyDescent="0.3">
      <c r="A46" s="4">
        <v>555</v>
      </c>
    </row>
    <row r="47" spans="1:8" x14ac:dyDescent="0.3">
      <c r="A47" s="4">
        <v>521</v>
      </c>
    </row>
    <row r="48" spans="1:8" x14ac:dyDescent="0.3">
      <c r="A48" s="4">
        <v>350</v>
      </c>
    </row>
    <row r="49" spans="1:1" x14ac:dyDescent="0.3">
      <c r="A49" s="4">
        <v>399</v>
      </c>
    </row>
    <row r="50" spans="1:1" x14ac:dyDescent="0.3">
      <c r="A50" s="4">
        <v>560</v>
      </c>
    </row>
    <row r="51" spans="1:1" x14ac:dyDescent="0.3">
      <c r="A51" s="4">
        <v>440</v>
      </c>
    </row>
    <row r="52" spans="1:1" x14ac:dyDescent="0.3">
      <c r="A52" s="4">
        <v>425</v>
      </c>
    </row>
    <row r="53" spans="1:1" x14ac:dyDescent="0.3">
      <c r="A53" s="4">
        <v>669</v>
      </c>
    </row>
    <row r="54" spans="1:1" x14ac:dyDescent="0.3">
      <c r="A54" s="4">
        <v>660</v>
      </c>
    </row>
    <row r="55" spans="1:1" x14ac:dyDescent="0.3">
      <c r="A55" s="4">
        <v>702</v>
      </c>
    </row>
    <row r="56" spans="1:1" x14ac:dyDescent="0.3">
      <c r="A56" s="4">
        <v>540</v>
      </c>
    </row>
    <row r="57" spans="1:1" x14ac:dyDescent="0.3">
      <c r="A57" s="4">
        <v>460</v>
      </c>
    </row>
    <row r="58" spans="1:1" x14ac:dyDescent="0.3">
      <c r="A58" s="4">
        <v>588</v>
      </c>
    </row>
    <row r="59" spans="1:1" x14ac:dyDescent="0.3">
      <c r="A59" s="4">
        <v>445</v>
      </c>
    </row>
    <row r="60" spans="1:1" x14ac:dyDescent="0.3">
      <c r="A60" s="4">
        <v>412</v>
      </c>
    </row>
    <row r="61" spans="1:1" x14ac:dyDescent="0.3">
      <c r="A61" s="4">
        <v>735</v>
      </c>
    </row>
    <row r="62" spans="1:1" x14ac:dyDescent="0.3">
      <c r="A62" s="4">
        <v>537</v>
      </c>
    </row>
    <row r="63" spans="1:1" x14ac:dyDescent="0.3">
      <c r="A63" s="4">
        <v>630</v>
      </c>
    </row>
    <row r="64" spans="1:1" x14ac:dyDescent="0.3">
      <c r="A64" s="4">
        <v>430</v>
      </c>
    </row>
    <row r="66" spans="1:6" s="7" customFormat="1" x14ac:dyDescent="0.3">
      <c r="A66" s="8" t="s">
        <v>34</v>
      </c>
    </row>
    <row r="67" spans="1:6" x14ac:dyDescent="0.3">
      <c r="A67" s="6" t="s">
        <v>25</v>
      </c>
    </row>
    <row r="68" spans="1:6" s="7" customFormat="1" x14ac:dyDescent="0.3">
      <c r="A68" t="s">
        <v>26</v>
      </c>
      <c r="B68" s="7" t="s">
        <v>27</v>
      </c>
    </row>
    <row r="70" spans="1:6" x14ac:dyDescent="0.3">
      <c r="A70" s="6" t="s">
        <v>28</v>
      </c>
    </row>
    <row r="71" spans="1:6" s="7" customFormat="1" x14ac:dyDescent="0.3">
      <c r="A71" t="s">
        <v>29</v>
      </c>
      <c r="B71" t="s">
        <v>30</v>
      </c>
      <c r="C71" s="7" t="s">
        <v>31</v>
      </c>
    </row>
    <row r="72" spans="1:6" s="7" customFormat="1" x14ac:dyDescent="0.3">
      <c r="A72"/>
      <c r="B72" t="s">
        <v>32</v>
      </c>
      <c r="C72" s="7" t="s">
        <v>37</v>
      </c>
    </row>
    <row r="73" spans="1:6" s="7" customFormat="1" x14ac:dyDescent="0.3">
      <c r="A73"/>
      <c r="B73" t="s">
        <v>33</v>
      </c>
      <c r="C73" s="7" t="s">
        <v>38</v>
      </c>
    </row>
    <row r="75" spans="1:6" x14ac:dyDescent="0.3">
      <c r="A75" s="8" t="s">
        <v>35</v>
      </c>
      <c r="B75" s="7"/>
      <c r="C75" s="7"/>
      <c r="D75" s="7"/>
      <c r="E75" s="7"/>
    </row>
    <row r="76" spans="1:6" x14ac:dyDescent="0.3">
      <c r="A76" s="6" t="s">
        <v>36</v>
      </c>
    </row>
    <row r="77" spans="1:6" x14ac:dyDescent="0.3">
      <c r="A77" t="s">
        <v>29</v>
      </c>
      <c r="B77" t="s">
        <v>30</v>
      </c>
      <c r="C77" s="2" t="s">
        <v>0</v>
      </c>
      <c r="D77" s="2" t="s">
        <v>39</v>
      </c>
      <c r="E77" t="s">
        <v>23</v>
      </c>
      <c r="F77" s="2" t="s">
        <v>19</v>
      </c>
    </row>
    <row r="78" spans="1:6" x14ac:dyDescent="0.3">
      <c r="C78" t="s">
        <v>40</v>
      </c>
      <c r="D78">
        <v>6373</v>
      </c>
      <c r="E78">
        <f>SUM(D78:D81)</f>
        <v>39698</v>
      </c>
      <c r="F78">
        <f>D78/$E$78</f>
        <v>0.16053705476346417</v>
      </c>
    </row>
    <row r="79" spans="1:6" x14ac:dyDescent="0.3">
      <c r="C79" t="s">
        <v>41</v>
      </c>
      <c r="D79">
        <v>7647</v>
      </c>
      <c r="F79" s="6">
        <f>D79/$E$78</f>
        <v>0.19262935160461483</v>
      </c>
    </row>
    <row r="80" spans="1:6" x14ac:dyDescent="0.3">
      <c r="C80" t="s">
        <v>42</v>
      </c>
      <c r="D80">
        <v>16609</v>
      </c>
      <c r="F80">
        <f t="shared" ref="F80:F81" si="2">D80/$E$78</f>
        <v>0.41838379767242684</v>
      </c>
    </row>
    <row r="81" spans="1:6" x14ac:dyDescent="0.3">
      <c r="C81" t="s">
        <v>43</v>
      </c>
      <c r="D81">
        <v>9069</v>
      </c>
      <c r="F81">
        <f t="shared" si="2"/>
        <v>0.22844979595949419</v>
      </c>
    </row>
    <row r="83" spans="1:6" s="7" customFormat="1" x14ac:dyDescent="0.3">
      <c r="A83"/>
      <c r="B83" s="7" t="s">
        <v>44</v>
      </c>
    </row>
    <row r="84" spans="1:6" x14ac:dyDescent="0.3">
      <c r="B84" t="s">
        <v>32</v>
      </c>
    </row>
    <row r="101" spans="1:5" s="7" customFormat="1" x14ac:dyDescent="0.3">
      <c r="A101"/>
      <c r="B101"/>
      <c r="C101" s="7" t="s">
        <v>45</v>
      </c>
    </row>
    <row r="103" spans="1:5" x14ac:dyDescent="0.3">
      <c r="A103" s="6" t="s">
        <v>46</v>
      </c>
    </row>
    <row r="104" spans="1:5" s="7" customFormat="1" x14ac:dyDescent="0.3">
      <c r="A104" t="s">
        <v>29</v>
      </c>
      <c r="B104" s="7" t="s">
        <v>47</v>
      </c>
    </row>
    <row r="106" spans="1:5" x14ac:dyDescent="0.3">
      <c r="A106" s="6" t="s">
        <v>56</v>
      </c>
    </row>
    <row r="107" spans="1:5" s="7" customFormat="1" x14ac:dyDescent="0.3">
      <c r="A107" t="s">
        <v>29</v>
      </c>
      <c r="B107" t="s">
        <v>30</v>
      </c>
      <c r="C107" s="7" t="s">
        <v>49</v>
      </c>
    </row>
    <row r="108" spans="1:5" s="7" customFormat="1" x14ac:dyDescent="0.3">
      <c r="A108"/>
      <c r="B108" t="s">
        <v>32</v>
      </c>
      <c r="C108" s="7" t="s">
        <v>50</v>
      </c>
    </row>
    <row r="109" spans="1:5" s="7" customFormat="1" x14ac:dyDescent="0.3">
      <c r="A109"/>
      <c r="B109" t="s">
        <v>33</v>
      </c>
      <c r="C109" s="7" t="s">
        <v>59</v>
      </c>
    </row>
    <row r="110" spans="1:5" s="7" customFormat="1" x14ac:dyDescent="0.3">
      <c r="A110"/>
      <c r="B110" t="s">
        <v>48</v>
      </c>
      <c r="C110" s="7" t="s">
        <v>60</v>
      </c>
    </row>
    <row r="112" spans="1:5" x14ac:dyDescent="0.3">
      <c r="C112" s="2" t="s">
        <v>51</v>
      </c>
      <c r="D112" s="2" t="s">
        <v>52</v>
      </c>
      <c r="E112" s="2" t="s">
        <v>53</v>
      </c>
    </row>
    <row r="113" spans="1:6" x14ac:dyDescent="0.3">
      <c r="B113" s="2" t="s">
        <v>54</v>
      </c>
      <c r="C113">
        <v>152</v>
      </c>
      <c r="D113">
        <v>287</v>
      </c>
      <c r="E113">
        <v>103</v>
      </c>
    </row>
    <row r="114" spans="1:6" x14ac:dyDescent="0.3">
      <c r="B114" s="2" t="s">
        <v>55</v>
      </c>
      <c r="C114">
        <v>16</v>
      </c>
      <c r="D114">
        <v>46</v>
      </c>
      <c r="E114">
        <v>26</v>
      </c>
    </row>
    <row r="116" spans="1:6" x14ac:dyDescent="0.3">
      <c r="B116" s="2" t="s">
        <v>18</v>
      </c>
      <c r="C116">
        <f>152+16</f>
        <v>168</v>
      </c>
      <c r="D116">
        <f>287+46</f>
        <v>333</v>
      </c>
      <c r="E116">
        <f>103+26</f>
        <v>129</v>
      </c>
    </row>
    <row r="117" spans="1:6" x14ac:dyDescent="0.3">
      <c r="B117" s="2" t="s">
        <v>19</v>
      </c>
      <c r="C117" s="6">
        <f>168/630</f>
        <v>0.26666666666666666</v>
      </c>
    </row>
    <row r="120" spans="1:6" x14ac:dyDescent="0.3">
      <c r="A120" s="6" t="s">
        <v>57</v>
      </c>
    </row>
    <row r="121" spans="1:6" s="7" customFormat="1" x14ac:dyDescent="0.3">
      <c r="A121" t="s">
        <v>29</v>
      </c>
      <c r="B121" t="s">
        <v>30</v>
      </c>
      <c r="C121" s="7" t="s">
        <v>76</v>
      </c>
    </row>
    <row r="122" spans="1:6" x14ac:dyDescent="0.3">
      <c r="B122" t="s">
        <v>32</v>
      </c>
      <c r="C122">
        <v>0.34</v>
      </c>
    </row>
    <row r="123" spans="1:6" x14ac:dyDescent="0.3">
      <c r="B123" t="s">
        <v>32</v>
      </c>
      <c r="C123" t="s">
        <v>58</v>
      </c>
    </row>
    <row r="125" spans="1:6" x14ac:dyDescent="0.3">
      <c r="A125" s="6" t="s">
        <v>61</v>
      </c>
    </row>
    <row r="126" spans="1:6" x14ac:dyDescent="0.3">
      <c r="B126" s="2" t="s">
        <v>62</v>
      </c>
      <c r="C126" s="2" t="s">
        <v>19</v>
      </c>
      <c r="D126" s="2" t="s">
        <v>22</v>
      </c>
      <c r="E126" s="2" t="s">
        <v>72</v>
      </c>
      <c r="F126" s="2" t="s">
        <v>73</v>
      </c>
    </row>
    <row r="127" spans="1:6" x14ac:dyDescent="0.3">
      <c r="C127">
        <v>0</v>
      </c>
      <c r="D127">
        <v>0</v>
      </c>
      <c r="E127">
        <v>-25</v>
      </c>
      <c r="F127">
        <v>-20</v>
      </c>
    </row>
    <row r="128" spans="1:6" x14ac:dyDescent="0.3">
      <c r="B128" t="s">
        <v>63</v>
      </c>
      <c r="C128">
        <v>0.04</v>
      </c>
      <c r="D128">
        <f>SUM(C128:$C$128)</f>
        <v>0.04</v>
      </c>
      <c r="E128">
        <v>-15</v>
      </c>
      <c r="F128">
        <v>-10</v>
      </c>
    </row>
    <row r="129" spans="2:6" x14ac:dyDescent="0.3">
      <c r="B129" t="s">
        <v>64</v>
      </c>
      <c r="C129">
        <v>0.25</v>
      </c>
      <c r="D129">
        <f>SUM(C$128:$C129)</f>
        <v>0.28999999999999998</v>
      </c>
      <c r="E129">
        <v>-5</v>
      </c>
      <c r="F129">
        <v>0</v>
      </c>
    </row>
    <row r="130" spans="2:6" x14ac:dyDescent="0.3">
      <c r="B130" t="s">
        <v>65</v>
      </c>
      <c r="C130">
        <v>0.42</v>
      </c>
      <c r="D130">
        <f>SUM(C$128:$C130)</f>
        <v>0.71</v>
      </c>
      <c r="E130">
        <v>5</v>
      </c>
      <c r="F130">
        <v>10</v>
      </c>
    </row>
    <row r="131" spans="2:6" x14ac:dyDescent="0.3">
      <c r="B131" t="s">
        <v>66</v>
      </c>
      <c r="C131">
        <v>0.25</v>
      </c>
      <c r="D131">
        <f>SUM(C$128:$C131)</f>
        <v>0.96</v>
      </c>
      <c r="E131">
        <v>15</v>
      </c>
      <c r="F131">
        <v>20</v>
      </c>
    </row>
    <row r="132" spans="2:6" x14ac:dyDescent="0.3">
      <c r="B132" t="s">
        <v>67</v>
      </c>
      <c r="C132">
        <v>0.04</v>
      </c>
      <c r="D132">
        <f>SUM(C$128:$C132)</f>
        <v>1</v>
      </c>
      <c r="E132">
        <v>25</v>
      </c>
      <c r="F132">
        <v>30</v>
      </c>
    </row>
    <row r="133" spans="2:6" x14ac:dyDescent="0.3">
      <c r="C133">
        <v>0</v>
      </c>
      <c r="E133">
        <v>35</v>
      </c>
      <c r="F133" t="s">
        <v>68</v>
      </c>
    </row>
    <row r="135" spans="2:6" x14ac:dyDescent="0.3">
      <c r="B135" t="s">
        <v>30</v>
      </c>
    </row>
    <row r="154" spans="2:3" x14ac:dyDescent="0.3">
      <c r="B154" t="s">
        <v>71</v>
      </c>
      <c r="C154" t="s">
        <v>69</v>
      </c>
    </row>
    <row r="155" spans="2:3" x14ac:dyDescent="0.3">
      <c r="B155" t="s">
        <v>71</v>
      </c>
      <c r="C155" t="s">
        <v>70</v>
      </c>
    </row>
    <row r="157" spans="2:3" x14ac:dyDescent="0.3">
      <c r="B157" t="s">
        <v>32</v>
      </c>
    </row>
    <row r="175" spans="1:3" s="7" customFormat="1" x14ac:dyDescent="0.3">
      <c r="A175"/>
      <c r="B175" t="s">
        <v>71</v>
      </c>
      <c r="C175" s="7" t="s">
        <v>74</v>
      </c>
    </row>
    <row r="177" spans="2:2" x14ac:dyDescent="0.3">
      <c r="B177" t="s">
        <v>33</v>
      </c>
    </row>
    <row r="195" spans="1:5" s="7" customFormat="1" x14ac:dyDescent="0.3">
      <c r="A195"/>
      <c r="B195" t="s">
        <v>71</v>
      </c>
      <c r="C195" s="7" t="s">
        <v>75</v>
      </c>
    </row>
    <row r="197" spans="1:5" x14ac:dyDescent="0.3">
      <c r="A197" s="6" t="s">
        <v>77</v>
      </c>
    </row>
    <row r="198" spans="1:5" x14ac:dyDescent="0.3">
      <c r="C198" s="2" t="s">
        <v>78</v>
      </c>
      <c r="D198" s="2" t="s">
        <v>79</v>
      </c>
      <c r="E198" s="2" t="s">
        <v>80</v>
      </c>
    </row>
    <row r="199" spans="1:5" x14ac:dyDescent="0.3">
      <c r="C199">
        <v>1</v>
      </c>
      <c r="D199">
        <v>-20</v>
      </c>
      <c r="E199">
        <v>2</v>
      </c>
    </row>
    <row r="200" spans="1:5" x14ac:dyDescent="0.3">
      <c r="C200">
        <v>2</v>
      </c>
      <c r="D200">
        <v>-5</v>
      </c>
      <c r="E200">
        <v>0</v>
      </c>
    </row>
    <row r="201" spans="1:5" x14ac:dyDescent="0.3">
      <c r="C201">
        <v>3</v>
      </c>
      <c r="D201">
        <v>-10</v>
      </c>
      <c r="E201">
        <v>1</v>
      </c>
    </row>
    <row r="202" spans="1:5" x14ac:dyDescent="0.3">
      <c r="C202">
        <v>4</v>
      </c>
      <c r="D202">
        <v>-9</v>
      </c>
      <c r="E202">
        <v>-2</v>
      </c>
    </row>
    <row r="203" spans="1:5" x14ac:dyDescent="0.3">
      <c r="C203">
        <v>5</v>
      </c>
      <c r="D203">
        <v>5</v>
      </c>
      <c r="E203">
        <v>-5</v>
      </c>
    </row>
    <row r="204" spans="1:5" x14ac:dyDescent="0.3">
      <c r="C204">
        <v>6</v>
      </c>
      <c r="D204">
        <v>6</v>
      </c>
      <c r="E204">
        <v>3</v>
      </c>
    </row>
    <row r="205" spans="1:5" x14ac:dyDescent="0.3">
      <c r="C205">
        <v>7</v>
      </c>
      <c r="D205">
        <v>9</v>
      </c>
      <c r="E205">
        <v>4</v>
      </c>
    </row>
    <row r="206" spans="1:5" x14ac:dyDescent="0.3">
      <c r="C206">
        <v>8</v>
      </c>
      <c r="D206">
        <v>14</v>
      </c>
      <c r="E206">
        <v>0</v>
      </c>
    </row>
    <row r="207" spans="1:5" x14ac:dyDescent="0.3">
      <c r="C207">
        <v>9</v>
      </c>
      <c r="D207">
        <v>0</v>
      </c>
      <c r="E207">
        <v>5</v>
      </c>
    </row>
    <row r="208" spans="1:5" x14ac:dyDescent="0.3">
      <c r="C208">
        <v>10</v>
      </c>
      <c r="D208">
        <v>19</v>
      </c>
      <c r="E208">
        <v>3</v>
      </c>
    </row>
    <row r="209" spans="1:5" x14ac:dyDescent="0.3">
      <c r="C209">
        <v>11</v>
      </c>
      <c r="D209">
        <v>-18</v>
      </c>
      <c r="E209">
        <v>-2</v>
      </c>
    </row>
    <row r="210" spans="1:5" x14ac:dyDescent="0.3">
      <c r="C210">
        <v>12</v>
      </c>
      <c r="D210">
        <v>-1</v>
      </c>
      <c r="E210">
        <v>6</v>
      </c>
    </row>
    <row r="211" spans="1:5" x14ac:dyDescent="0.3">
      <c r="C211">
        <v>13</v>
      </c>
      <c r="D211">
        <v>0</v>
      </c>
      <c r="E211">
        <v>1</v>
      </c>
    </row>
    <row r="212" spans="1:5" x14ac:dyDescent="0.3">
      <c r="C212">
        <v>14</v>
      </c>
      <c r="D212">
        <v>5</v>
      </c>
      <c r="E212">
        <v>-4</v>
      </c>
    </row>
    <row r="213" spans="1:5" x14ac:dyDescent="0.3">
      <c r="C213">
        <v>15</v>
      </c>
      <c r="D213">
        <v>1</v>
      </c>
      <c r="E213">
        <v>-1</v>
      </c>
    </row>
    <row r="214" spans="1:5" x14ac:dyDescent="0.3">
      <c r="C214">
        <v>16</v>
      </c>
      <c r="D214">
        <v>-20</v>
      </c>
      <c r="E214">
        <v>-2</v>
      </c>
    </row>
    <row r="215" spans="1:5" x14ac:dyDescent="0.3">
      <c r="C215">
        <v>17</v>
      </c>
      <c r="D215">
        <v>4</v>
      </c>
      <c r="E215">
        <v>-3</v>
      </c>
    </row>
    <row r="216" spans="1:5" x14ac:dyDescent="0.3">
      <c r="C216">
        <v>18</v>
      </c>
      <c r="D216">
        <v>9</v>
      </c>
      <c r="E216">
        <v>3</v>
      </c>
    </row>
    <row r="217" spans="1:5" x14ac:dyDescent="0.3">
      <c r="C217">
        <v>19</v>
      </c>
      <c r="D217">
        <v>8</v>
      </c>
      <c r="E217">
        <v>3</v>
      </c>
    </row>
    <row r="218" spans="1:5" x14ac:dyDescent="0.3">
      <c r="C218">
        <v>20</v>
      </c>
      <c r="D218">
        <v>10</v>
      </c>
      <c r="E218">
        <v>2</v>
      </c>
    </row>
    <row r="220" spans="1:5" s="7" customFormat="1" x14ac:dyDescent="0.3">
      <c r="A220"/>
      <c r="B220" t="s">
        <v>71</v>
      </c>
      <c r="C220" s="7" t="s">
        <v>81</v>
      </c>
    </row>
    <row r="223" spans="1:5" x14ac:dyDescent="0.3">
      <c r="A223" s="6" t="s">
        <v>82</v>
      </c>
    </row>
    <row r="224" spans="1:5" x14ac:dyDescent="0.3">
      <c r="B224" s="2" t="s">
        <v>83</v>
      </c>
      <c r="C224" s="2" t="s">
        <v>84</v>
      </c>
      <c r="D224" s="2" t="s">
        <v>85</v>
      </c>
    </row>
    <row r="225" spans="2:4" x14ac:dyDescent="0.3">
      <c r="B225" t="s">
        <v>86</v>
      </c>
      <c r="C225">
        <v>27.35</v>
      </c>
      <c r="D225">
        <v>37.147499000000003</v>
      </c>
    </row>
    <row r="226" spans="2:4" x14ac:dyDescent="0.3">
      <c r="B226" t="s">
        <v>87</v>
      </c>
      <c r="C226">
        <v>27.625999</v>
      </c>
      <c r="D226">
        <v>34.888500000000001</v>
      </c>
    </row>
    <row r="227" spans="2:4" x14ac:dyDescent="0.3">
      <c r="B227" t="s">
        <v>94</v>
      </c>
      <c r="C227">
        <v>29.681999000000001</v>
      </c>
      <c r="D227">
        <v>37.247501</v>
      </c>
    </row>
    <row r="228" spans="2:4" x14ac:dyDescent="0.3">
      <c r="B228" t="s">
        <v>95</v>
      </c>
      <c r="C228">
        <v>32.979500000000002</v>
      </c>
      <c r="D228">
        <v>34.650500999999998</v>
      </c>
    </row>
    <row r="229" spans="2:4" x14ac:dyDescent="0.3">
      <c r="B229" t="s">
        <v>96</v>
      </c>
      <c r="C229">
        <v>36.139499999999998</v>
      </c>
      <c r="D229">
        <v>36.785998999999997</v>
      </c>
    </row>
    <row r="230" spans="2:4" x14ac:dyDescent="0.3">
      <c r="B230" t="s">
        <v>97</v>
      </c>
      <c r="C230">
        <v>35.780997999999997</v>
      </c>
      <c r="D230">
        <v>34.604999999999997</v>
      </c>
    </row>
    <row r="231" spans="2:4" x14ac:dyDescent="0.3">
      <c r="B231" t="s">
        <v>98</v>
      </c>
      <c r="C231">
        <v>37.940497999999998</v>
      </c>
      <c r="D231">
        <v>38.439498999999998</v>
      </c>
    </row>
    <row r="232" spans="2:4" x14ac:dyDescent="0.3">
      <c r="B232" t="s">
        <v>99</v>
      </c>
      <c r="C232">
        <v>38.457999999999998</v>
      </c>
      <c r="D232">
        <v>38.352500999999997</v>
      </c>
    </row>
    <row r="233" spans="2:4" x14ac:dyDescent="0.3">
      <c r="B233" t="s">
        <v>100</v>
      </c>
      <c r="C233">
        <v>41.865501000000002</v>
      </c>
      <c r="D233">
        <v>38.864497999999998</v>
      </c>
    </row>
    <row r="234" spans="2:4" x14ac:dyDescent="0.3">
      <c r="B234" t="s">
        <v>101</v>
      </c>
      <c r="C234">
        <v>39.491000999999997</v>
      </c>
      <c r="D234">
        <v>39.227001000000001</v>
      </c>
    </row>
    <row r="235" spans="2:4" x14ac:dyDescent="0.3">
      <c r="B235" t="s">
        <v>102</v>
      </c>
      <c r="C235">
        <v>37.528500000000001</v>
      </c>
      <c r="D235">
        <v>37.902000000000001</v>
      </c>
    </row>
    <row r="236" spans="2:4" x14ac:dyDescent="0.3">
      <c r="B236" t="s">
        <v>103</v>
      </c>
      <c r="C236">
        <v>37.493499999999997</v>
      </c>
      <c r="D236">
        <v>38.591000000000001</v>
      </c>
    </row>
    <row r="237" spans="2:4" x14ac:dyDescent="0.3">
      <c r="B237" t="s">
        <v>88</v>
      </c>
      <c r="C237">
        <v>41.173999999999999</v>
      </c>
      <c r="D237">
        <v>39.839500000000001</v>
      </c>
    </row>
    <row r="238" spans="2:4" x14ac:dyDescent="0.3">
      <c r="B238" t="s">
        <v>89</v>
      </c>
      <c r="C238">
        <v>42.251998999999998</v>
      </c>
      <c r="D238">
        <v>41.160499999999999</v>
      </c>
    </row>
    <row r="239" spans="2:4" x14ac:dyDescent="0.3">
      <c r="B239" t="s">
        <v>104</v>
      </c>
      <c r="C239">
        <v>44.326999999999998</v>
      </c>
      <c r="D239">
        <v>41.478000999999999</v>
      </c>
    </row>
    <row r="240" spans="2:4" x14ac:dyDescent="0.3">
      <c r="B240" t="s">
        <v>105</v>
      </c>
      <c r="C240">
        <v>46.249499999999998</v>
      </c>
      <c r="D240">
        <v>45.298000000000002</v>
      </c>
    </row>
    <row r="241" spans="2:4" x14ac:dyDescent="0.3">
      <c r="B241" t="s">
        <v>106</v>
      </c>
      <c r="C241">
        <v>49.730998999999997</v>
      </c>
      <c r="D241">
        <v>48.243000000000002</v>
      </c>
    </row>
    <row r="242" spans="2:4" x14ac:dyDescent="0.3">
      <c r="B242" t="s">
        <v>107</v>
      </c>
      <c r="C242">
        <v>48.400002000000001</v>
      </c>
      <c r="D242">
        <v>45.436501</v>
      </c>
    </row>
    <row r="243" spans="2:4" x14ac:dyDescent="0.3">
      <c r="B243" t="s">
        <v>108</v>
      </c>
      <c r="C243">
        <v>49.389000000000003</v>
      </c>
      <c r="D243">
        <v>46.525002000000001</v>
      </c>
    </row>
    <row r="244" spans="2:4" x14ac:dyDescent="0.3">
      <c r="B244" t="s">
        <v>109</v>
      </c>
      <c r="C244">
        <v>49.029998999999997</v>
      </c>
      <c r="D244">
        <v>46.966498999999999</v>
      </c>
    </row>
    <row r="245" spans="2:4" x14ac:dyDescent="0.3">
      <c r="B245" t="s">
        <v>110</v>
      </c>
      <c r="C245">
        <v>48.067501</v>
      </c>
      <c r="D245">
        <v>47.955502000000003</v>
      </c>
    </row>
    <row r="246" spans="2:4" x14ac:dyDescent="0.3">
      <c r="B246" t="s">
        <v>111</v>
      </c>
      <c r="C246">
        <v>55.264000000000003</v>
      </c>
      <c r="D246">
        <v>50.832000999999998</v>
      </c>
    </row>
    <row r="247" spans="2:4" x14ac:dyDescent="0.3">
      <c r="B247" t="s">
        <v>112</v>
      </c>
      <c r="C247">
        <v>58.837502000000001</v>
      </c>
      <c r="D247">
        <v>51.070498999999998</v>
      </c>
    </row>
    <row r="248" spans="2:4" x14ac:dyDescent="0.3">
      <c r="B248" t="s">
        <v>113</v>
      </c>
      <c r="C248">
        <v>58.473498999999997</v>
      </c>
      <c r="D248">
        <v>52.32</v>
      </c>
    </row>
    <row r="249" spans="2:4" x14ac:dyDescent="0.3">
      <c r="B249" t="s">
        <v>90</v>
      </c>
      <c r="C249">
        <v>72.544501999999994</v>
      </c>
      <c r="D249">
        <v>58.497002000000002</v>
      </c>
    </row>
    <row r="250" spans="2:4" x14ac:dyDescent="0.3">
      <c r="B250" t="s">
        <v>91</v>
      </c>
      <c r="C250">
        <v>75.622497999999993</v>
      </c>
      <c r="D250">
        <v>55.236499999999999</v>
      </c>
    </row>
    <row r="251" spans="2:4" x14ac:dyDescent="0.3">
      <c r="B251" t="s">
        <v>114</v>
      </c>
      <c r="C251">
        <v>72.366996999999998</v>
      </c>
      <c r="D251">
        <v>51.589500000000001</v>
      </c>
    </row>
    <row r="252" spans="2:4" x14ac:dyDescent="0.3">
      <c r="B252" t="s">
        <v>115</v>
      </c>
      <c r="C252">
        <v>78.306503000000006</v>
      </c>
      <c r="D252">
        <v>50.866501</v>
      </c>
    </row>
    <row r="253" spans="2:4" x14ac:dyDescent="0.3">
      <c r="B253" t="s">
        <v>116</v>
      </c>
      <c r="C253">
        <v>81.481003000000001</v>
      </c>
      <c r="D253">
        <v>54.249499999999998</v>
      </c>
    </row>
    <row r="254" spans="2:4" x14ac:dyDescent="0.3">
      <c r="B254" t="s">
        <v>117</v>
      </c>
      <c r="C254">
        <v>84.989998</v>
      </c>
      <c r="D254">
        <v>55.782501000000003</v>
      </c>
    </row>
    <row r="255" spans="2:4" x14ac:dyDescent="0.3">
      <c r="B255" t="s">
        <v>118</v>
      </c>
      <c r="C255">
        <v>88.872001999999995</v>
      </c>
      <c r="D255">
        <v>60.862999000000002</v>
      </c>
    </row>
    <row r="256" spans="2:4" x14ac:dyDescent="0.3">
      <c r="B256" t="s">
        <v>119</v>
      </c>
      <c r="C256">
        <v>100.635498</v>
      </c>
      <c r="D256">
        <v>60.909500000000001</v>
      </c>
    </row>
    <row r="257" spans="2:4" x14ac:dyDescent="0.3">
      <c r="B257" t="s">
        <v>120</v>
      </c>
      <c r="C257">
        <v>100.150002</v>
      </c>
      <c r="D257">
        <v>59.673499999999997</v>
      </c>
    </row>
    <row r="258" spans="2:4" x14ac:dyDescent="0.3">
      <c r="B258" t="s">
        <v>121</v>
      </c>
      <c r="C258">
        <v>79.900497000000001</v>
      </c>
      <c r="D258">
        <v>53.838501000000001</v>
      </c>
    </row>
    <row r="259" spans="2:4" x14ac:dyDescent="0.3">
      <c r="B259" t="s">
        <v>122</v>
      </c>
      <c r="C259">
        <v>84.508499</v>
      </c>
      <c r="D259">
        <v>54.721499999999999</v>
      </c>
    </row>
    <row r="260" spans="2:4" x14ac:dyDescent="0.3">
      <c r="B260" t="s">
        <v>123</v>
      </c>
      <c r="C260">
        <v>75.098502999999994</v>
      </c>
      <c r="D260">
        <v>51.780498999999999</v>
      </c>
    </row>
    <row r="261" spans="2:4" x14ac:dyDescent="0.3">
      <c r="B261" t="s">
        <v>92</v>
      </c>
      <c r="C261">
        <v>85.936501000000007</v>
      </c>
      <c r="D261">
        <v>55.818500999999998</v>
      </c>
    </row>
    <row r="262" spans="2:4" x14ac:dyDescent="0.3">
      <c r="B262" t="s">
        <v>93</v>
      </c>
      <c r="C262">
        <v>81.991501</v>
      </c>
      <c r="D262">
        <v>55.995998</v>
      </c>
    </row>
    <row r="263" spans="2:4" x14ac:dyDescent="0.3">
      <c r="B263" t="s">
        <v>124</v>
      </c>
      <c r="C263">
        <v>89.037497999999999</v>
      </c>
      <c r="D263">
        <v>58.665500999999999</v>
      </c>
    </row>
    <row r="264" spans="2:4" x14ac:dyDescent="0.3">
      <c r="B264" t="s">
        <v>125</v>
      </c>
      <c r="C264">
        <v>96.325996000000004</v>
      </c>
      <c r="D264">
        <v>59.423999999999999</v>
      </c>
    </row>
    <row r="265" spans="2:4" x14ac:dyDescent="0.3">
      <c r="B265" t="s">
        <v>126</v>
      </c>
      <c r="C265">
        <v>88.753501999999997</v>
      </c>
      <c r="D265">
        <v>55.181499000000002</v>
      </c>
    </row>
    <row r="266" spans="2:4" x14ac:dyDescent="0.3">
      <c r="B266" t="s">
        <v>127</v>
      </c>
      <c r="C266">
        <v>94.681503000000006</v>
      </c>
      <c r="D266">
        <v>54.045501999999999</v>
      </c>
    </row>
    <row r="267" spans="2:4" x14ac:dyDescent="0.3">
      <c r="B267" t="s">
        <v>128</v>
      </c>
      <c r="C267">
        <v>93.338997000000006</v>
      </c>
      <c r="D267">
        <v>60.834000000000003</v>
      </c>
    </row>
    <row r="268" spans="2:4" x14ac:dyDescent="0.3">
      <c r="B268" t="s">
        <v>129</v>
      </c>
      <c r="C268">
        <v>88.814498999999998</v>
      </c>
      <c r="D268">
        <v>59.404998999999997</v>
      </c>
    </row>
    <row r="269" spans="2:4" x14ac:dyDescent="0.3">
      <c r="B269" t="s">
        <v>130</v>
      </c>
      <c r="C269">
        <v>86.795501999999999</v>
      </c>
      <c r="D269">
        <v>60.950001</v>
      </c>
    </row>
    <row r="270" spans="2:4" x14ac:dyDescent="0.3">
      <c r="B270" t="s">
        <v>131</v>
      </c>
      <c r="C270">
        <v>88.832999999999998</v>
      </c>
      <c r="D270">
        <v>63.005501000000002</v>
      </c>
    </row>
    <row r="271" spans="2:4" x14ac:dyDescent="0.3">
      <c r="B271" t="s">
        <v>132</v>
      </c>
      <c r="C271">
        <v>90.040001000000004</v>
      </c>
      <c r="D271">
        <v>65.248001000000002</v>
      </c>
    </row>
    <row r="272" spans="2:4" x14ac:dyDescent="0.3">
      <c r="B272" t="s">
        <v>133</v>
      </c>
      <c r="C272">
        <v>92.391998000000001</v>
      </c>
      <c r="D272">
        <v>66.850998000000004</v>
      </c>
    </row>
    <row r="274" spans="1:9" s="7" customFormat="1" x14ac:dyDescent="0.3">
      <c r="A274" t="s">
        <v>71</v>
      </c>
      <c r="B274" s="7" t="s">
        <v>134</v>
      </c>
    </row>
    <row r="276" spans="1:9" x14ac:dyDescent="0.3">
      <c r="A276" s="6" t="s">
        <v>135</v>
      </c>
    </row>
    <row r="277" spans="1:9" x14ac:dyDescent="0.3">
      <c r="B277" s="2" t="s">
        <v>136</v>
      </c>
      <c r="C277" s="2" t="s">
        <v>137</v>
      </c>
      <c r="D277" s="2" t="s">
        <v>138</v>
      </c>
      <c r="F277" s="2" t="s">
        <v>139</v>
      </c>
      <c r="G277" s="2" t="s">
        <v>18</v>
      </c>
      <c r="H277" s="2" t="s">
        <v>19</v>
      </c>
      <c r="I277" s="2" t="s">
        <v>22</v>
      </c>
    </row>
    <row r="278" spans="1:9" x14ac:dyDescent="0.3">
      <c r="B278">
        <v>1</v>
      </c>
      <c r="C278">
        <v>89.080001999999993</v>
      </c>
      <c r="D278">
        <f>C278/3+21</f>
        <v>50.693333999999993</v>
      </c>
      <c r="F278" t="s">
        <v>140</v>
      </c>
      <c r="G278" s="9">
        <f>COUNTIFS($D$278:$D$337,"&gt;40",$D$278:$D$337,"&lt;=50")</f>
        <v>17</v>
      </c>
      <c r="H278">
        <f>G278/$G$283</f>
        <v>0.28333333333333333</v>
      </c>
      <c r="I278">
        <f>SUM(H278:$H$278)</f>
        <v>0.28333333333333333</v>
      </c>
    </row>
    <row r="279" spans="1:9" x14ac:dyDescent="0.3">
      <c r="B279">
        <v>2</v>
      </c>
      <c r="C279">
        <v>85.120002999999997</v>
      </c>
      <c r="D279">
        <f t="shared" ref="D279:D336" si="3">C279/3+21</f>
        <v>49.373334333333332</v>
      </c>
      <c r="F279" t="s">
        <v>141</v>
      </c>
      <c r="G279">
        <f>COUNTIFS($D$278:$D$337,"&gt;50",$D$278:$D$337,"&lt;=60")</f>
        <v>11</v>
      </c>
      <c r="H279" s="10">
        <f t="shared" ref="H279:H282" si="4">G279/$G$283</f>
        <v>0.18333333333333332</v>
      </c>
      <c r="I279">
        <f>SUM(H$278:$H279)</f>
        <v>0.46666666666666667</v>
      </c>
    </row>
    <row r="280" spans="1:9" x14ac:dyDescent="0.3">
      <c r="B280">
        <v>3</v>
      </c>
      <c r="C280">
        <v>83.239998</v>
      </c>
      <c r="D280">
        <f t="shared" si="3"/>
        <v>48.746666000000005</v>
      </c>
      <c r="F280" t="s">
        <v>142</v>
      </c>
      <c r="G280">
        <f>COUNTIFS($D$278:$D$337,"&gt;60",$D$278:$D$337,"&lt;=70")</f>
        <v>4</v>
      </c>
      <c r="H280">
        <f t="shared" si="4"/>
        <v>6.6666666666666666E-2</v>
      </c>
      <c r="I280">
        <f>SUM(H$278:$H280)</f>
        <v>0.53333333333333333</v>
      </c>
    </row>
    <row r="281" spans="1:9" x14ac:dyDescent="0.3">
      <c r="B281">
        <v>4</v>
      </c>
      <c r="C281">
        <v>81.290001000000004</v>
      </c>
      <c r="D281">
        <f t="shared" si="3"/>
        <v>48.096666999999997</v>
      </c>
      <c r="F281" t="s">
        <v>143</v>
      </c>
      <c r="G281">
        <f>COUNTIFS($D$278:$D$337,"&gt;70",$D$278:$D$337,"&lt;=80")</f>
        <v>14</v>
      </c>
      <c r="H281">
        <f t="shared" si="4"/>
        <v>0.23333333333333334</v>
      </c>
      <c r="I281">
        <f>SUM(H$278:$H281)</f>
        <v>0.76666666666666661</v>
      </c>
    </row>
    <row r="282" spans="1:9" x14ac:dyDescent="0.3">
      <c r="B282">
        <v>5</v>
      </c>
      <c r="C282">
        <v>89.32</v>
      </c>
      <c r="D282">
        <f t="shared" si="3"/>
        <v>50.773333333333326</v>
      </c>
      <c r="F282" t="s">
        <v>144</v>
      </c>
      <c r="G282">
        <f>COUNTIFS($D$278:$D$337,"&gt;80",$D$278:$D$337,"&lt;=90")</f>
        <v>14</v>
      </c>
      <c r="H282">
        <f t="shared" si="4"/>
        <v>0.23333333333333334</v>
      </c>
      <c r="I282">
        <f>SUM(H$278:$H282)</f>
        <v>1</v>
      </c>
    </row>
    <row r="283" spans="1:9" x14ac:dyDescent="0.3">
      <c r="B283">
        <v>6</v>
      </c>
      <c r="C283">
        <v>82.269997000000004</v>
      </c>
      <c r="D283">
        <f t="shared" si="3"/>
        <v>48.423332333333335</v>
      </c>
      <c r="G283">
        <f>SUM(G278:G282)</f>
        <v>60</v>
      </c>
    </row>
    <row r="284" spans="1:9" x14ac:dyDescent="0.3">
      <c r="B284">
        <v>7</v>
      </c>
      <c r="C284">
        <v>78.339995999999999</v>
      </c>
      <c r="D284">
        <f t="shared" si="3"/>
        <v>47.113332</v>
      </c>
    </row>
    <row r="285" spans="1:9" x14ac:dyDescent="0.3">
      <c r="B285">
        <v>8</v>
      </c>
      <c r="C285">
        <v>66.120002999999997</v>
      </c>
      <c r="D285">
        <f t="shared" si="3"/>
        <v>43.040001000000004</v>
      </c>
    </row>
    <row r="286" spans="1:9" x14ac:dyDescent="0.3">
      <c r="B286">
        <v>9</v>
      </c>
      <c r="C286">
        <v>58.970001000000003</v>
      </c>
      <c r="D286">
        <f t="shared" si="3"/>
        <v>40.656666999999999</v>
      </c>
    </row>
    <row r="287" spans="1:9" x14ac:dyDescent="0.3">
      <c r="B287">
        <v>10</v>
      </c>
      <c r="C287">
        <v>83.830001999999993</v>
      </c>
      <c r="D287">
        <f t="shared" si="3"/>
        <v>48.943333999999993</v>
      </c>
    </row>
    <row r="288" spans="1:9" x14ac:dyDescent="0.3">
      <c r="B288">
        <v>11</v>
      </c>
      <c r="C288">
        <v>84.080001999999993</v>
      </c>
      <c r="D288">
        <f t="shared" si="3"/>
        <v>49.026667333333336</v>
      </c>
    </row>
    <row r="289" spans="2:4" x14ac:dyDescent="0.3">
      <c r="B289">
        <v>12</v>
      </c>
      <c r="C289">
        <v>81.269997000000004</v>
      </c>
      <c r="D289">
        <f t="shared" si="3"/>
        <v>48.089999000000006</v>
      </c>
    </row>
    <row r="290" spans="2:4" x14ac:dyDescent="0.3">
      <c r="B290">
        <v>13</v>
      </c>
      <c r="C290">
        <v>67.029999000000004</v>
      </c>
      <c r="D290">
        <f t="shared" si="3"/>
        <v>43.343333000000001</v>
      </c>
    </row>
    <row r="291" spans="2:4" x14ac:dyDescent="0.3">
      <c r="B291">
        <v>14</v>
      </c>
      <c r="C291">
        <v>68.809997999999993</v>
      </c>
      <c r="D291">
        <f t="shared" si="3"/>
        <v>43.936666000000002</v>
      </c>
    </row>
    <row r="292" spans="2:4" x14ac:dyDescent="0.3">
      <c r="B292">
        <v>15</v>
      </c>
      <c r="C292">
        <v>79.029999000000004</v>
      </c>
      <c r="D292">
        <f t="shared" si="3"/>
        <v>47.343333000000001</v>
      </c>
    </row>
    <row r="293" spans="2:4" x14ac:dyDescent="0.3">
      <c r="B293">
        <v>16</v>
      </c>
      <c r="C293">
        <v>76.940002000000007</v>
      </c>
      <c r="D293">
        <f t="shared" si="3"/>
        <v>46.64666733333334</v>
      </c>
    </row>
    <row r="294" spans="2:4" x14ac:dyDescent="0.3">
      <c r="B294">
        <v>17</v>
      </c>
      <c r="C294">
        <v>82</v>
      </c>
      <c r="D294">
        <f t="shared" si="3"/>
        <v>48.333333333333329</v>
      </c>
    </row>
    <row r="295" spans="2:4" x14ac:dyDescent="0.3">
      <c r="B295">
        <v>18</v>
      </c>
      <c r="C295">
        <v>79.529999000000004</v>
      </c>
      <c r="D295">
        <f t="shared" si="3"/>
        <v>47.509999666666673</v>
      </c>
    </row>
    <row r="296" spans="2:4" x14ac:dyDescent="0.3">
      <c r="B296">
        <v>19</v>
      </c>
      <c r="C296">
        <v>82.480002999999996</v>
      </c>
      <c r="D296">
        <f t="shared" si="3"/>
        <v>48.493334333333337</v>
      </c>
    </row>
    <row r="297" spans="2:4" x14ac:dyDescent="0.3">
      <c r="B297">
        <v>20</v>
      </c>
      <c r="C297">
        <v>97.190002000000007</v>
      </c>
      <c r="D297">
        <f t="shared" si="3"/>
        <v>53.396667333333333</v>
      </c>
    </row>
    <row r="298" spans="2:4" x14ac:dyDescent="0.3">
      <c r="B298">
        <v>21</v>
      </c>
      <c r="C298">
        <v>105.790001</v>
      </c>
      <c r="D298">
        <f t="shared" si="3"/>
        <v>56.263333666666668</v>
      </c>
    </row>
    <row r="299" spans="2:4" x14ac:dyDescent="0.3">
      <c r="B299">
        <v>22</v>
      </c>
      <c r="C299">
        <v>101.69000200000001</v>
      </c>
      <c r="D299">
        <f t="shared" si="3"/>
        <v>54.896667333333333</v>
      </c>
    </row>
    <row r="300" spans="2:4" x14ac:dyDescent="0.3">
      <c r="B300">
        <v>23</v>
      </c>
      <c r="C300">
        <v>94.019997000000004</v>
      </c>
      <c r="D300">
        <f t="shared" si="3"/>
        <v>52.339999000000006</v>
      </c>
    </row>
    <row r="301" spans="2:4" x14ac:dyDescent="0.3">
      <c r="B301">
        <v>24</v>
      </c>
      <c r="C301">
        <v>87.809997999999993</v>
      </c>
      <c r="D301">
        <f t="shared" si="3"/>
        <v>50.269999333333331</v>
      </c>
    </row>
    <row r="302" spans="2:4" x14ac:dyDescent="0.3">
      <c r="B302">
        <v>25</v>
      </c>
      <c r="C302">
        <v>101.30999799999999</v>
      </c>
      <c r="D302">
        <f t="shared" si="3"/>
        <v>54.769999333333331</v>
      </c>
    </row>
    <row r="303" spans="2:4" x14ac:dyDescent="0.3">
      <c r="B303">
        <v>26</v>
      </c>
      <c r="C303">
        <v>102.900002</v>
      </c>
      <c r="D303">
        <f t="shared" si="3"/>
        <v>55.300000666666669</v>
      </c>
    </row>
    <row r="304" spans="2:4" x14ac:dyDescent="0.3">
      <c r="B304">
        <v>27</v>
      </c>
      <c r="C304">
        <v>107.83000199999999</v>
      </c>
      <c r="D304">
        <f t="shared" si="3"/>
        <v>56.943334</v>
      </c>
    </row>
    <row r="305" spans="2:4" x14ac:dyDescent="0.3">
      <c r="B305">
        <v>28</v>
      </c>
      <c r="C305">
        <v>115.5</v>
      </c>
      <c r="D305">
        <f t="shared" si="3"/>
        <v>59.5</v>
      </c>
    </row>
    <row r="306" spans="2:4" x14ac:dyDescent="0.3">
      <c r="B306">
        <v>29</v>
      </c>
      <c r="C306">
        <v>122.459999</v>
      </c>
      <c r="D306">
        <f t="shared" si="3"/>
        <v>61.819999666666668</v>
      </c>
    </row>
    <row r="307" spans="2:4" x14ac:dyDescent="0.3">
      <c r="B307">
        <v>30</v>
      </c>
      <c r="C307">
        <v>140.89999399999999</v>
      </c>
      <c r="D307">
        <f t="shared" si="3"/>
        <v>67.966664666666674</v>
      </c>
    </row>
    <row r="308" spans="2:4" x14ac:dyDescent="0.3">
      <c r="B308">
        <v>31</v>
      </c>
      <c r="C308">
        <v>154.949997</v>
      </c>
      <c r="D308">
        <f t="shared" si="3"/>
        <v>72.649999000000008</v>
      </c>
    </row>
    <row r="309" spans="2:4" x14ac:dyDescent="0.3">
      <c r="B309">
        <v>32</v>
      </c>
      <c r="C309">
        <v>171.740005</v>
      </c>
      <c r="D309">
        <f t="shared" si="3"/>
        <v>78.246668333333332</v>
      </c>
    </row>
    <row r="310" spans="2:4" x14ac:dyDescent="0.3">
      <c r="B310">
        <v>33</v>
      </c>
      <c r="C310">
        <v>172.71000699999999</v>
      </c>
      <c r="D310">
        <f t="shared" si="3"/>
        <v>78.570002333333321</v>
      </c>
    </row>
    <row r="311" spans="2:4" x14ac:dyDescent="0.3">
      <c r="B311">
        <v>34</v>
      </c>
      <c r="C311">
        <v>184.88999899999999</v>
      </c>
      <c r="D311">
        <f t="shared" si="3"/>
        <v>82.629999666666663</v>
      </c>
    </row>
    <row r="312" spans="2:4" x14ac:dyDescent="0.3">
      <c r="B312">
        <v>35</v>
      </c>
      <c r="C312">
        <v>177.08000200000001</v>
      </c>
      <c r="D312">
        <f t="shared" si="3"/>
        <v>80.026667333333336</v>
      </c>
    </row>
    <row r="313" spans="2:4" x14ac:dyDescent="0.3">
      <c r="B313">
        <v>36</v>
      </c>
      <c r="C313">
        <v>172.429993</v>
      </c>
      <c r="D313">
        <f t="shared" si="3"/>
        <v>78.476664333333332</v>
      </c>
    </row>
    <row r="314" spans="2:4" x14ac:dyDescent="0.3">
      <c r="B314">
        <v>37</v>
      </c>
      <c r="C314">
        <v>204.28999300000001</v>
      </c>
      <c r="D314">
        <f t="shared" si="3"/>
        <v>89.096664333333337</v>
      </c>
    </row>
    <row r="315" spans="2:4" x14ac:dyDescent="0.3">
      <c r="B315">
        <v>38</v>
      </c>
      <c r="C315">
        <v>186.13999899999999</v>
      </c>
      <c r="D315">
        <f t="shared" si="3"/>
        <v>83.04666633333332</v>
      </c>
    </row>
    <row r="316" spans="2:4" x14ac:dyDescent="0.3">
      <c r="B316">
        <v>39</v>
      </c>
      <c r="C316">
        <v>183.53999300000001</v>
      </c>
      <c r="D316">
        <f t="shared" si="3"/>
        <v>82.179997666666679</v>
      </c>
    </row>
    <row r="317" spans="2:4" x14ac:dyDescent="0.3">
      <c r="B317">
        <v>40</v>
      </c>
      <c r="C317">
        <v>178.53999300000001</v>
      </c>
      <c r="D317">
        <f t="shared" si="3"/>
        <v>80.513330999999994</v>
      </c>
    </row>
    <row r="318" spans="2:4" x14ac:dyDescent="0.3">
      <c r="B318">
        <v>41</v>
      </c>
      <c r="C318">
        <v>198.009995</v>
      </c>
      <c r="D318">
        <f t="shared" si="3"/>
        <v>87.003331666666668</v>
      </c>
    </row>
    <row r="319" spans="2:4" x14ac:dyDescent="0.3">
      <c r="B319">
        <v>42</v>
      </c>
      <c r="C319">
        <v>185.529999</v>
      </c>
      <c r="D319">
        <f t="shared" si="3"/>
        <v>82.843333000000001</v>
      </c>
    </row>
    <row r="320" spans="2:4" x14ac:dyDescent="0.3">
      <c r="B320">
        <v>43</v>
      </c>
      <c r="C320">
        <v>187.229996</v>
      </c>
      <c r="D320">
        <f t="shared" si="3"/>
        <v>83.409998666666667</v>
      </c>
    </row>
    <row r="321" spans="2:4" x14ac:dyDescent="0.3">
      <c r="B321">
        <v>44</v>
      </c>
      <c r="C321">
        <v>175.009995</v>
      </c>
      <c r="D321">
        <f t="shared" si="3"/>
        <v>79.336665000000011</v>
      </c>
    </row>
    <row r="322" spans="2:4" x14ac:dyDescent="0.3">
      <c r="B322">
        <v>45</v>
      </c>
      <c r="C322">
        <v>164.759995</v>
      </c>
      <c r="D322">
        <f t="shared" si="3"/>
        <v>75.919998333333325</v>
      </c>
    </row>
    <row r="323" spans="2:4" x14ac:dyDescent="0.3">
      <c r="B323">
        <v>46</v>
      </c>
      <c r="C323">
        <v>142.279999</v>
      </c>
      <c r="D323">
        <f t="shared" si="3"/>
        <v>68.426666333333344</v>
      </c>
    </row>
    <row r="324" spans="2:4" x14ac:dyDescent="0.3">
      <c r="B324">
        <v>47</v>
      </c>
      <c r="C324">
        <v>160.86000100000001</v>
      </c>
      <c r="D324">
        <f t="shared" si="3"/>
        <v>74.620000333333337</v>
      </c>
    </row>
    <row r="325" spans="2:4" x14ac:dyDescent="0.3">
      <c r="B325">
        <v>48</v>
      </c>
      <c r="C325">
        <v>137.070007</v>
      </c>
      <c r="D325">
        <f t="shared" si="3"/>
        <v>66.690002333333325</v>
      </c>
    </row>
    <row r="326" spans="2:4" x14ac:dyDescent="0.3">
      <c r="B326">
        <v>49</v>
      </c>
      <c r="C326">
        <v>168.490005</v>
      </c>
      <c r="D326">
        <f t="shared" si="3"/>
        <v>77.163334999999989</v>
      </c>
    </row>
    <row r="327" spans="2:4" x14ac:dyDescent="0.3">
      <c r="B327">
        <v>50</v>
      </c>
      <c r="C327">
        <v>183.029999</v>
      </c>
      <c r="D327">
        <f t="shared" si="3"/>
        <v>82.009999666666658</v>
      </c>
    </row>
    <row r="328" spans="2:4" x14ac:dyDescent="0.3">
      <c r="B328">
        <v>51</v>
      </c>
      <c r="C328">
        <v>182.449997</v>
      </c>
      <c r="D328">
        <f t="shared" si="3"/>
        <v>81.816665666666665</v>
      </c>
    </row>
    <row r="329" spans="2:4" x14ac:dyDescent="0.3">
      <c r="B329">
        <v>52</v>
      </c>
      <c r="C329">
        <v>185.570007</v>
      </c>
      <c r="D329">
        <f t="shared" si="3"/>
        <v>82.856669000000011</v>
      </c>
    </row>
    <row r="330" spans="2:4" x14ac:dyDescent="0.3">
      <c r="B330">
        <v>53</v>
      </c>
      <c r="C330">
        <v>149.259995</v>
      </c>
      <c r="D330">
        <f t="shared" si="3"/>
        <v>70.753331666666668</v>
      </c>
    </row>
    <row r="331" spans="2:4" x14ac:dyDescent="0.3">
      <c r="B331">
        <v>54</v>
      </c>
      <c r="C331">
        <v>169.449997</v>
      </c>
      <c r="D331">
        <f t="shared" si="3"/>
        <v>77.483332333333323</v>
      </c>
    </row>
    <row r="332" spans="2:4" x14ac:dyDescent="0.3">
      <c r="B332">
        <v>55</v>
      </c>
      <c r="C332">
        <v>173.11000100000001</v>
      </c>
      <c r="D332">
        <f t="shared" si="3"/>
        <v>78.70333366666668</v>
      </c>
    </row>
    <row r="333" spans="2:4" x14ac:dyDescent="0.3">
      <c r="B333">
        <v>56</v>
      </c>
      <c r="C333">
        <v>175.029999</v>
      </c>
      <c r="D333">
        <f t="shared" si="3"/>
        <v>79.343333000000001</v>
      </c>
    </row>
    <row r="334" spans="2:4" x14ac:dyDescent="0.3">
      <c r="B334">
        <v>57</v>
      </c>
      <c r="C334">
        <v>167.229996</v>
      </c>
      <c r="D334">
        <f t="shared" si="3"/>
        <v>76.743332000000009</v>
      </c>
    </row>
    <row r="335" spans="2:4" x14ac:dyDescent="0.3">
      <c r="B335">
        <v>58</v>
      </c>
      <c r="C335">
        <v>176.66999799999999</v>
      </c>
      <c r="D335">
        <f t="shared" si="3"/>
        <v>79.889999333333321</v>
      </c>
    </row>
    <row r="336" spans="2:4" x14ac:dyDescent="0.3">
      <c r="B336">
        <v>59</v>
      </c>
      <c r="C336">
        <v>200</v>
      </c>
      <c r="D336">
        <f t="shared" si="3"/>
        <v>87.666666666666671</v>
      </c>
    </row>
    <row r="337" spans="1:4" x14ac:dyDescent="0.3">
      <c r="B337">
        <v>60</v>
      </c>
      <c r="C337">
        <v>212.10000600000001</v>
      </c>
      <c r="D337">
        <v>90</v>
      </c>
    </row>
    <row r="340" spans="1:4" s="11" customFormat="1" x14ac:dyDescent="0.3">
      <c r="A340"/>
      <c r="B340" t="s">
        <v>145</v>
      </c>
      <c r="C340" s="11" t="s">
        <v>149</v>
      </c>
    </row>
    <row r="341" spans="1:4" s="11" customFormat="1" x14ac:dyDescent="0.3">
      <c r="A341"/>
      <c r="B341" t="s">
        <v>146</v>
      </c>
      <c r="C341" s="11" t="s">
        <v>148</v>
      </c>
    </row>
    <row r="342" spans="1:4" s="11" customFormat="1" x14ac:dyDescent="0.3">
      <c r="A342"/>
      <c r="B342" t="s">
        <v>147</v>
      </c>
      <c r="C342" s="11" t="s">
        <v>150</v>
      </c>
    </row>
    <row r="363" spans="1:4" x14ac:dyDescent="0.3">
      <c r="A363" s="6" t="s">
        <v>151</v>
      </c>
    </row>
    <row r="364" spans="1:4" x14ac:dyDescent="0.3">
      <c r="B364" s="2" t="s">
        <v>83</v>
      </c>
      <c r="C364" s="2" t="s">
        <v>152</v>
      </c>
      <c r="D364" s="2" t="s">
        <v>153</v>
      </c>
    </row>
    <row r="365" spans="1:4" x14ac:dyDescent="0.3">
      <c r="B365" s="12" t="s">
        <v>90</v>
      </c>
      <c r="C365">
        <v>1.2409570000000001</v>
      </c>
      <c r="D365">
        <v>1.4155880000000001</v>
      </c>
    </row>
    <row r="366" spans="1:4" x14ac:dyDescent="0.3">
      <c r="B366" s="12" t="s">
        <v>91</v>
      </c>
      <c r="C366">
        <v>1.2230319999999999</v>
      </c>
      <c r="D366">
        <v>1.3906080000000001</v>
      </c>
    </row>
    <row r="367" spans="1:4" x14ac:dyDescent="0.3">
      <c r="B367" s="12" t="s">
        <v>114</v>
      </c>
      <c r="C367">
        <v>1.233198</v>
      </c>
      <c r="D367">
        <v>1.401699</v>
      </c>
    </row>
    <row r="368" spans="1:4" x14ac:dyDescent="0.3">
      <c r="B368" s="12" t="s">
        <v>115</v>
      </c>
      <c r="C368">
        <v>1.212283</v>
      </c>
      <c r="D368">
        <v>1.3771070000000001</v>
      </c>
    </row>
    <row r="369" spans="2:4" x14ac:dyDescent="0.3">
      <c r="B369" s="12" t="s">
        <v>116</v>
      </c>
      <c r="C369">
        <v>1.166725</v>
      </c>
      <c r="D369">
        <v>1.3283560000000001</v>
      </c>
    </row>
    <row r="370" spans="2:4" x14ac:dyDescent="0.3">
      <c r="B370" s="12" t="s">
        <v>117</v>
      </c>
      <c r="C370">
        <v>1.1704939999999999</v>
      </c>
      <c r="D370">
        <v>1.3210040000000001</v>
      </c>
    </row>
    <row r="371" spans="2:4" x14ac:dyDescent="0.3">
      <c r="B371" s="12" t="s">
        <v>118</v>
      </c>
      <c r="C371">
        <v>1.170741</v>
      </c>
      <c r="D371">
        <v>1.3135429999999999</v>
      </c>
    </row>
    <row r="372" spans="2:4" x14ac:dyDescent="0.3">
      <c r="B372" s="12" t="s">
        <v>119</v>
      </c>
      <c r="C372">
        <v>1.166466</v>
      </c>
      <c r="D372">
        <v>1.3011010000000001</v>
      </c>
    </row>
    <row r="373" spans="2:4" x14ac:dyDescent="0.3">
      <c r="B373" s="12" t="s">
        <v>120</v>
      </c>
      <c r="C373">
        <v>1.162304</v>
      </c>
      <c r="D373">
        <v>1.3031010000000001</v>
      </c>
    </row>
    <row r="374" spans="2:4" x14ac:dyDescent="0.3">
      <c r="B374" s="12" t="s">
        <v>121</v>
      </c>
      <c r="C374">
        <v>1.134636</v>
      </c>
      <c r="D374">
        <v>1.2708900000000001</v>
      </c>
    </row>
    <row r="375" spans="2:4" x14ac:dyDescent="0.3">
      <c r="B375" s="12" t="s">
        <v>122</v>
      </c>
      <c r="C375">
        <v>1.1392770000000001</v>
      </c>
      <c r="D375">
        <v>1.2784450000000001</v>
      </c>
    </row>
    <row r="376" spans="2:4" x14ac:dyDescent="0.3">
      <c r="B376" s="12" t="s">
        <v>123</v>
      </c>
      <c r="C376">
        <v>1.1439950000000001</v>
      </c>
      <c r="D376">
        <v>1.269358</v>
      </c>
    </row>
    <row r="377" spans="2:4" x14ac:dyDescent="0.3">
      <c r="B377" s="12" t="s">
        <v>92</v>
      </c>
      <c r="C377">
        <v>1.148765</v>
      </c>
      <c r="D377">
        <v>1.3117160000000001</v>
      </c>
    </row>
    <row r="378" spans="2:4" x14ac:dyDescent="0.3">
      <c r="B378" s="12" t="s">
        <v>93</v>
      </c>
      <c r="C378">
        <v>1.1380189999999999</v>
      </c>
      <c r="D378">
        <v>1.3318239999999999</v>
      </c>
    </row>
    <row r="379" spans="2:4" x14ac:dyDescent="0.3">
      <c r="B379" s="12" t="s">
        <v>124</v>
      </c>
      <c r="C379">
        <v>1.123305</v>
      </c>
      <c r="D379">
        <v>1.304495</v>
      </c>
    </row>
    <row r="380" spans="2:4" x14ac:dyDescent="0.3">
      <c r="B380" s="12" t="s">
        <v>125</v>
      </c>
      <c r="C380">
        <v>1.1185179999999999</v>
      </c>
      <c r="D380">
        <v>1.2932429999999999</v>
      </c>
    </row>
    <row r="381" spans="2:4" x14ac:dyDescent="0.3">
      <c r="B381" s="12" t="s">
        <v>126</v>
      </c>
      <c r="C381">
        <v>1.1131150000000001</v>
      </c>
      <c r="D381">
        <v>1.2609699999999999</v>
      </c>
    </row>
    <row r="382" spans="2:4" x14ac:dyDescent="0.3">
      <c r="B382" s="12" t="s">
        <v>127</v>
      </c>
      <c r="C382">
        <v>1.139095</v>
      </c>
      <c r="D382">
        <v>1.2695989999999999</v>
      </c>
    </row>
    <row r="383" spans="2:4" x14ac:dyDescent="0.3">
      <c r="B383" s="12" t="s">
        <v>128</v>
      </c>
      <c r="C383">
        <v>1.1157969999999999</v>
      </c>
      <c r="D383">
        <v>1.2161599999999999</v>
      </c>
    </row>
    <row r="384" spans="2:4" x14ac:dyDescent="0.3">
      <c r="B384" s="12" t="s">
        <v>129</v>
      </c>
      <c r="C384">
        <v>1.1012</v>
      </c>
      <c r="D384">
        <v>1.215894</v>
      </c>
    </row>
    <row r="385" spans="1:4" x14ac:dyDescent="0.3">
      <c r="B385" s="12" t="s">
        <v>130</v>
      </c>
      <c r="C385">
        <v>1.094271</v>
      </c>
      <c r="D385">
        <v>1.229317</v>
      </c>
    </row>
    <row r="386" spans="1:4" x14ac:dyDescent="0.3">
      <c r="B386" s="12" t="s">
        <v>131</v>
      </c>
      <c r="C386">
        <v>1.1154489999999999</v>
      </c>
      <c r="D386">
        <v>1.290173</v>
      </c>
    </row>
    <row r="387" spans="1:4" x14ac:dyDescent="0.3">
      <c r="B387" s="12" t="s">
        <v>132</v>
      </c>
      <c r="C387">
        <v>1.1020000000000001</v>
      </c>
      <c r="D387">
        <v>1.2929999999999999</v>
      </c>
    </row>
    <row r="388" spans="1:4" x14ac:dyDescent="0.3">
      <c r="B388" s="12" t="s">
        <v>133</v>
      </c>
      <c r="C388">
        <v>1.1202300000000001</v>
      </c>
      <c r="D388">
        <v>1.3113030000000001</v>
      </c>
    </row>
    <row r="389" spans="1:4" x14ac:dyDescent="0.3">
      <c r="B389" s="12" t="s">
        <v>154</v>
      </c>
      <c r="C389">
        <v>1.102913</v>
      </c>
      <c r="D389">
        <v>1.3089</v>
      </c>
    </row>
    <row r="390" spans="1:4" x14ac:dyDescent="0.3">
      <c r="B390" s="12"/>
    </row>
    <row r="391" spans="1:4" x14ac:dyDescent="0.3">
      <c r="B391" s="12"/>
    </row>
    <row r="392" spans="1:4" s="11" customFormat="1" x14ac:dyDescent="0.3">
      <c r="A392" t="s">
        <v>71</v>
      </c>
      <c r="B392" s="13" t="s">
        <v>155</v>
      </c>
    </row>
    <row r="393" spans="1:4" x14ac:dyDescent="0.3">
      <c r="B393" s="12"/>
    </row>
    <row r="394" spans="1:4" x14ac:dyDescent="0.3">
      <c r="B394" s="12"/>
    </row>
    <row r="395" spans="1:4" x14ac:dyDescent="0.3">
      <c r="B395" s="12"/>
    </row>
    <row r="396" spans="1:4" x14ac:dyDescent="0.3">
      <c r="B396" s="12"/>
    </row>
    <row r="397" spans="1:4" x14ac:dyDescent="0.3">
      <c r="B397" s="12"/>
    </row>
    <row r="398" spans="1:4" x14ac:dyDescent="0.3">
      <c r="B398" s="12"/>
    </row>
    <row r="399" spans="1:4" x14ac:dyDescent="0.3">
      <c r="B399" s="12"/>
    </row>
    <row r="400" spans="1:4" x14ac:dyDescent="0.3">
      <c r="B400" s="12"/>
    </row>
  </sheetData>
  <mergeCells count="25">
    <mergeCell ref="C340:XFD340"/>
    <mergeCell ref="C341:XFD341"/>
    <mergeCell ref="C342:XFD342"/>
    <mergeCell ref="B392:XFD392"/>
    <mergeCell ref="C220:XFD220"/>
    <mergeCell ref="C175:XFD175"/>
    <mergeCell ref="C195:XFD195"/>
    <mergeCell ref="C121:XFD121"/>
    <mergeCell ref="C110:XFD110"/>
    <mergeCell ref="B274:XFD274"/>
    <mergeCell ref="A1:XFD1"/>
    <mergeCell ref="A27:XFD27"/>
    <mergeCell ref="A2:XFD2"/>
    <mergeCell ref="A66:XFD66"/>
    <mergeCell ref="B68:XFD68"/>
    <mergeCell ref="C109:XFD109"/>
    <mergeCell ref="C71:XFD71"/>
    <mergeCell ref="C72:XFD72"/>
    <mergeCell ref="A75:E75"/>
    <mergeCell ref="C73:XFD73"/>
    <mergeCell ref="C101:XFD101"/>
    <mergeCell ref="B83:XFD83"/>
    <mergeCell ref="B104:XFD104"/>
    <mergeCell ref="C107:XFD107"/>
    <mergeCell ref="C108:XFD108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Reddy</dc:creator>
  <cp:lastModifiedBy>Ruthwik Reddy</cp:lastModifiedBy>
  <dcterms:created xsi:type="dcterms:W3CDTF">2024-01-24T21:48:54Z</dcterms:created>
  <dcterms:modified xsi:type="dcterms:W3CDTF">2024-01-29T00:31:14Z</dcterms:modified>
</cp:coreProperties>
</file>