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995bb1ffafb6f/中華職棒110年比賽模擬/數據/"/>
    </mc:Choice>
  </mc:AlternateContent>
  <xr:revisionPtr revIDLastSave="104" documentId="8_{A7B32806-2574-46B8-850E-67316525C9D9}" xr6:coauthVersionLast="47" xr6:coauthVersionMax="47" xr10:uidLastSave="{4A9E5145-9DB5-4B30-90CA-70FEA9A16C51}"/>
  <bookViews>
    <workbookView minimized="1" xWindow="2760" yWindow="3675" windowWidth="21600" windowHeight="11385" firstSheet="2" activeTab="2" xr2:uid="{16ED0746-62C0-4265-8540-46437DF65717}"/>
  </bookViews>
  <sheets>
    <sheet name="工作表1" sheetId="1" r:id="rId1"/>
    <sheet name="工作表2" sheetId="2" r:id="rId2"/>
    <sheet name="工作表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3" l="1"/>
  <c r="C28" i="3"/>
  <c r="C27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1" i="3"/>
  <c r="P32" i="1"/>
  <c r="P33" i="1"/>
  <c r="P34" i="1"/>
  <c r="AC32" i="1"/>
  <c r="AC33" i="1"/>
  <c r="AC34" i="1"/>
  <c r="O34" i="1" l="1"/>
  <c r="O33" i="1"/>
  <c r="O32" i="1"/>
  <c r="M6" i="1"/>
  <c r="M7" i="1"/>
  <c r="T7" i="1" s="1"/>
  <c r="W7" i="1" s="1"/>
  <c r="AB7" i="1" s="1"/>
  <c r="M8" i="1"/>
  <c r="T8" i="1" s="1"/>
  <c r="W8" i="1" s="1"/>
  <c r="AB8" i="1" s="1"/>
  <c r="M9" i="1"/>
  <c r="T9" i="1" s="1"/>
  <c r="W9" i="1" s="1"/>
  <c r="AB9" i="1" s="1"/>
  <c r="M10" i="1"/>
  <c r="T10" i="1" s="1"/>
  <c r="W10" i="1" s="1"/>
  <c r="AB10" i="1" s="1"/>
  <c r="M11" i="1"/>
  <c r="M12" i="1"/>
  <c r="M13" i="1"/>
  <c r="M14" i="1"/>
  <c r="M15" i="1"/>
  <c r="T15" i="1" s="1"/>
  <c r="W15" i="1" s="1"/>
  <c r="AB15" i="1" s="1"/>
  <c r="M16" i="1"/>
  <c r="T16" i="1" s="1"/>
  <c r="W16" i="1" s="1"/>
  <c r="AB16" i="1" s="1"/>
  <c r="M17" i="1"/>
  <c r="T17" i="1" s="1"/>
  <c r="W17" i="1" s="1"/>
  <c r="AB17" i="1" s="1"/>
  <c r="M18" i="1"/>
  <c r="T18" i="1" s="1"/>
  <c r="W18" i="1" s="1"/>
  <c r="AB18" i="1" s="1"/>
  <c r="M19" i="1"/>
  <c r="T19" i="1" s="1"/>
  <c r="W19" i="1" s="1"/>
  <c r="AB19" i="1" s="1"/>
  <c r="M20" i="1"/>
  <c r="M21" i="1"/>
  <c r="T21" i="1" s="1"/>
  <c r="W21" i="1" s="1"/>
  <c r="AB21" i="1" s="1"/>
  <c r="M22" i="1"/>
  <c r="T22" i="1" s="1"/>
  <c r="W22" i="1" s="1"/>
  <c r="AB22" i="1" s="1"/>
  <c r="M23" i="1"/>
  <c r="M24" i="1"/>
  <c r="T24" i="1" s="1"/>
  <c r="W24" i="1" s="1"/>
  <c r="AB24" i="1" s="1"/>
  <c r="M25" i="1"/>
  <c r="T25" i="1" s="1"/>
  <c r="W25" i="1" s="1"/>
  <c r="AB25" i="1" s="1"/>
  <c r="M26" i="1"/>
  <c r="T26" i="1" s="1"/>
  <c r="W26" i="1" s="1"/>
  <c r="AB26" i="1" s="1"/>
  <c r="M27" i="1"/>
  <c r="T27" i="1" s="1"/>
  <c r="W27" i="1" s="1"/>
  <c r="AB27" i="1" s="1"/>
  <c r="M28" i="1"/>
  <c r="T28" i="1" s="1"/>
  <c r="W28" i="1" s="1"/>
  <c r="AB28" i="1" s="1"/>
  <c r="M29" i="1"/>
  <c r="T29" i="1" s="1"/>
  <c r="W29" i="1" s="1"/>
  <c r="AB29" i="1" s="1"/>
  <c r="T6" i="1"/>
  <c r="W6" i="1" s="1"/>
  <c r="AB6" i="1" s="1"/>
  <c r="M5" i="1"/>
  <c r="T5" i="1" s="1"/>
  <c r="H6" i="1"/>
  <c r="S6" i="1" s="1"/>
  <c r="V6" i="1" s="1"/>
  <c r="AA6" i="1" s="1"/>
  <c r="H7" i="1"/>
  <c r="S7" i="1" s="1"/>
  <c r="V7" i="1" s="1"/>
  <c r="AA7" i="1" s="1"/>
  <c r="H8" i="1"/>
  <c r="S8" i="1" s="1"/>
  <c r="V8" i="1" s="1"/>
  <c r="AA8" i="1" s="1"/>
  <c r="H9" i="1"/>
  <c r="S9" i="1" s="1"/>
  <c r="V9" i="1" s="1"/>
  <c r="AA9" i="1" s="1"/>
  <c r="H10" i="1"/>
  <c r="S10" i="1" s="1"/>
  <c r="V10" i="1" s="1"/>
  <c r="AA10" i="1" s="1"/>
  <c r="H11" i="1"/>
  <c r="S11" i="1" s="1"/>
  <c r="V11" i="1" s="1"/>
  <c r="AA11" i="1" s="1"/>
  <c r="H12" i="1"/>
  <c r="H13" i="1"/>
  <c r="S13" i="1" s="1"/>
  <c r="V13" i="1" s="1"/>
  <c r="AA13" i="1" s="1"/>
  <c r="H14" i="1"/>
  <c r="S14" i="1" s="1"/>
  <c r="V14" i="1" s="1"/>
  <c r="AA14" i="1" s="1"/>
  <c r="H15" i="1"/>
  <c r="S15" i="1" s="1"/>
  <c r="V15" i="1" s="1"/>
  <c r="AA15" i="1" s="1"/>
  <c r="H16" i="1"/>
  <c r="S16" i="1" s="1"/>
  <c r="V16" i="1" s="1"/>
  <c r="AA16" i="1" s="1"/>
  <c r="H17" i="1"/>
  <c r="S17" i="1" s="1"/>
  <c r="V17" i="1" s="1"/>
  <c r="AA17" i="1" s="1"/>
  <c r="H18" i="1"/>
  <c r="S18" i="1" s="1"/>
  <c r="V18" i="1" s="1"/>
  <c r="AA18" i="1" s="1"/>
  <c r="H19" i="1"/>
  <c r="S19" i="1" s="1"/>
  <c r="V19" i="1" s="1"/>
  <c r="AA19" i="1" s="1"/>
  <c r="H20" i="1"/>
  <c r="S20" i="1" s="1"/>
  <c r="V20" i="1" s="1"/>
  <c r="AA20" i="1" s="1"/>
  <c r="H21" i="1"/>
  <c r="S21" i="1" s="1"/>
  <c r="V21" i="1" s="1"/>
  <c r="AA21" i="1" s="1"/>
  <c r="H22" i="1"/>
  <c r="S22" i="1" s="1"/>
  <c r="V22" i="1" s="1"/>
  <c r="AA22" i="1" s="1"/>
  <c r="H23" i="1"/>
  <c r="S23" i="1" s="1"/>
  <c r="V23" i="1" s="1"/>
  <c r="AA23" i="1" s="1"/>
  <c r="H24" i="1"/>
  <c r="S24" i="1" s="1"/>
  <c r="V24" i="1" s="1"/>
  <c r="AA24" i="1" s="1"/>
  <c r="H25" i="1"/>
  <c r="S25" i="1" s="1"/>
  <c r="V25" i="1" s="1"/>
  <c r="AA25" i="1" s="1"/>
  <c r="H26" i="1"/>
  <c r="S26" i="1" s="1"/>
  <c r="V26" i="1" s="1"/>
  <c r="AA26" i="1" s="1"/>
  <c r="H27" i="1"/>
  <c r="S27" i="1" s="1"/>
  <c r="V27" i="1" s="1"/>
  <c r="AA27" i="1" s="1"/>
  <c r="H28" i="1"/>
  <c r="S28" i="1" s="1"/>
  <c r="V28" i="1" s="1"/>
  <c r="AA28" i="1" s="1"/>
  <c r="H29" i="1"/>
  <c r="S29" i="1" s="1"/>
  <c r="V29" i="1" s="1"/>
  <c r="AA29" i="1" s="1"/>
  <c r="S12" i="1"/>
  <c r="V12" i="1" s="1"/>
  <c r="AA12" i="1" s="1"/>
  <c r="T14" i="1"/>
  <c r="W14" i="1" s="1"/>
  <c r="AB14" i="1" s="1"/>
  <c r="T11" i="1"/>
  <c r="W11" i="1" s="1"/>
  <c r="AB11" i="1" s="1"/>
  <c r="T12" i="1"/>
  <c r="W12" i="1" s="1"/>
  <c r="AB12" i="1" s="1"/>
  <c r="T13" i="1"/>
  <c r="W13" i="1" s="1"/>
  <c r="AB13" i="1" s="1"/>
  <c r="T20" i="1"/>
  <c r="W20" i="1" s="1"/>
  <c r="AB20" i="1" s="1"/>
  <c r="G5" i="1"/>
  <c r="H5" i="1" s="1"/>
  <c r="S5" i="1" s="1"/>
  <c r="R23" i="1" l="1"/>
  <c r="X23" i="1" s="1"/>
  <c r="AC23" i="1" s="1"/>
  <c r="R14" i="1"/>
  <c r="X14" i="1" s="1"/>
  <c r="AC14" i="1" s="1"/>
  <c r="R6" i="1"/>
  <c r="X6" i="1" s="1"/>
  <c r="AC6" i="1" s="1"/>
  <c r="R13" i="1"/>
  <c r="X13" i="1" s="1"/>
  <c r="AC13" i="1" s="1"/>
  <c r="R20" i="1"/>
  <c r="X20" i="1" s="1"/>
  <c r="AC20" i="1" s="1"/>
  <c r="R12" i="1"/>
  <c r="X12" i="1" s="1"/>
  <c r="AC12" i="1" s="1"/>
  <c r="R11" i="1"/>
  <c r="X11" i="1" s="1"/>
  <c r="AC11" i="1" s="1"/>
  <c r="R18" i="1"/>
  <c r="X18" i="1" s="1"/>
  <c r="AC18" i="1" s="1"/>
  <c r="R27" i="1"/>
  <c r="X27" i="1" s="1"/>
  <c r="AC27" i="1" s="1"/>
  <c r="R19" i="1"/>
  <c r="X19" i="1" s="1"/>
  <c r="AC19" i="1" s="1"/>
  <c r="R26" i="1"/>
  <c r="X26" i="1" s="1"/>
  <c r="AC26" i="1" s="1"/>
  <c r="R10" i="1"/>
  <c r="X10" i="1" s="1"/>
  <c r="AC10" i="1" s="1"/>
  <c r="R25" i="1"/>
  <c r="X25" i="1" s="1"/>
  <c r="AC25" i="1" s="1"/>
  <c r="R17" i="1"/>
  <c r="X17" i="1" s="1"/>
  <c r="AC17" i="1" s="1"/>
  <c r="R9" i="1"/>
  <c r="X9" i="1" s="1"/>
  <c r="AC9" i="1" s="1"/>
  <c r="R24" i="1"/>
  <c r="X24" i="1" s="1"/>
  <c r="AC24" i="1" s="1"/>
  <c r="R16" i="1"/>
  <c r="X16" i="1" s="1"/>
  <c r="AC16" i="1" s="1"/>
  <c r="R8" i="1"/>
  <c r="X8" i="1" s="1"/>
  <c r="AC8" i="1" s="1"/>
  <c r="T23" i="1"/>
  <c r="W23" i="1" s="1"/>
  <c r="AB23" i="1" s="1"/>
  <c r="R15" i="1"/>
  <c r="X15" i="1" s="1"/>
  <c r="AC15" i="1" s="1"/>
  <c r="R7" i="1"/>
  <c r="X7" i="1" s="1"/>
  <c r="AC7" i="1" s="1"/>
  <c r="R5" i="1"/>
  <c r="R22" i="1"/>
  <c r="X22" i="1" s="1"/>
  <c r="AC22" i="1" s="1"/>
  <c r="R29" i="1"/>
  <c r="X29" i="1" s="1"/>
  <c r="AC29" i="1" s="1"/>
  <c r="R21" i="1"/>
  <c r="X21" i="1" s="1"/>
  <c r="AC21" i="1" s="1"/>
  <c r="R28" i="1"/>
  <c r="X28" i="1" s="1"/>
  <c r="AC28" i="1" s="1"/>
  <c r="V5" i="1"/>
  <c r="AA5" i="1" s="1"/>
  <c r="AA33" i="1" s="1"/>
  <c r="S33" i="1"/>
  <c r="S32" i="1"/>
  <c r="S34" i="1"/>
  <c r="W5" i="1"/>
  <c r="AB5" i="1" s="1"/>
  <c r="T32" i="1" l="1"/>
  <c r="T34" i="1"/>
  <c r="AA32" i="1"/>
  <c r="AB33" i="1"/>
  <c r="AB32" i="1"/>
  <c r="AB34" i="1"/>
  <c r="T33" i="1"/>
  <c r="V32" i="1"/>
  <c r="V34" i="1"/>
  <c r="V33" i="1"/>
  <c r="X5" i="1"/>
  <c r="R34" i="1"/>
  <c r="R33" i="1"/>
  <c r="R32" i="1"/>
  <c r="W34" i="1"/>
  <c r="W33" i="1"/>
  <c r="W32" i="1"/>
  <c r="X33" i="1" l="1"/>
  <c r="X34" i="1"/>
  <c r="X32" i="1"/>
  <c r="AC5" i="1"/>
  <c r="AA34" i="1"/>
</calcChain>
</file>

<file path=xl/sharedStrings.xml><?xml version="1.0" encoding="utf-8"?>
<sst xmlns="http://schemas.openxmlformats.org/spreadsheetml/2006/main" count="139" uniqueCount="58">
  <si>
    <t>左右投</t>
    <phoneticPr fontId="1" type="noConversion"/>
  </si>
  <si>
    <t>投手</t>
    <phoneticPr fontId="1" type="noConversion"/>
  </si>
  <si>
    <t>先發輪值</t>
    <phoneticPr fontId="1" type="noConversion"/>
  </si>
  <si>
    <t>中華職棒</t>
    <phoneticPr fontId="1" type="noConversion"/>
  </si>
  <si>
    <t>110年成績</t>
    <phoneticPr fontId="1" type="noConversion"/>
  </si>
  <si>
    <t>中信兄弟</t>
    <phoneticPr fontId="1" type="noConversion"/>
  </si>
  <si>
    <t>L</t>
    <phoneticPr fontId="1" type="noConversion"/>
  </si>
  <si>
    <t>德保拉 46</t>
    <phoneticPr fontId="1" type="noConversion"/>
  </si>
  <si>
    <t>安打</t>
    <phoneticPr fontId="1" type="noConversion"/>
  </si>
  <si>
    <t>四壞球</t>
    <phoneticPr fontId="1" type="noConversion"/>
  </si>
  <si>
    <t>vs L</t>
    <phoneticPr fontId="1" type="noConversion"/>
  </si>
  <si>
    <t>vs R</t>
    <phoneticPr fontId="1" type="noConversion"/>
  </si>
  <si>
    <t>面對打席</t>
    <phoneticPr fontId="1" type="noConversion"/>
  </si>
  <si>
    <t>鄭凱文 19</t>
    <phoneticPr fontId="1" type="noConversion"/>
  </si>
  <si>
    <t>R</t>
    <phoneticPr fontId="1" type="noConversion"/>
  </si>
  <si>
    <t>加百利 55</t>
    <phoneticPr fontId="1" type="noConversion"/>
  </si>
  <si>
    <t>萊福力 97</t>
    <phoneticPr fontId="1" type="noConversion"/>
  </si>
  <si>
    <t>廖乙忠 11</t>
    <phoneticPr fontId="1" type="noConversion"/>
  </si>
  <si>
    <t>統一獅</t>
    <phoneticPr fontId="1" type="noConversion"/>
  </si>
  <si>
    <t>布雷克 50</t>
    <phoneticPr fontId="1" type="noConversion"/>
  </si>
  <si>
    <t>猛威爾 54</t>
    <phoneticPr fontId="1" type="noConversion"/>
  </si>
  <si>
    <t>古林睿煬 19</t>
    <phoneticPr fontId="1" type="noConversion"/>
  </si>
  <si>
    <t>泰迪 26</t>
    <phoneticPr fontId="1" type="noConversion"/>
  </si>
  <si>
    <t>江辰晏 16</t>
    <phoneticPr fontId="1" type="noConversion"/>
  </si>
  <si>
    <t>味全龍</t>
    <phoneticPr fontId="1" type="noConversion"/>
  </si>
  <si>
    <t>徐若熙 18</t>
    <phoneticPr fontId="1" type="noConversion"/>
  </si>
  <si>
    <t>布里悍 87</t>
    <phoneticPr fontId="1" type="noConversion"/>
  </si>
  <si>
    <t>林子昱 71</t>
    <phoneticPr fontId="1" type="noConversion"/>
  </si>
  <si>
    <t>王維中 16</t>
    <phoneticPr fontId="1" type="noConversion"/>
  </si>
  <si>
    <t>伍鐸 52</t>
    <phoneticPr fontId="1" type="noConversion"/>
  </si>
  <si>
    <t>富邦悍將</t>
    <phoneticPr fontId="1" type="noConversion"/>
  </si>
  <si>
    <t>索沙 44</t>
    <phoneticPr fontId="1" type="noConversion"/>
  </si>
  <si>
    <t>羅力 39</t>
    <phoneticPr fontId="1" type="noConversion"/>
  </si>
  <si>
    <t>邦威 14</t>
    <phoneticPr fontId="1" type="noConversion"/>
  </si>
  <si>
    <t>傑斯 6</t>
    <phoneticPr fontId="1" type="noConversion"/>
  </si>
  <si>
    <t>陳士朋 81</t>
    <phoneticPr fontId="1" type="noConversion"/>
  </si>
  <si>
    <t>滾飛出局比</t>
    <phoneticPr fontId="1" type="noConversion"/>
  </si>
  <si>
    <t>局數</t>
    <phoneticPr fontId="1" type="noConversion"/>
  </si>
  <si>
    <t>K9</t>
    <phoneticPr fontId="1" type="noConversion"/>
  </si>
  <si>
    <t>K</t>
    <phoneticPr fontId="1" type="noConversion"/>
  </si>
  <si>
    <t>樂天桃猿</t>
    <phoneticPr fontId="1" type="noConversion"/>
  </si>
  <si>
    <t>霸林爵 27</t>
    <phoneticPr fontId="1" type="noConversion"/>
  </si>
  <si>
    <t>張喜凱 16</t>
    <phoneticPr fontId="1" type="noConversion"/>
  </si>
  <si>
    <t>黃子鵬 69</t>
    <phoneticPr fontId="1" type="noConversion"/>
  </si>
  <si>
    <t>翁瑋均 20</t>
    <phoneticPr fontId="1" type="noConversion"/>
  </si>
  <si>
    <t>王溢正 32</t>
    <phoneticPr fontId="1" type="noConversion"/>
  </si>
  <si>
    <t>vsR WHIP</t>
    <phoneticPr fontId="1" type="noConversion"/>
  </si>
  <si>
    <t>vsL WHIP</t>
    <phoneticPr fontId="1" type="noConversion"/>
  </si>
  <si>
    <t>最高</t>
    <phoneticPr fontId="1" type="noConversion"/>
  </si>
  <si>
    <t>最低</t>
    <phoneticPr fontId="1" type="noConversion"/>
  </si>
  <si>
    <t>平均</t>
    <phoneticPr fontId="1" type="noConversion"/>
  </si>
  <si>
    <t>對右打能力值</t>
    <phoneticPr fontId="1" type="noConversion"/>
  </si>
  <si>
    <t>對左打能力值</t>
    <phoneticPr fontId="1" type="noConversion"/>
  </si>
  <si>
    <t>三振能力</t>
    <phoneticPr fontId="1" type="noConversion"/>
  </si>
  <si>
    <t>滾飛比</t>
    <phoneticPr fontId="1" type="noConversion"/>
  </si>
  <si>
    <t>線性調整</t>
    <phoneticPr fontId="1" type="noConversion"/>
  </si>
  <si>
    <t>對右能力</t>
    <phoneticPr fontId="1" type="noConversion"/>
  </si>
  <si>
    <t>對左能力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</si>
</sst>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D8C8-2104-4346-BB46-ED91750178CC}">
  <dimension ref="A2:AC34"/>
  <sheetViews>
    <sheetView topLeftCell="A10" zoomScaleNormal="100" workbookViewId="0">
      <selection activeCell="P36" sqref="P36"/>
    </sheetView>
  </sheetViews>
  <sheetFormatPr defaultRowHeight="16.5" x14ac:dyDescent="0.25"/>
  <cols>
    <col min="1" max="1" width="10.25" customWidth="1"/>
    <col min="5" max="5" width="10.125" customWidth="1"/>
    <col min="6" max="6" width="10.5" customWidth="1"/>
    <col min="7" max="7" width="10.25" customWidth="1"/>
    <col min="14" max="14" width="8.75" customWidth="1"/>
    <col min="15" max="15" width="10.375" customWidth="1"/>
    <col min="16" max="16" width="13.5" customWidth="1"/>
    <col min="17" max="18" width="10.5" customWidth="1"/>
    <col min="19" max="19" width="10.375" customWidth="1"/>
    <col min="20" max="20" width="9.875" customWidth="1"/>
    <col min="22" max="22" width="15.25" customWidth="1"/>
    <col min="23" max="23" width="15" customWidth="1"/>
    <col min="24" max="24" width="10.125" customWidth="1"/>
  </cols>
  <sheetData>
    <row r="2" spans="1:29" x14ac:dyDescent="0.25">
      <c r="C2" t="s">
        <v>2</v>
      </c>
      <c r="E2" t="s">
        <v>3</v>
      </c>
      <c r="F2" t="s">
        <v>4</v>
      </c>
    </row>
    <row r="3" spans="1:29" x14ac:dyDescent="0.25">
      <c r="E3" t="s">
        <v>11</v>
      </c>
      <c r="J3" t="s">
        <v>10</v>
      </c>
      <c r="AA3" t="s">
        <v>55</v>
      </c>
    </row>
    <row r="4" spans="1:29" x14ac:dyDescent="0.25">
      <c r="B4" t="s">
        <v>0</v>
      </c>
      <c r="C4" t="s">
        <v>1</v>
      </c>
      <c r="E4" t="s">
        <v>8</v>
      </c>
      <c r="F4" t="s">
        <v>9</v>
      </c>
      <c r="G4" t="s">
        <v>12</v>
      </c>
      <c r="H4" t="s">
        <v>37</v>
      </c>
      <c r="J4" t="s">
        <v>8</v>
      </c>
      <c r="K4" t="s">
        <v>9</v>
      </c>
      <c r="L4" t="s">
        <v>12</v>
      </c>
      <c r="M4" t="s">
        <v>37</v>
      </c>
      <c r="O4" t="s">
        <v>39</v>
      </c>
      <c r="P4" t="s">
        <v>36</v>
      </c>
      <c r="R4" t="s">
        <v>38</v>
      </c>
      <c r="S4" t="s">
        <v>46</v>
      </c>
      <c r="T4" t="s">
        <v>47</v>
      </c>
      <c r="V4" t="s">
        <v>51</v>
      </c>
      <c r="W4" t="s">
        <v>52</v>
      </c>
      <c r="X4" t="s">
        <v>53</v>
      </c>
      <c r="Y4" t="s">
        <v>54</v>
      </c>
      <c r="AA4" t="s">
        <v>56</v>
      </c>
      <c r="AB4" t="s">
        <v>57</v>
      </c>
      <c r="AC4" t="s">
        <v>53</v>
      </c>
    </row>
    <row r="5" spans="1:29" x14ac:dyDescent="0.25">
      <c r="A5" t="s">
        <v>5</v>
      </c>
      <c r="B5" t="s">
        <v>6</v>
      </c>
      <c r="C5" t="s">
        <v>7</v>
      </c>
      <c r="E5">
        <v>27</v>
      </c>
      <c r="F5">
        <v>5</v>
      </c>
      <c r="G5">
        <f>149</f>
        <v>149</v>
      </c>
      <c r="H5">
        <f>ROUND(G5/3,0)</f>
        <v>50</v>
      </c>
      <c r="J5">
        <v>29</v>
      </c>
      <c r="K5">
        <v>5</v>
      </c>
      <c r="L5">
        <v>105</v>
      </c>
      <c r="M5">
        <f>ROUND(L5/3,0)</f>
        <v>35</v>
      </c>
      <c r="O5">
        <v>62</v>
      </c>
      <c r="P5">
        <v>1.2549999999999999</v>
      </c>
      <c r="R5">
        <f>O5/(M5+H5)*9</f>
        <v>6.5647058823529409</v>
      </c>
      <c r="S5">
        <f>ROUND((E5+F5)/H5,2)</f>
        <v>0.64</v>
      </c>
      <c r="T5">
        <f>ROUND((J5+K5)/M5,2)</f>
        <v>0.97</v>
      </c>
      <c r="V5">
        <f>100-ROUND((S5-(0.47))/(1.13-(0.47))*100, 0)</f>
        <v>74</v>
      </c>
      <c r="W5">
        <f>100 - ROUND((T5-(0.57))/(1.31-(0.57))*100, 0)</f>
        <v>46</v>
      </c>
      <c r="X5">
        <f>ROUND((R5-(2.5))/(9.3913043-(2.5))*100, 0)</f>
        <v>59</v>
      </c>
      <c r="Y5">
        <v>1.2549999999999999</v>
      </c>
      <c r="AA5">
        <f>ROUND(0.69*V5+31,0)</f>
        <v>82</v>
      </c>
      <c r="AB5">
        <f>ROUND(0.87*W5+13,0)</f>
        <v>53</v>
      </c>
      <c r="AC5">
        <f>ROUND(X5*0.7+30,0)</f>
        <v>71</v>
      </c>
    </row>
    <row r="6" spans="1:29" x14ac:dyDescent="0.25">
      <c r="B6" t="s">
        <v>14</v>
      </c>
      <c r="C6" t="s">
        <v>13</v>
      </c>
      <c r="E6">
        <v>27</v>
      </c>
      <c r="F6">
        <v>2</v>
      </c>
      <c r="G6">
        <v>94</v>
      </c>
      <c r="H6">
        <f t="shared" ref="H6:H29" si="0">ROUND(G6/3,0)</f>
        <v>31</v>
      </c>
      <c r="J6">
        <v>38</v>
      </c>
      <c r="K6">
        <v>4</v>
      </c>
      <c r="L6">
        <v>107</v>
      </c>
      <c r="M6">
        <f t="shared" ref="M6:M29" si="1">ROUND(L6/3,0)</f>
        <v>36</v>
      </c>
      <c r="O6">
        <v>39</v>
      </c>
      <c r="P6">
        <v>1.171</v>
      </c>
      <c r="R6">
        <f t="shared" ref="R6:R29" si="2">O6/(M6+H6)*9</f>
        <v>5.2388059701492535</v>
      </c>
      <c r="S6">
        <f>ROUND((E6+F6)/H6,2)</f>
        <v>0.94</v>
      </c>
      <c r="T6">
        <f t="shared" ref="T6:T29" si="3">ROUND((J6+K6)/M6,2)</f>
        <v>1.17</v>
      </c>
      <c r="V6">
        <f t="shared" ref="V6:V29" si="4">100-ROUND((S6-(0.47))/(1.13-(0.47))*100, 0)</f>
        <v>29</v>
      </c>
      <c r="W6">
        <f t="shared" ref="W6:W29" si="5">100 - ROUND((T6-(0.57))/(1.31-(0.57))*100, 0)</f>
        <v>19</v>
      </c>
      <c r="X6">
        <f t="shared" ref="X6:X29" si="6">ROUND((R6-(2.5))/(9.3913043-(2.5))*100, 0)</f>
        <v>40</v>
      </c>
      <c r="Y6">
        <v>1.171</v>
      </c>
      <c r="AA6">
        <f t="shared" ref="AA6:AA29" si="7">ROUND(0.69*V6+31,0)</f>
        <v>51</v>
      </c>
      <c r="AB6">
        <f t="shared" ref="AB6:AB29" si="8">ROUND(0.87*W6+13,0)</f>
        <v>30</v>
      </c>
      <c r="AC6">
        <f t="shared" ref="AC6:AC29" si="9">ROUND(X6*0.7+30,0)</f>
        <v>58</v>
      </c>
    </row>
    <row r="7" spans="1:29" x14ac:dyDescent="0.25">
      <c r="B7" t="s">
        <v>14</v>
      </c>
      <c r="C7" t="s">
        <v>15</v>
      </c>
      <c r="E7">
        <v>22</v>
      </c>
      <c r="F7">
        <v>9</v>
      </c>
      <c r="G7">
        <v>111</v>
      </c>
      <c r="H7">
        <f t="shared" si="0"/>
        <v>37</v>
      </c>
      <c r="J7">
        <v>33</v>
      </c>
      <c r="K7">
        <v>4</v>
      </c>
      <c r="L7">
        <v>115</v>
      </c>
      <c r="M7">
        <f t="shared" si="1"/>
        <v>38</v>
      </c>
      <c r="O7">
        <v>39</v>
      </c>
      <c r="P7">
        <v>1.556</v>
      </c>
      <c r="R7">
        <f t="shared" si="2"/>
        <v>4.68</v>
      </c>
      <c r="S7">
        <f t="shared" ref="S7:S29" si="10">ROUND((E7+F7)/H7,2)</f>
        <v>0.84</v>
      </c>
      <c r="T7">
        <f t="shared" si="3"/>
        <v>0.97</v>
      </c>
      <c r="V7">
        <f t="shared" si="4"/>
        <v>44</v>
      </c>
      <c r="W7">
        <f t="shared" si="5"/>
        <v>46</v>
      </c>
      <c r="X7">
        <f t="shared" si="6"/>
        <v>32</v>
      </c>
      <c r="Y7">
        <v>1.556</v>
      </c>
      <c r="AA7">
        <f t="shared" si="7"/>
        <v>61</v>
      </c>
      <c r="AB7">
        <f t="shared" si="8"/>
        <v>53</v>
      </c>
      <c r="AC7">
        <f t="shared" si="9"/>
        <v>52</v>
      </c>
    </row>
    <row r="8" spans="1:29" x14ac:dyDescent="0.25">
      <c r="B8" t="s">
        <v>14</v>
      </c>
      <c r="C8" t="s">
        <v>16</v>
      </c>
      <c r="E8">
        <v>24</v>
      </c>
      <c r="F8">
        <v>3</v>
      </c>
      <c r="G8">
        <v>75</v>
      </c>
      <c r="H8">
        <f t="shared" si="0"/>
        <v>25</v>
      </c>
      <c r="J8">
        <v>10</v>
      </c>
      <c r="K8">
        <v>23</v>
      </c>
      <c r="L8">
        <v>88</v>
      </c>
      <c r="M8">
        <f t="shared" si="1"/>
        <v>29</v>
      </c>
      <c r="O8">
        <v>15</v>
      </c>
      <c r="P8">
        <v>1.2889999999999999</v>
      </c>
      <c r="R8">
        <f t="shared" si="2"/>
        <v>2.5</v>
      </c>
      <c r="S8">
        <f t="shared" si="10"/>
        <v>1.08</v>
      </c>
      <c r="T8">
        <f t="shared" si="3"/>
        <v>1.1399999999999999</v>
      </c>
      <c r="V8">
        <f t="shared" si="4"/>
        <v>8</v>
      </c>
      <c r="W8">
        <f t="shared" si="5"/>
        <v>23</v>
      </c>
      <c r="X8">
        <f t="shared" si="6"/>
        <v>0</v>
      </c>
      <c r="Y8">
        <v>1.2889999999999999</v>
      </c>
      <c r="AA8">
        <f t="shared" si="7"/>
        <v>37</v>
      </c>
      <c r="AB8">
        <f t="shared" si="8"/>
        <v>33</v>
      </c>
      <c r="AC8">
        <f t="shared" si="9"/>
        <v>30</v>
      </c>
    </row>
    <row r="9" spans="1:29" x14ac:dyDescent="0.25">
      <c r="B9" t="s">
        <v>14</v>
      </c>
      <c r="C9" t="s">
        <v>17</v>
      </c>
      <c r="E9">
        <v>20</v>
      </c>
      <c r="F9">
        <v>1</v>
      </c>
      <c r="G9">
        <v>59</v>
      </c>
      <c r="H9">
        <f t="shared" si="0"/>
        <v>20</v>
      </c>
      <c r="J9">
        <v>14</v>
      </c>
      <c r="K9">
        <v>5</v>
      </c>
      <c r="L9">
        <v>67</v>
      </c>
      <c r="M9">
        <f t="shared" si="1"/>
        <v>22</v>
      </c>
      <c r="O9">
        <v>20</v>
      </c>
      <c r="P9">
        <v>0.61499999999999999</v>
      </c>
      <c r="R9">
        <f t="shared" si="2"/>
        <v>4.2857142857142856</v>
      </c>
      <c r="S9">
        <f t="shared" si="10"/>
        <v>1.05</v>
      </c>
      <c r="T9">
        <f t="shared" si="3"/>
        <v>0.86</v>
      </c>
      <c r="V9">
        <f t="shared" si="4"/>
        <v>12</v>
      </c>
      <c r="W9">
        <f t="shared" si="5"/>
        <v>61</v>
      </c>
      <c r="X9">
        <f t="shared" si="6"/>
        <v>26</v>
      </c>
      <c r="Y9">
        <v>0.61499999999999999</v>
      </c>
      <c r="AA9">
        <f t="shared" si="7"/>
        <v>39</v>
      </c>
      <c r="AB9">
        <f t="shared" si="8"/>
        <v>66</v>
      </c>
      <c r="AC9">
        <f t="shared" si="9"/>
        <v>48</v>
      </c>
    </row>
    <row r="10" spans="1:29" x14ac:dyDescent="0.25">
      <c r="A10" t="s">
        <v>18</v>
      </c>
      <c r="B10" t="s">
        <v>14</v>
      </c>
      <c r="C10" t="s">
        <v>19</v>
      </c>
      <c r="E10">
        <v>13</v>
      </c>
      <c r="F10">
        <v>4</v>
      </c>
      <c r="G10">
        <v>85</v>
      </c>
      <c r="H10">
        <f t="shared" si="0"/>
        <v>28</v>
      </c>
      <c r="J10">
        <v>25</v>
      </c>
      <c r="K10">
        <v>12</v>
      </c>
      <c r="L10">
        <v>150</v>
      </c>
      <c r="M10">
        <f t="shared" si="1"/>
        <v>50</v>
      </c>
      <c r="O10">
        <v>59</v>
      </c>
      <c r="P10">
        <v>0.81799999999999995</v>
      </c>
      <c r="R10">
        <f t="shared" si="2"/>
        <v>6.8076923076923075</v>
      </c>
      <c r="S10">
        <f t="shared" si="10"/>
        <v>0.61</v>
      </c>
      <c r="T10">
        <f t="shared" si="3"/>
        <v>0.74</v>
      </c>
      <c r="V10">
        <f t="shared" si="4"/>
        <v>79</v>
      </c>
      <c r="W10">
        <f t="shared" si="5"/>
        <v>77</v>
      </c>
      <c r="X10">
        <f t="shared" si="6"/>
        <v>63</v>
      </c>
      <c r="Y10">
        <v>0.81799999999999995</v>
      </c>
      <c r="AA10">
        <f t="shared" si="7"/>
        <v>86</v>
      </c>
      <c r="AB10">
        <f t="shared" si="8"/>
        <v>80</v>
      </c>
      <c r="AC10">
        <f t="shared" si="9"/>
        <v>74</v>
      </c>
    </row>
    <row r="11" spans="1:29" x14ac:dyDescent="0.25">
      <c r="B11" t="s">
        <v>14</v>
      </c>
      <c r="C11" t="s">
        <v>20</v>
      </c>
      <c r="E11">
        <v>26</v>
      </c>
      <c r="F11">
        <v>10</v>
      </c>
      <c r="G11">
        <v>114</v>
      </c>
      <c r="H11">
        <f t="shared" si="0"/>
        <v>38</v>
      </c>
      <c r="J11">
        <v>21</v>
      </c>
      <c r="K11">
        <v>15</v>
      </c>
      <c r="L11">
        <v>132</v>
      </c>
      <c r="M11">
        <f t="shared" si="1"/>
        <v>44</v>
      </c>
      <c r="O11">
        <v>37</v>
      </c>
      <c r="P11">
        <v>0.84699999999999998</v>
      </c>
      <c r="R11">
        <f t="shared" si="2"/>
        <v>4.0609756097560981</v>
      </c>
      <c r="S11">
        <f t="shared" si="10"/>
        <v>0.95</v>
      </c>
      <c r="T11">
        <f t="shared" si="3"/>
        <v>0.82</v>
      </c>
      <c r="V11">
        <f t="shared" si="4"/>
        <v>27</v>
      </c>
      <c r="W11">
        <f t="shared" si="5"/>
        <v>66</v>
      </c>
      <c r="X11">
        <f t="shared" si="6"/>
        <v>23</v>
      </c>
      <c r="Y11">
        <v>0.84699999999999998</v>
      </c>
      <c r="AA11">
        <f t="shared" si="7"/>
        <v>50</v>
      </c>
      <c r="AB11">
        <f t="shared" si="8"/>
        <v>70</v>
      </c>
      <c r="AC11">
        <f t="shared" si="9"/>
        <v>46</v>
      </c>
    </row>
    <row r="12" spans="1:29" x14ac:dyDescent="0.25">
      <c r="B12" t="s">
        <v>14</v>
      </c>
      <c r="C12" t="s">
        <v>21</v>
      </c>
      <c r="E12">
        <v>10</v>
      </c>
      <c r="F12">
        <v>7</v>
      </c>
      <c r="G12">
        <v>84</v>
      </c>
      <c r="H12">
        <f t="shared" si="0"/>
        <v>28</v>
      </c>
      <c r="J12">
        <v>22</v>
      </c>
      <c r="K12">
        <v>10</v>
      </c>
      <c r="L12">
        <v>81</v>
      </c>
      <c r="M12">
        <f t="shared" si="1"/>
        <v>27</v>
      </c>
      <c r="O12">
        <v>46</v>
      </c>
      <c r="P12">
        <v>0.97099999999999997</v>
      </c>
      <c r="R12">
        <f t="shared" si="2"/>
        <v>7.5272727272727264</v>
      </c>
      <c r="S12">
        <f t="shared" si="10"/>
        <v>0.61</v>
      </c>
      <c r="T12">
        <f t="shared" si="3"/>
        <v>1.19</v>
      </c>
      <c r="V12">
        <f t="shared" si="4"/>
        <v>79</v>
      </c>
      <c r="W12">
        <f t="shared" si="5"/>
        <v>16</v>
      </c>
      <c r="X12">
        <f t="shared" si="6"/>
        <v>73</v>
      </c>
      <c r="Y12">
        <v>0.97099999999999997</v>
      </c>
      <c r="AA12">
        <f t="shared" si="7"/>
        <v>86</v>
      </c>
      <c r="AB12">
        <f t="shared" si="8"/>
        <v>27</v>
      </c>
      <c r="AC12">
        <f t="shared" si="9"/>
        <v>81</v>
      </c>
    </row>
    <row r="13" spans="1:29" x14ac:dyDescent="0.25">
      <c r="B13" t="s">
        <v>14</v>
      </c>
      <c r="C13" t="s">
        <v>22</v>
      </c>
      <c r="E13">
        <v>14</v>
      </c>
      <c r="F13">
        <v>1</v>
      </c>
      <c r="G13">
        <v>97</v>
      </c>
      <c r="H13">
        <f t="shared" si="0"/>
        <v>32</v>
      </c>
      <c r="J13">
        <v>14</v>
      </c>
      <c r="K13">
        <v>3</v>
      </c>
      <c r="L13">
        <v>90</v>
      </c>
      <c r="M13">
        <f t="shared" si="1"/>
        <v>30</v>
      </c>
      <c r="O13">
        <v>56</v>
      </c>
      <c r="P13">
        <v>1.085</v>
      </c>
      <c r="R13">
        <f t="shared" si="2"/>
        <v>8.129032258064516</v>
      </c>
      <c r="S13">
        <f t="shared" si="10"/>
        <v>0.47</v>
      </c>
      <c r="T13">
        <f t="shared" si="3"/>
        <v>0.56999999999999995</v>
      </c>
      <c r="V13">
        <f t="shared" si="4"/>
        <v>100</v>
      </c>
      <c r="W13">
        <f t="shared" si="5"/>
        <v>100</v>
      </c>
      <c r="X13">
        <f t="shared" si="6"/>
        <v>82</v>
      </c>
      <c r="Y13">
        <v>1.085</v>
      </c>
      <c r="AA13">
        <f t="shared" si="7"/>
        <v>100</v>
      </c>
      <c r="AB13">
        <f t="shared" si="8"/>
        <v>100</v>
      </c>
      <c r="AC13">
        <f t="shared" si="9"/>
        <v>87</v>
      </c>
    </row>
    <row r="14" spans="1:29" x14ac:dyDescent="0.25">
      <c r="B14" t="s">
        <v>6</v>
      </c>
      <c r="C14" t="s">
        <v>23</v>
      </c>
      <c r="E14">
        <v>20</v>
      </c>
      <c r="F14">
        <v>7</v>
      </c>
      <c r="G14">
        <v>72</v>
      </c>
      <c r="H14">
        <f t="shared" si="0"/>
        <v>24</v>
      </c>
      <c r="J14">
        <v>9</v>
      </c>
      <c r="K14">
        <v>3</v>
      </c>
      <c r="L14">
        <v>48</v>
      </c>
      <c r="M14">
        <f t="shared" si="1"/>
        <v>16</v>
      </c>
      <c r="O14">
        <v>21</v>
      </c>
      <c r="P14">
        <v>0.48699999999999999</v>
      </c>
      <c r="R14">
        <f t="shared" si="2"/>
        <v>4.7250000000000005</v>
      </c>
      <c r="S14">
        <f t="shared" si="10"/>
        <v>1.1299999999999999</v>
      </c>
      <c r="T14">
        <f t="shared" si="3"/>
        <v>0.75</v>
      </c>
      <c r="V14">
        <f t="shared" si="4"/>
        <v>0</v>
      </c>
      <c r="W14">
        <f t="shared" si="5"/>
        <v>76</v>
      </c>
      <c r="X14">
        <f t="shared" si="6"/>
        <v>32</v>
      </c>
      <c r="Y14">
        <v>0.48699999999999999</v>
      </c>
      <c r="AA14">
        <f t="shared" si="7"/>
        <v>31</v>
      </c>
      <c r="AB14">
        <f t="shared" si="8"/>
        <v>79</v>
      </c>
      <c r="AC14">
        <f t="shared" si="9"/>
        <v>52</v>
      </c>
    </row>
    <row r="15" spans="1:29" x14ac:dyDescent="0.25">
      <c r="A15" t="s">
        <v>24</v>
      </c>
      <c r="B15" t="s">
        <v>14</v>
      </c>
      <c r="C15" t="s">
        <v>25</v>
      </c>
      <c r="E15">
        <v>12</v>
      </c>
      <c r="F15">
        <v>6</v>
      </c>
      <c r="G15">
        <v>66</v>
      </c>
      <c r="H15">
        <f t="shared" si="0"/>
        <v>22</v>
      </c>
      <c r="J15">
        <v>12</v>
      </c>
      <c r="K15">
        <v>2</v>
      </c>
      <c r="L15">
        <v>72</v>
      </c>
      <c r="M15">
        <f t="shared" si="1"/>
        <v>24</v>
      </c>
      <c r="O15">
        <v>48</v>
      </c>
      <c r="P15">
        <v>1</v>
      </c>
      <c r="R15">
        <f t="shared" si="2"/>
        <v>9.391304347826086</v>
      </c>
      <c r="S15">
        <f t="shared" si="10"/>
        <v>0.82</v>
      </c>
      <c r="T15">
        <f t="shared" si="3"/>
        <v>0.57999999999999996</v>
      </c>
      <c r="V15">
        <f t="shared" si="4"/>
        <v>47</v>
      </c>
      <c r="W15">
        <f t="shared" si="5"/>
        <v>99</v>
      </c>
      <c r="X15">
        <f t="shared" si="6"/>
        <v>100</v>
      </c>
      <c r="Y15">
        <v>1</v>
      </c>
      <c r="AA15">
        <f t="shared" si="7"/>
        <v>63</v>
      </c>
      <c r="AB15">
        <f t="shared" si="8"/>
        <v>99</v>
      </c>
      <c r="AC15">
        <f t="shared" si="9"/>
        <v>100</v>
      </c>
    </row>
    <row r="16" spans="1:29" x14ac:dyDescent="0.25">
      <c r="B16" t="s">
        <v>14</v>
      </c>
      <c r="C16" t="s">
        <v>26</v>
      </c>
      <c r="E16">
        <v>19</v>
      </c>
      <c r="F16">
        <v>3</v>
      </c>
      <c r="G16">
        <v>105</v>
      </c>
      <c r="H16">
        <f t="shared" si="0"/>
        <v>35</v>
      </c>
      <c r="J16">
        <v>11</v>
      </c>
      <c r="K16">
        <v>3</v>
      </c>
      <c r="L16">
        <v>68</v>
      </c>
      <c r="M16">
        <f t="shared" si="1"/>
        <v>23</v>
      </c>
      <c r="O16">
        <v>31</v>
      </c>
      <c r="P16">
        <v>1.5369999999999999</v>
      </c>
      <c r="R16">
        <f t="shared" si="2"/>
        <v>4.8103448275862064</v>
      </c>
      <c r="S16">
        <f t="shared" si="10"/>
        <v>0.63</v>
      </c>
      <c r="T16">
        <f t="shared" si="3"/>
        <v>0.61</v>
      </c>
      <c r="V16">
        <f t="shared" si="4"/>
        <v>76</v>
      </c>
      <c r="W16">
        <f t="shared" si="5"/>
        <v>95</v>
      </c>
      <c r="X16">
        <f t="shared" si="6"/>
        <v>34</v>
      </c>
      <c r="Y16">
        <v>1.5369999999999999</v>
      </c>
      <c r="AA16">
        <f t="shared" si="7"/>
        <v>83</v>
      </c>
      <c r="AB16">
        <f t="shared" si="8"/>
        <v>96</v>
      </c>
      <c r="AC16">
        <f t="shared" si="9"/>
        <v>54</v>
      </c>
    </row>
    <row r="17" spans="1:29" x14ac:dyDescent="0.25">
      <c r="B17" t="s">
        <v>14</v>
      </c>
      <c r="C17" t="s">
        <v>27</v>
      </c>
      <c r="E17">
        <v>21</v>
      </c>
      <c r="F17">
        <v>2</v>
      </c>
      <c r="G17">
        <v>85</v>
      </c>
      <c r="H17">
        <f t="shared" si="0"/>
        <v>28</v>
      </c>
      <c r="J17">
        <v>26</v>
      </c>
      <c r="K17">
        <v>12</v>
      </c>
      <c r="L17">
        <v>88</v>
      </c>
      <c r="M17">
        <f t="shared" si="1"/>
        <v>29</v>
      </c>
      <c r="O17">
        <v>22</v>
      </c>
      <c r="P17">
        <v>1.1000000000000001</v>
      </c>
      <c r="R17">
        <f t="shared" si="2"/>
        <v>3.4736842105263155</v>
      </c>
      <c r="S17">
        <f t="shared" si="10"/>
        <v>0.82</v>
      </c>
      <c r="T17">
        <f t="shared" si="3"/>
        <v>1.31</v>
      </c>
      <c r="V17">
        <f t="shared" si="4"/>
        <v>47</v>
      </c>
      <c r="W17">
        <f t="shared" si="5"/>
        <v>0</v>
      </c>
      <c r="X17">
        <f t="shared" si="6"/>
        <v>14</v>
      </c>
      <c r="Y17">
        <v>1.1000000000000001</v>
      </c>
      <c r="AA17">
        <f t="shared" si="7"/>
        <v>63</v>
      </c>
      <c r="AB17">
        <f t="shared" si="8"/>
        <v>13</v>
      </c>
      <c r="AC17">
        <f t="shared" si="9"/>
        <v>40</v>
      </c>
    </row>
    <row r="18" spans="1:29" x14ac:dyDescent="0.25">
      <c r="B18" t="s">
        <v>6</v>
      </c>
      <c r="C18" t="s">
        <v>28</v>
      </c>
      <c r="E18">
        <v>9</v>
      </c>
      <c r="F18">
        <v>6</v>
      </c>
      <c r="G18">
        <v>56</v>
      </c>
      <c r="H18">
        <f t="shared" si="0"/>
        <v>19</v>
      </c>
      <c r="J18">
        <v>8</v>
      </c>
      <c r="K18">
        <v>2</v>
      </c>
      <c r="L18">
        <v>39</v>
      </c>
      <c r="M18">
        <f t="shared" si="1"/>
        <v>13</v>
      </c>
      <c r="O18">
        <v>22</v>
      </c>
      <c r="P18">
        <v>1.0429999999999999</v>
      </c>
      <c r="R18">
        <f t="shared" si="2"/>
        <v>6.1875</v>
      </c>
      <c r="S18">
        <f t="shared" si="10"/>
        <v>0.79</v>
      </c>
      <c r="T18">
        <f t="shared" si="3"/>
        <v>0.77</v>
      </c>
      <c r="V18">
        <f t="shared" si="4"/>
        <v>52</v>
      </c>
      <c r="W18">
        <f t="shared" si="5"/>
        <v>73</v>
      </c>
      <c r="X18">
        <f t="shared" si="6"/>
        <v>54</v>
      </c>
      <c r="Y18">
        <v>1.0429999999999999</v>
      </c>
      <c r="AA18">
        <f t="shared" si="7"/>
        <v>67</v>
      </c>
      <c r="AB18">
        <f t="shared" si="8"/>
        <v>77</v>
      </c>
      <c r="AC18">
        <f t="shared" si="9"/>
        <v>68</v>
      </c>
    </row>
    <row r="19" spans="1:29" x14ac:dyDescent="0.25">
      <c r="B19" t="s">
        <v>14</v>
      </c>
      <c r="C19" t="s">
        <v>29</v>
      </c>
      <c r="E19">
        <v>15</v>
      </c>
      <c r="F19">
        <v>2</v>
      </c>
      <c r="G19">
        <v>60</v>
      </c>
      <c r="H19">
        <f t="shared" si="0"/>
        <v>20</v>
      </c>
      <c r="J19">
        <v>20</v>
      </c>
      <c r="K19">
        <v>4</v>
      </c>
      <c r="L19">
        <v>82</v>
      </c>
      <c r="M19">
        <f t="shared" si="1"/>
        <v>27</v>
      </c>
      <c r="O19">
        <v>22</v>
      </c>
      <c r="P19">
        <v>0.83699999999999997</v>
      </c>
      <c r="R19">
        <f t="shared" si="2"/>
        <v>4.212765957446809</v>
      </c>
      <c r="S19">
        <f t="shared" si="10"/>
        <v>0.85</v>
      </c>
      <c r="T19">
        <f t="shared" si="3"/>
        <v>0.89</v>
      </c>
      <c r="V19">
        <f t="shared" si="4"/>
        <v>42</v>
      </c>
      <c r="W19">
        <f t="shared" si="5"/>
        <v>57</v>
      </c>
      <c r="X19">
        <f t="shared" si="6"/>
        <v>25</v>
      </c>
      <c r="Y19">
        <v>0.83699999999999997</v>
      </c>
      <c r="AA19">
        <f t="shared" si="7"/>
        <v>60</v>
      </c>
      <c r="AB19">
        <f t="shared" si="8"/>
        <v>63</v>
      </c>
      <c r="AC19">
        <f t="shared" si="9"/>
        <v>48</v>
      </c>
    </row>
    <row r="20" spans="1:29" x14ac:dyDescent="0.25">
      <c r="A20" t="s">
        <v>30</v>
      </c>
      <c r="B20" t="s">
        <v>14</v>
      </c>
      <c r="C20" t="s">
        <v>31</v>
      </c>
      <c r="E20">
        <v>5</v>
      </c>
      <c r="F20">
        <v>0</v>
      </c>
      <c r="G20">
        <v>14</v>
      </c>
      <c r="H20">
        <f t="shared" si="0"/>
        <v>5</v>
      </c>
      <c r="J20">
        <v>8</v>
      </c>
      <c r="K20">
        <v>1</v>
      </c>
      <c r="L20">
        <v>27</v>
      </c>
      <c r="M20">
        <f t="shared" si="1"/>
        <v>9</v>
      </c>
      <c r="O20">
        <v>10</v>
      </c>
      <c r="P20">
        <v>1.125</v>
      </c>
      <c r="R20">
        <f t="shared" si="2"/>
        <v>6.4285714285714288</v>
      </c>
      <c r="S20">
        <f t="shared" si="10"/>
        <v>1</v>
      </c>
      <c r="T20">
        <f t="shared" si="3"/>
        <v>1</v>
      </c>
      <c r="V20">
        <f t="shared" si="4"/>
        <v>20</v>
      </c>
      <c r="W20">
        <f t="shared" si="5"/>
        <v>42</v>
      </c>
      <c r="X20">
        <f t="shared" si="6"/>
        <v>57</v>
      </c>
      <c r="Y20">
        <v>1.125</v>
      </c>
      <c r="AA20">
        <f t="shared" si="7"/>
        <v>45</v>
      </c>
      <c r="AB20">
        <f t="shared" si="8"/>
        <v>50</v>
      </c>
      <c r="AC20">
        <f t="shared" si="9"/>
        <v>70</v>
      </c>
    </row>
    <row r="21" spans="1:29" x14ac:dyDescent="0.25">
      <c r="B21" t="s">
        <v>14</v>
      </c>
      <c r="C21" t="s">
        <v>32</v>
      </c>
      <c r="E21">
        <v>19</v>
      </c>
      <c r="F21">
        <v>3</v>
      </c>
      <c r="G21">
        <v>107</v>
      </c>
      <c r="H21">
        <f t="shared" si="0"/>
        <v>36</v>
      </c>
      <c r="J21">
        <v>36</v>
      </c>
      <c r="K21">
        <v>4</v>
      </c>
      <c r="L21">
        <v>133</v>
      </c>
      <c r="M21">
        <f t="shared" si="1"/>
        <v>44</v>
      </c>
      <c r="O21">
        <v>46</v>
      </c>
      <c r="P21">
        <v>1.377</v>
      </c>
      <c r="R21">
        <f t="shared" si="2"/>
        <v>5.1749999999999998</v>
      </c>
      <c r="S21">
        <f t="shared" si="10"/>
        <v>0.61</v>
      </c>
      <c r="T21">
        <f t="shared" si="3"/>
        <v>0.91</v>
      </c>
      <c r="V21">
        <f t="shared" si="4"/>
        <v>79</v>
      </c>
      <c r="W21">
        <f t="shared" si="5"/>
        <v>54</v>
      </c>
      <c r="X21">
        <f t="shared" si="6"/>
        <v>39</v>
      </c>
      <c r="Y21">
        <v>1.377</v>
      </c>
      <c r="AA21">
        <f t="shared" si="7"/>
        <v>86</v>
      </c>
      <c r="AB21">
        <f t="shared" si="8"/>
        <v>60</v>
      </c>
      <c r="AC21">
        <f t="shared" si="9"/>
        <v>57</v>
      </c>
    </row>
    <row r="22" spans="1:29" x14ac:dyDescent="0.25">
      <c r="B22" t="s">
        <v>6</v>
      </c>
      <c r="C22" t="s">
        <v>33</v>
      </c>
      <c r="E22">
        <v>25</v>
      </c>
      <c r="F22">
        <v>11</v>
      </c>
      <c r="G22">
        <v>123</v>
      </c>
      <c r="H22">
        <f t="shared" si="0"/>
        <v>41</v>
      </c>
      <c r="J22">
        <v>21</v>
      </c>
      <c r="K22">
        <v>8</v>
      </c>
      <c r="L22">
        <v>96</v>
      </c>
      <c r="M22">
        <f t="shared" si="1"/>
        <v>32</v>
      </c>
      <c r="O22">
        <v>64</v>
      </c>
      <c r="P22">
        <v>1.4</v>
      </c>
      <c r="R22">
        <f t="shared" si="2"/>
        <v>7.8904109589041092</v>
      </c>
      <c r="S22">
        <f t="shared" si="10"/>
        <v>0.88</v>
      </c>
      <c r="T22">
        <f t="shared" si="3"/>
        <v>0.91</v>
      </c>
      <c r="V22">
        <f t="shared" si="4"/>
        <v>38</v>
      </c>
      <c r="W22">
        <f t="shared" si="5"/>
        <v>54</v>
      </c>
      <c r="X22">
        <f t="shared" si="6"/>
        <v>78</v>
      </c>
      <c r="Y22">
        <v>1.4</v>
      </c>
      <c r="AA22">
        <f t="shared" si="7"/>
        <v>57</v>
      </c>
      <c r="AB22">
        <f t="shared" si="8"/>
        <v>60</v>
      </c>
      <c r="AC22">
        <f t="shared" si="9"/>
        <v>85</v>
      </c>
    </row>
    <row r="23" spans="1:29" x14ac:dyDescent="0.25">
      <c r="B23" t="s">
        <v>14</v>
      </c>
      <c r="C23" t="s">
        <v>34</v>
      </c>
      <c r="E23">
        <v>21</v>
      </c>
      <c r="F23">
        <v>2</v>
      </c>
      <c r="G23">
        <v>97</v>
      </c>
      <c r="H23">
        <f t="shared" si="0"/>
        <v>32</v>
      </c>
      <c r="J23">
        <v>32</v>
      </c>
      <c r="K23">
        <v>13</v>
      </c>
      <c r="L23">
        <v>143</v>
      </c>
      <c r="M23">
        <f t="shared" si="1"/>
        <v>48</v>
      </c>
      <c r="O23">
        <v>51</v>
      </c>
      <c r="P23">
        <v>1.125</v>
      </c>
      <c r="R23">
        <f t="shared" si="2"/>
        <v>5.7374999999999998</v>
      </c>
      <c r="S23">
        <f t="shared" si="10"/>
        <v>0.72</v>
      </c>
      <c r="T23">
        <f t="shared" si="3"/>
        <v>0.94</v>
      </c>
      <c r="V23">
        <f t="shared" si="4"/>
        <v>62</v>
      </c>
      <c r="W23">
        <f t="shared" si="5"/>
        <v>50</v>
      </c>
      <c r="X23">
        <f t="shared" si="6"/>
        <v>47</v>
      </c>
      <c r="Y23">
        <v>1.125</v>
      </c>
      <c r="AA23">
        <f t="shared" si="7"/>
        <v>74</v>
      </c>
      <c r="AB23">
        <f t="shared" si="8"/>
        <v>57</v>
      </c>
      <c r="AC23">
        <f t="shared" si="9"/>
        <v>63</v>
      </c>
    </row>
    <row r="24" spans="1:29" x14ac:dyDescent="0.25">
      <c r="B24" t="s">
        <v>6</v>
      </c>
      <c r="C24" t="s">
        <v>35</v>
      </c>
      <c r="E24">
        <v>26</v>
      </c>
      <c r="F24">
        <v>11</v>
      </c>
      <c r="G24">
        <v>111</v>
      </c>
      <c r="H24">
        <f t="shared" si="0"/>
        <v>37</v>
      </c>
      <c r="J24">
        <v>17</v>
      </c>
      <c r="K24">
        <v>7</v>
      </c>
      <c r="L24">
        <v>98</v>
      </c>
      <c r="M24">
        <f t="shared" si="1"/>
        <v>33</v>
      </c>
      <c r="O24">
        <v>33</v>
      </c>
      <c r="P24">
        <v>0.85199999999999998</v>
      </c>
      <c r="R24">
        <f t="shared" si="2"/>
        <v>4.2428571428571429</v>
      </c>
      <c r="S24">
        <f t="shared" si="10"/>
        <v>1</v>
      </c>
      <c r="T24">
        <f t="shared" si="3"/>
        <v>0.73</v>
      </c>
      <c r="V24">
        <f t="shared" si="4"/>
        <v>20</v>
      </c>
      <c r="W24">
        <f t="shared" si="5"/>
        <v>78</v>
      </c>
      <c r="X24">
        <f t="shared" si="6"/>
        <v>25</v>
      </c>
      <c r="Y24">
        <v>0.85199999999999998</v>
      </c>
      <c r="AA24">
        <f t="shared" si="7"/>
        <v>45</v>
      </c>
      <c r="AB24">
        <f t="shared" si="8"/>
        <v>81</v>
      </c>
      <c r="AC24">
        <f t="shared" si="9"/>
        <v>48</v>
      </c>
    </row>
    <row r="25" spans="1:29" x14ac:dyDescent="0.25">
      <c r="A25" t="s">
        <v>40</v>
      </c>
      <c r="B25" t="s">
        <v>6</v>
      </c>
      <c r="C25" t="s">
        <v>41</v>
      </c>
      <c r="E25">
        <v>23</v>
      </c>
      <c r="F25">
        <v>15</v>
      </c>
      <c r="G25">
        <v>112</v>
      </c>
      <c r="H25">
        <f t="shared" si="0"/>
        <v>37</v>
      </c>
      <c r="J25">
        <v>14</v>
      </c>
      <c r="K25">
        <v>4</v>
      </c>
      <c r="L25">
        <v>80</v>
      </c>
      <c r="M25">
        <f t="shared" si="1"/>
        <v>27</v>
      </c>
      <c r="O25">
        <v>47</v>
      </c>
      <c r="P25">
        <v>0.79600000000000004</v>
      </c>
      <c r="R25">
        <f t="shared" si="2"/>
        <v>6.609375</v>
      </c>
      <c r="S25">
        <f t="shared" si="10"/>
        <v>1.03</v>
      </c>
      <c r="T25">
        <f t="shared" si="3"/>
        <v>0.67</v>
      </c>
      <c r="V25">
        <f t="shared" si="4"/>
        <v>15</v>
      </c>
      <c r="W25">
        <f t="shared" si="5"/>
        <v>86</v>
      </c>
      <c r="X25">
        <f t="shared" si="6"/>
        <v>60</v>
      </c>
      <c r="Y25">
        <v>0.79600000000000004</v>
      </c>
      <c r="AA25">
        <f t="shared" si="7"/>
        <v>41</v>
      </c>
      <c r="AB25">
        <f t="shared" si="8"/>
        <v>88</v>
      </c>
      <c r="AC25">
        <f t="shared" si="9"/>
        <v>72</v>
      </c>
    </row>
    <row r="26" spans="1:29" x14ac:dyDescent="0.25">
      <c r="B26" t="s">
        <v>14</v>
      </c>
      <c r="C26" t="s">
        <v>42</v>
      </c>
      <c r="E26">
        <v>20</v>
      </c>
      <c r="F26">
        <v>3</v>
      </c>
      <c r="G26">
        <v>67</v>
      </c>
      <c r="H26">
        <f t="shared" si="0"/>
        <v>22</v>
      </c>
      <c r="J26">
        <v>23</v>
      </c>
      <c r="K26">
        <v>11</v>
      </c>
      <c r="L26">
        <v>109</v>
      </c>
      <c r="M26">
        <f t="shared" si="1"/>
        <v>36</v>
      </c>
      <c r="O26">
        <v>27</v>
      </c>
      <c r="P26">
        <v>0.82199999999999995</v>
      </c>
      <c r="R26">
        <f t="shared" si="2"/>
        <v>4.1896551724137927</v>
      </c>
      <c r="S26">
        <f t="shared" si="10"/>
        <v>1.05</v>
      </c>
      <c r="T26">
        <f t="shared" si="3"/>
        <v>0.94</v>
      </c>
      <c r="V26">
        <f t="shared" si="4"/>
        <v>12</v>
      </c>
      <c r="W26">
        <f t="shared" si="5"/>
        <v>50</v>
      </c>
      <c r="X26">
        <f t="shared" si="6"/>
        <v>25</v>
      </c>
      <c r="Y26">
        <v>0.82199999999999995</v>
      </c>
      <c r="AA26">
        <f t="shared" si="7"/>
        <v>39</v>
      </c>
      <c r="AB26">
        <f t="shared" si="8"/>
        <v>57</v>
      </c>
      <c r="AC26">
        <f t="shared" si="9"/>
        <v>48</v>
      </c>
    </row>
    <row r="27" spans="1:29" x14ac:dyDescent="0.25">
      <c r="B27" t="s">
        <v>14</v>
      </c>
      <c r="C27" t="s">
        <v>43</v>
      </c>
      <c r="E27">
        <v>12</v>
      </c>
      <c r="F27">
        <v>2</v>
      </c>
      <c r="G27">
        <v>70</v>
      </c>
      <c r="H27">
        <f t="shared" si="0"/>
        <v>23</v>
      </c>
      <c r="J27">
        <v>32</v>
      </c>
      <c r="K27">
        <v>5</v>
      </c>
      <c r="L27">
        <v>109</v>
      </c>
      <c r="M27">
        <f t="shared" si="1"/>
        <v>36</v>
      </c>
      <c r="O27">
        <v>28</v>
      </c>
      <c r="P27">
        <v>1.087</v>
      </c>
      <c r="R27">
        <f t="shared" si="2"/>
        <v>4.2711864406779663</v>
      </c>
      <c r="S27">
        <f t="shared" si="10"/>
        <v>0.61</v>
      </c>
      <c r="T27">
        <f t="shared" si="3"/>
        <v>1.03</v>
      </c>
      <c r="V27">
        <f t="shared" si="4"/>
        <v>79</v>
      </c>
      <c r="W27">
        <f t="shared" si="5"/>
        <v>38</v>
      </c>
      <c r="X27">
        <f t="shared" si="6"/>
        <v>26</v>
      </c>
      <c r="Y27">
        <v>1.087</v>
      </c>
      <c r="AA27">
        <f t="shared" si="7"/>
        <v>86</v>
      </c>
      <c r="AB27">
        <f t="shared" si="8"/>
        <v>46</v>
      </c>
      <c r="AC27">
        <f t="shared" si="9"/>
        <v>48</v>
      </c>
    </row>
    <row r="28" spans="1:29" x14ac:dyDescent="0.25">
      <c r="B28" t="s">
        <v>14</v>
      </c>
      <c r="C28" t="s">
        <v>44</v>
      </c>
      <c r="E28">
        <v>18</v>
      </c>
      <c r="F28">
        <v>4</v>
      </c>
      <c r="G28">
        <v>62</v>
      </c>
      <c r="H28">
        <f t="shared" si="0"/>
        <v>21</v>
      </c>
      <c r="J28">
        <v>20</v>
      </c>
      <c r="K28">
        <v>6</v>
      </c>
      <c r="L28">
        <v>81</v>
      </c>
      <c r="M28">
        <f t="shared" si="1"/>
        <v>27</v>
      </c>
      <c r="O28">
        <v>18</v>
      </c>
      <c r="P28">
        <v>1.3029999999999999</v>
      </c>
      <c r="R28">
        <f t="shared" si="2"/>
        <v>3.375</v>
      </c>
      <c r="S28">
        <f t="shared" si="10"/>
        <v>1.05</v>
      </c>
      <c r="T28">
        <f t="shared" si="3"/>
        <v>0.96</v>
      </c>
      <c r="V28">
        <f t="shared" si="4"/>
        <v>12</v>
      </c>
      <c r="W28">
        <f t="shared" si="5"/>
        <v>47</v>
      </c>
      <c r="X28">
        <f t="shared" si="6"/>
        <v>13</v>
      </c>
      <c r="Y28">
        <v>1.3029999999999999</v>
      </c>
      <c r="AA28">
        <f t="shared" si="7"/>
        <v>39</v>
      </c>
      <c r="AB28">
        <f t="shared" si="8"/>
        <v>54</v>
      </c>
      <c r="AC28">
        <f t="shared" si="9"/>
        <v>39</v>
      </c>
    </row>
    <row r="29" spans="1:29" x14ac:dyDescent="0.25">
      <c r="B29" t="s">
        <v>6</v>
      </c>
      <c r="C29" t="s">
        <v>45</v>
      </c>
      <c r="E29">
        <v>27</v>
      </c>
      <c r="F29">
        <v>8</v>
      </c>
      <c r="G29">
        <v>100</v>
      </c>
      <c r="H29">
        <f t="shared" si="0"/>
        <v>33</v>
      </c>
      <c r="J29">
        <v>19</v>
      </c>
      <c r="K29">
        <v>5</v>
      </c>
      <c r="L29">
        <v>59</v>
      </c>
      <c r="M29">
        <f t="shared" si="1"/>
        <v>20</v>
      </c>
      <c r="O29">
        <v>24</v>
      </c>
      <c r="P29">
        <v>0.51</v>
      </c>
      <c r="R29">
        <f t="shared" si="2"/>
        <v>4.0754716981132075</v>
      </c>
      <c r="S29">
        <f t="shared" si="10"/>
        <v>1.06</v>
      </c>
      <c r="T29">
        <f t="shared" si="3"/>
        <v>1.2</v>
      </c>
      <c r="V29">
        <f t="shared" si="4"/>
        <v>11</v>
      </c>
      <c r="W29">
        <f t="shared" si="5"/>
        <v>15</v>
      </c>
      <c r="X29">
        <f t="shared" si="6"/>
        <v>23</v>
      </c>
      <c r="Y29">
        <v>0.51</v>
      </c>
      <c r="AA29">
        <f t="shared" si="7"/>
        <v>39</v>
      </c>
      <c r="AB29">
        <f t="shared" si="8"/>
        <v>26</v>
      </c>
      <c r="AC29">
        <f t="shared" si="9"/>
        <v>46</v>
      </c>
    </row>
    <row r="32" spans="1:29" x14ac:dyDescent="0.25">
      <c r="N32" t="s">
        <v>48</v>
      </c>
      <c r="O32">
        <f>MAX(O5:O29)</f>
        <v>64</v>
      </c>
      <c r="P32">
        <f>MAX(P5:P29)</f>
        <v>1.556</v>
      </c>
      <c r="R32">
        <f>MAX(R5:R29)</f>
        <v>9.391304347826086</v>
      </c>
      <c r="S32">
        <f>MAX(S5:S29)</f>
        <v>1.1299999999999999</v>
      </c>
      <c r="T32">
        <f>MAX(T5:T29)</f>
        <v>1.31</v>
      </c>
      <c r="U32" t="s">
        <v>48</v>
      </c>
      <c r="V32">
        <f>MAX(V5:V29)</f>
        <v>100</v>
      </c>
      <c r="W32">
        <f>MAX(W5:W29)</f>
        <v>100</v>
      </c>
      <c r="X32">
        <f>MAX(X5:X29)</f>
        <v>100</v>
      </c>
      <c r="AA32">
        <f>MAX(AA5:AA29)</f>
        <v>100</v>
      </c>
      <c r="AB32">
        <f>MAX(AB5:AB29)</f>
        <v>100</v>
      </c>
      <c r="AC32">
        <f>MAX(AC5:AC29)</f>
        <v>100</v>
      </c>
    </row>
    <row r="33" spans="14:29" x14ac:dyDescent="0.25">
      <c r="N33" t="s">
        <v>49</v>
      </c>
      <c r="O33">
        <f>MIN(O5:O29)</f>
        <v>10</v>
      </c>
      <c r="P33">
        <f>MIN(P5:P29)</f>
        <v>0.48699999999999999</v>
      </c>
      <c r="R33">
        <f>MIN(R5:R29)</f>
        <v>2.5</v>
      </c>
      <c r="S33">
        <f>MIN(S5:S29)</f>
        <v>0.47</v>
      </c>
      <c r="T33">
        <f>MIN(T5:T29)</f>
        <v>0.56999999999999995</v>
      </c>
      <c r="U33" t="s">
        <v>49</v>
      </c>
      <c r="V33">
        <f>MIN(V5:V29)</f>
        <v>0</v>
      </c>
      <c r="W33">
        <f>MIN(W5:W29)</f>
        <v>0</v>
      </c>
      <c r="X33">
        <f>MIN(X5:X29)</f>
        <v>0</v>
      </c>
      <c r="AA33">
        <f>MIN(AA5:AA29)</f>
        <v>31</v>
      </c>
      <c r="AB33">
        <f>MIN(AB5:AB29)</f>
        <v>13</v>
      </c>
      <c r="AC33">
        <f>MIN(AC5:AC29)</f>
        <v>30</v>
      </c>
    </row>
    <row r="34" spans="14:29" x14ac:dyDescent="0.25">
      <c r="N34" t="s">
        <v>50</v>
      </c>
      <c r="O34">
        <f>AVERAGE(O5:O29)</f>
        <v>35.479999999999997</v>
      </c>
      <c r="P34">
        <f>AVERAGE(P5:P29)</f>
        <v>1.0403199999999999</v>
      </c>
      <c r="R34">
        <f>AVERAGE(R5:R29)</f>
        <v>5.3835930490370068</v>
      </c>
      <c r="S34">
        <f>AVERAGE(S5:S29)</f>
        <v>0.84960000000000024</v>
      </c>
      <c r="T34">
        <f>AVERAGE(T5:T29)</f>
        <v>0.90520000000000023</v>
      </c>
      <c r="U34" t="s">
        <v>50</v>
      </c>
      <c r="V34">
        <f>AVERAGE(V5:V29)</f>
        <v>42.56</v>
      </c>
      <c r="W34">
        <f>AVERAGE(W5:W29)</f>
        <v>54.72</v>
      </c>
      <c r="X34">
        <f>AVERAGE(X5:X29)</f>
        <v>42</v>
      </c>
      <c r="AA34">
        <f>AVERAGE(AA5:AA29)</f>
        <v>60.4</v>
      </c>
      <c r="AB34">
        <f>AVERAGE(AB5:AB29)</f>
        <v>60.72</v>
      </c>
      <c r="AC34">
        <f>AVERAGE(AC5:AC29)</f>
        <v>59.4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A263-137F-4FFE-9E10-91E0E8C7FA03}">
  <dimension ref="A1:F25"/>
  <sheetViews>
    <sheetView workbookViewId="0">
      <selection activeCell="E1" sqref="E1:E25"/>
    </sheetView>
  </sheetViews>
  <sheetFormatPr defaultRowHeight="16.5" x14ac:dyDescent="0.25"/>
  <cols>
    <col min="1" max="1" width="10.375" customWidth="1"/>
  </cols>
  <sheetData>
    <row r="1" spans="1:6" x14ac:dyDescent="0.25">
      <c r="A1" t="s">
        <v>7</v>
      </c>
      <c r="B1">
        <v>82</v>
      </c>
      <c r="C1">
        <v>53</v>
      </c>
      <c r="D1">
        <v>71</v>
      </c>
      <c r="E1">
        <v>1.2549999999999999</v>
      </c>
      <c r="F1" t="s">
        <v>6</v>
      </c>
    </row>
    <row r="2" spans="1:6" x14ac:dyDescent="0.25">
      <c r="A2" t="s">
        <v>13</v>
      </c>
      <c r="B2">
        <v>51</v>
      </c>
      <c r="C2">
        <v>30</v>
      </c>
      <c r="D2">
        <v>58</v>
      </c>
      <c r="E2">
        <v>1.171</v>
      </c>
      <c r="F2" t="s">
        <v>14</v>
      </c>
    </row>
    <row r="3" spans="1:6" x14ac:dyDescent="0.25">
      <c r="A3" t="s">
        <v>15</v>
      </c>
      <c r="B3">
        <v>61</v>
      </c>
      <c r="C3">
        <v>53</v>
      </c>
      <c r="D3">
        <v>52</v>
      </c>
      <c r="E3">
        <v>1.556</v>
      </c>
      <c r="F3" t="s">
        <v>14</v>
      </c>
    </row>
    <row r="4" spans="1:6" x14ac:dyDescent="0.25">
      <c r="A4" t="s">
        <v>16</v>
      </c>
      <c r="B4">
        <v>37</v>
      </c>
      <c r="C4">
        <v>33</v>
      </c>
      <c r="D4">
        <v>30</v>
      </c>
      <c r="E4">
        <v>1.2889999999999999</v>
      </c>
      <c r="F4" t="s">
        <v>14</v>
      </c>
    </row>
    <row r="5" spans="1:6" x14ac:dyDescent="0.25">
      <c r="A5" t="s">
        <v>17</v>
      </c>
      <c r="B5">
        <v>39</v>
      </c>
      <c r="C5">
        <v>66</v>
      </c>
      <c r="D5">
        <v>48</v>
      </c>
      <c r="E5">
        <v>0.61499999999999999</v>
      </c>
      <c r="F5" t="s">
        <v>14</v>
      </c>
    </row>
    <row r="6" spans="1:6" x14ac:dyDescent="0.25">
      <c r="A6" t="s">
        <v>19</v>
      </c>
      <c r="B6">
        <v>86</v>
      </c>
      <c r="C6">
        <v>80</v>
      </c>
      <c r="D6">
        <v>74</v>
      </c>
      <c r="E6">
        <v>0.81799999999999995</v>
      </c>
      <c r="F6" t="s">
        <v>14</v>
      </c>
    </row>
    <row r="7" spans="1:6" x14ac:dyDescent="0.25">
      <c r="A7" t="s">
        <v>20</v>
      </c>
      <c r="B7">
        <v>50</v>
      </c>
      <c r="C7">
        <v>70</v>
      </c>
      <c r="D7">
        <v>46</v>
      </c>
      <c r="E7">
        <v>0.84699999999999998</v>
      </c>
      <c r="F7" t="s">
        <v>14</v>
      </c>
    </row>
    <row r="8" spans="1:6" x14ac:dyDescent="0.25">
      <c r="A8" t="s">
        <v>21</v>
      </c>
      <c r="B8">
        <v>86</v>
      </c>
      <c r="C8">
        <v>27</v>
      </c>
      <c r="D8">
        <v>81</v>
      </c>
      <c r="E8">
        <v>0.97099999999999997</v>
      </c>
      <c r="F8" t="s">
        <v>14</v>
      </c>
    </row>
    <row r="9" spans="1:6" x14ac:dyDescent="0.25">
      <c r="A9" t="s">
        <v>22</v>
      </c>
      <c r="B9">
        <v>100</v>
      </c>
      <c r="C9">
        <v>100</v>
      </c>
      <c r="D9">
        <v>87</v>
      </c>
      <c r="E9">
        <v>1.085</v>
      </c>
      <c r="F9" t="s">
        <v>14</v>
      </c>
    </row>
    <row r="10" spans="1:6" x14ac:dyDescent="0.25">
      <c r="A10" t="s">
        <v>23</v>
      </c>
      <c r="B10">
        <v>31</v>
      </c>
      <c r="C10">
        <v>79</v>
      </c>
      <c r="D10">
        <v>52</v>
      </c>
      <c r="E10">
        <v>0.48699999999999999</v>
      </c>
      <c r="F10" t="s">
        <v>6</v>
      </c>
    </row>
    <row r="11" spans="1:6" x14ac:dyDescent="0.25">
      <c r="A11" t="s">
        <v>25</v>
      </c>
      <c r="B11">
        <v>63</v>
      </c>
      <c r="C11">
        <v>99</v>
      </c>
      <c r="D11">
        <v>100</v>
      </c>
      <c r="E11">
        <v>1</v>
      </c>
      <c r="F11" t="s">
        <v>14</v>
      </c>
    </row>
    <row r="12" spans="1:6" x14ac:dyDescent="0.25">
      <c r="A12" t="s">
        <v>26</v>
      </c>
      <c r="B12">
        <v>83</v>
      </c>
      <c r="C12">
        <v>96</v>
      </c>
      <c r="D12">
        <v>54</v>
      </c>
      <c r="E12">
        <v>1.5369999999999999</v>
      </c>
      <c r="F12" t="s">
        <v>14</v>
      </c>
    </row>
    <row r="13" spans="1:6" x14ac:dyDescent="0.25">
      <c r="A13" t="s">
        <v>27</v>
      </c>
      <c r="B13">
        <v>63</v>
      </c>
      <c r="C13">
        <v>13</v>
      </c>
      <c r="D13">
        <v>40</v>
      </c>
      <c r="E13">
        <v>1.1000000000000001</v>
      </c>
      <c r="F13" t="s">
        <v>14</v>
      </c>
    </row>
    <row r="14" spans="1:6" x14ac:dyDescent="0.25">
      <c r="A14" t="s">
        <v>28</v>
      </c>
      <c r="B14">
        <v>67</v>
      </c>
      <c r="C14">
        <v>77</v>
      </c>
      <c r="D14">
        <v>68</v>
      </c>
      <c r="E14">
        <v>1.0429999999999999</v>
      </c>
      <c r="F14" t="s">
        <v>6</v>
      </c>
    </row>
    <row r="15" spans="1:6" x14ac:dyDescent="0.25">
      <c r="A15" t="s">
        <v>29</v>
      </c>
      <c r="B15">
        <v>60</v>
      </c>
      <c r="C15">
        <v>63</v>
      </c>
      <c r="D15">
        <v>48</v>
      </c>
      <c r="E15">
        <v>0.83699999999999997</v>
      </c>
      <c r="F15" t="s">
        <v>14</v>
      </c>
    </row>
    <row r="16" spans="1:6" x14ac:dyDescent="0.25">
      <c r="A16" t="s">
        <v>31</v>
      </c>
      <c r="B16">
        <v>45</v>
      </c>
      <c r="C16">
        <v>50</v>
      </c>
      <c r="D16">
        <v>70</v>
      </c>
      <c r="E16">
        <v>1.125</v>
      </c>
      <c r="F16" t="s">
        <v>14</v>
      </c>
    </row>
    <row r="17" spans="1:6" x14ac:dyDescent="0.25">
      <c r="A17" t="s">
        <v>32</v>
      </c>
      <c r="B17">
        <v>86</v>
      </c>
      <c r="C17">
        <v>60</v>
      </c>
      <c r="D17">
        <v>57</v>
      </c>
      <c r="E17">
        <v>1.377</v>
      </c>
      <c r="F17" t="s">
        <v>14</v>
      </c>
    </row>
    <row r="18" spans="1:6" x14ac:dyDescent="0.25">
      <c r="A18" t="s">
        <v>33</v>
      </c>
      <c r="B18">
        <v>57</v>
      </c>
      <c r="C18">
        <v>60</v>
      </c>
      <c r="D18">
        <v>85</v>
      </c>
      <c r="E18">
        <v>1.4</v>
      </c>
      <c r="F18" t="s">
        <v>6</v>
      </c>
    </row>
    <row r="19" spans="1:6" x14ac:dyDescent="0.25">
      <c r="A19" t="s">
        <v>34</v>
      </c>
      <c r="B19">
        <v>74</v>
      </c>
      <c r="C19">
        <v>57</v>
      </c>
      <c r="D19">
        <v>63</v>
      </c>
      <c r="E19">
        <v>1.125</v>
      </c>
      <c r="F19" t="s">
        <v>14</v>
      </c>
    </row>
    <row r="20" spans="1:6" x14ac:dyDescent="0.25">
      <c r="A20" t="s">
        <v>35</v>
      </c>
      <c r="B20">
        <v>45</v>
      </c>
      <c r="C20">
        <v>81</v>
      </c>
      <c r="D20">
        <v>48</v>
      </c>
      <c r="E20">
        <v>0.85199999999999998</v>
      </c>
      <c r="F20" t="s">
        <v>6</v>
      </c>
    </row>
    <row r="21" spans="1:6" x14ac:dyDescent="0.25">
      <c r="A21" t="s">
        <v>41</v>
      </c>
      <c r="B21">
        <v>41</v>
      </c>
      <c r="C21">
        <v>88</v>
      </c>
      <c r="D21">
        <v>72</v>
      </c>
      <c r="E21">
        <v>0.79600000000000004</v>
      </c>
      <c r="F21" t="s">
        <v>6</v>
      </c>
    </row>
    <row r="22" spans="1:6" x14ac:dyDescent="0.25">
      <c r="A22" t="s">
        <v>42</v>
      </c>
      <c r="B22">
        <v>39</v>
      </c>
      <c r="C22">
        <v>57</v>
      </c>
      <c r="D22">
        <v>48</v>
      </c>
      <c r="E22">
        <v>0.82199999999999995</v>
      </c>
      <c r="F22" t="s">
        <v>14</v>
      </c>
    </row>
    <row r="23" spans="1:6" x14ac:dyDescent="0.25">
      <c r="A23" t="s">
        <v>43</v>
      </c>
      <c r="B23">
        <v>86</v>
      </c>
      <c r="C23">
        <v>46</v>
      </c>
      <c r="D23">
        <v>48</v>
      </c>
      <c r="E23">
        <v>1.087</v>
      </c>
      <c r="F23" t="s">
        <v>14</v>
      </c>
    </row>
    <row r="24" spans="1:6" x14ac:dyDescent="0.25">
      <c r="A24" t="s">
        <v>44</v>
      </c>
      <c r="B24">
        <v>39</v>
      </c>
      <c r="C24">
        <v>54</v>
      </c>
      <c r="D24">
        <v>39</v>
      </c>
      <c r="E24">
        <v>1.3029999999999999</v>
      </c>
      <c r="F24" t="s">
        <v>14</v>
      </c>
    </row>
    <row r="25" spans="1:6" x14ac:dyDescent="0.25">
      <c r="A25" t="s">
        <v>45</v>
      </c>
      <c r="B25">
        <v>39</v>
      </c>
      <c r="C25">
        <v>26</v>
      </c>
      <c r="D25">
        <v>46</v>
      </c>
      <c r="E25">
        <v>0.51</v>
      </c>
      <c r="F2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B6B6-8E6E-4021-AE4F-A010A12FC1AA}">
  <dimension ref="A1:E28"/>
  <sheetViews>
    <sheetView tabSelected="1" workbookViewId="0">
      <selection activeCell="E27" sqref="E27"/>
    </sheetView>
  </sheetViews>
  <sheetFormatPr defaultRowHeight="16.5" x14ac:dyDescent="0.25"/>
  <sheetData>
    <row r="1" spans="1:3" x14ac:dyDescent="0.25">
      <c r="A1">
        <v>1.2549999999999999</v>
      </c>
      <c r="C1">
        <f>A1-1</f>
        <v>0.25499999999999989</v>
      </c>
    </row>
    <row r="2" spans="1:3" x14ac:dyDescent="0.25">
      <c r="A2">
        <v>1.171</v>
      </c>
      <c r="C2">
        <f t="shared" ref="C2:C25" si="0">A2-1</f>
        <v>0.17100000000000004</v>
      </c>
    </row>
    <row r="3" spans="1:3" x14ac:dyDescent="0.25">
      <c r="A3">
        <v>1.556</v>
      </c>
      <c r="C3">
        <f t="shared" si="0"/>
        <v>0.55600000000000005</v>
      </c>
    </row>
    <row r="4" spans="1:3" x14ac:dyDescent="0.25">
      <c r="A4">
        <v>1.2889999999999999</v>
      </c>
      <c r="C4">
        <f t="shared" si="0"/>
        <v>0.28899999999999992</v>
      </c>
    </row>
    <row r="5" spans="1:3" x14ac:dyDescent="0.25">
      <c r="A5">
        <v>0.61499999999999999</v>
      </c>
      <c r="C5">
        <f t="shared" si="0"/>
        <v>-0.38500000000000001</v>
      </c>
    </row>
    <row r="6" spans="1:3" x14ac:dyDescent="0.25">
      <c r="A6">
        <v>0.81799999999999995</v>
      </c>
      <c r="C6">
        <f t="shared" si="0"/>
        <v>-0.18200000000000005</v>
      </c>
    </row>
    <row r="7" spans="1:3" x14ac:dyDescent="0.25">
      <c r="A7">
        <v>0.84699999999999998</v>
      </c>
      <c r="C7">
        <f t="shared" si="0"/>
        <v>-0.15300000000000002</v>
      </c>
    </row>
    <row r="8" spans="1:3" x14ac:dyDescent="0.25">
      <c r="A8">
        <v>0.97099999999999997</v>
      </c>
      <c r="C8">
        <f t="shared" si="0"/>
        <v>-2.9000000000000026E-2</v>
      </c>
    </row>
    <row r="9" spans="1:3" x14ac:dyDescent="0.25">
      <c r="A9">
        <v>1.085</v>
      </c>
      <c r="C9">
        <f t="shared" si="0"/>
        <v>8.4999999999999964E-2</v>
      </c>
    </row>
    <row r="10" spans="1:3" x14ac:dyDescent="0.25">
      <c r="A10">
        <v>0.48699999999999999</v>
      </c>
      <c r="C10">
        <f t="shared" si="0"/>
        <v>-0.51300000000000001</v>
      </c>
    </row>
    <row r="11" spans="1:3" x14ac:dyDescent="0.25">
      <c r="A11">
        <v>1</v>
      </c>
      <c r="C11">
        <f t="shared" si="0"/>
        <v>0</v>
      </c>
    </row>
    <row r="12" spans="1:3" x14ac:dyDescent="0.25">
      <c r="A12">
        <v>1.5369999999999999</v>
      </c>
      <c r="C12">
        <f t="shared" si="0"/>
        <v>0.53699999999999992</v>
      </c>
    </row>
    <row r="13" spans="1:3" x14ac:dyDescent="0.25">
      <c r="A13">
        <v>1.1000000000000001</v>
      </c>
      <c r="C13">
        <f t="shared" si="0"/>
        <v>0.10000000000000009</v>
      </c>
    </row>
    <row r="14" spans="1:3" x14ac:dyDescent="0.25">
      <c r="A14">
        <v>1.0429999999999999</v>
      </c>
      <c r="C14">
        <f t="shared" si="0"/>
        <v>4.2999999999999927E-2</v>
      </c>
    </row>
    <row r="15" spans="1:3" x14ac:dyDescent="0.25">
      <c r="A15">
        <v>0.83699999999999997</v>
      </c>
      <c r="C15">
        <f t="shared" si="0"/>
        <v>-0.16300000000000003</v>
      </c>
    </row>
    <row r="16" spans="1:3" x14ac:dyDescent="0.25">
      <c r="A16">
        <v>1.125</v>
      </c>
      <c r="C16">
        <f t="shared" si="0"/>
        <v>0.125</v>
      </c>
    </row>
    <row r="17" spans="1:5" x14ac:dyDescent="0.25">
      <c r="A17">
        <v>1.377</v>
      </c>
      <c r="C17">
        <f t="shared" si="0"/>
        <v>0.377</v>
      </c>
    </row>
    <row r="18" spans="1:5" x14ac:dyDescent="0.25">
      <c r="A18">
        <v>1.4</v>
      </c>
      <c r="C18">
        <f t="shared" si="0"/>
        <v>0.39999999999999991</v>
      </c>
    </row>
    <row r="19" spans="1:5" x14ac:dyDescent="0.25">
      <c r="A19">
        <v>1.125</v>
      </c>
      <c r="C19">
        <f t="shared" si="0"/>
        <v>0.125</v>
      </c>
    </row>
    <row r="20" spans="1:5" x14ac:dyDescent="0.25">
      <c r="A20">
        <v>0.85199999999999998</v>
      </c>
      <c r="C20">
        <f t="shared" si="0"/>
        <v>-0.14800000000000002</v>
      </c>
    </row>
    <row r="21" spans="1:5" x14ac:dyDescent="0.25">
      <c r="A21">
        <v>0.79600000000000004</v>
      </c>
      <c r="C21">
        <f t="shared" si="0"/>
        <v>-0.20399999999999996</v>
      </c>
    </row>
    <row r="22" spans="1:5" x14ac:dyDescent="0.25">
      <c r="A22">
        <v>0.82199999999999995</v>
      </c>
      <c r="C22">
        <f t="shared" si="0"/>
        <v>-0.17800000000000005</v>
      </c>
    </row>
    <row r="23" spans="1:5" x14ac:dyDescent="0.25">
      <c r="A23">
        <v>1.087</v>
      </c>
      <c r="C23">
        <f t="shared" si="0"/>
        <v>8.6999999999999966E-2</v>
      </c>
    </row>
    <row r="24" spans="1:5" x14ac:dyDescent="0.25">
      <c r="A24">
        <v>1.3029999999999999</v>
      </c>
      <c r="C24">
        <f t="shared" si="0"/>
        <v>0.30299999999999994</v>
      </c>
    </row>
    <row r="25" spans="1:5" x14ac:dyDescent="0.25">
      <c r="A25">
        <v>0.51</v>
      </c>
      <c r="C25">
        <f t="shared" si="0"/>
        <v>-0.49</v>
      </c>
    </row>
    <row r="27" spans="1:5" x14ac:dyDescent="0.25">
      <c r="C27">
        <f>MAX(C1:C25)</f>
        <v>0.55600000000000005</v>
      </c>
      <c r="E27">
        <f>C27*100+40</f>
        <v>95.600000000000009</v>
      </c>
    </row>
    <row r="28" spans="1:5" x14ac:dyDescent="0.25">
      <c r="C28">
        <f>MIN(C1:C25)</f>
        <v>-0.51300000000000001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李昱佑</dc:creator>
  <cp:lastModifiedBy>昱佑 李</cp:lastModifiedBy>
  <dcterms:created xsi:type="dcterms:W3CDTF">2021-06-05T11:19:32Z</dcterms:created>
  <dcterms:modified xsi:type="dcterms:W3CDTF">2021-06-14T16:13:55Z</dcterms:modified>
</cp:coreProperties>
</file>